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8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0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11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2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3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14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drawings/drawing15.xml" ContentType="application/vnd.openxmlformats-officedocument.drawing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khi-dc\mis\2025\Aug'25\Consolidated Reports\"/>
    </mc:Choice>
  </mc:AlternateContent>
  <xr:revisionPtr revIDLastSave="0" documentId="13_ncr:1_{AA184B0D-4004-4184-AC84-11121C7316A2}" xr6:coauthVersionLast="47" xr6:coauthVersionMax="47" xr10:uidLastSave="{00000000-0000-0000-0000-000000000000}"/>
  <bookViews>
    <workbookView xWindow="-120" yWindow="-120" windowWidth="20730" windowHeight="11310" tabRatio="921" xr2:uid="{00000000-000D-0000-FFFF-FFFF00000000}"/>
  </bookViews>
  <sheets>
    <sheet name="Missing Report Comm.-DE" sheetId="27" r:id="rId1"/>
    <sheet name="Missing Report Comm.-ET" sheetId="28" r:id="rId2"/>
    <sheet name="Missing Report Govt.-DE" sheetId="29" r:id="rId3"/>
    <sheet name="Missing Report Govt.-ET" sheetId="30" r:id="rId4"/>
    <sheet name="FED-PID(ALL)" sheetId="11" r:id="rId5"/>
    <sheet name="FED-PID(K)" sheetId="12" r:id="rId6"/>
    <sheet name="FED-PID(L)" sheetId="13" r:id="rId7"/>
    <sheet name="FED-PID(I)" sheetId="14" r:id="rId8"/>
    <sheet name="FED-PID(P)" sheetId="24" r:id="rId9"/>
    <sheet name="Prov-Sind" sheetId="15" r:id="rId10"/>
    <sheet name="Prov-Punjab" sheetId="16" r:id="rId11"/>
    <sheet name="Prov-KPK" sheetId="17" r:id="rId12"/>
    <sheet name="Total" sheetId="31" r:id="rId13"/>
    <sheet name="KHI-CM" sheetId="32" r:id="rId14"/>
    <sheet name="LHE-CM" sheetId="33" r:id="rId15"/>
    <sheet name="ISB-CM" sheetId="34" r:id="rId16"/>
    <sheet name="BDD-CM" sheetId="35" r:id="rId17"/>
    <sheet name="Express-Total" sheetId="3" r:id="rId18"/>
    <sheet name="Express-Khi" sheetId="4" r:id="rId19"/>
    <sheet name="Express-Lhr" sheetId="5" r:id="rId20"/>
    <sheet name="Express-Isl" sheetId="6" r:id="rId21"/>
    <sheet name="Tribune-Total" sheetId="7" r:id="rId22"/>
    <sheet name="Tribune-Khi" sheetId="8" r:id="rId23"/>
    <sheet name="Tribune-Lhr" sheetId="9" r:id="rId24"/>
    <sheet name="Tribune-Isl" sheetId="10" r:id="rId25"/>
  </sheets>
  <definedNames>
    <definedName name="_xlnm._FilterDatabase" localSheetId="0" hidden="1">'Missing Report Comm.-DE'!$B$5:$R$5</definedName>
    <definedName name="_xlnm._FilterDatabase" localSheetId="1" hidden="1">'Missing Report Comm.-ET'!$B$5:$S$20</definedName>
    <definedName name="_xlnm.Print_Area" localSheetId="16">'BDD-CM'!$A$1:$BF$19</definedName>
    <definedName name="_xlnm.Print_Area" localSheetId="20">'Express-Isl'!$A$1:$BG$34</definedName>
    <definedName name="_xlnm.Print_Area" localSheetId="18">'Express-Khi'!$A$1:$BG$34</definedName>
    <definedName name="_xlnm.Print_Area" localSheetId="19">'Express-Lhr'!$A$1:$BG$34</definedName>
    <definedName name="_xlnm.Print_Area" localSheetId="17">'Express-Total'!$A$1:$BG$42</definedName>
    <definedName name="_xlnm.Print_Area" localSheetId="4">'FED-PID(ALL)'!$A$1:$BF$32</definedName>
    <definedName name="_xlnm.Print_Area" localSheetId="7">'FED-PID(I)'!$A$1:$BF$32</definedName>
    <definedName name="_xlnm.Print_Area" localSheetId="5">'FED-PID(K)'!$A$1:$BF$32</definedName>
    <definedName name="_xlnm.Print_Area" localSheetId="6">'FED-PID(L)'!$A$1:$BF$22</definedName>
    <definedName name="_xlnm.Print_Area" localSheetId="8">'FED-PID(P)'!$A$1:$BF$23</definedName>
    <definedName name="_xlnm.Print_Area" localSheetId="15">'ISB-CM'!$A$1:$BE$32</definedName>
    <definedName name="_xlnm.Print_Area" localSheetId="13">'KHI-CM'!$A$1:$BE$32</definedName>
    <definedName name="_xlnm.Print_Area" localSheetId="14">'LHE-CM'!$A$1:$BE$22</definedName>
    <definedName name="_xlnm.Print_Area" localSheetId="0">'Missing Report Comm.-DE'!$B$1:$R$6</definedName>
    <definedName name="_xlnm.Print_Area" localSheetId="1">'Missing Report Comm.-ET'!$B$1:$S$5</definedName>
    <definedName name="_xlnm.Print_Area" localSheetId="2">'Missing Report Govt.-DE'!$B$1:$Q$6</definedName>
    <definedName name="_xlnm.Print_Area" localSheetId="3">'Missing Report Govt.-ET'!$B$1:$S$6</definedName>
    <definedName name="_xlnm.Print_Area" localSheetId="10">'Prov-Punjab'!$A$1:$BF$25</definedName>
    <definedName name="_xlnm.Print_Area" localSheetId="9">'Prov-Sind'!$A$1:$BF$30</definedName>
    <definedName name="_xlnm.Print_Area" localSheetId="12">Total!$A$1:$BF$32</definedName>
    <definedName name="_xlnm.Print_Area" localSheetId="24">'Tribune-Isl'!$A$1:$EA$41</definedName>
    <definedName name="_xlnm.Print_Area" localSheetId="22">'Tribune-Khi'!$A$1:$EA$41</definedName>
    <definedName name="_xlnm.Print_Area" localSheetId="23">'Tribune-Lhr'!$A$1:$EA$41</definedName>
    <definedName name="_xlnm.Print_Area" localSheetId="21">'Tribune-Total'!$A$1:$DA$42</definedName>
    <definedName name="_xlnm.Print_Titles" localSheetId="0">'Missing Report Comm.-DE'!$1:$3</definedName>
    <definedName name="_xlnm.Print_Titles" localSheetId="1">'Missing Report Comm.-ET'!$1:$3</definedName>
    <definedName name="_xlnm.Print_Titles" localSheetId="2">'Missing Report Govt.-DE'!$1:$3</definedName>
    <definedName name="_xlnm.Print_Titles" localSheetId="3">'Missing Report Govt.-ET'!$1:$2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27" l="1"/>
  <c r="O23" i="27"/>
  <c r="N22" i="27"/>
  <c r="O22" i="27"/>
  <c r="N21" i="27"/>
  <c r="O21" i="27"/>
  <c r="B21" i="27"/>
  <c r="B22" i="27" s="1"/>
  <c r="B23" i="27" s="1"/>
  <c r="B24" i="27" s="1"/>
  <c r="P8" i="28"/>
  <c r="O8" i="28"/>
  <c r="O11" i="27"/>
  <c r="N11" i="27"/>
  <c r="O10" i="27"/>
  <c r="N10" i="27"/>
  <c r="O13" i="27"/>
  <c r="N13" i="27"/>
  <c r="N8" i="29"/>
  <c r="O8" i="29"/>
  <c r="N7" i="29"/>
  <c r="O7" i="29"/>
  <c r="BE31" i="11"/>
  <c r="BE33" i="11" s="1"/>
  <c r="BE29" i="11"/>
  <c r="BE28" i="11"/>
  <c r="BE27" i="11"/>
  <c r="BE20" i="11"/>
  <c r="BE23" i="11" s="1"/>
  <c r="BE19" i="11"/>
  <c r="BE18" i="11"/>
  <c r="BE17" i="11"/>
  <c r="BE10" i="11"/>
  <c r="BE13" i="11" s="1"/>
  <c r="BE9" i="11"/>
  <c r="BE12" i="11" s="1"/>
  <c r="BE8" i="11"/>
  <c r="BE7" i="11"/>
  <c r="BE33" i="12"/>
  <c r="BE32" i="12"/>
  <c r="BE23" i="12"/>
  <c r="BE22" i="12"/>
  <c r="BE21" i="12"/>
  <c r="BE13" i="12"/>
  <c r="BE12" i="12"/>
  <c r="BE11" i="12"/>
  <c r="BE23" i="13"/>
  <c r="BE22" i="13"/>
  <c r="BE21" i="13"/>
  <c r="BE13" i="13"/>
  <c r="BE12" i="13"/>
  <c r="BE11" i="13"/>
  <c r="BE33" i="14"/>
  <c r="BE32" i="14"/>
  <c r="BE23" i="14"/>
  <c r="BE22" i="14"/>
  <c r="BE21" i="14"/>
  <c r="BE13" i="14"/>
  <c r="BE12" i="14"/>
  <c r="BE11" i="14"/>
  <c r="BE24" i="24"/>
  <c r="BE23" i="24"/>
  <c r="BE22" i="24"/>
  <c r="BE15" i="24"/>
  <c r="BE14" i="24"/>
  <c r="BE13" i="24"/>
  <c r="BE29" i="15"/>
  <c r="BE28" i="15"/>
  <c r="BE19" i="15"/>
  <c r="BE18" i="15"/>
  <c r="BE17" i="15"/>
  <c r="BE10" i="15"/>
  <c r="BE9" i="15"/>
  <c r="BE24" i="16"/>
  <c r="BE23" i="16"/>
  <c r="BE22" i="16"/>
  <c r="BE14" i="16"/>
  <c r="BE13" i="16"/>
  <c r="BE12" i="16"/>
  <c r="BE21" i="17"/>
  <c r="BE20" i="17"/>
  <c r="BE19" i="17"/>
  <c r="BE12" i="17"/>
  <c r="BE11" i="17"/>
  <c r="BE32" i="11" l="1"/>
  <c r="BE21" i="11"/>
  <c r="BE22" i="11"/>
  <c r="BE11" i="11"/>
  <c r="DZ53" i="8"/>
  <c r="DZ52" i="8"/>
  <c r="DZ51" i="8"/>
  <c r="DZ50" i="8"/>
  <c r="DZ49" i="8"/>
  <c r="DZ46" i="8"/>
  <c r="DZ45" i="8"/>
  <c r="DZ44" i="8"/>
  <c r="DZ43" i="8"/>
  <c r="DZ42" i="8"/>
  <c r="DZ19" i="8"/>
  <c r="DZ26" i="8"/>
  <c r="DZ40" i="8"/>
  <c r="DZ12" i="8"/>
  <c r="DZ26" i="9"/>
  <c r="DZ40" i="9"/>
  <c r="DZ19" i="9"/>
  <c r="DZ12" i="9"/>
  <c r="DZ40" i="10"/>
  <c r="DZ26" i="10"/>
  <c r="DZ19" i="10"/>
  <c r="DZ12" i="10"/>
  <c r="BF47" i="6"/>
  <c r="BF46" i="6"/>
  <c r="BF45" i="6"/>
  <c r="BF44" i="6"/>
  <c r="BF43" i="6"/>
  <c r="BF42" i="6"/>
  <c r="BF40" i="6"/>
  <c r="BF39" i="6"/>
  <c r="BF38" i="6"/>
  <c r="BF37" i="6"/>
  <c r="BF36" i="6"/>
  <c r="BF35" i="6"/>
  <c r="BF19" i="6"/>
  <c r="BF12" i="6"/>
  <c r="BF33" i="6"/>
  <c r="BF26" i="6"/>
  <c r="BF12" i="5"/>
  <c r="BF46" i="5"/>
  <c r="BF45" i="5"/>
  <c r="BF44" i="5"/>
  <c r="BF43" i="5"/>
  <c r="BF42" i="5"/>
  <c r="BF39" i="5"/>
  <c r="BF38" i="5"/>
  <c r="BF37" i="5"/>
  <c r="BF36" i="5"/>
  <c r="BF35" i="5"/>
  <c r="BF33" i="5"/>
  <c r="BF26" i="5"/>
  <c r="BF46" i="4"/>
  <c r="BF45" i="4"/>
  <c r="BF44" i="4"/>
  <c r="BF43" i="4"/>
  <c r="BF42" i="4"/>
  <c r="BF39" i="4"/>
  <c r="BF38" i="4"/>
  <c r="BF37" i="4"/>
  <c r="BF36" i="4"/>
  <c r="BF35" i="4"/>
  <c r="BF33" i="4"/>
  <c r="BF26" i="4"/>
  <c r="BF19" i="4"/>
  <c r="BF12" i="4"/>
  <c r="DZ5" i="8"/>
  <c r="CY5" i="7"/>
  <c r="O24" i="27"/>
  <c r="N24" i="27"/>
  <c r="DY53" i="8"/>
  <c r="DY52" i="8"/>
  <c r="DY51" i="8"/>
  <c r="DY50" i="8"/>
  <c r="DY49" i="8"/>
  <c r="DY46" i="8"/>
  <c r="DY45" i="8"/>
  <c r="DY44" i="8"/>
  <c r="DY43" i="8"/>
  <c r="DY42" i="8"/>
  <c r="BF18" i="14"/>
  <c r="BF8" i="14"/>
  <c r="O10" i="29"/>
  <c r="N10" i="29"/>
  <c r="B9" i="29"/>
  <c r="B10" i="29" s="1"/>
  <c r="DY19" i="10"/>
  <c r="DY5" i="9"/>
  <c r="BE5" i="6"/>
  <c r="BE5" i="5"/>
  <c r="BE5" i="4"/>
  <c r="BD5" i="17"/>
  <c r="BD5" i="16"/>
  <c r="BD5" i="15"/>
  <c r="BD5" i="24"/>
  <c r="BD5" i="14"/>
  <c r="BD5" i="13"/>
  <c r="BD5" i="12"/>
  <c r="B20" i="27"/>
  <c r="N20" i="27"/>
  <c r="O20" i="27"/>
  <c r="DZ54" i="8" l="1"/>
  <c r="DZ47" i="8"/>
  <c r="BF47" i="5"/>
  <c r="BF40" i="5"/>
  <c r="BF40" i="4"/>
  <c r="BF47" i="4"/>
  <c r="DY5" i="8"/>
  <c r="DY5" i="10"/>
  <c r="BD15" i="24"/>
  <c r="BD14" i="24"/>
  <c r="BD13" i="24"/>
  <c r="DY53" i="9"/>
  <c r="DY52" i="9"/>
  <c r="DY51" i="9"/>
  <c r="DY50" i="9"/>
  <c r="DY49" i="9"/>
  <c r="DY46" i="9"/>
  <c r="DY45" i="9"/>
  <c r="DY44" i="9"/>
  <c r="DY43" i="9"/>
  <c r="DY42" i="9"/>
  <c r="DY40" i="10"/>
  <c r="DY26" i="10"/>
  <c r="DY12" i="10"/>
  <c r="BE12" i="6"/>
  <c r="BE19" i="6"/>
  <c r="BE26" i="6"/>
  <c r="BE33" i="6"/>
  <c r="BE46" i="6"/>
  <c r="BE45" i="6"/>
  <c r="BE44" i="6"/>
  <c r="BE43" i="6"/>
  <c r="BE42" i="6"/>
  <c r="BE39" i="6"/>
  <c r="BE38" i="6"/>
  <c r="BE37" i="6"/>
  <c r="BE36" i="6"/>
  <c r="BE35" i="6"/>
  <c r="BE46" i="5"/>
  <c r="BE45" i="5"/>
  <c r="BE44" i="5"/>
  <c r="BE43" i="5"/>
  <c r="BE42" i="5"/>
  <c r="BE39" i="5"/>
  <c r="BE38" i="5"/>
  <c r="BE37" i="5"/>
  <c r="BE36" i="5"/>
  <c r="BE35" i="5"/>
  <c r="BE33" i="5"/>
  <c r="BE26" i="5"/>
  <c r="BE19" i="5"/>
  <c r="BE12" i="5"/>
  <c r="DY40" i="9"/>
  <c r="DY26" i="9"/>
  <c r="DY19" i="9"/>
  <c r="DY12" i="9"/>
  <c r="DY40" i="8"/>
  <c r="DY26" i="8"/>
  <c r="DY19" i="8"/>
  <c r="DY12" i="8"/>
  <c r="BD32" i="12"/>
  <c r="BD21" i="17"/>
  <c r="BD20" i="17"/>
  <c r="BD19" i="17"/>
  <c r="BD12" i="17"/>
  <c r="BD11" i="17"/>
  <c r="BD24" i="16"/>
  <c r="BD23" i="16"/>
  <c r="BD22" i="16"/>
  <c r="BD14" i="16"/>
  <c r="BD13" i="16"/>
  <c r="BD12" i="16"/>
  <c r="BD29" i="15"/>
  <c r="BD28" i="15"/>
  <c r="BD19" i="15"/>
  <c r="BD18" i="15"/>
  <c r="BD17" i="15"/>
  <c r="BD10" i="15"/>
  <c r="BD9" i="15"/>
  <c r="BD24" i="24"/>
  <c r="BD23" i="24"/>
  <c r="BD22" i="24"/>
  <c r="BD33" i="14"/>
  <c r="BD32" i="14"/>
  <c r="BD23" i="14"/>
  <c r="BD22" i="14"/>
  <c r="BD21" i="14"/>
  <c r="BD13" i="14"/>
  <c r="BD12" i="14"/>
  <c r="BD11" i="14"/>
  <c r="BD23" i="13"/>
  <c r="BD22" i="13"/>
  <c r="BD21" i="13"/>
  <c r="BD13" i="13"/>
  <c r="BD12" i="13"/>
  <c r="BD11" i="13"/>
  <c r="BD31" i="11"/>
  <c r="BD29" i="11"/>
  <c r="BD28" i="11"/>
  <c r="BD27" i="11"/>
  <c r="BD20" i="11"/>
  <c r="BD19" i="11"/>
  <c r="BD18" i="11"/>
  <c r="BD17" i="11"/>
  <c r="BD10" i="11"/>
  <c r="BD9" i="11"/>
  <c r="BD8" i="11"/>
  <c r="BD7" i="11"/>
  <c r="BD33" i="12"/>
  <c r="BD23" i="12"/>
  <c r="BD22" i="12"/>
  <c r="BD21" i="12"/>
  <c r="BE19" i="4"/>
  <c r="BE12" i="4"/>
  <c r="BE26" i="4"/>
  <c r="BE33" i="4"/>
  <c r="BE46" i="4"/>
  <c r="BE45" i="4"/>
  <c r="BE44" i="4"/>
  <c r="BE43" i="4"/>
  <c r="BE42" i="4"/>
  <c r="BE39" i="4"/>
  <c r="BE38" i="4"/>
  <c r="BE37" i="4"/>
  <c r="BE36" i="4"/>
  <c r="BE35" i="4"/>
  <c r="BD13" i="32"/>
  <c r="BD12" i="32"/>
  <c r="BD11" i="32"/>
  <c r="BD13" i="12"/>
  <c r="BD12" i="12"/>
  <c r="BD11" i="12"/>
  <c r="DY54" i="8" l="1"/>
  <c r="DY47" i="8"/>
  <c r="DY54" i="9"/>
  <c r="DY47" i="9"/>
  <c r="BE40" i="6"/>
  <c r="BE40" i="5"/>
  <c r="BE47" i="5"/>
  <c r="BE47" i="6"/>
  <c r="BD33" i="11"/>
  <c r="BD22" i="11"/>
  <c r="BD21" i="11"/>
  <c r="BD12" i="11"/>
  <c r="BD13" i="11"/>
  <c r="BD23" i="11"/>
  <c r="BD32" i="11"/>
  <c r="BD11" i="11"/>
  <c r="BE47" i="4"/>
  <c r="BE40" i="4"/>
  <c r="BC5" i="17"/>
  <c r="BC5" i="16"/>
  <c r="BC5" i="15"/>
  <c r="BC5" i="24"/>
  <c r="BC5" i="14"/>
  <c r="BC5" i="13"/>
  <c r="BC5" i="12"/>
  <c r="P7" i="28"/>
  <c r="O7" i="28"/>
  <c r="O9" i="29"/>
  <c r="N9" i="29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BC27" i="31"/>
  <c r="BB27" i="31"/>
  <c r="BA27" i="31"/>
  <c r="AZ27" i="31"/>
  <c r="AY27" i="31"/>
  <c r="AX27" i="31"/>
  <c r="AW27" i="31"/>
  <c r="AW33" i="31" s="1"/>
  <c r="AV27" i="31"/>
  <c r="AV33" i="31" s="1"/>
  <c r="AU27" i="31"/>
  <c r="AT27" i="31"/>
  <c r="AS27" i="31"/>
  <c r="AS33" i="31" s="1"/>
  <c r="AR27" i="31"/>
  <c r="BC9" i="32"/>
  <c r="BB9" i="32"/>
  <c r="BA9" i="32"/>
  <c r="AZ9" i="32"/>
  <c r="AY9" i="32"/>
  <c r="AX9" i="32"/>
  <c r="AW9" i="32"/>
  <c r="AV9" i="32"/>
  <c r="AU9" i="32"/>
  <c r="AT9" i="32"/>
  <c r="AS9" i="32"/>
  <c r="AR9" i="32"/>
  <c r="BC20" i="35"/>
  <c r="BB20" i="35"/>
  <c r="BA20" i="35"/>
  <c r="AZ20" i="35"/>
  <c r="AY20" i="35"/>
  <c r="AX20" i="35"/>
  <c r="AW20" i="35"/>
  <c r="AV20" i="35"/>
  <c r="AU20" i="35"/>
  <c r="AT20" i="35"/>
  <c r="AS20" i="35"/>
  <c r="AR20" i="35"/>
  <c r="AQ20" i="35"/>
  <c r="AP20" i="35"/>
  <c r="AO20" i="35"/>
  <c r="AN20" i="35"/>
  <c r="AM20" i="35"/>
  <c r="AL20" i="35"/>
  <c r="AK20" i="35"/>
  <c r="AJ20" i="35"/>
  <c r="AI20" i="35"/>
  <c r="AH20" i="35"/>
  <c r="AG20" i="35"/>
  <c r="AF20" i="35"/>
  <c r="AE20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BC19" i="35"/>
  <c r="BB19" i="35"/>
  <c r="BA19" i="35"/>
  <c r="AZ19" i="35"/>
  <c r="AY19" i="35"/>
  <c r="AX19" i="35"/>
  <c r="AW19" i="35"/>
  <c r="AV19" i="35"/>
  <c r="AU19" i="35"/>
  <c r="AT19" i="35"/>
  <c r="AS19" i="35"/>
  <c r="AR19" i="35"/>
  <c r="AQ19" i="35"/>
  <c r="AP19" i="35"/>
  <c r="AO19" i="35"/>
  <c r="AN19" i="35"/>
  <c r="AM19" i="35"/>
  <c r="AL19" i="35"/>
  <c r="AK19" i="35"/>
  <c r="AJ19" i="35"/>
  <c r="AI19" i="35"/>
  <c r="AH19" i="35"/>
  <c r="AG19" i="35"/>
  <c r="AF19" i="35"/>
  <c r="AE19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BC18" i="35"/>
  <c r="BB18" i="35"/>
  <c r="BA18" i="35"/>
  <c r="AZ18" i="35"/>
  <c r="AY18" i="35"/>
  <c r="AX18" i="35"/>
  <c r="AW18" i="35"/>
  <c r="AV18" i="35"/>
  <c r="AU18" i="35"/>
  <c r="AT18" i="35"/>
  <c r="AS18" i="35"/>
  <c r="AR18" i="35"/>
  <c r="AQ18" i="35"/>
  <c r="AP18" i="35"/>
  <c r="AO18" i="35"/>
  <c r="AN18" i="35"/>
  <c r="AM18" i="35"/>
  <c r="AL18" i="35"/>
  <c r="AK18" i="35"/>
  <c r="AJ18" i="35"/>
  <c r="AI18" i="35"/>
  <c r="AH18" i="35"/>
  <c r="AG18" i="35"/>
  <c r="AF18" i="35"/>
  <c r="AE18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BF17" i="35"/>
  <c r="BF19" i="35" s="1"/>
  <c r="BF16" i="35"/>
  <c r="BF15" i="35"/>
  <c r="BC12" i="35"/>
  <c r="BB12" i="35"/>
  <c r="BA12" i="35"/>
  <c r="AZ12" i="35"/>
  <c r="AY12" i="35"/>
  <c r="AX12" i="35"/>
  <c r="AW12" i="35"/>
  <c r="AV12" i="35"/>
  <c r="AU12" i="35"/>
  <c r="AT12" i="35"/>
  <c r="AS12" i="35"/>
  <c r="AR12" i="35"/>
  <c r="AQ12" i="35"/>
  <c r="AP12" i="35"/>
  <c r="AO12" i="35"/>
  <c r="AN12" i="35"/>
  <c r="AM12" i="35"/>
  <c r="AL12" i="35"/>
  <c r="AK12" i="35"/>
  <c r="AJ12" i="35"/>
  <c r="AI12" i="35"/>
  <c r="AH12" i="35"/>
  <c r="AG12" i="35"/>
  <c r="AF12" i="35"/>
  <c r="AE12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BC11" i="35"/>
  <c r="BB11" i="35"/>
  <c r="BA11" i="35"/>
  <c r="AZ11" i="35"/>
  <c r="AY11" i="35"/>
  <c r="AX11" i="35"/>
  <c r="AW11" i="35"/>
  <c r="AV11" i="35"/>
  <c r="AU11" i="35"/>
  <c r="AT11" i="35"/>
  <c r="AS11" i="35"/>
  <c r="AR11" i="35"/>
  <c r="AQ11" i="35"/>
  <c r="AP11" i="35"/>
  <c r="AO11" i="35"/>
  <c r="AN11" i="35"/>
  <c r="AM11" i="35"/>
  <c r="AL11" i="35"/>
  <c r="AK11" i="35"/>
  <c r="AJ11" i="35"/>
  <c r="AI11" i="35"/>
  <c r="AH11" i="35"/>
  <c r="AG11" i="35"/>
  <c r="AF11" i="35"/>
  <c r="AE11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BC10" i="35"/>
  <c r="BB10" i="35"/>
  <c r="BA10" i="35"/>
  <c r="AZ10" i="35"/>
  <c r="AY10" i="35"/>
  <c r="AX10" i="35"/>
  <c r="AW10" i="35"/>
  <c r="AV10" i="35"/>
  <c r="AU10" i="35"/>
  <c r="AT10" i="35"/>
  <c r="AS10" i="35"/>
  <c r="AR10" i="35"/>
  <c r="AQ10" i="35"/>
  <c r="AP10" i="35"/>
  <c r="AO10" i="35"/>
  <c r="AN10" i="35"/>
  <c r="AM10" i="35"/>
  <c r="AL10" i="35"/>
  <c r="AK10" i="35"/>
  <c r="AJ10" i="35"/>
  <c r="AI10" i="35"/>
  <c r="AH10" i="35"/>
  <c r="AG10" i="35"/>
  <c r="AF10" i="35"/>
  <c r="AE10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BF9" i="35"/>
  <c r="BF8" i="35"/>
  <c r="BF7" i="35"/>
  <c r="BC33" i="34"/>
  <c r="BB33" i="34"/>
  <c r="BA33" i="34"/>
  <c r="AZ33" i="34"/>
  <c r="AY33" i="34"/>
  <c r="AX33" i="34"/>
  <c r="AW33" i="34"/>
  <c r="AV33" i="34"/>
  <c r="AU33" i="34"/>
  <c r="AT33" i="34"/>
  <c r="AS33" i="34"/>
  <c r="AR33" i="34"/>
  <c r="AQ33" i="34"/>
  <c r="AP33" i="34"/>
  <c r="AO33" i="34"/>
  <c r="AN33" i="34"/>
  <c r="AM33" i="34"/>
  <c r="AL33" i="34"/>
  <c r="AK33" i="34"/>
  <c r="AJ33" i="34"/>
  <c r="AI33" i="34"/>
  <c r="AH33" i="34"/>
  <c r="AG33" i="34"/>
  <c r="AF33" i="34"/>
  <c r="AE33" i="34"/>
  <c r="AD33" i="34"/>
  <c r="AC33" i="34"/>
  <c r="AB33" i="34"/>
  <c r="AA33" i="34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B33" i="34"/>
  <c r="BC32" i="34"/>
  <c r="BB32" i="34"/>
  <c r="BA32" i="34"/>
  <c r="AZ32" i="34"/>
  <c r="AY32" i="34"/>
  <c r="AX32" i="34"/>
  <c r="AW32" i="34"/>
  <c r="AV32" i="34"/>
  <c r="AU32" i="34"/>
  <c r="AT32" i="34"/>
  <c r="AS32" i="34"/>
  <c r="AR32" i="34"/>
  <c r="AQ32" i="34"/>
  <c r="AP32" i="34"/>
  <c r="AO32" i="34"/>
  <c r="AN32" i="34"/>
  <c r="AM32" i="34"/>
  <c r="AL32" i="34"/>
  <c r="AK32" i="34"/>
  <c r="AJ32" i="34"/>
  <c r="AI32" i="34"/>
  <c r="AH32" i="34"/>
  <c r="AG32" i="34"/>
  <c r="AF32" i="34"/>
  <c r="AE32" i="34"/>
  <c r="AD32" i="34"/>
  <c r="AC32" i="34"/>
  <c r="AB32" i="34"/>
  <c r="AA32" i="34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B32" i="34"/>
  <c r="BE31" i="34"/>
  <c r="BE30" i="34"/>
  <c r="BE29" i="34"/>
  <c r="BE28" i="34"/>
  <c r="BE27" i="34"/>
  <c r="AQ23" i="34"/>
  <c r="AP23" i="34"/>
  <c r="AO23" i="34"/>
  <c r="AN23" i="34"/>
  <c r="AM23" i="34"/>
  <c r="AL23" i="34"/>
  <c r="AK23" i="34"/>
  <c r="AJ23" i="34"/>
  <c r="AI23" i="34"/>
  <c r="AH23" i="34"/>
  <c r="AG23" i="34"/>
  <c r="AF23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Q22" i="34"/>
  <c r="AP22" i="34"/>
  <c r="AO22" i="34"/>
  <c r="AN22" i="34"/>
  <c r="AM22" i="34"/>
  <c r="AL22" i="34"/>
  <c r="AK22" i="34"/>
  <c r="AJ22" i="34"/>
  <c r="AI22" i="34"/>
  <c r="AH22" i="34"/>
  <c r="AG22" i="34"/>
  <c r="AF22" i="34"/>
  <c r="AE22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AQ21" i="34"/>
  <c r="AP21" i="34"/>
  <c r="AO21" i="34"/>
  <c r="AN21" i="34"/>
  <c r="AM21" i="34"/>
  <c r="AL21" i="34"/>
  <c r="AK21" i="34"/>
  <c r="AJ21" i="34"/>
  <c r="AI21" i="34"/>
  <c r="AH21" i="34"/>
  <c r="AG21" i="34"/>
  <c r="AF21" i="34"/>
  <c r="AE21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B21" i="34"/>
  <c r="AQ13" i="34"/>
  <c r="AP13" i="34"/>
  <c r="AO13" i="34"/>
  <c r="AN13" i="34"/>
  <c r="AM13" i="34"/>
  <c r="AL13" i="34"/>
  <c r="AK13" i="34"/>
  <c r="AJ13" i="34"/>
  <c r="AI13" i="34"/>
  <c r="AH13" i="34"/>
  <c r="AG13" i="34"/>
  <c r="AF13" i="34"/>
  <c r="AE13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B13" i="34"/>
  <c r="AQ12" i="34"/>
  <c r="AP12" i="34"/>
  <c r="AO12" i="34"/>
  <c r="AN12" i="34"/>
  <c r="AM12" i="34"/>
  <c r="AL12" i="34"/>
  <c r="AK12" i="34"/>
  <c r="AJ12" i="34"/>
  <c r="AI12" i="34"/>
  <c r="AH12" i="34"/>
  <c r="AG12" i="34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B12" i="34"/>
  <c r="AQ11" i="34"/>
  <c r="AP11" i="34"/>
  <c r="AO11" i="34"/>
  <c r="AN11" i="34"/>
  <c r="AM11" i="34"/>
  <c r="AL11" i="34"/>
  <c r="AK11" i="34"/>
  <c r="AJ11" i="34"/>
  <c r="AI11" i="34"/>
  <c r="AH11" i="34"/>
  <c r="AG11" i="34"/>
  <c r="AF11" i="34"/>
  <c r="AE11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B11" i="34"/>
  <c r="AQ23" i="33"/>
  <c r="AP23" i="33"/>
  <c r="AO23" i="33"/>
  <c r="AN23" i="33"/>
  <c r="AM23" i="33"/>
  <c r="AL23" i="33"/>
  <c r="AK23" i="33"/>
  <c r="AJ23" i="33"/>
  <c r="AI23" i="33"/>
  <c r="AH23" i="33"/>
  <c r="AG23" i="33"/>
  <c r="AF23" i="33"/>
  <c r="AE23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Q22" i="33"/>
  <c r="AP22" i="33"/>
  <c r="AO22" i="33"/>
  <c r="AN22" i="33"/>
  <c r="AM22" i="33"/>
  <c r="AL22" i="33"/>
  <c r="AK22" i="33"/>
  <c r="AJ22" i="33"/>
  <c r="AI22" i="33"/>
  <c r="AH22" i="33"/>
  <c r="AG22" i="33"/>
  <c r="AF22" i="33"/>
  <c r="AE22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Q21" i="33"/>
  <c r="AP21" i="33"/>
  <c r="AO21" i="33"/>
  <c r="AN21" i="33"/>
  <c r="AM21" i="33"/>
  <c r="AL21" i="33"/>
  <c r="AK21" i="33"/>
  <c r="AJ21" i="33"/>
  <c r="AI21" i="33"/>
  <c r="AH21" i="33"/>
  <c r="AG21" i="33"/>
  <c r="AF21" i="33"/>
  <c r="AE21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Q13" i="33"/>
  <c r="AP13" i="33"/>
  <c r="AO13" i="33"/>
  <c r="AN13" i="33"/>
  <c r="AM13" i="33"/>
  <c r="AL13" i="33"/>
  <c r="AK13" i="33"/>
  <c r="AJ13" i="33"/>
  <c r="AI13" i="33"/>
  <c r="AH13" i="33"/>
  <c r="AG13" i="33"/>
  <c r="AF13" i="33"/>
  <c r="AE13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Q12" i="33"/>
  <c r="AP12" i="33"/>
  <c r="AO12" i="33"/>
  <c r="AN12" i="33"/>
  <c r="AM12" i="33"/>
  <c r="AL12" i="33"/>
  <c r="AK12" i="33"/>
  <c r="AJ12" i="33"/>
  <c r="AI12" i="33"/>
  <c r="AH12" i="33"/>
  <c r="AG12" i="33"/>
  <c r="AF12" i="33"/>
  <c r="AE12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Q11" i="33"/>
  <c r="AP11" i="33"/>
  <c r="AO11" i="33"/>
  <c r="AN11" i="33"/>
  <c r="AM11" i="33"/>
  <c r="AL11" i="33"/>
  <c r="AK11" i="33"/>
  <c r="AJ11" i="33"/>
  <c r="AI11" i="33"/>
  <c r="AH11" i="33"/>
  <c r="AG11" i="33"/>
  <c r="AF11" i="33"/>
  <c r="AE11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BC33" i="32"/>
  <c r="BB33" i="32"/>
  <c r="BA33" i="32"/>
  <c r="AZ33" i="32"/>
  <c r="AY33" i="32"/>
  <c r="AX33" i="32"/>
  <c r="AW33" i="32"/>
  <c r="AV33" i="32"/>
  <c r="AU33" i="32"/>
  <c r="AT33" i="32"/>
  <c r="AS33" i="32"/>
  <c r="AR33" i="32"/>
  <c r="AQ33" i="32"/>
  <c r="AP33" i="32"/>
  <c r="AO33" i="32"/>
  <c r="AN33" i="32"/>
  <c r="AM33" i="32"/>
  <c r="AL33" i="32"/>
  <c r="AK33" i="32"/>
  <c r="AJ33" i="32"/>
  <c r="AI33" i="32"/>
  <c r="AH33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BC32" i="32"/>
  <c r="BB32" i="32"/>
  <c r="BA32" i="32"/>
  <c r="AZ32" i="32"/>
  <c r="AY32" i="32"/>
  <c r="AX32" i="32"/>
  <c r="AW32" i="32"/>
  <c r="AV32" i="32"/>
  <c r="AU32" i="32"/>
  <c r="AT32" i="32"/>
  <c r="AS32" i="32"/>
  <c r="AR32" i="32"/>
  <c r="AQ32" i="32"/>
  <c r="AP32" i="32"/>
  <c r="AO32" i="32"/>
  <c r="AN32" i="32"/>
  <c r="AM32" i="32"/>
  <c r="AL32" i="32"/>
  <c r="AK32" i="32"/>
  <c r="AJ32" i="32"/>
  <c r="AI32" i="32"/>
  <c r="AH32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BE31" i="32"/>
  <c r="BE30" i="32"/>
  <c r="BE29" i="32"/>
  <c r="BE28" i="32"/>
  <c r="BE27" i="32"/>
  <c r="AQ23" i="32"/>
  <c r="AP23" i="32"/>
  <c r="AO23" i="32"/>
  <c r="AN23" i="32"/>
  <c r="AM23" i="32"/>
  <c r="AL23" i="32"/>
  <c r="AK23" i="32"/>
  <c r="AJ23" i="32"/>
  <c r="AI23" i="32"/>
  <c r="AH23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AQ22" i="32"/>
  <c r="AP22" i="32"/>
  <c r="AO22" i="32"/>
  <c r="AN22" i="32"/>
  <c r="AM22" i="32"/>
  <c r="AL22" i="32"/>
  <c r="AK22" i="32"/>
  <c r="AJ22" i="32"/>
  <c r="AI22" i="32"/>
  <c r="AH22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AQ21" i="32"/>
  <c r="AP21" i="32"/>
  <c r="AO21" i="32"/>
  <c r="AN21" i="32"/>
  <c r="AM21" i="32"/>
  <c r="AL21" i="32"/>
  <c r="AK21" i="32"/>
  <c r="AJ21" i="32"/>
  <c r="AI21" i="32"/>
  <c r="AH21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AQ13" i="32"/>
  <c r="AP13" i="32"/>
  <c r="AO13" i="32"/>
  <c r="AN13" i="32"/>
  <c r="AM13" i="32"/>
  <c r="AL13" i="32"/>
  <c r="AK13" i="32"/>
  <c r="AJ13" i="32"/>
  <c r="AI13" i="32"/>
  <c r="AH13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B13" i="32"/>
  <c r="AQ12" i="32"/>
  <c r="AP12" i="32"/>
  <c r="AO12" i="32"/>
  <c r="AN12" i="32"/>
  <c r="AM12" i="32"/>
  <c r="AL12" i="32"/>
  <c r="AK12" i="32"/>
  <c r="AJ12" i="32"/>
  <c r="AI12" i="32"/>
  <c r="AH12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B12" i="32"/>
  <c r="AQ11" i="32"/>
  <c r="AP11" i="32"/>
  <c r="AO11" i="32"/>
  <c r="AN11" i="32"/>
  <c r="AM11" i="32"/>
  <c r="AL11" i="32"/>
  <c r="AK11" i="32"/>
  <c r="AJ11" i="32"/>
  <c r="AI11" i="32"/>
  <c r="AH11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B11" i="32"/>
  <c r="AX33" i="31"/>
  <c r="AT33" i="31"/>
  <c r="AP33" i="31"/>
  <c r="Z33" i="31"/>
  <c r="J33" i="31"/>
  <c r="BB32" i="31"/>
  <c r="AY32" i="31"/>
  <c r="AX32" i="31"/>
  <c r="AT32" i="31"/>
  <c r="AO32" i="31"/>
  <c r="AN32" i="31"/>
  <c r="AK32" i="31"/>
  <c r="AG32" i="31"/>
  <c r="AF32" i="31"/>
  <c r="AC32" i="31"/>
  <c r="Y32" i="31"/>
  <c r="X32" i="31"/>
  <c r="U32" i="31"/>
  <c r="Q32" i="31"/>
  <c r="P32" i="31"/>
  <c r="M32" i="31"/>
  <c r="I32" i="31"/>
  <c r="H32" i="31"/>
  <c r="E32" i="31"/>
  <c r="BF30" i="31"/>
  <c r="AH33" i="31"/>
  <c r="R33" i="31"/>
  <c r="AK33" i="31"/>
  <c r="AC33" i="31"/>
  <c r="U33" i="31"/>
  <c r="M33" i="31"/>
  <c r="E33" i="31"/>
  <c r="AP32" i="31"/>
  <c r="AL32" i="31"/>
  <c r="AH32" i="31"/>
  <c r="AD32" i="31"/>
  <c r="Z32" i="31"/>
  <c r="V32" i="31"/>
  <c r="R32" i="31"/>
  <c r="N32" i="31"/>
  <c r="J32" i="31"/>
  <c r="F32" i="31"/>
  <c r="B32" i="31"/>
  <c r="AQ23" i="31"/>
  <c r="AP23" i="31"/>
  <c r="AH23" i="31"/>
  <c r="AA23" i="31"/>
  <c r="Z23" i="31"/>
  <c r="R23" i="31"/>
  <c r="K23" i="31"/>
  <c r="J23" i="31"/>
  <c r="AP22" i="31"/>
  <c r="AO22" i="31"/>
  <c r="AH22" i="31"/>
  <c r="AG22" i="31"/>
  <c r="Z22" i="31"/>
  <c r="Y22" i="31"/>
  <c r="R22" i="31"/>
  <c r="Q22" i="31"/>
  <c r="J22" i="31"/>
  <c r="I22" i="31"/>
  <c r="AO21" i="31"/>
  <c r="AN21" i="31"/>
  <c r="AG21" i="31"/>
  <c r="AF21" i="31"/>
  <c r="Y21" i="31"/>
  <c r="X21" i="31"/>
  <c r="Q21" i="31"/>
  <c r="P21" i="31"/>
  <c r="I21" i="31"/>
  <c r="H21" i="31"/>
  <c r="B22" i="31"/>
  <c r="AL22" i="31"/>
  <c r="AK22" i="31"/>
  <c r="AD22" i="31"/>
  <c r="AC22" i="31"/>
  <c r="V22" i="31"/>
  <c r="U22" i="31"/>
  <c r="N22" i="31"/>
  <c r="M22" i="31"/>
  <c r="F22" i="31"/>
  <c r="E22" i="31"/>
  <c r="B23" i="31"/>
  <c r="AP21" i="31"/>
  <c r="AK21" i="31"/>
  <c r="AH21" i="31"/>
  <c r="AC21" i="31"/>
  <c r="Z21" i="31"/>
  <c r="U21" i="31"/>
  <c r="R21" i="31"/>
  <c r="M21" i="31"/>
  <c r="J21" i="31"/>
  <c r="E21" i="31"/>
  <c r="B21" i="31"/>
  <c r="AO13" i="31"/>
  <c r="AK13" i="31"/>
  <c r="P13" i="31"/>
  <c r="I13" i="31"/>
  <c r="E13" i="31"/>
  <c r="AQ12" i="31"/>
  <c r="AL12" i="31"/>
  <c r="AI12" i="31"/>
  <c r="AD12" i="31"/>
  <c r="AA12" i="31"/>
  <c r="V12" i="31"/>
  <c r="S12" i="31"/>
  <c r="N12" i="31"/>
  <c r="K12" i="31"/>
  <c r="F12" i="31"/>
  <c r="C12" i="31"/>
  <c r="AP11" i="31"/>
  <c r="AK11" i="31"/>
  <c r="AH11" i="31"/>
  <c r="AC11" i="31"/>
  <c r="Z11" i="31"/>
  <c r="V11" i="31"/>
  <c r="U11" i="31"/>
  <c r="Q11" i="31"/>
  <c r="J11" i="31"/>
  <c r="F11" i="31"/>
  <c r="E11" i="31"/>
  <c r="AO11" i="31"/>
  <c r="AJ11" i="31"/>
  <c r="AF11" i="31"/>
  <c r="Y13" i="31"/>
  <c r="U13" i="31"/>
  <c r="T11" i="31"/>
  <c r="P11" i="31"/>
  <c r="I11" i="31"/>
  <c r="D11" i="31"/>
  <c r="AM12" i="31"/>
  <c r="AE12" i="31"/>
  <c r="W12" i="31"/>
  <c r="O12" i="31"/>
  <c r="G12" i="31"/>
  <c r="AQ11" i="31"/>
  <c r="AL11" i="31"/>
  <c r="AI11" i="31"/>
  <c r="AE11" i="31"/>
  <c r="AD11" i="31"/>
  <c r="AA11" i="31"/>
  <c r="W13" i="31"/>
  <c r="S11" i="31"/>
  <c r="R11" i="31"/>
  <c r="O13" i="31"/>
  <c r="K11" i="31"/>
  <c r="G13" i="31"/>
  <c r="C11" i="31"/>
  <c r="B11" i="31"/>
  <c r="BC31" i="11"/>
  <c r="BC29" i="11"/>
  <c r="BC28" i="11"/>
  <c r="BC27" i="11"/>
  <c r="BC20" i="11"/>
  <c r="BC19" i="11"/>
  <c r="BC18" i="11"/>
  <c r="BC17" i="11"/>
  <c r="BC10" i="11"/>
  <c r="BC9" i="11"/>
  <c r="BC8" i="11"/>
  <c r="BC7" i="11"/>
  <c r="BC33" i="12"/>
  <c r="BC32" i="12"/>
  <c r="BC23" i="12"/>
  <c r="BC22" i="12"/>
  <c r="BC21" i="12"/>
  <c r="BC13" i="12"/>
  <c r="BC12" i="12"/>
  <c r="BC11" i="12"/>
  <c r="BC23" i="13"/>
  <c r="BC22" i="13"/>
  <c r="BC21" i="13"/>
  <c r="BC13" i="13"/>
  <c r="BC12" i="13"/>
  <c r="BC11" i="13"/>
  <c r="BC33" i="14"/>
  <c r="BC32" i="14"/>
  <c r="BC23" i="14"/>
  <c r="BC22" i="14"/>
  <c r="BC21" i="14"/>
  <c r="BC13" i="14"/>
  <c r="BC12" i="14"/>
  <c r="BC11" i="14"/>
  <c r="BC24" i="24"/>
  <c r="BC23" i="24"/>
  <c r="BC22" i="24"/>
  <c r="BC15" i="24"/>
  <c r="BC14" i="24"/>
  <c r="BC13" i="24"/>
  <c r="BC29" i="15"/>
  <c r="BC28" i="15"/>
  <c r="BC19" i="15"/>
  <c r="BC18" i="15"/>
  <c r="BC17" i="15"/>
  <c r="BC10" i="15"/>
  <c r="BC9" i="15"/>
  <c r="BC24" i="16"/>
  <c r="BC23" i="16"/>
  <c r="BC22" i="16"/>
  <c r="BC14" i="16"/>
  <c r="BC13" i="16"/>
  <c r="BC12" i="16"/>
  <c r="BC21" i="17"/>
  <c r="BC20" i="17"/>
  <c r="BC19" i="17"/>
  <c r="BC12" i="17"/>
  <c r="BC11" i="17"/>
  <c r="BD32" i="3"/>
  <c r="BD31" i="3"/>
  <c r="BD30" i="3"/>
  <c r="BD29" i="3"/>
  <c r="BD28" i="3"/>
  <c r="BD25" i="3"/>
  <c r="BD24" i="3"/>
  <c r="BD23" i="3"/>
  <c r="BD22" i="3"/>
  <c r="BD21" i="3"/>
  <c r="BD18" i="3"/>
  <c r="BD17" i="3"/>
  <c r="BD16" i="3"/>
  <c r="BD15" i="3"/>
  <c r="BD14" i="3"/>
  <c r="BD11" i="3"/>
  <c r="BD10" i="3"/>
  <c r="BD9" i="3"/>
  <c r="BD8" i="3"/>
  <c r="BD7" i="3"/>
  <c r="BD46" i="4"/>
  <c r="BD45" i="4"/>
  <c r="BD44" i="4"/>
  <c r="BD43" i="4"/>
  <c r="BD42" i="4"/>
  <c r="BD39" i="4"/>
  <c r="BD38" i="4"/>
  <c r="BD37" i="4"/>
  <c r="BD36" i="4"/>
  <c r="BD35" i="4"/>
  <c r="CX39" i="7"/>
  <c r="CX38" i="7"/>
  <c r="CX37" i="7"/>
  <c r="CX36" i="7"/>
  <c r="CX35" i="7"/>
  <c r="CX25" i="7"/>
  <c r="CX24" i="7"/>
  <c r="CX23" i="7"/>
  <c r="CX22" i="7"/>
  <c r="CX21" i="7"/>
  <c r="CX18" i="7"/>
  <c r="CX17" i="7"/>
  <c r="CX16" i="7"/>
  <c r="CX15" i="7"/>
  <c r="CX14" i="7"/>
  <c r="CX11" i="7"/>
  <c r="CX10" i="7"/>
  <c r="CX9" i="7"/>
  <c r="CX8" i="7"/>
  <c r="CX7" i="7"/>
  <c r="BD46" i="6"/>
  <c r="BD45" i="6"/>
  <c r="BD44" i="6"/>
  <c r="BD43" i="6"/>
  <c r="BD42" i="6"/>
  <c r="BD39" i="6"/>
  <c r="BD38" i="6"/>
  <c r="BD37" i="6"/>
  <c r="BD36" i="6"/>
  <c r="BD35" i="6"/>
  <c r="DX53" i="8"/>
  <c r="DX52" i="8"/>
  <c r="DX51" i="8"/>
  <c r="DX50" i="8"/>
  <c r="DX49" i="8"/>
  <c r="DX46" i="8"/>
  <c r="DX45" i="8"/>
  <c r="DX44" i="8"/>
  <c r="DX43" i="8"/>
  <c r="DX42" i="8"/>
  <c r="DX40" i="8"/>
  <c r="BC20" i="32" s="1"/>
  <c r="DX26" i="8"/>
  <c r="BC19" i="32" s="1"/>
  <c r="DX19" i="8"/>
  <c r="BC18" i="32" s="1"/>
  <c r="DX12" i="8"/>
  <c r="BC17" i="32" s="1"/>
  <c r="DX53" i="9"/>
  <c r="DX52" i="9"/>
  <c r="DX51" i="9"/>
  <c r="DX50" i="9"/>
  <c r="DX49" i="9"/>
  <c r="DX46" i="9"/>
  <c r="DX45" i="9"/>
  <c r="DX44" i="9"/>
  <c r="DX43" i="9"/>
  <c r="DX42" i="9"/>
  <c r="DX40" i="9"/>
  <c r="BC20" i="33" s="1"/>
  <c r="DX26" i="9"/>
  <c r="BC19" i="33" s="1"/>
  <c r="DX19" i="9"/>
  <c r="BC18" i="33" s="1"/>
  <c r="DX12" i="9"/>
  <c r="BC17" i="33" s="1"/>
  <c r="DX53" i="10"/>
  <c r="DX52" i="10"/>
  <c r="DX51" i="10"/>
  <c r="DX50" i="10"/>
  <c r="DX49" i="10"/>
  <c r="DX46" i="10"/>
  <c r="DX45" i="10"/>
  <c r="DX44" i="10"/>
  <c r="DX43" i="10"/>
  <c r="DX42" i="10"/>
  <c r="DX40" i="10"/>
  <c r="BC20" i="34" s="1"/>
  <c r="DX26" i="10"/>
  <c r="BC19" i="34" s="1"/>
  <c r="DX19" i="10"/>
  <c r="BC18" i="34" s="1"/>
  <c r="DX12" i="10"/>
  <c r="BC17" i="34" s="1"/>
  <c r="BD33" i="6"/>
  <c r="BC10" i="34" s="1"/>
  <c r="BD26" i="6"/>
  <c r="BC9" i="34" s="1"/>
  <c r="BD19" i="6"/>
  <c r="BC8" i="34" s="1"/>
  <c r="BD12" i="6"/>
  <c r="BC7" i="34" s="1"/>
  <c r="BD46" i="5"/>
  <c r="BD45" i="5"/>
  <c r="BD44" i="5"/>
  <c r="BD43" i="5"/>
  <c r="BD42" i="5"/>
  <c r="BD39" i="5"/>
  <c r="BD38" i="5"/>
  <c r="BD37" i="5"/>
  <c r="BD36" i="5"/>
  <c r="BD35" i="5"/>
  <c r="BD33" i="5"/>
  <c r="BC10" i="33" s="1"/>
  <c r="BD26" i="5"/>
  <c r="BC9" i="33" s="1"/>
  <c r="BD19" i="5"/>
  <c r="BC8" i="33" s="1"/>
  <c r="BD12" i="5"/>
  <c r="BC7" i="33" s="1"/>
  <c r="BD33" i="4"/>
  <c r="BC10" i="32" s="1"/>
  <c r="BD26" i="4"/>
  <c r="BD19" i="4"/>
  <c r="BC8" i="32" s="1"/>
  <c r="BD12" i="4"/>
  <c r="BC7" i="32" s="1"/>
  <c r="CX5" i="7"/>
  <c r="DX5" i="9" s="1"/>
  <c r="BD5" i="6"/>
  <c r="BD5" i="5"/>
  <c r="BD5" i="4"/>
  <c r="BB10" i="11"/>
  <c r="O6" i="28"/>
  <c r="P6" i="28"/>
  <c r="BA5" i="12"/>
  <c r="AZ5" i="12"/>
  <c r="AY5" i="12"/>
  <c r="AX5" i="12"/>
  <c r="AW5" i="12"/>
  <c r="AV5" i="12"/>
  <c r="AU5" i="12"/>
  <c r="AT5" i="12"/>
  <c r="AS5" i="12"/>
  <c r="AR5" i="12"/>
  <c r="BA5" i="13"/>
  <c r="AZ5" i="13"/>
  <c r="AY5" i="13"/>
  <c r="AX5" i="13"/>
  <c r="AW5" i="13"/>
  <c r="AV5" i="13"/>
  <c r="AU5" i="13"/>
  <c r="AT5" i="13"/>
  <c r="AS5" i="13"/>
  <c r="AR5" i="13"/>
  <c r="BA5" i="14"/>
  <c r="AZ5" i="14"/>
  <c r="AY5" i="14"/>
  <c r="AX5" i="14"/>
  <c r="AW5" i="14"/>
  <c r="AV5" i="14"/>
  <c r="AU5" i="14"/>
  <c r="AT5" i="14"/>
  <c r="AS5" i="14"/>
  <c r="AR5" i="14"/>
  <c r="BA5" i="24"/>
  <c r="AZ5" i="24"/>
  <c r="AY5" i="24"/>
  <c r="AX5" i="24"/>
  <c r="AW5" i="24"/>
  <c r="AV5" i="24"/>
  <c r="AU5" i="24"/>
  <c r="AT5" i="24"/>
  <c r="AS5" i="24"/>
  <c r="AR5" i="24"/>
  <c r="BA5" i="15"/>
  <c r="AZ5" i="15"/>
  <c r="AY5" i="15"/>
  <c r="AX5" i="15"/>
  <c r="AW5" i="15"/>
  <c r="AV5" i="15"/>
  <c r="AU5" i="15"/>
  <c r="AT5" i="15"/>
  <c r="AS5" i="15"/>
  <c r="AR5" i="15"/>
  <c r="BA5" i="16"/>
  <c r="AZ5" i="16"/>
  <c r="AY5" i="16"/>
  <c r="AX5" i="16"/>
  <c r="AW5" i="16"/>
  <c r="AV5" i="16"/>
  <c r="AU5" i="16"/>
  <c r="AT5" i="16"/>
  <c r="AS5" i="16"/>
  <c r="AR5" i="16"/>
  <c r="BA5" i="17"/>
  <c r="AZ5" i="17"/>
  <c r="AY5" i="17"/>
  <c r="AX5" i="17"/>
  <c r="AW5" i="17"/>
  <c r="AV5" i="17"/>
  <c r="AU5" i="17"/>
  <c r="AT5" i="17"/>
  <c r="AS5" i="17"/>
  <c r="AR5" i="17"/>
  <c r="BB5" i="17"/>
  <c r="BB5" i="16"/>
  <c r="BB5" i="15"/>
  <c r="BB5" i="24"/>
  <c r="BB5" i="14"/>
  <c r="BB5" i="13"/>
  <c r="BB5" i="12"/>
  <c r="CW5" i="7"/>
  <c r="DW5" i="8" s="1"/>
  <c r="BC5" i="6"/>
  <c r="BC5" i="5"/>
  <c r="BC5" i="4"/>
  <c r="P14" i="28"/>
  <c r="O14" i="28"/>
  <c r="P21" i="28"/>
  <c r="O21" i="28"/>
  <c r="CW39" i="7"/>
  <c r="CW38" i="7"/>
  <c r="CW37" i="7"/>
  <c r="CW36" i="7"/>
  <c r="CW35" i="7"/>
  <c r="CW25" i="7"/>
  <c r="CW24" i="7"/>
  <c r="CW23" i="7"/>
  <c r="CW22" i="7"/>
  <c r="CW21" i="7"/>
  <c r="CW18" i="7"/>
  <c r="CW17" i="7"/>
  <c r="CW16" i="7"/>
  <c r="CW15" i="7"/>
  <c r="CW14" i="7"/>
  <c r="CW11" i="7"/>
  <c r="CW10" i="7"/>
  <c r="CW9" i="7"/>
  <c r="CW8" i="7"/>
  <c r="CW7" i="7"/>
  <c r="BC32" i="3"/>
  <c r="BC31" i="3"/>
  <c r="BC30" i="3"/>
  <c r="BC29" i="3"/>
  <c r="BC28" i="3"/>
  <c r="BC25" i="3"/>
  <c r="BC24" i="3"/>
  <c r="BC23" i="3"/>
  <c r="BC22" i="3"/>
  <c r="BC21" i="3"/>
  <c r="BC18" i="3"/>
  <c r="BC17" i="3"/>
  <c r="BC16" i="3"/>
  <c r="BC15" i="3"/>
  <c r="BC14" i="3"/>
  <c r="BC11" i="3"/>
  <c r="BC10" i="3"/>
  <c r="BC9" i="3"/>
  <c r="BC8" i="3"/>
  <c r="BC7" i="3"/>
  <c r="DW40" i="10"/>
  <c r="BB20" i="34" s="1"/>
  <c r="DW26" i="10"/>
  <c r="BB19" i="34" s="1"/>
  <c r="DW19" i="10"/>
  <c r="BB18" i="34" s="1"/>
  <c r="DW12" i="10"/>
  <c r="BB17" i="34" s="1"/>
  <c r="DW53" i="10"/>
  <c r="DW52" i="10"/>
  <c r="DW51" i="10"/>
  <c r="DW50" i="10"/>
  <c r="DW49" i="10"/>
  <c r="DW46" i="10"/>
  <c r="DW45" i="10"/>
  <c r="DW44" i="10"/>
  <c r="DW43" i="10"/>
  <c r="DW42" i="10"/>
  <c r="DW40" i="9"/>
  <c r="BB20" i="33" s="1"/>
  <c r="DW26" i="9"/>
  <c r="BB19" i="33" s="1"/>
  <c r="DV26" i="9"/>
  <c r="BA19" i="33" s="1"/>
  <c r="DW19" i="9"/>
  <c r="BB18" i="33" s="1"/>
  <c r="DW12" i="9"/>
  <c r="BB17" i="33" s="1"/>
  <c r="DW53" i="9"/>
  <c r="DW52" i="9"/>
  <c r="DW51" i="9"/>
  <c r="DW50" i="9"/>
  <c r="DW49" i="9"/>
  <c r="DW46" i="9"/>
  <c r="DW45" i="9"/>
  <c r="DW44" i="9"/>
  <c r="DW43" i="9"/>
  <c r="DW42" i="9"/>
  <c r="DW40" i="8"/>
  <c r="BB20" i="32" s="1"/>
  <c r="DW26" i="8"/>
  <c r="BB19" i="32" s="1"/>
  <c r="DW19" i="8"/>
  <c r="BB18" i="32" s="1"/>
  <c r="DW12" i="8"/>
  <c r="BB17" i="32" s="1"/>
  <c r="DW53" i="8"/>
  <c r="DW52" i="8"/>
  <c r="DW51" i="8"/>
  <c r="DW50" i="8"/>
  <c r="DW49" i="8"/>
  <c r="DW46" i="8"/>
  <c r="DW45" i="8"/>
  <c r="DW44" i="8"/>
  <c r="DW43" i="8"/>
  <c r="DW42" i="8"/>
  <c r="BC33" i="6"/>
  <c r="BB10" i="34" s="1"/>
  <c r="BC26" i="6"/>
  <c r="BB9" i="34" s="1"/>
  <c r="BC19" i="6"/>
  <c r="BB8" i="34" s="1"/>
  <c r="BC12" i="6"/>
  <c r="BB7" i="34" s="1"/>
  <c r="BC46" i="6"/>
  <c r="BC45" i="6"/>
  <c r="BC44" i="6"/>
  <c r="BC43" i="6"/>
  <c r="BC42" i="6"/>
  <c r="BC39" i="6"/>
  <c r="BC38" i="6"/>
  <c r="BC37" i="6"/>
  <c r="BC36" i="6"/>
  <c r="BC35" i="6"/>
  <c r="BC33" i="5"/>
  <c r="BB10" i="33" s="1"/>
  <c r="BC26" i="5"/>
  <c r="BB9" i="33" s="1"/>
  <c r="BC19" i="5"/>
  <c r="BB8" i="33" s="1"/>
  <c r="BC12" i="5"/>
  <c r="BB7" i="33" s="1"/>
  <c r="BC46" i="5"/>
  <c r="BC45" i="5"/>
  <c r="BC44" i="5"/>
  <c r="BC43" i="5"/>
  <c r="BC42" i="5"/>
  <c r="BC39" i="5"/>
  <c r="BC38" i="5"/>
  <c r="BC37" i="5"/>
  <c r="BC36" i="5"/>
  <c r="BC35" i="5"/>
  <c r="BC33" i="4"/>
  <c r="BB10" i="32" s="1"/>
  <c r="BC26" i="4"/>
  <c r="BC19" i="4"/>
  <c r="BB8" i="32" s="1"/>
  <c r="BC12" i="4"/>
  <c r="BB7" i="32" s="1"/>
  <c r="BC46" i="4"/>
  <c r="BC45" i="4"/>
  <c r="BC44" i="4"/>
  <c r="BC43" i="4"/>
  <c r="BC42" i="4"/>
  <c r="BC39" i="4"/>
  <c r="BC38" i="4"/>
  <c r="BC37" i="4"/>
  <c r="BC36" i="4"/>
  <c r="BC35" i="4"/>
  <c r="BB31" i="11"/>
  <c r="BB29" i="11"/>
  <c r="BB28" i="11"/>
  <c r="BB27" i="11"/>
  <c r="BB20" i="11"/>
  <c r="BB19" i="11"/>
  <c r="BB18" i="11"/>
  <c r="BB17" i="11"/>
  <c r="BB9" i="11"/>
  <c r="BB8" i="11"/>
  <c r="BB7" i="11"/>
  <c r="BB21" i="17"/>
  <c r="BB20" i="17"/>
  <c r="BB19" i="17"/>
  <c r="BB12" i="17"/>
  <c r="BB11" i="17"/>
  <c r="BB24" i="16"/>
  <c r="BB23" i="16"/>
  <c r="BB22" i="16"/>
  <c r="BA22" i="16"/>
  <c r="AZ22" i="16"/>
  <c r="BB14" i="16"/>
  <c r="BB13" i="16"/>
  <c r="BB12" i="16"/>
  <c r="BB29" i="15"/>
  <c r="BB28" i="15"/>
  <c r="BB19" i="15"/>
  <c r="BB18" i="15"/>
  <c r="BB17" i="15"/>
  <c r="BB10" i="15"/>
  <c r="BB9" i="15"/>
  <c r="BB24" i="24"/>
  <c r="BB23" i="24"/>
  <c r="BB22" i="24"/>
  <c r="BB15" i="24"/>
  <c r="BB14" i="24"/>
  <c r="BB13" i="24"/>
  <c r="BB33" i="14"/>
  <c r="BB32" i="14"/>
  <c r="BB23" i="14"/>
  <c r="BB22" i="14"/>
  <c r="BB21" i="14"/>
  <c r="BB13" i="14"/>
  <c r="BB12" i="14"/>
  <c r="BB11" i="14"/>
  <c r="BB23" i="13"/>
  <c r="BB22" i="13"/>
  <c r="BB21" i="13"/>
  <c r="BB13" i="13"/>
  <c r="BB12" i="13"/>
  <c r="BB11" i="13"/>
  <c r="BB33" i="12"/>
  <c r="BB32" i="12"/>
  <c r="BB23" i="12"/>
  <c r="BB22" i="12"/>
  <c r="BB21" i="12"/>
  <c r="BB13" i="12"/>
  <c r="BB12" i="12"/>
  <c r="BB11" i="12"/>
  <c r="N19" i="27"/>
  <c r="O19" i="27"/>
  <c r="AS5" i="5"/>
  <c r="BB32" i="3"/>
  <c r="BB31" i="3"/>
  <c r="BB30" i="3"/>
  <c r="BB29" i="3"/>
  <c r="BB28" i="3"/>
  <c r="BB25" i="3"/>
  <c r="BB24" i="3"/>
  <c r="BB23" i="3"/>
  <c r="BB22" i="3"/>
  <c r="BB21" i="3"/>
  <c r="BB18" i="3"/>
  <c r="BB17" i="3"/>
  <c r="BB16" i="3"/>
  <c r="BB15" i="3"/>
  <c r="BB14" i="3"/>
  <c r="BB11" i="3"/>
  <c r="BB10" i="3"/>
  <c r="BB9" i="3"/>
  <c r="BB8" i="3"/>
  <c r="BB7" i="3"/>
  <c r="CV39" i="7"/>
  <c r="CV38" i="7"/>
  <c r="CV37" i="7"/>
  <c r="CV36" i="7"/>
  <c r="CV35" i="7"/>
  <c r="CV25" i="7"/>
  <c r="CV24" i="7"/>
  <c r="CV23" i="7"/>
  <c r="CV22" i="7"/>
  <c r="CV21" i="7"/>
  <c r="CV18" i="7"/>
  <c r="CV17" i="7"/>
  <c r="CV16" i="7"/>
  <c r="CV15" i="7"/>
  <c r="CV14" i="7"/>
  <c r="CV11" i="7"/>
  <c r="CV10" i="7"/>
  <c r="CV9" i="7"/>
  <c r="CV8" i="7"/>
  <c r="CV7" i="7"/>
  <c r="AS5" i="6"/>
  <c r="AS5" i="4"/>
  <c r="BB12" i="33" l="1"/>
  <c r="CW45" i="7"/>
  <c r="BB22" i="34"/>
  <c r="BB23" i="34"/>
  <c r="BB21" i="34"/>
  <c r="BB21" i="33"/>
  <c r="BB22" i="33"/>
  <c r="BB17" i="31"/>
  <c r="BB19" i="31"/>
  <c r="BB21" i="32"/>
  <c r="BB18" i="31"/>
  <c r="CX45" i="7"/>
  <c r="BB13" i="34"/>
  <c r="BB11" i="34"/>
  <c r="BB12" i="34"/>
  <c r="BB11" i="33"/>
  <c r="BB13" i="33"/>
  <c r="BB9" i="31"/>
  <c r="BB7" i="31"/>
  <c r="BC33" i="31"/>
  <c r="BB8" i="31"/>
  <c r="BB23" i="33"/>
  <c r="BB11" i="32"/>
  <c r="BB10" i="31"/>
  <c r="BB11" i="31" s="1"/>
  <c r="AU33" i="31"/>
  <c r="BB12" i="32"/>
  <c r="BB13" i="32"/>
  <c r="BB22" i="32"/>
  <c r="BB23" i="32"/>
  <c r="AY33" i="31"/>
  <c r="BB20" i="31"/>
  <c r="BF28" i="31"/>
  <c r="BF27" i="31"/>
  <c r="BF29" i="31"/>
  <c r="AR32" i="31"/>
  <c r="AV32" i="31"/>
  <c r="AZ32" i="31"/>
  <c r="AU32" i="31"/>
  <c r="BC32" i="31"/>
  <c r="AS32" i="31"/>
  <c r="AW32" i="31"/>
  <c r="BA32" i="31"/>
  <c r="BB33" i="31"/>
  <c r="AR33" i="31"/>
  <c r="CX52" i="7"/>
  <c r="BC22" i="32"/>
  <c r="BC23" i="32"/>
  <c r="BC21" i="32"/>
  <c r="BC21" i="33"/>
  <c r="BC19" i="31"/>
  <c r="BC22" i="33"/>
  <c r="BC23" i="33"/>
  <c r="CX50" i="7"/>
  <c r="CX44" i="7"/>
  <c r="CX51" i="7"/>
  <c r="BC20" i="31"/>
  <c r="BC18" i="31"/>
  <c r="BC22" i="34"/>
  <c r="BC23" i="34"/>
  <c r="BC17" i="31"/>
  <c r="BC21" i="34"/>
  <c r="BC12" i="34"/>
  <c r="BC11" i="34"/>
  <c r="BC13" i="34"/>
  <c r="BD40" i="6"/>
  <c r="BC9" i="31"/>
  <c r="BC12" i="33"/>
  <c r="BC8" i="31"/>
  <c r="BC13" i="33"/>
  <c r="BC11" i="33"/>
  <c r="BC7" i="31"/>
  <c r="BC12" i="32"/>
  <c r="BC10" i="31"/>
  <c r="BC11" i="32"/>
  <c r="BC13" i="32"/>
  <c r="DX5" i="10"/>
  <c r="B33" i="31"/>
  <c r="BA33" i="31"/>
  <c r="AZ33" i="31"/>
  <c r="BE9" i="32"/>
  <c r="BF10" i="35"/>
  <c r="BF18" i="35"/>
  <c r="BE32" i="34"/>
  <c r="BE32" i="32"/>
  <c r="BE33" i="32"/>
  <c r="BF11" i="35"/>
  <c r="BF20" i="35"/>
  <c r="AM13" i="31"/>
  <c r="AM11" i="31"/>
  <c r="C13" i="31"/>
  <c r="AI13" i="31"/>
  <c r="O11" i="31"/>
  <c r="L11" i="31"/>
  <c r="L13" i="31"/>
  <c r="AB11" i="31"/>
  <c r="AB13" i="31"/>
  <c r="T13" i="31"/>
  <c r="G32" i="31"/>
  <c r="G33" i="31"/>
  <c r="O32" i="31"/>
  <c r="O33" i="31"/>
  <c r="W32" i="31"/>
  <c r="W33" i="31"/>
  <c r="AA32" i="31"/>
  <c r="AA33" i="31"/>
  <c r="AI32" i="31"/>
  <c r="AI33" i="31"/>
  <c r="AQ32" i="31"/>
  <c r="AQ33" i="31"/>
  <c r="D12" i="31"/>
  <c r="H12" i="31"/>
  <c r="L12" i="31"/>
  <c r="P12" i="31"/>
  <c r="T12" i="31"/>
  <c r="X12" i="31"/>
  <c r="AB12" i="31"/>
  <c r="AF12" i="31"/>
  <c r="AJ12" i="31"/>
  <c r="AN12" i="31"/>
  <c r="M13" i="31"/>
  <c r="Q13" i="31"/>
  <c r="AC13" i="31"/>
  <c r="AG13" i="31"/>
  <c r="G11" i="31"/>
  <c r="M11" i="31"/>
  <c r="W11" i="31"/>
  <c r="K13" i="31"/>
  <c r="AF13" i="31"/>
  <c r="AQ13" i="31"/>
  <c r="C21" i="31"/>
  <c r="C22" i="31"/>
  <c r="G21" i="31"/>
  <c r="G22" i="31"/>
  <c r="G23" i="31"/>
  <c r="K21" i="31"/>
  <c r="K22" i="31"/>
  <c r="O21" i="31"/>
  <c r="O22" i="31"/>
  <c r="O23" i="31"/>
  <c r="S21" i="31"/>
  <c r="S22" i="31"/>
  <c r="W21" i="31"/>
  <c r="W22" i="31"/>
  <c r="W23" i="31"/>
  <c r="AA21" i="31"/>
  <c r="AA22" i="31"/>
  <c r="AE21" i="31"/>
  <c r="AE22" i="31"/>
  <c r="AE23" i="31"/>
  <c r="AI21" i="31"/>
  <c r="AI22" i="31"/>
  <c r="AM21" i="31"/>
  <c r="AM22" i="31"/>
  <c r="AM23" i="31"/>
  <c r="AQ21" i="31"/>
  <c r="AQ22" i="31"/>
  <c r="I33" i="31"/>
  <c r="Q33" i="31"/>
  <c r="Y33" i="31"/>
  <c r="AG33" i="31"/>
  <c r="AO33" i="31"/>
  <c r="F33" i="31"/>
  <c r="N33" i="31"/>
  <c r="V33" i="31"/>
  <c r="AD33" i="31"/>
  <c r="AL33" i="31"/>
  <c r="BE33" i="34"/>
  <c r="BF12" i="35"/>
  <c r="S13" i="31"/>
  <c r="AA13" i="31"/>
  <c r="H13" i="31"/>
  <c r="H11" i="31"/>
  <c r="X13" i="31"/>
  <c r="X11" i="31"/>
  <c r="AN13" i="31"/>
  <c r="AN11" i="31"/>
  <c r="AE13" i="31"/>
  <c r="C32" i="31"/>
  <c r="C33" i="31"/>
  <c r="K32" i="31"/>
  <c r="K33" i="31"/>
  <c r="S32" i="31"/>
  <c r="S33" i="31"/>
  <c r="AE32" i="31"/>
  <c r="AE33" i="31"/>
  <c r="AM32" i="31"/>
  <c r="AM33" i="31"/>
  <c r="E12" i="31"/>
  <c r="I12" i="31"/>
  <c r="M12" i="31"/>
  <c r="Q12" i="31"/>
  <c r="U12" i="31"/>
  <c r="Y12" i="31"/>
  <c r="AC12" i="31"/>
  <c r="AG12" i="31"/>
  <c r="AK12" i="31"/>
  <c r="AO12" i="31"/>
  <c r="B13" i="31"/>
  <c r="F13" i="31"/>
  <c r="J13" i="31"/>
  <c r="N13" i="31"/>
  <c r="R13" i="31"/>
  <c r="V13" i="31"/>
  <c r="Z13" i="31"/>
  <c r="AD13" i="31"/>
  <c r="AH13" i="31"/>
  <c r="AL13" i="31"/>
  <c r="AP13" i="31"/>
  <c r="N11" i="31"/>
  <c r="Y11" i="31"/>
  <c r="AG11" i="31"/>
  <c r="B12" i="31"/>
  <c r="J12" i="31"/>
  <c r="R12" i="31"/>
  <c r="Z12" i="31"/>
  <c r="AH12" i="31"/>
  <c r="AP12" i="31"/>
  <c r="D13" i="31"/>
  <c r="AJ13" i="31"/>
  <c r="F21" i="31"/>
  <c r="F23" i="31"/>
  <c r="N21" i="31"/>
  <c r="N23" i="31"/>
  <c r="V21" i="31"/>
  <c r="V23" i="31"/>
  <c r="AD21" i="31"/>
  <c r="AD23" i="31"/>
  <c r="AL21" i="31"/>
  <c r="AL23" i="31"/>
  <c r="D22" i="31"/>
  <c r="D23" i="31"/>
  <c r="D21" i="31"/>
  <c r="H22" i="31"/>
  <c r="H23" i="31"/>
  <c r="L22" i="31"/>
  <c r="L23" i="31"/>
  <c r="L21" i="31"/>
  <c r="P22" i="31"/>
  <c r="P23" i="31"/>
  <c r="T22" i="31"/>
  <c r="T23" i="31"/>
  <c r="T21" i="31"/>
  <c r="X22" i="31"/>
  <c r="X23" i="31"/>
  <c r="AB22" i="31"/>
  <c r="AB23" i="31"/>
  <c r="AB21" i="31"/>
  <c r="AF22" i="31"/>
  <c r="AF23" i="31"/>
  <c r="AJ22" i="31"/>
  <c r="AJ23" i="31"/>
  <c r="AJ21" i="31"/>
  <c r="AN22" i="31"/>
  <c r="AN23" i="31"/>
  <c r="C23" i="31"/>
  <c r="S23" i="31"/>
  <c r="AI23" i="31"/>
  <c r="E23" i="31"/>
  <c r="I23" i="31"/>
  <c r="M23" i="31"/>
  <c r="Q23" i="31"/>
  <c r="U23" i="31"/>
  <c r="Y23" i="31"/>
  <c r="AC23" i="31"/>
  <c r="AG23" i="31"/>
  <c r="AK23" i="31"/>
  <c r="AO23" i="31"/>
  <c r="D33" i="31"/>
  <c r="H33" i="31"/>
  <c r="L33" i="31"/>
  <c r="P33" i="31"/>
  <c r="T33" i="31"/>
  <c r="X33" i="31"/>
  <c r="AB33" i="31"/>
  <c r="AF33" i="31"/>
  <c r="AJ33" i="31"/>
  <c r="AN33" i="31"/>
  <c r="D32" i="31"/>
  <c r="L32" i="31"/>
  <c r="T32" i="31"/>
  <c r="AB32" i="31"/>
  <c r="AJ32" i="31"/>
  <c r="BC33" i="11"/>
  <c r="BC23" i="11"/>
  <c r="BC12" i="11"/>
  <c r="BC13" i="11"/>
  <c r="BD38" i="3"/>
  <c r="BD40" i="4"/>
  <c r="BD39" i="3"/>
  <c r="BD46" i="3"/>
  <c r="CX46" i="7"/>
  <c r="CX53" i="7"/>
  <c r="CX26" i="7"/>
  <c r="CX43" i="7"/>
  <c r="CX40" i="7"/>
  <c r="CX42" i="7"/>
  <c r="CX19" i="7"/>
  <c r="CX49" i="7"/>
  <c r="CX12" i="7"/>
  <c r="BD26" i="3"/>
  <c r="BD47" i="6"/>
  <c r="BD43" i="3"/>
  <c r="BD47" i="4"/>
  <c r="BD44" i="3"/>
  <c r="BD35" i="3"/>
  <c r="BD19" i="3"/>
  <c r="BD42" i="3"/>
  <c r="BD12" i="3"/>
  <c r="DX5" i="8"/>
  <c r="BC32" i="11"/>
  <c r="BC21" i="11"/>
  <c r="BC22" i="11"/>
  <c r="BC11" i="11"/>
  <c r="BD36" i="3"/>
  <c r="BD45" i="3"/>
  <c r="BD37" i="3"/>
  <c r="BD33" i="3"/>
  <c r="DX47" i="8"/>
  <c r="DX47" i="10"/>
  <c r="DX54" i="8"/>
  <c r="DX54" i="9"/>
  <c r="DX47" i="9"/>
  <c r="DX54" i="10"/>
  <c r="BD47" i="5"/>
  <c r="BD40" i="5"/>
  <c r="CW44" i="7"/>
  <c r="DW5" i="9"/>
  <c r="DW5" i="10"/>
  <c r="CW52" i="7"/>
  <c r="CW46" i="7"/>
  <c r="CW42" i="7"/>
  <c r="BB11" i="11"/>
  <c r="BC44" i="3"/>
  <c r="BC37" i="3"/>
  <c r="BC38" i="3"/>
  <c r="BC45" i="3"/>
  <c r="BC46" i="3"/>
  <c r="BC39" i="3"/>
  <c r="CW40" i="7"/>
  <c r="CW51" i="7"/>
  <c r="CW53" i="7"/>
  <c r="CW12" i="7"/>
  <c r="CW50" i="7"/>
  <c r="CW43" i="7"/>
  <c r="CW26" i="7"/>
  <c r="CW49" i="7"/>
  <c r="CW19" i="7"/>
  <c r="BC43" i="3"/>
  <c r="BC12" i="3"/>
  <c r="BC36" i="3"/>
  <c r="BC33" i="3"/>
  <c r="BC26" i="3"/>
  <c r="BC42" i="3"/>
  <c r="BC19" i="3"/>
  <c r="BC35" i="3"/>
  <c r="BB33" i="11"/>
  <c r="BB23" i="11"/>
  <c r="BB12" i="11"/>
  <c r="BB13" i="11"/>
  <c r="DW54" i="10"/>
  <c r="DW47" i="10"/>
  <c r="DW47" i="9"/>
  <c r="DW54" i="9"/>
  <c r="DW47" i="8"/>
  <c r="DW54" i="8"/>
  <c r="BC40" i="6"/>
  <c r="BC47" i="6"/>
  <c r="BC40" i="5"/>
  <c r="BC47" i="5"/>
  <c r="BC47" i="4"/>
  <c r="BC40" i="4"/>
  <c r="BB32" i="11"/>
  <c r="BB21" i="11"/>
  <c r="BB22" i="11"/>
  <c r="DV53" i="10"/>
  <c r="DV52" i="10"/>
  <c r="DV51" i="10"/>
  <c r="DV50" i="10"/>
  <c r="DV49" i="10"/>
  <c r="DV46" i="10"/>
  <c r="DV45" i="10"/>
  <c r="DV44" i="10"/>
  <c r="DV43" i="10"/>
  <c r="DV42" i="10"/>
  <c r="DV40" i="10"/>
  <c r="BA20" i="34" s="1"/>
  <c r="DV26" i="10"/>
  <c r="BA19" i="34" s="1"/>
  <c r="DV19" i="10"/>
  <c r="BA18" i="34" s="1"/>
  <c r="DV12" i="10"/>
  <c r="BA17" i="34" s="1"/>
  <c r="DV53" i="9"/>
  <c r="DV52" i="9"/>
  <c r="DV51" i="9"/>
  <c r="DV50" i="9"/>
  <c r="DV49" i="9"/>
  <c r="DV46" i="9"/>
  <c r="DV45" i="9"/>
  <c r="DV44" i="9"/>
  <c r="DV43" i="9"/>
  <c r="DV42" i="9"/>
  <c r="DV40" i="9"/>
  <c r="BA20" i="33" s="1"/>
  <c r="BA21" i="33" s="1"/>
  <c r="DV19" i="9"/>
  <c r="BA18" i="33" s="1"/>
  <c r="DV12" i="9"/>
  <c r="BA17" i="33" s="1"/>
  <c r="DV53" i="8"/>
  <c r="DV52" i="8"/>
  <c r="DV51" i="8"/>
  <c r="DV50" i="8"/>
  <c r="DV49" i="8"/>
  <c r="DV46" i="8"/>
  <c r="DV45" i="8"/>
  <c r="DV44" i="8"/>
  <c r="DV43" i="8"/>
  <c r="DV42" i="8"/>
  <c r="DV40" i="8"/>
  <c r="BA20" i="32" s="1"/>
  <c r="DV26" i="8"/>
  <c r="BA19" i="32" s="1"/>
  <c r="DV19" i="8"/>
  <c r="BA18" i="32" s="1"/>
  <c r="DV12" i="8"/>
  <c r="BA17" i="32" s="1"/>
  <c r="CV53" i="7"/>
  <c r="CV52" i="7"/>
  <c r="CV51" i="7"/>
  <c r="CV50" i="7"/>
  <c r="CV49" i="7"/>
  <c r="CV46" i="7"/>
  <c r="CV45" i="7"/>
  <c r="CV44" i="7"/>
  <c r="CV43" i="7"/>
  <c r="CV42" i="7"/>
  <c r="CV40" i="7"/>
  <c r="CV26" i="7"/>
  <c r="CV19" i="7"/>
  <c r="CV12" i="7"/>
  <c r="CV5" i="7"/>
  <c r="DV5" i="8" s="1"/>
  <c r="BB46" i="6"/>
  <c r="BB45" i="6"/>
  <c r="BB44" i="6"/>
  <c r="BB43" i="6"/>
  <c r="BB42" i="6"/>
  <c r="BB39" i="6"/>
  <c r="BB38" i="6"/>
  <c r="BB37" i="6"/>
  <c r="BB36" i="6"/>
  <c r="BB35" i="6"/>
  <c r="BB33" i="6"/>
  <c r="BA10" i="34" s="1"/>
  <c r="BB26" i="6"/>
  <c r="BA9" i="34" s="1"/>
  <c r="BB19" i="6"/>
  <c r="BA8" i="34" s="1"/>
  <c r="BB12" i="6"/>
  <c r="BA7" i="34" s="1"/>
  <c r="BB5" i="6"/>
  <c r="BB46" i="5"/>
  <c r="BB45" i="5"/>
  <c r="BB44" i="5"/>
  <c r="BB43" i="5"/>
  <c r="BB42" i="5"/>
  <c r="BB39" i="5"/>
  <c r="BB38" i="5"/>
  <c r="BB37" i="5"/>
  <c r="BB36" i="5"/>
  <c r="BB35" i="5"/>
  <c r="BB33" i="5"/>
  <c r="BA10" i="33" s="1"/>
  <c r="BA11" i="33" s="1"/>
  <c r="BB26" i="5"/>
  <c r="BA9" i="33" s="1"/>
  <c r="BB19" i="5"/>
  <c r="BA8" i="33" s="1"/>
  <c r="BB12" i="5"/>
  <c r="BA7" i="33" s="1"/>
  <c r="BB5" i="5"/>
  <c r="BB46" i="4"/>
  <c r="BB45" i="4"/>
  <c r="BB44" i="4"/>
  <c r="BB43" i="4"/>
  <c r="BB42" i="4"/>
  <c r="BB39" i="4"/>
  <c r="BB38" i="4"/>
  <c r="BB37" i="4"/>
  <c r="BB36" i="4"/>
  <c r="BB35" i="4"/>
  <c r="BB33" i="4"/>
  <c r="BA10" i="32" s="1"/>
  <c r="BB26" i="4"/>
  <c r="BB19" i="4"/>
  <c r="BA8" i="32" s="1"/>
  <c r="BA8" i="31" s="1"/>
  <c r="BB12" i="4"/>
  <c r="BA7" i="32" s="1"/>
  <c r="BB5" i="4"/>
  <c r="BB46" i="3"/>
  <c r="BB45" i="3"/>
  <c r="BB44" i="3"/>
  <c r="BB43" i="3"/>
  <c r="BB42" i="3"/>
  <c r="BB39" i="3"/>
  <c r="BB38" i="3"/>
  <c r="BB37" i="3"/>
  <c r="BB36" i="3"/>
  <c r="BB35" i="3"/>
  <c r="BB33" i="3"/>
  <c r="BB26" i="3"/>
  <c r="BB19" i="3"/>
  <c r="BB12" i="3"/>
  <c r="BA31" i="11"/>
  <c r="BA29" i="11"/>
  <c r="BA28" i="11"/>
  <c r="BA27" i="11"/>
  <c r="BA20" i="11"/>
  <c r="BA19" i="11"/>
  <c r="BA18" i="11"/>
  <c r="BA17" i="11"/>
  <c r="BA10" i="11"/>
  <c r="BA9" i="11"/>
  <c r="BA8" i="11"/>
  <c r="BA7" i="11"/>
  <c r="BA21" i="17"/>
  <c r="BA20" i="17"/>
  <c r="BA19" i="17"/>
  <c r="BA12" i="17"/>
  <c r="BA11" i="17"/>
  <c r="BA24" i="16"/>
  <c r="BA23" i="16"/>
  <c r="BA14" i="16"/>
  <c r="BA13" i="16"/>
  <c r="BA12" i="16"/>
  <c r="BA29" i="15"/>
  <c r="BA28" i="15"/>
  <c r="BA19" i="15"/>
  <c r="BA18" i="15"/>
  <c r="BA17" i="15"/>
  <c r="BA10" i="15"/>
  <c r="BA9" i="15"/>
  <c r="BA24" i="24"/>
  <c r="BA23" i="24"/>
  <c r="BA22" i="24"/>
  <c r="BA15" i="24"/>
  <c r="BA14" i="24"/>
  <c r="BA13" i="24"/>
  <c r="BA33" i="14"/>
  <c r="BA32" i="14"/>
  <c r="BA23" i="14"/>
  <c r="BA22" i="14"/>
  <c r="BA21" i="14"/>
  <c r="BA13" i="14"/>
  <c r="BA12" i="14"/>
  <c r="BA11" i="14"/>
  <c r="BA23" i="13"/>
  <c r="BA22" i="13"/>
  <c r="BA21" i="13"/>
  <c r="BA13" i="13"/>
  <c r="BA12" i="13"/>
  <c r="BA11" i="13"/>
  <c r="BA33" i="12"/>
  <c r="BA32" i="12"/>
  <c r="BA23" i="12"/>
  <c r="BA22" i="12"/>
  <c r="BA21" i="12"/>
  <c r="BA13" i="12"/>
  <c r="BA12" i="12"/>
  <c r="BA11" i="12"/>
  <c r="BA13" i="33" l="1"/>
  <c r="BB21" i="31"/>
  <c r="BA23" i="34"/>
  <c r="BA21" i="34"/>
  <c r="BA22" i="34"/>
  <c r="BA18" i="31"/>
  <c r="BA17" i="31"/>
  <c r="BA22" i="33"/>
  <c r="BA23" i="33"/>
  <c r="BB22" i="31"/>
  <c r="BA23" i="32"/>
  <c r="BB23" i="31"/>
  <c r="BA19" i="31"/>
  <c r="BA20" i="31"/>
  <c r="BA21" i="32"/>
  <c r="BA22" i="32"/>
  <c r="BA13" i="34"/>
  <c r="BA11" i="34"/>
  <c r="BA12" i="34"/>
  <c r="BA7" i="31"/>
  <c r="BA12" i="33"/>
  <c r="BA9" i="31"/>
  <c r="BB13" i="31"/>
  <c r="BB12" i="31"/>
  <c r="BA12" i="32"/>
  <c r="BA11" i="32"/>
  <c r="BA10" i="31"/>
  <c r="BA13" i="32"/>
  <c r="BF31" i="31"/>
  <c r="BF32" i="31" s="1"/>
  <c r="BC21" i="31"/>
  <c r="BC22" i="31"/>
  <c r="BC23" i="31"/>
  <c r="BC12" i="31"/>
  <c r="BC11" i="31"/>
  <c r="BC13" i="31"/>
  <c r="CX54" i="7"/>
  <c r="CX47" i="7"/>
  <c r="BD47" i="3"/>
  <c r="BD40" i="3"/>
  <c r="CW47" i="7"/>
  <c r="CW54" i="7"/>
  <c r="BC47" i="3"/>
  <c r="BC40" i="3"/>
  <c r="BB40" i="3"/>
  <c r="DV5" i="10"/>
  <c r="DV5" i="9"/>
  <c r="CV47" i="7"/>
  <c r="DV47" i="10"/>
  <c r="CV54" i="7"/>
  <c r="BB47" i="3"/>
  <c r="BB40" i="4"/>
  <c r="BB47" i="4"/>
  <c r="BB40" i="5"/>
  <c r="BB47" i="5"/>
  <c r="BB47" i="6"/>
  <c r="BB40" i="6"/>
  <c r="DV54" i="8"/>
  <c r="DV47" i="8"/>
  <c r="DV54" i="9"/>
  <c r="DV47" i="9"/>
  <c r="DV54" i="10"/>
  <c r="BA12" i="11"/>
  <c r="BA32" i="11"/>
  <c r="BA22" i="11"/>
  <c r="BA23" i="11"/>
  <c r="BA21" i="11"/>
  <c r="BA13" i="11"/>
  <c r="BA11" i="11"/>
  <c r="BA33" i="11"/>
  <c r="DU40" i="10"/>
  <c r="AZ20" i="34" s="1"/>
  <c r="DU26" i="10"/>
  <c r="AZ19" i="34" s="1"/>
  <c r="DU19" i="10"/>
  <c r="AZ18" i="34" s="1"/>
  <c r="DU12" i="10"/>
  <c r="AZ17" i="34" s="1"/>
  <c r="DU40" i="9"/>
  <c r="AZ20" i="33" s="1"/>
  <c r="DU26" i="9"/>
  <c r="AZ19" i="33" s="1"/>
  <c r="DU19" i="9"/>
  <c r="AZ18" i="33" s="1"/>
  <c r="DU12" i="9"/>
  <c r="AZ17" i="33" s="1"/>
  <c r="DU40" i="8"/>
  <c r="AZ20" i="32" s="1"/>
  <c r="DU26" i="8"/>
  <c r="AZ19" i="32" s="1"/>
  <c r="DU19" i="8"/>
  <c r="AZ18" i="32" s="1"/>
  <c r="DU12" i="8"/>
  <c r="AZ17" i="32" s="1"/>
  <c r="AZ17" i="31" s="1"/>
  <c r="CU5" i="7"/>
  <c r="DU5" i="10" s="1"/>
  <c r="BA5" i="6"/>
  <c r="BA5" i="5"/>
  <c r="BA5" i="4"/>
  <c r="AZ33" i="14"/>
  <c r="AZ32" i="14"/>
  <c r="AZ23" i="14"/>
  <c r="AZ22" i="14"/>
  <c r="AZ21" i="14"/>
  <c r="AZ13" i="14"/>
  <c r="AZ12" i="14"/>
  <c r="AZ11" i="14"/>
  <c r="BG32" i="4"/>
  <c r="DU53" i="10"/>
  <c r="DU52" i="10"/>
  <c r="DU51" i="10"/>
  <c r="DU50" i="10"/>
  <c r="DU49" i="10"/>
  <c r="DU46" i="10"/>
  <c r="DU45" i="10"/>
  <c r="DU44" i="10"/>
  <c r="DU43" i="10"/>
  <c r="DU42" i="10"/>
  <c r="DU53" i="9"/>
  <c r="DU52" i="9"/>
  <c r="DU51" i="9"/>
  <c r="DU50" i="9"/>
  <c r="DU49" i="9"/>
  <c r="DU46" i="9"/>
  <c r="DU45" i="9"/>
  <c r="DU44" i="9"/>
  <c r="DU43" i="9"/>
  <c r="DU42" i="9"/>
  <c r="DU53" i="8"/>
  <c r="DU52" i="8"/>
  <c r="DU51" i="8"/>
  <c r="DU50" i="8"/>
  <c r="DU49" i="8"/>
  <c r="DU46" i="8"/>
  <c r="DU45" i="8"/>
  <c r="DU44" i="8"/>
  <c r="DU43" i="8"/>
  <c r="DU42" i="8"/>
  <c r="CU39" i="7"/>
  <c r="CU38" i="7"/>
  <c r="CU37" i="7"/>
  <c r="CU36" i="7"/>
  <c r="CU35" i="7"/>
  <c r="CU25" i="7"/>
  <c r="CU24" i="7"/>
  <c r="CU23" i="7"/>
  <c r="CU22" i="7"/>
  <c r="CU21" i="7"/>
  <c r="CU18" i="7"/>
  <c r="CU17" i="7"/>
  <c r="CU16" i="7"/>
  <c r="CU15" i="7"/>
  <c r="CU14" i="7"/>
  <c r="CU11" i="7"/>
  <c r="CU10" i="7"/>
  <c r="CU9" i="7"/>
  <c r="CU8" i="7"/>
  <c r="CU7" i="7"/>
  <c r="BA46" i="6"/>
  <c r="BA45" i="6"/>
  <c r="BA44" i="6"/>
  <c r="BA43" i="6"/>
  <c r="BA42" i="6"/>
  <c r="BA39" i="6"/>
  <c r="BA38" i="6"/>
  <c r="BA37" i="6"/>
  <c r="BA36" i="6"/>
  <c r="BA35" i="6"/>
  <c r="BA33" i="6"/>
  <c r="AZ10" i="34" s="1"/>
  <c r="BA26" i="6"/>
  <c r="AZ9" i="34" s="1"/>
  <c r="BA19" i="6"/>
  <c r="AZ8" i="34" s="1"/>
  <c r="BA12" i="6"/>
  <c r="AZ7" i="34" s="1"/>
  <c r="BA46" i="5"/>
  <c r="BA45" i="5"/>
  <c r="BA44" i="5"/>
  <c r="BA43" i="5"/>
  <c r="BA42" i="5"/>
  <c r="BA39" i="5"/>
  <c r="BA38" i="5"/>
  <c r="BA37" i="5"/>
  <c r="BA36" i="5"/>
  <c r="BA35" i="5"/>
  <c r="BA33" i="5"/>
  <c r="AZ10" i="33" s="1"/>
  <c r="BA26" i="5"/>
  <c r="AZ9" i="33" s="1"/>
  <c r="BA19" i="5"/>
  <c r="AZ8" i="33" s="1"/>
  <c r="BA12" i="5"/>
  <c r="AZ7" i="33" s="1"/>
  <c r="BA46" i="4"/>
  <c r="BA45" i="4"/>
  <c r="BA44" i="4"/>
  <c r="BA43" i="4"/>
  <c r="BA42" i="4"/>
  <c r="BA39" i="4"/>
  <c r="BA38" i="4"/>
  <c r="BA37" i="4"/>
  <c r="BA36" i="4"/>
  <c r="BA35" i="4"/>
  <c r="BA33" i="4"/>
  <c r="AZ10" i="32" s="1"/>
  <c r="BA26" i="4"/>
  <c r="BA19" i="4"/>
  <c r="AZ8" i="32" s="1"/>
  <c r="BA12" i="4"/>
  <c r="AZ7" i="32" s="1"/>
  <c r="BA32" i="3"/>
  <c r="BA31" i="3"/>
  <c r="BA30" i="3"/>
  <c r="BA29" i="3"/>
  <c r="BA28" i="3"/>
  <c r="BA25" i="3"/>
  <c r="BA24" i="3"/>
  <c r="BA23" i="3"/>
  <c r="BA22" i="3"/>
  <c r="BA21" i="3"/>
  <c r="BA18" i="3"/>
  <c r="BA17" i="3"/>
  <c r="BA16" i="3"/>
  <c r="BA15" i="3"/>
  <c r="BA14" i="3"/>
  <c r="BA11" i="3"/>
  <c r="BA10" i="3"/>
  <c r="BA9" i="3"/>
  <c r="BA8" i="3"/>
  <c r="BA7" i="3"/>
  <c r="AZ31" i="11"/>
  <c r="AZ29" i="11"/>
  <c r="AZ28" i="11"/>
  <c r="AZ27" i="11"/>
  <c r="AZ20" i="11"/>
  <c r="AZ19" i="11"/>
  <c r="AZ18" i="11"/>
  <c r="AZ17" i="11"/>
  <c r="AZ10" i="11"/>
  <c r="AZ9" i="11"/>
  <c r="AZ8" i="11"/>
  <c r="AZ7" i="11"/>
  <c r="AZ21" i="17"/>
  <c r="AZ20" i="17"/>
  <c r="AZ19" i="17"/>
  <c r="AZ12" i="17"/>
  <c r="AZ11" i="17"/>
  <c r="AZ24" i="16"/>
  <c r="AZ23" i="16"/>
  <c r="AZ14" i="16"/>
  <c r="AZ13" i="16"/>
  <c r="AZ12" i="16"/>
  <c r="AZ29" i="15"/>
  <c r="AZ28" i="15"/>
  <c r="AZ19" i="15"/>
  <c r="AZ18" i="15"/>
  <c r="AZ17" i="15"/>
  <c r="AZ10" i="15"/>
  <c r="AZ9" i="15"/>
  <c r="AZ24" i="24"/>
  <c r="AZ23" i="24"/>
  <c r="AZ22" i="24"/>
  <c r="AZ15" i="24"/>
  <c r="AZ14" i="24"/>
  <c r="AZ13" i="24"/>
  <c r="AZ23" i="13"/>
  <c r="AZ22" i="13"/>
  <c r="AZ21" i="13"/>
  <c r="AZ13" i="13"/>
  <c r="AZ12" i="13"/>
  <c r="AZ11" i="13"/>
  <c r="AZ33" i="12"/>
  <c r="AZ32" i="12"/>
  <c r="AZ23" i="12"/>
  <c r="AZ22" i="12"/>
  <c r="AZ21" i="12"/>
  <c r="AZ13" i="12"/>
  <c r="AZ12" i="12"/>
  <c r="AZ11" i="12"/>
  <c r="CT10" i="7"/>
  <c r="CT17" i="7"/>
  <c r="AY31" i="11"/>
  <c r="AY29" i="11"/>
  <c r="AY28" i="11"/>
  <c r="AY27" i="11"/>
  <c r="AY20" i="11"/>
  <c r="AY19" i="11"/>
  <c r="AY18" i="11"/>
  <c r="AY17" i="11"/>
  <c r="AY10" i="11"/>
  <c r="AY9" i="11"/>
  <c r="AY8" i="11"/>
  <c r="AY7" i="11"/>
  <c r="AZ32" i="3"/>
  <c r="AZ31" i="3"/>
  <c r="AZ30" i="3"/>
  <c r="AZ29" i="3"/>
  <c r="AZ28" i="3"/>
  <c r="AZ25" i="3"/>
  <c r="AZ24" i="3"/>
  <c r="AZ23" i="3"/>
  <c r="AZ22" i="3"/>
  <c r="AZ21" i="3"/>
  <c r="AZ18" i="3"/>
  <c r="AZ17" i="3"/>
  <c r="AZ16" i="3"/>
  <c r="AZ15" i="3"/>
  <c r="AZ14" i="3"/>
  <c r="AZ11" i="3"/>
  <c r="AZ10" i="3"/>
  <c r="AZ9" i="3"/>
  <c r="AZ8" i="3"/>
  <c r="AZ7" i="3"/>
  <c r="CT39" i="7"/>
  <c r="CT38" i="7"/>
  <c r="CT37" i="7"/>
  <c r="CT36" i="7"/>
  <c r="CT35" i="7"/>
  <c r="CT25" i="7"/>
  <c r="CT24" i="7"/>
  <c r="CT23" i="7"/>
  <c r="CT22" i="7"/>
  <c r="CT21" i="7"/>
  <c r="CT18" i="7"/>
  <c r="CT16" i="7"/>
  <c r="CT15" i="7"/>
  <c r="CT14" i="7"/>
  <c r="CT11" i="7"/>
  <c r="CT9" i="7"/>
  <c r="CT8" i="7"/>
  <c r="CT7" i="7"/>
  <c r="DT53" i="10"/>
  <c r="DT52" i="10"/>
  <c r="DT51" i="10"/>
  <c r="DT50" i="10"/>
  <c r="DT49" i="10"/>
  <c r="DT46" i="10"/>
  <c r="DT45" i="10"/>
  <c r="DT44" i="10"/>
  <c r="DT43" i="10"/>
  <c r="DT42" i="10"/>
  <c r="DT40" i="10"/>
  <c r="AY20" i="34" s="1"/>
  <c r="DT26" i="10"/>
  <c r="AY19" i="34" s="1"/>
  <c r="DT19" i="10"/>
  <c r="AY18" i="34" s="1"/>
  <c r="DT12" i="10"/>
  <c r="AY17" i="34" s="1"/>
  <c r="DT53" i="9"/>
  <c r="DT52" i="9"/>
  <c r="DT51" i="9"/>
  <c r="DT50" i="9"/>
  <c r="DT49" i="9"/>
  <c r="DT46" i="9"/>
  <c r="DT45" i="9"/>
  <c r="DT44" i="9"/>
  <c r="DT43" i="9"/>
  <c r="DT42" i="9"/>
  <c r="DT40" i="9"/>
  <c r="AY20" i="33" s="1"/>
  <c r="DT26" i="9"/>
  <c r="AY19" i="33" s="1"/>
  <c r="DT19" i="9"/>
  <c r="AY18" i="33" s="1"/>
  <c r="DT12" i="9"/>
  <c r="AY17" i="33" s="1"/>
  <c r="DT53" i="8"/>
  <c r="DT52" i="8"/>
  <c r="DT51" i="8"/>
  <c r="DT50" i="8"/>
  <c r="DT49" i="8"/>
  <c r="DT46" i="8"/>
  <c r="DT45" i="8"/>
  <c r="DT44" i="8"/>
  <c r="DT43" i="8"/>
  <c r="DT42" i="8"/>
  <c r="DT40" i="8"/>
  <c r="AY20" i="32" s="1"/>
  <c r="DT26" i="8"/>
  <c r="AY19" i="32" s="1"/>
  <c r="AY19" i="31" s="1"/>
  <c r="DT19" i="8"/>
  <c r="AY18" i="32" s="1"/>
  <c r="AY18" i="31" s="1"/>
  <c r="DT12" i="8"/>
  <c r="AY17" i="32" s="1"/>
  <c r="CT5" i="7"/>
  <c r="DT5" i="8" s="1"/>
  <c r="AZ46" i="6"/>
  <c r="AZ45" i="6"/>
  <c r="AZ44" i="6"/>
  <c r="AZ43" i="6"/>
  <c r="AZ42" i="6"/>
  <c r="AZ39" i="6"/>
  <c r="AZ38" i="6"/>
  <c r="AZ37" i="6"/>
  <c r="AZ36" i="6"/>
  <c r="AZ35" i="6"/>
  <c r="AZ33" i="6"/>
  <c r="AY10" i="34" s="1"/>
  <c r="AZ26" i="6"/>
  <c r="AY9" i="34" s="1"/>
  <c r="AZ19" i="6"/>
  <c r="AY8" i="34" s="1"/>
  <c r="AZ12" i="6"/>
  <c r="AY7" i="34" s="1"/>
  <c r="AZ5" i="6"/>
  <c r="AZ46" i="5"/>
  <c r="AZ45" i="5"/>
  <c r="AZ44" i="5"/>
  <c r="AZ43" i="5"/>
  <c r="AZ42" i="5"/>
  <c r="AZ39" i="5"/>
  <c r="AZ38" i="5"/>
  <c r="AZ37" i="5"/>
  <c r="AZ36" i="5"/>
  <c r="AZ35" i="5"/>
  <c r="AZ33" i="5"/>
  <c r="AY10" i="33" s="1"/>
  <c r="AZ26" i="5"/>
  <c r="AY9" i="33" s="1"/>
  <c r="AZ19" i="5"/>
  <c r="AY8" i="33" s="1"/>
  <c r="AZ12" i="5"/>
  <c r="AY7" i="33" s="1"/>
  <c r="AZ5" i="5"/>
  <c r="BG5" i="5"/>
  <c r="AZ46" i="4"/>
  <c r="AZ45" i="4"/>
  <c r="AZ44" i="4"/>
  <c r="AZ43" i="4"/>
  <c r="AZ42" i="4"/>
  <c r="AZ39" i="4"/>
  <c r="AZ38" i="4"/>
  <c r="AZ37" i="4"/>
  <c r="AZ36" i="4"/>
  <c r="AZ35" i="4"/>
  <c r="AZ33" i="4"/>
  <c r="AY10" i="32" s="1"/>
  <c r="AZ26" i="4"/>
  <c r="AZ19" i="4"/>
  <c r="AY8" i="32" s="1"/>
  <c r="AZ12" i="4"/>
  <c r="AY7" i="32" s="1"/>
  <c r="AZ5" i="4"/>
  <c r="AY21" i="17"/>
  <c r="AY20" i="17"/>
  <c r="AY19" i="17"/>
  <c r="AY12" i="17"/>
  <c r="AY11" i="17"/>
  <c r="AY24" i="16"/>
  <c r="AY23" i="16"/>
  <c r="AY22" i="16"/>
  <c r="AY14" i="16"/>
  <c r="AY13" i="16"/>
  <c r="AY12" i="16"/>
  <c r="AY29" i="15"/>
  <c r="AY28" i="15"/>
  <c r="AY19" i="15"/>
  <c r="AY18" i="15"/>
  <c r="AY17" i="15"/>
  <c r="AY10" i="15"/>
  <c r="AY9" i="15"/>
  <c r="AY24" i="24"/>
  <c r="AY23" i="24"/>
  <c r="AY22" i="24"/>
  <c r="AY15" i="24"/>
  <c r="AY14" i="24"/>
  <c r="AY13" i="24"/>
  <c r="AY33" i="14"/>
  <c r="AY32" i="14"/>
  <c r="AY23" i="14"/>
  <c r="AY22" i="14"/>
  <c r="AY21" i="14"/>
  <c r="AY13" i="14"/>
  <c r="AY12" i="14"/>
  <c r="AY11" i="14"/>
  <c r="AY23" i="13"/>
  <c r="AY22" i="13"/>
  <c r="AY21" i="13"/>
  <c r="AY13" i="13"/>
  <c r="AY12" i="13"/>
  <c r="AY11" i="13"/>
  <c r="AY33" i="12"/>
  <c r="AY32" i="12"/>
  <c r="AY23" i="12"/>
  <c r="AY22" i="12"/>
  <c r="AY21" i="12"/>
  <c r="AY13" i="12"/>
  <c r="AY12" i="12"/>
  <c r="AY11" i="12"/>
  <c r="AZ19" i="31" l="1"/>
  <c r="AY7" i="31"/>
  <c r="AY12" i="34"/>
  <c r="BA23" i="31"/>
  <c r="AY23" i="34"/>
  <c r="AY21" i="34"/>
  <c r="AY22" i="34"/>
  <c r="AZ23" i="34"/>
  <c r="AZ21" i="34"/>
  <c r="AZ22" i="34"/>
  <c r="AZ23" i="33"/>
  <c r="AZ21" i="33"/>
  <c r="AZ22" i="33"/>
  <c r="AY23" i="33"/>
  <c r="AY22" i="33"/>
  <c r="AY21" i="33"/>
  <c r="AZ20" i="31"/>
  <c r="AZ21" i="32"/>
  <c r="AZ23" i="32"/>
  <c r="AY21" i="32"/>
  <c r="AY17" i="31"/>
  <c r="AY20" i="31"/>
  <c r="AY23" i="32"/>
  <c r="AY22" i="32"/>
  <c r="AZ22" i="32"/>
  <c r="AZ18" i="31"/>
  <c r="BA22" i="31"/>
  <c r="BA21" i="31"/>
  <c r="AY13" i="34"/>
  <c r="AY11" i="34"/>
  <c r="AZ12" i="34"/>
  <c r="AZ11" i="34"/>
  <c r="AZ13" i="34"/>
  <c r="AY8" i="31"/>
  <c r="AZ12" i="33"/>
  <c r="AZ9" i="31"/>
  <c r="AY9" i="31"/>
  <c r="AY12" i="33"/>
  <c r="AZ8" i="31"/>
  <c r="AZ13" i="33"/>
  <c r="AZ11" i="33"/>
  <c r="AY11" i="33"/>
  <c r="AY13" i="33"/>
  <c r="BF33" i="31"/>
  <c r="BA12" i="31"/>
  <c r="BA11" i="31"/>
  <c r="BA13" i="31"/>
  <c r="AZ11" i="32"/>
  <c r="AZ7" i="31"/>
  <c r="AZ12" i="32"/>
  <c r="AZ13" i="32"/>
  <c r="AZ10" i="31"/>
  <c r="AY12" i="32"/>
  <c r="AY10" i="31"/>
  <c r="AY13" i="32"/>
  <c r="AY11" i="32"/>
  <c r="DU47" i="9"/>
  <c r="DU47" i="8"/>
  <c r="DU5" i="8"/>
  <c r="DU5" i="9"/>
  <c r="DU54" i="9"/>
  <c r="DU47" i="10"/>
  <c r="DU54" i="10"/>
  <c r="DU54" i="8"/>
  <c r="CU43" i="7"/>
  <c r="AZ13" i="11"/>
  <c r="CU52" i="7"/>
  <c r="CU45" i="7"/>
  <c r="BA45" i="3"/>
  <c r="BA38" i="3"/>
  <c r="BA46" i="3"/>
  <c r="BA39" i="3"/>
  <c r="CU53" i="7"/>
  <c r="CU46" i="7"/>
  <c r="CU50" i="7"/>
  <c r="CU51" i="7"/>
  <c r="CU44" i="7"/>
  <c r="CU40" i="7"/>
  <c r="CU26" i="7"/>
  <c r="CU49" i="7"/>
  <c r="CU19" i="7"/>
  <c r="CU42" i="7"/>
  <c r="CU12" i="7"/>
  <c r="BA47" i="6"/>
  <c r="BA40" i="6"/>
  <c r="BA37" i="3"/>
  <c r="BA36" i="3"/>
  <c r="BA33" i="3"/>
  <c r="BA47" i="5"/>
  <c r="BA40" i="5"/>
  <c r="BA44" i="3"/>
  <c r="BA43" i="3"/>
  <c r="BA26" i="3"/>
  <c r="BA42" i="3"/>
  <c r="BA19" i="3"/>
  <c r="BA47" i="4"/>
  <c r="BA35" i="3"/>
  <c r="BA40" i="4"/>
  <c r="BA12" i="3"/>
  <c r="AZ33" i="11"/>
  <c r="AZ23" i="11"/>
  <c r="AZ12" i="11"/>
  <c r="AZ32" i="11"/>
  <c r="AZ21" i="11"/>
  <c r="AZ22" i="11"/>
  <c r="AZ11" i="11"/>
  <c r="DT5" i="10"/>
  <c r="DT5" i="9"/>
  <c r="AY21" i="11"/>
  <c r="AY11" i="11"/>
  <c r="AY32" i="11"/>
  <c r="AY23" i="11"/>
  <c r="AY12" i="11"/>
  <c r="CT43" i="7"/>
  <c r="CT51" i="7"/>
  <c r="CT44" i="7"/>
  <c r="CT42" i="7"/>
  <c r="CT49" i="7"/>
  <c r="DT47" i="10"/>
  <c r="DT54" i="9"/>
  <c r="CT19" i="7"/>
  <c r="CT46" i="7"/>
  <c r="CT40" i="7"/>
  <c r="CT26" i="7"/>
  <c r="CT53" i="7"/>
  <c r="AZ39" i="3"/>
  <c r="AZ40" i="5"/>
  <c r="AZ46" i="3"/>
  <c r="AZ37" i="3"/>
  <c r="AZ36" i="3"/>
  <c r="AZ44" i="3"/>
  <c r="AZ43" i="3"/>
  <c r="AZ40" i="4"/>
  <c r="AZ42" i="3"/>
  <c r="AZ19" i="3"/>
  <c r="AZ35" i="3"/>
  <c r="AZ12" i="3"/>
  <c r="AZ47" i="6"/>
  <c r="AZ40" i="6"/>
  <c r="AZ47" i="5"/>
  <c r="AZ47" i="4"/>
  <c r="AZ45" i="3"/>
  <c r="AZ38" i="3"/>
  <c r="DT54" i="8"/>
  <c r="DT47" i="9"/>
  <c r="DT54" i="10"/>
  <c r="CT45" i="7"/>
  <c r="AY33" i="11"/>
  <c r="AY22" i="11"/>
  <c r="AY13" i="11"/>
  <c r="AZ33" i="3"/>
  <c r="AZ26" i="3"/>
  <c r="CT52" i="7"/>
  <c r="CT50" i="7"/>
  <c r="CT12" i="7"/>
  <c r="DT47" i="8"/>
  <c r="AX31" i="11"/>
  <c r="AX29" i="11"/>
  <c r="AX28" i="11"/>
  <c r="AX27" i="11"/>
  <c r="AX20" i="11"/>
  <c r="AX19" i="11"/>
  <c r="AX18" i="11"/>
  <c r="AX17" i="11"/>
  <c r="AX10" i="11"/>
  <c r="AX9" i="11"/>
  <c r="AX8" i="11"/>
  <c r="AX7" i="11"/>
  <c r="AY32" i="3"/>
  <c r="AY31" i="3"/>
  <c r="AY30" i="3"/>
  <c r="AY29" i="3"/>
  <c r="AY28" i="3"/>
  <c r="AY25" i="3"/>
  <c r="AY24" i="3"/>
  <c r="AY23" i="3"/>
  <c r="AY22" i="3"/>
  <c r="AY21" i="3"/>
  <c r="AY18" i="3"/>
  <c r="AY17" i="3"/>
  <c r="AY16" i="3"/>
  <c r="AY15" i="3"/>
  <c r="AY14" i="3"/>
  <c r="AY11" i="3"/>
  <c r="AY10" i="3"/>
  <c r="AY9" i="3"/>
  <c r="AY8" i="3"/>
  <c r="AY7" i="3"/>
  <c r="CS39" i="7"/>
  <c r="CS38" i="7"/>
  <c r="CS37" i="7"/>
  <c r="CS36" i="7"/>
  <c r="CS35" i="7"/>
  <c r="CS25" i="7"/>
  <c r="CS24" i="7"/>
  <c r="CS23" i="7"/>
  <c r="CS22" i="7"/>
  <c r="CS21" i="7"/>
  <c r="CS18" i="7"/>
  <c r="CS17" i="7"/>
  <c r="CS16" i="7"/>
  <c r="CS15" i="7"/>
  <c r="CS14" i="7"/>
  <c r="CS11" i="7"/>
  <c r="CS10" i="7"/>
  <c r="CS9" i="7"/>
  <c r="CS8" i="7"/>
  <c r="CS7" i="7"/>
  <c r="DS53" i="10"/>
  <c r="DS52" i="10"/>
  <c r="DS51" i="10"/>
  <c r="DS50" i="10"/>
  <c r="DS49" i="10"/>
  <c r="DS46" i="10"/>
  <c r="DS45" i="10"/>
  <c r="DS44" i="10"/>
  <c r="DS43" i="10"/>
  <c r="DS42" i="10"/>
  <c r="DS40" i="10"/>
  <c r="AX20" i="34" s="1"/>
  <c r="DS26" i="10"/>
  <c r="AX19" i="34" s="1"/>
  <c r="DS19" i="10"/>
  <c r="AX18" i="34" s="1"/>
  <c r="DS12" i="10"/>
  <c r="AX17" i="34" s="1"/>
  <c r="DS53" i="9"/>
  <c r="DS52" i="9"/>
  <c r="DS51" i="9"/>
  <c r="DS50" i="9"/>
  <c r="DS49" i="9"/>
  <c r="DS46" i="9"/>
  <c r="DS45" i="9"/>
  <c r="DS44" i="9"/>
  <c r="DS43" i="9"/>
  <c r="DS42" i="9"/>
  <c r="DS40" i="9"/>
  <c r="AX20" i="33" s="1"/>
  <c r="DS26" i="9"/>
  <c r="AX19" i="33" s="1"/>
  <c r="DS19" i="9"/>
  <c r="AX18" i="33" s="1"/>
  <c r="DS12" i="9"/>
  <c r="AX17" i="33" s="1"/>
  <c r="DS53" i="8"/>
  <c r="DS52" i="8"/>
  <c r="DS51" i="8"/>
  <c r="DS50" i="8"/>
  <c r="DS49" i="8"/>
  <c r="DS46" i="8"/>
  <c r="DS45" i="8"/>
  <c r="DS44" i="8"/>
  <c r="DS43" i="8"/>
  <c r="DS42" i="8"/>
  <c r="DS40" i="8"/>
  <c r="AX20" i="32" s="1"/>
  <c r="DS26" i="8"/>
  <c r="AX19" i="32" s="1"/>
  <c r="DS19" i="8"/>
  <c r="AX18" i="32" s="1"/>
  <c r="AX18" i="31" s="1"/>
  <c r="DS12" i="8"/>
  <c r="AX17" i="32" s="1"/>
  <c r="CS5" i="7"/>
  <c r="DS5" i="8" s="1"/>
  <c r="AY46" i="6"/>
  <c r="AY45" i="6"/>
  <c r="AY44" i="6"/>
  <c r="AY43" i="6"/>
  <c r="AY42" i="6"/>
  <c r="AY39" i="6"/>
  <c r="AY38" i="6"/>
  <c r="AY37" i="6"/>
  <c r="AY36" i="6"/>
  <c r="AY35" i="6"/>
  <c r="AY33" i="6"/>
  <c r="AX10" i="34" s="1"/>
  <c r="AY26" i="6"/>
  <c r="AX9" i="34" s="1"/>
  <c r="AX12" i="34" s="1"/>
  <c r="AY19" i="6"/>
  <c r="AX8" i="34" s="1"/>
  <c r="AY12" i="6"/>
  <c r="AX7" i="34" s="1"/>
  <c r="AY5" i="6"/>
  <c r="AY46" i="5"/>
  <c r="AY45" i="5"/>
  <c r="AY44" i="5"/>
  <c r="AY43" i="5"/>
  <c r="AY42" i="5"/>
  <c r="AY39" i="5"/>
  <c r="AY38" i="5"/>
  <c r="AY37" i="5"/>
  <c r="AY36" i="5"/>
  <c r="AY35" i="5"/>
  <c r="AY33" i="5"/>
  <c r="AX10" i="33" s="1"/>
  <c r="AX11" i="33" s="1"/>
  <c r="AY26" i="5"/>
  <c r="AX9" i="33" s="1"/>
  <c r="AY19" i="5"/>
  <c r="AX8" i="33" s="1"/>
  <c r="AY12" i="5"/>
  <c r="AX7" i="33" s="1"/>
  <c r="AY5" i="5"/>
  <c r="AY46" i="4"/>
  <c r="AY45" i="4"/>
  <c r="AY44" i="4"/>
  <c r="AY43" i="4"/>
  <c r="AY42" i="4"/>
  <c r="AY39" i="4"/>
  <c r="AY38" i="4"/>
  <c r="AY37" i="4"/>
  <c r="AY36" i="4"/>
  <c r="AY35" i="4"/>
  <c r="AY33" i="4"/>
  <c r="AX10" i="32" s="1"/>
  <c r="AY26" i="4"/>
  <c r="AY19" i="4"/>
  <c r="AX8" i="32" s="1"/>
  <c r="AY12" i="4"/>
  <c r="AX7" i="32" s="1"/>
  <c r="AY5" i="4"/>
  <c r="AX21" i="17"/>
  <c r="AX20" i="17"/>
  <c r="AX19" i="17"/>
  <c r="AX12" i="17"/>
  <c r="AX11" i="17"/>
  <c r="AX24" i="16"/>
  <c r="AX23" i="16"/>
  <c r="AX22" i="16"/>
  <c r="AX14" i="16"/>
  <c r="AX13" i="16"/>
  <c r="AX12" i="16"/>
  <c r="AX29" i="15"/>
  <c r="AX28" i="15"/>
  <c r="AX19" i="15"/>
  <c r="AX18" i="15"/>
  <c r="AX17" i="15"/>
  <c r="AX10" i="15"/>
  <c r="AX9" i="15"/>
  <c r="AX24" i="24"/>
  <c r="AX23" i="24"/>
  <c r="AX22" i="24"/>
  <c r="AX15" i="24"/>
  <c r="AX14" i="24"/>
  <c r="AX13" i="24"/>
  <c r="AX33" i="14"/>
  <c r="AX32" i="14"/>
  <c r="AX23" i="14"/>
  <c r="AX22" i="14"/>
  <c r="AX21" i="14"/>
  <c r="AX13" i="14"/>
  <c r="AX12" i="14"/>
  <c r="AX11" i="14"/>
  <c r="AX23" i="13"/>
  <c r="AX22" i="13"/>
  <c r="AX21" i="13"/>
  <c r="AX13" i="13"/>
  <c r="AX12" i="13"/>
  <c r="AX11" i="13"/>
  <c r="AX33" i="12"/>
  <c r="AX32" i="12"/>
  <c r="AX23" i="12"/>
  <c r="AX22" i="12"/>
  <c r="AX21" i="12"/>
  <c r="AX13" i="12"/>
  <c r="AX12" i="12"/>
  <c r="AX11" i="12"/>
  <c r="O12" i="27"/>
  <c r="N12" i="27"/>
  <c r="AX19" i="31" l="1"/>
  <c r="AX17" i="31"/>
  <c r="AZ22" i="31"/>
  <c r="AX8" i="31"/>
  <c r="AX22" i="34"/>
  <c r="AX23" i="34"/>
  <c r="AX21" i="34"/>
  <c r="AX21" i="33"/>
  <c r="AX22" i="33"/>
  <c r="AX23" i="33"/>
  <c r="AX23" i="32"/>
  <c r="AX21" i="32"/>
  <c r="AX20" i="31"/>
  <c r="AX22" i="32"/>
  <c r="AY21" i="31"/>
  <c r="AY22" i="31"/>
  <c r="AY23" i="31"/>
  <c r="AZ21" i="31"/>
  <c r="AZ23" i="31"/>
  <c r="AX7" i="31"/>
  <c r="AX11" i="34"/>
  <c r="AX13" i="34"/>
  <c r="AX13" i="33"/>
  <c r="AX12" i="33"/>
  <c r="AX9" i="31"/>
  <c r="AY12" i="31"/>
  <c r="AY13" i="31"/>
  <c r="AX11" i="32"/>
  <c r="AX10" i="31"/>
  <c r="AX12" i="32"/>
  <c r="AX13" i="32"/>
  <c r="AZ11" i="31"/>
  <c r="AZ13" i="31"/>
  <c r="AZ12" i="31"/>
  <c r="AY11" i="31"/>
  <c r="CU54" i="7"/>
  <c r="CU47" i="7"/>
  <c r="BA47" i="3"/>
  <c r="BA40" i="3"/>
  <c r="AZ40" i="3"/>
  <c r="AZ47" i="3"/>
  <c r="AY35" i="3"/>
  <c r="AX32" i="11"/>
  <c r="CT47" i="7"/>
  <c r="CT54" i="7"/>
  <c r="DS5" i="10"/>
  <c r="DS5" i="9"/>
  <c r="AX33" i="11"/>
  <c r="AX23" i="11"/>
  <c r="AX11" i="11"/>
  <c r="AX12" i="11"/>
  <c r="DS47" i="9"/>
  <c r="AY45" i="3"/>
  <c r="AY38" i="3"/>
  <c r="AY39" i="3"/>
  <c r="CS53" i="7"/>
  <c r="CS46" i="7"/>
  <c r="DS47" i="10"/>
  <c r="DS54" i="10"/>
  <c r="CS51" i="7"/>
  <c r="DS54" i="9"/>
  <c r="CS42" i="7"/>
  <c r="CS44" i="7"/>
  <c r="DS54" i="8"/>
  <c r="CS40" i="7"/>
  <c r="DS47" i="8"/>
  <c r="CS19" i="7"/>
  <c r="CS49" i="7"/>
  <c r="AY37" i="3"/>
  <c r="AY40" i="6"/>
  <c r="AY47" i="6"/>
  <c r="AY40" i="5"/>
  <c r="AY47" i="5"/>
  <c r="AY42" i="3"/>
  <c r="AY19" i="3"/>
  <c r="AY44" i="3"/>
  <c r="AY36" i="3"/>
  <c r="AY40" i="4"/>
  <c r="AY47" i="4"/>
  <c r="AX13" i="11"/>
  <c r="AX21" i="11"/>
  <c r="AX22" i="11"/>
  <c r="AY33" i="3"/>
  <c r="AY46" i="3"/>
  <c r="AY26" i="3"/>
  <c r="AY43" i="3"/>
  <c r="AY12" i="3"/>
  <c r="CS43" i="7"/>
  <c r="CS45" i="7"/>
  <c r="CS50" i="7"/>
  <c r="CS26" i="7"/>
  <c r="CS12" i="7"/>
  <c r="CS52" i="7"/>
  <c r="AW31" i="11"/>
  <c r="AW29" i="11"/>
  <c r="AW28" i="11"/>
  <c r="AW27" i="11"/>
  <c r="AW20" i="11"/>
  <c r="AW19" i="11"/>
  <c r="AW18" i="11"/>
  <c r="AW17" i="11"/>
  <c r="AW10" i="11"/>
  <c r="AW9" i="11"/>
  <c r="AW8" i="11"/>
  <c r="AW7" i="11"/>
  <c r="CR39" i="7"/>
  <c r="CR38" i="7"/>
  <c r="CR37" i="7"/>
  <c r="CR36" i="7"/>
  <c r="CR35" i="7"/>
  <c r="CR25" i="7"/>
  <c r="CR24" i="7"/>
  <c r="CR23" i="7"/>
  <c r="CR22" i="7"/>
  <c r="CR21" i="7"/>
  <c r="CR18" i="7"/>
  <c r="CR17" i="7"/>
  <c r="CR16" i="7"/>
  <c r="CR15" i="7"/>
  <c r="CR14" i="7"/>
  <c r="CQ11" i="7"/>
  <c r="CQ10" i="7"/>
  <c r="CQ9" i="7"/>
  <c r="CQ8" i="7"/>
  <c r="CQ7" i="7"/>
  <c r="CQ39" i="7"/>
  <c r="CQ38" i="7"/>
  <c r="CQ37" i="7"/>
  <c r="CQ36" i="7"/>
  <c r="CQ35" i="7"/>
  <c r="CQ25" i="7"/>
  <c r="CQ24" i="7"/>
  <c r="CQ23" i="7"/>
  <c r="CQ22" i="7"/>
  <c r="CQ21" i="7"/>
  <c r="CQ18" i="7"/>
  <c r="CQ17" i="7"/>
  <c r="CQ16" i="7"/>
  <c r="CQ15" i="7"/>
  <c r="CQ14" i="7"/>
  <c r="CR9" i="7"/>
  <c r="CR8" i="7"/>
  <c r="CR7" i="7"/>
  <c r="CR10" i="7"/>
  <c r="CR11" i="7"/>
  <c r="AX32" i="3"/>
  <c r="AX31" i="3"/>
  <c r="AX30" i="3"/>
  <c r="AX29" i="3"/>
  <c r="AX28" i="3"/>
  <c r="AX25" i="3"/>
  <c r="AX24" i="3"/>
  <c r="AX23" i="3"/>
  <c r="AX22" i="3"/>
  <c r="AX21" i="3"/>
  <c r="AX18" i="3"/>
  <c r="AX17" i="3"/>
  <c r="AX16" i="3"/>
  <c r="AX15" i="3"/>
  <c r="AX14" i="3"/>
  <c r="AX11" i="3"/>
  <c r="AX10" i="3"/>
  <c r="AX9" i="3"/>
  <c r="AX8" i="3"/>
  <c r="AX7" i="3"/>
  <c r="DR53" i="10"/>
  <c r="DR52" i="10"/>
  <c r="DR51" i="10"/>
  <c r="DR50" i="10"/>
  <c r="DR49" i="10"/>
  <c r="DR46" i="10"/>
  <c r="DR45" i="10"/>
  <c r="DR44" i="10"/>
  <c r="DR43" i="10"/>
  <c r="DR42" i="10"/>
  <c r="DR40" i="10"/>
  <c r="AW20" i="34" s="1"/>
  <c r="DR26" i="10"/>
  <c r="AW19" i="34" s="1"/>
  <c r="DR19" i="10"/>
  <c r="AW18" i="34" s="1"/>
  <c r="DR12" i="10"/>
  <c r="AW17" i="34" s="1"/>
  <c r="DR53" i="9"/>
  <c r="DR52" i="9"/>
  <c r="DR51" i="9"/>
  <c r="DR50" i="9"/>
  <c r="DR49" i="9"/>
  <c r="DR46" i="9"/>
  <c r="DR45" i="9"/>
  <c r="DR44" i="9"/>
  <c r="DR43" i="9"/>
  <c r="DR42" i="9"/>
  <c r="DR40" i="9"/>
  <c r="AW20" i="33" s="1"/>
  <c r="DR26" i="9"/>
  <c r="AW19" i="33" s="1"/>
  <c r="DR19" i="9"/>
  <c r="AW18" i="33" s="1"/>
  <c r="DR12" i="9"/>
  <c r="AW17" i="33" s="1"/>
  <c r="DR40" i="8"/>
  <c r="AW20" i="32" s="1"/>
  <c r="DQ40" i="8"/>
  <c r="AV20" i="32" s="1"/>
  <c r="DP40" i="8"/>
  <c r="AU20" i="32" s="1"/>
  <c r="DR53" i="8"/>
  <c r="DR52" i="8"/>
  <c r="DR51" i="8"/>
  <c r="DR50" i="8"/>
  <c r="DR49" i="8"/>
  <c r="DR46" i="8"/>
  <c r="DR45" i="8"/>
  <c r="DR44" i="8"/>
  <c r="DR43" i="8"/>
  <c r="DR42" i="8"/>
  <c r="DR26" i="8"/>
  <c r="AW19" i="32" s="1"/>
  <c r="DR19" i="8"/>
  <c r="AW18" i="32" s="1"/>
  <c r="DR12" i="8"/>
  <c r="AW17" i="32" s="1"/>
  <c r="CR5" i="7"/>
  <c r="DR5" i="9" s="1"/>
  <c r="AX46" i="6"/>
  <c r="AX45" i="6"/>
  <c r="AX44" i="6"/>
  <c r="AX43" i="6"/>
  <c r="AX42" i="6"/>
  <c r="AX39" i="6"/>
  <c r="AX38" i="6"/>
  <c r="AX37" i="6"/>
  <c r="AX36" i="6"/>
  <c r="AX35" i="6"/>
  <c r="AX33" i="6"/>
  <c r="AW10" i="34" s="1"/>
  <c r="AX26" i="6"/>
  <c r="AW9" i="34" s="1"/>
  <c r="AX19" i="6"/>
  <c r="AW8" i="34" s="1"/>
  <c r="AX12" i="6"/>
  <c r="AW7" i="34" s="1"/>
  <c r="AX5" i="6"/>
  <c r="AX46" i="5"/>
  <c r="AX45" i="5"/>
  <c r="AX44" i="5"/>
  <c r="AX43" i="5"/>
  <c r="AX42" i="5"/>
  <c r="AX39" i="5"/>
  <c r="AX38" i="5"/>
  <c r="AX37" i="5"/>
  <c r="AX36" i="5"/>
  <c r="AX35" i="5"/>
  <c r="AX33" i="5"/>
  <c r="AW10" i="33" s="1"/>
  <c r="AX26" i="5"/>
  <c r="AW9" i="33" s="1"/>
  <c r="AX19" i="5"/>
  <c r="AW8" i="33" s="1"/>
  <c r="AX12" i="5"/>
  <c r="AW7" i="33" s="1"/>
  <c r="AX5" i="5"/>
  <c r="AX46" i="4"/>
  <c r="AX45" i="4"/>
  <c r="AX44" i="4"/>
  <c r="AX43" i="4"/>
  <c r="AX42" i="4"/>
  <c r="AX39" i="4"/>
  <c r="AX38" i="4"/>
  <c r="AX37" i="4"/>
  <c r="AX36" i="4"/>
  <c r="AX35" i="4"/>
  <c r="AX33" i="4"/>
  <c r="AW10" i="32" s="1"/>
  <c r="AX26" i="4"/>
  <c r="AX19" i="4"/>
  <c r="AW8" i="32" s="1"/>
  <c r="AX12" i="4"/>
  <c r="AW7" i="32" s="1"/>
  <c r="AX5" i="4"/>
  <c r="AW21" i="17"/>
  <c r="AW20" i="17"/>
  <c r="AW19" i="17"/>
  <c r="AW12" i="17"/>
  <c r="AW11" i="17"/>
  <c r="AW24" i="16"/>
  <c r="AW23" i="16"/>
  <c r="AW22" i="16"/>
  <c r="AW14" i="16"/>
  <c r="AW13" i="16"/>
  <c r="AW12" i="16"/>
  <c r="AW29" i="15"/>
  <c r="AW28" i="15"/>
  <c r="AW19" i="15"/>
  <c r="AW18" i="15"/>
  <c r="AW17" i="15"/>
  <c r="AW10" i="15"/>
  <c r="AW9" i="15"/>
  <c r="AW24" i="24"/>
  <c r="AW23" i="24"/>
  <c r="AW22" i="24"/>
  <c r="AW15" i="24"/>
  <c r="AW14" i="24"/>
  <c r="AW13" i="24"/>
  <c r="AW33" i="14"/>
  <c r="AW32" i="14"/>
  <c r="AW23" i="14"/>
  <c r="AW22" i="14"/>
  <c r="AW21" i="14"/>
  <c r="AW13" i="14"/>
  <c r="AW12" i="14"/>
  <c r="AW11" i="14"/>
  <c r="AW23" i="13"/>
  <c r="AW22" i="13"/>
  <c r="AW21" i="13"/>
  <c r="AW13" i="13"/>
  <c r="AW12" i="13"/>
  <c r="AW11" i="13"/>
  <c r="AW23" i="12"/>
  <c r="AW22" i="12"/>
  <c r="AW21" i="12"/>
  <c r="AW33" i="12"/>
  <c r="AW32" i="12"/>
  <c r="AW13" i="12"/>
  <c r="AW12" i="12"/>
  <c r="AW11" i="12"/>
  <c r="AV22" i="24"/>
  <c r="AV33" i="12"/>
  <c r="AV32" i="12"/>
  <c r="O6" i="27"/>
  <c r="N6" i="27"/>
  <c r="H8" i="27"/>
  <c r="K8" i="27"/>
  <c r="AW17" i="31" l="1"/>
  <c r="AW7" i="31"/>
  <c r="AW18" i="31"/>
  <c r="AW22" i="34"/>
  <c r="AW23" i="34"/>
  <c r="AW21" i="34"/>
  <c r="AW21" i="33"/>
  <c r="AW23" i="33"/>
  <c r="AW22" i="33"/>
  <c r="AX21" i="31"/>
  <c r="AX23" i="31"/>
  <c r="AW23" i="32"/>
  <c r="AW19" i="31"/>
  <c r="AW22" i="32"/>
  <c r="AW21" i="32"/>
  <c r="AW20" i="31"/>
  <c r="AX22" i="31"/>
  <c r="AW12" i="34"/>
  <c r="AW11" i="34"/>
  <c r="AW13" i="34"/>
  <c r="AW12" i="33"/>
  <c r="AW9" i="31"/>
  <c r="AW13" i="33"/>
  <c r="AW11" i="33"/>
  <c r="AW12" i="32"/>
  <c r="AW10" i="31"/>
  <c r="AW11" i="32"/>
  <c r="AX11" i="31"/>
  <c r="AX13" i="31"/>
  <c r="AX12" i="31"/>
  <c r="AW13" i="32"/>
  <c r="AW8" i="31"/>
  <c r="CR43" i="7"/>
  <c r="AY47" i="3"/>
  <c r="AY40" i="3"/>
  <c r="CS54" i="7"/>
  <c r="CS47" i="7"/>
  <c r="AX37" i="3"/>
  <c r="AX39" i="3"/>
  <c r="DR5" i="8"/>
  <c r="DR5" i="10"/>
  <c r="CR52" i="7"/>
  <c r="CR19" i="7"/>
  <c r="CR45" i="7"/>
  <c r="AX38" i="3"/>
  <c r="AX45" i="3"/>
  <c r="AX40" i="5"/>
  <c r="AX46" i="3"/>
  <c r="CR53" i="7"/>
  <c r="CR46" i="7"/>
  <c r="DR54" i="10"/>
  <c r="DR47" i="10"/>
  <c r="CR26" i="7"/>
  <c r="CR51" i="7"/>
  <c r="DR47" i="9"/>
  <c r="DR54" i="9"/>
  <c r="CR44" i="7"/>
  <c r="CR40" i="7"/>
  <c r="CR50" i="7"/>
  <c r="DR47" i="8"/>
  <c r="CR42" i="7"/>
  <c r="DR54" i="8"/>
  <c r="CR49" i="7"/>
  <c r="AX40" i="6"/>
  <c r="AX47" i="6"/>
  <c r="AX43" i="3"/>
  <c r="AX47" i="5"/>
  <c r="AX35" i="3"/>
  <c r="AX44" i="3"/>
  <c r="AX33" i="3"/>
  <c r="AX36" i="3"/>
  <c r="AX12" i="3"/>
  <c r="AX26" i="3"/>
  <c r="AX42" i="3"/>
  <c r="AX19" i="3"/>
  <c r="AX47" i="4"/>
  <c r="AX40" i="4"/>
  <c r="AW22" i="11"/>
  <c r="AW33" i="11"/>
  <c r="AW23" i="11"/>
  <c r="AW21" i="11"/>
  <c r="AW11" i="11"/>
  <c r="AW12" i="11"/>
  <c r="AW13" i="11"/>
  <c r="AW32" i="11"/>
  <c r="AW23" i="31" l="1"/>
  <c r="AW22" i="31"/>
  <c r="AW21" i="31"/>
  <c r="AW12" i="31"/>
  <c r="AW13" i="31"/>
  <c r="AW11" i="31"/>
  <c r="AX40" i="3"/>
  <c r="AX47" i="3"/>
  <c r="AV5" i="6"/>
  <c r="AV5" i="5"/>
  <c r="AV5" i="4"/>
  <c r="BG25" i="5"/>
  <c r="AW7" i="3"/>
  <c r="CQ5" i="7"/>
  <c r="DQ5" i="10" s="1"/>
  <c r="AW5" i="6"/>
  <c r="AW5" i="5"/>
  <c r="AW5" i="4"/>
  <c r="AV21" i="17"/>
  <c r="AV20" i="17"/>
  <c r="AV19" i="17"/>
  <c r="AV12" i="17"/>
  <c r="AV11" i="17"/>
  <c r="AV24" i="16"/>
  <c r="AV23" i="16"/>
  <c r="AV22" i="16"/>
  <c r="AV14" i="16"/>
  <c r="AV13" i="16"/>
  <c r="AV12" i="16"/>
  <c r="AV29" i="15"/>
  <c r="AV28" i="15"/>
  <c r="AV19" i="15"/>
  <c r="AV18" i="15"/>
  <c r="AV17" i="15"/>
  <c r="AV10" i="15"/>
  <c r="AV9" i="15"/>
  <c r="AV24" i="24"/>
  <c r="AV23" i="24"/>
  <c r="AV15" i="24"/>
  <c r="AV14" i="24"/>
  <c r="AV13" i="24"/>
  <c r="AV33" i="14"/>
  <c r="AV32" i="14"/>
  <c r="AV23" i="14"/>
  <c r="AV22" i="14"/>
  <c r="AV21" i="14"/>
  <c r="AV13" i="14"/>
  <c r="AV12" i="14"/>
  <c r="AV11" i="14"/>
  <c r="AV23" i="13"/>
  <c r="AV22" i="13"/>
  <c r="AV21" i="13"/>
  <c r="AV13" i="13"/>
  <c r="AV12" i="13"/>
  <c r="AV11" i="13"/>
  <c r="DQ53" i="9"/>
  <c r="DQ52" i="9"/>
  <c r="DQ51" i="9"/>
  <c r="DQ50" i="9"/>
  <c r="DQ49" i="9"/>
  <c r="DQ46" i="9"/>
  <c r="DQ45" i="9"/>
  <c r="DQ44" i="9"/>
  <c r="DQ43" i="9"/>
  <c r="DQ42" i="9"/>
  <c r="DQ53" i="10"/>
  <c r="DQ52" i="10"/>
  <c r="DQ51" i="10"/>
  <c r="DQ50" i="10"/>
  <c r="DQ49" i="10"/>
  <c r="DQ46" i="10"/>
  <c r="DQ45" i="10"/>
  <c r="DQ44" i="10"/>
  <c r="DQ43" i="10"/>
  <c r="DQ42" i="10"/>
  <c r="AW46" i="6"/>
  <c r="AW45" i="6"/>
  <c r="AW44" i="6"/>
  <c r="AW43" i="6"/>
  <c r="AW42" i="6"/>
  <c r="AW39" i="6"/>
  <c r="AW38" i="6"/>
  <c r="AW37" i="6"/>
  <c r="AW36" i="6"/>
  <c r="AW35" i="6"/>
  <c r="AW46" i="5"/>
  <c r="AW45" i="5"/>
  <c r="AW44" i="5"/>
  <c r="AW43" i="5"/>
  <c r="AW42" i="5"/>
  <c r="AW39" i="5"/>
  <c r="AW38" i="5"/>
  <c r="AW37" i="5"/>
  <c r="AW36" i="5"/>
  <c r="AW35" i="5"/>
  <c r="AW46" i="4"/>
  <c r="AW45" i="4"/>
  <c r="AW44" i="4"/>
  <c r="AW43" i="4"/>
  <c r="AW42" i="4"/>
  <c r="AW39" i="4"/>
  <c r="AW38" i="4"/>
  <c r="AW37" i="4"/>
  <c r="AW36" i="4"/>
  <c r="AW35" i="4"/>
  <c r="DQ53" i="8"/>
  <c r="DQ52" i="8"/>
  <c r="DQ51" i="8"/>
  <c r="DQ50" i="8"/>
  <c r="DQ49" i="8"/>
  <c r="DQ46" i="8"/>
  <c r="DQ45" i="8"/>
  <c r="DQ44" i="8"/>
  <c r="DQ43" i="8"/>
  <c r="DQ42" i="8"/>
  <c r="DQ26" i="8"/>
  <c r="AV19" i="32" s="1"/>
  <c r="DQ19" i="8"/>
  <c r="AV18" i="32" s="1"/>
  <c r="DQ12" i="8"/>
  <c r="AV17" i="32" s="1"/>
  <c r="DQ40" i="9"/>
  <c r="AV20" i="33" s="1"/>
  <c r="DQ26" i="9"/>
  <c r="AV19" i="33" s="1"/>
  <c r="DQ19" i="9"/>
  <c r="AV18" i="33" s="1"/>
  <c r="DQ12" i="9"/>
  <c r="AV17" i="33" s="1"/>
  <c r="DQ40" i="10"/>
  <c r="AV20" i="34" s="1"/>
  <c r="DQ26" i="10"/>
  <c r="AV19" i="34" s="1"/>
  <c r="DQ19" i="10"/>
  <c r="AV18" i="34" s="1"/>
  <c r="DQ12" i="10"/>
  <c r="AV17" i="34" s="1"/>
  <c r="AW12" i="6"/>
  <c r="AV7" i="34" s="1"/>
  <c r="AW19" i="6"/>
  <c r="AV8" i="34" s="1"/>
  <c r="AW26" i="6"/>
  <c r="AV9" i="34" s="1"/>
  <c r="AW33" i="6"/>
  <c r="AV10" i="34" s="1"/>
  <c r="AW33" i="5"/>
  <c r="AV10" i="33" s="1"/>
  <c r="AW26" i="5"/>
  <c r="AV9" i="33" s="1"/>
  <c r="AW19" i="5"/>
  <c r="AV8" i="33" s="1"/>
  <c r="AW12" i="5"/>
  <c r="AV7" i="33" s="1"/>
  <c r="AW12" i="4"/>
  <c r="AV7" i="32" s="1"/>
  <c r="AW19" i="4"/>
  <c r="AV8" i="32" s="1"/>
  <c r="AW26" i="4"/>
  <c r="AW33" i="4"/>
  <c r="AV10" i="32" s="1"/>
  <c r="AV23" i="12"/>
  <c r="AV22" i="12"/>
  <c r="AV21" i="12"/>
  <c r="AV13" i="12"/>
  <c r="AV12" i="12"/>
  <c r="AV11" i="12"/>
  <c r="AV31" i="11"/>
  <c r="AV29" i="11"/>
  <c r="AV28" i="11"/>
  <c r="AV27" i="11"/>
  <c r="AV20" i="11"/>
  <c r="AV19" i="11"/>
  <c r="AV18" i="11"/>
  <c r="AV17" i="11"/>
  <c r="AV10" i="11"/>
  <c r="AV9" i="11"/>
  <c r="AV8" i="11"/>
  <c r="AV7" i="11"/>
  <c r="AV8" i="31" l="1"/>
  <c r="AV22" i="34"/>
  <c r="AV21" i="34"/>
  <c r="AV23" i="34"/>
  <c r="AV19" i="31"/>
  <c r="AV23" i="33"/>
  <c r="AV22" i="33"/>
  <c r="AV21" i="33"/>
  <c r="AV20" i="31"/>
  <c r="AV22" i="32"/>
  <c r="AV18" i="31"/>
  <c r="AV17" i="31"/>
  <c r="AV23" i="32"/>
  <c r="AV21" i="32"/>
  <c r="AV11" i="34"/>
  <c r="AV13" i="34"/>
  <c r="AV12" i="34"/>
  <c r="AV13" i="33"/>
  <c r="AV11" i="33"/>
  <c r="AV12" i="33"/>
  <c r="AV9" i="31"/>
  <c r="AV11" i="32"/>
  <c r="AV7" i="31"/>
  <c r="AV12" i="32"/>
  <c r="AV10" i="31"/>
  <c r="AV13" i="32"/>
  <c r="DQ47" i="8"/>
  <c r="DQ54" i="8"/>
  <c r="DQ5" i="8"/>
  <c r="DQ5" i="9"/>
  <c r="DQ47" i="9"/>
  <c r="DQ47" i="10"/>
  <c r="DQ54" i="10"/>
  <c r="DQ54" i="9"/>
  <c r="AW40" i="6"/>
  <c r="AW47" i="6"/>
  <c r="AW47" i="5"/>
  <c r="AW40" i="5"/>
  <c r="AW40" i="4"/>
  <c r="AW47" i="4"/>
  <c r="AV33" i="11"/>
  <c r="AV22" i="11"/>
  <c r="AV21" i="11"/>
  <c r="AV11" i="11"/>
  <c r="AV13" i="11"/>
  <c r="AV12" i="11"/>
  <c r="AV23" i="11"/>
  <c r="AV32" i="11"/>
  <c r="AV22" i="31" l="1"/>
  <c r="AV21" i="31"/>
  <c r="AV23" i="31"/>
  <c r="AV11" i="31"/>
  <c r="AV13" i="31"/>
  <c r="AV12" i="31"/>
  <c r="AW32" i="3"/>
  <c r="AW31" i="3"/>
  <c r="AW30" i="3"/>
  <c r="AW29" i="3"/>
  <c r="AW28" i="3"/>
  <c r="AW25" i="3"/>
  <c r="AW24" i="3"/>
  <c r="AW23" i="3"/>
  <c r="AW22" i="3"/>
  <c r="AW21" i="3"/>
  <c r="AW18" i="3"/>
  <c r="AW17" i="3"/>
  <c r="AW16" i="3"/>
  <c r="AW15" i="3"/>
  <c r="AW14" i="3"/>
  <c r="AW10" i="3"/>
  <c r="AW11" i="3"/>
  <c r="AW9" i="3"/>
  <c r="AW8" i="3"/>
  <c r="CP5" i="7"/>
  <c r="DP5" i="10" s="1"/>
  <c r="CP39" i="7"/>
  <c r="CP38" i="7"/>
  <c r="CP37" i="7"/>
  <c r="CP36" i="7"/>
  <c r="CP35" i="7"/>
  <c r="CP25" i="7"/>
  <c r="CP24" i="7"/>
  <c r="CP23" i="7"/>
  <c r="CP22" i="7"/>
  <c r="CP21" i="7"/>
  <c r="CP18" i="7"/>
  <c r="CP17" i="7"/>
  <c r="CP16" i="7"/>
  <c r="CP15" i="7"/>
  <c r="CP14" i="7"/>
  <c r="CP11" i="7"/>
  <c r="CP10" i="7"/>
  <c r="CP9" i="7"/>
  <c r="CP8" i="7"/>
  <c r="CP7" i="7"/>
  <c r="AV32" i="3"/>
  <c r="AV31" i="3"/>
  <c r="AV30" i="3"/>
  <c r="AV29" i="3"/>
  <c r="AV28" i="3"/>
  <c r="AV25" i="3"/>
  <c r="AV24" i="3"/>
  <c r="AV23" i="3"/>
  <c r="AV22" i="3"/>
  <c r="AV21" i="3"/>
  <c r="AV18" i="3"/>
  <c r="AV17" i="3"/>
  <c r="AV16" i="3"/>
  <c r="AV15" i="3"/>
  <c r="AV14" i="3"/>
  <c r="AV11" i="3"/>
  <c r="AV10" i="3"/>
  <c r="AV9" i="3"/>
  <c r="AV8" i="3"/>
  <c r="AV7" i="3"/>
  <c r="AW45" i="3" l="1"/>
  <c r="AW38" i="3"/>
  <c r="AW39" i="3"/>
  <c r="AW46" i="3"/>
  <c r="AW44" i="3"/>
  <c r="AW33" i="3"/>
  <c r="AW43" i="3"/>
  <c r="AW26" i="3"/>
  <c r="AW42" i="3"/>
  <c r="AW19" i="3"/>
  <c r="AW37" i="3"/>
  <c r="AW36" i="3"/>
  <c r="AW35" i="3"/>
  <c r="DP5" i="8"/>
  <c r="DP5" i="9"/>
  <c r="AV38" i="3"/>
  <c r="AV45" i="3"/>
  <c r="CP52" i="7"/>
  <c r="CP45" i="7"/>
  <c r="CP44" i="7"/>
  <c r="CP51" i="7"/>
  <c r="CP40" i="7"/>
  <c r="CP53" i="7"/>
  <c r="CP46" i="7"/>
  <c r="CP19" i="7"/>
  <c r="CP50" i="7"/>
  <c r="CP43" i="7"/>
  <c r="CP26" i="7"/>
  <c r="CP49" i="7"/>
  <c r="CP42" i="7"/>
  <c r="CP12" i="7"/>
  <c r="AV46" i="3"/>
  <c r="AV39" i="3"/>
  <c r="AV44" i="3"/>
  <c r="AV37" i="3"/>
  <c r="AV43" i="3"/>
  <c r="AV33" i="3"/>
  <c r="AV36" i="3"/>
  <c r="AV35" i="3"/>
  <c r="AV26" i="3"/>
  <c r="AV19" i="3"/>
  <c r="AV42" i="3"/>
  <c r="AV12" i="3"/>
  <c r="AU21" i="17"/>
  <c r="AU20" i="17"/>
  <c r="AU19" i="17"/>
  <c r="AU12" i="17"/>
  <c r="AU11" i="17"/>
  <c r="BF21" i="16"/>
  <c r="AU24" i="16"/>
  <c r="AU23" i="16"/>
  <c r="AU22" i="16"/>
  <c r="AU14" i="16"/>
  <c r="AU13" i="16"/>
  <c r="AU12" i="16"/>
  <c r="AU29" i="15"/>
  <c r="AU28" i="15"/>
  <c r="AU19" i="15"/>
  <c r="AU18" i="15"/>
  <c r="AU17" i="15"/>
  <c r="AU10" i="15"/>
  <c r="AU9" i="15"/>
  <c r="CP54" i="7" l="1"/>
  <c r="CP47" i="7"/>
  <c r="AV40" i="3"/>
  <c r="AV47" i="3"/>
  <c r="AU24" i="24"/>
  <c r="AU23" i="24"/>
  <c r="AU22" i="24"/>
  <c r="AU15" i="24"/>
  <c r="AU14" i="24"/>
  <c r="AU13" i="24"/>
  <c r="AU33" i="14"/>
  <c r="AU32" i="14"/>
  <c r="AU23" i="14"/>
  <c r="AU22" i="14"/>
  <c r="AU21" i="14"/>
  <c r="AU13" i="14"/>
  <c r="AU12" i="14"/>
  <c r="AU11" i="14"/>
  <c r="AU23" i="13"/>
  <c r="AU22" i="13"/>
  <c r="AU21" i="13"/>
  <c r="AU13" i="13"/>
  <c r="AU12" i="13"/>
  <c r="AU11" i="13"/>
  <c r="AU33" i="12"/>
  <c r="AU32" i="12"/>
  <c r="AU23" i="12"/>
  <c r="AU22" i="12"/>
  <c r="AU21" i="12"/>
  <c r="AU13" i="12"/>
  <c r="AU12" i="12"/>
  <c r="AU11" i="12"/>
  <c r="AU31" i="11"/>
  <c r="AU29" i="11"/>
  <c r="AU28" i="11"/>
  <c r="AU27" i="11"/>
  <c r="AU20" i="11"/>
  <c r="AU19" i="11"/>
  <c r="AU18" i="11"/>
  <c r="AU17" i="11"/>
  <c r="AU10" i="11"/>
  <c r="AU9" i="11"/>
  <c r="AU8" i="11"/>
  <c r="AU7" i="11"/>
  <c r="AV46" i="4"/>
  <c r="AV45" i="4"/>
  <c r="AV44" i="4"/>
  <c r="AV43" i="4"/>
  <c r="AV42" i="4"/>
  <c r="AV39" i="4"/>
  <c r="AV38" i="4"/>
  <c r="AV37" i="4"/>
  <c r="AV36" i="4"/>
  <c r="AV35" i="4"/>
  <c r="AV46" i="5"/>
  <c r="AV45" i="5"/>
  <c r="AV44" i="5"/>
  <c r="AV43" i="5"/>
  <c r="AV42" i="5"/>
  <c r="AV39" i="5"/>
  <c r="AV38" i="5"/>
  <c r="AV37" i="5"/>
  <c r="AV36" i="5"/>
  <c r="AV35" i="5"/>
  <c r="AV46" i="6"/>
  <c r="AV45" i="6"/>
  <c r="AV44" i="6"/>
  <c r="AV43" i="6"/>
  <c r="AV42" i="6"/>
  <c r="AV39" i="6"/>
  <c r="AV38" i="6"/>
  <c r="AV37" i="6"/>
  <c r="AV36" i="6"/>
  <c r="AV35" i="6"/>
  <c r="DP53" i="10"/>
  <c r="DP52" i="10"/>
  <c r="DP51" i="10"/>
  <c r="DP50" i="10"/>
  <c r="DP49" i="10"/>
  <c r="DP46" i="10"/>
  <c r="DP45" i="10"/>
  <c r="DP44" i="10"/>
  <c r="DP43" i="10"/>
  <c r="DP42" i="10"/>
  <c r="DP53" i="8"/>
  <c r="DP52" i="8"/>
  <c r="DP51" i="8"/>
  <c r="DP50" i="8"/>
  <c r="DP49" i="8"/>
  <c r="DP46" i="8"/>
  <c r="DP45" i="8"/>
  <c r="DP44" i="8"/>
  <c r="DP43" i="8"/>
  <c r="DP42" i="8"/>
  <c r="DP53" i="9"/>
  <c r="DP52" i="9"/>
  <c r="DP51" i="9"/>
  <c r="DP50" i="9"/>
  <c r="DP49" i="9"/>
  <c r="DP46" i="9"/>
  <c r="DP45" i="9"/>
  <c r="DP44" i="9"/>
  <c r="DP43" i="9"/>
  <c r="DP42" i="9"/>
  <c r="DP26" i="8"/>
  <c r="AU19" i="32" s="1"/>
  <c r="DP19" i="8"/>
  <c r="AU18" i="32" s="1"/>
  <c r="DP12" i="8"/>
  <c r="AU17" i="32" s="1"/>
  <c r="DP40" i="9"/>
  <c r="AU20" i="33" s="1"/>
  <c r="DP26" i="9"/>
  <c r="AU19" i="33" s="1"/>
  <c r="DP19" i="9"/>
  <c r="AU18" i="33" s="1"/>
  <c r="DP12" i="9"/>
  <c r="AU17" i="33" s="1"/>
  <c r="DP40" i="10"/>
  <c r="AU20" i="34" s="1"/>
  <c r="DP26" i="10"/>
  <c r="AU19" i="34" s="1"/>
  <c r="DP19" i="10"/>
  <c r="AU18" i="34" s="1"/>
  <c r="DP12" i="10"/>
  <c r="AU17" i="34" s="1"/>
  <c r="AV12" i="6"/>
  <c r="AU7" i="34" s="1"/>
  <c r="AV19" i="6"/>
  <c r="AU8" i="34" s="1"/>
  <c r="AV26" i="6"/>
  <c r="AU9" i="34" s="1"/>
  <c r="AU12" i="34" s="1"/>
  <c r="AV33" i="6"/>
  <c r="AU10" i="34" s="1"/>
  <c r="AV33" i="5"/>
  <c r="AU10" i="33" s="1"/>
  <c r="AU11" i="33" s="1"/>
  <c r="AV26" i="5"/>
  <c r="AU9" i="33" s="1"/>
  <c r="AV19" i="5"/>
  <c r="AU8" i="33" s="1"/>
  <c r="AV12" i="5"/>
  <c r="AU7" i="33" s="1"/>
  <c r="AV33" i="4"/>
  <c r="AU10" i="32" s="1"/>
  <c r="AV26" i="4"/>
  <c r="AV19" i="4"/>
  <c r="AU8" i="32" s="1"/>
  <c r="AU8" i="31" s="1"/>
  <c r="AV12" i="4"/>
  <c r="AU7" i="32" s="1"/>
  <c r="BF10" i="16"/>
  <c r="AU23" i="34" l="1"/>
  <c r="AU21" i="34"/>
  <c r="AU22" i="34"/>
  <c r="AU23" i="33"/>
  <c r="AU21" i="33"/>
  <c r="AU22" i="33"/>
  <c r="AU20" i="31"/>
  <c r="AU19" i="31"/>
  <c r="AU21" i="32"/>
  <c r="AU17" i="31"/>
  <c r="AU23" i="32"/>
  <c r="AU18" i="31"/>
  <c r="AU22" i="32"/>
  <c r="AU7" i="31"/>
  <c r="AU13" i="34"/>
  <c r="AU11" i="34"/>
  <c r="AU13" i="33"/>
  <c r="AU9" i="31"/>
  <c r="AU12" i="33"/>
  <c r="AU12" i="32"/>
  <c r="AU13" i="32"/>
  <c r="AU10" i="31"/>
  <c r="AU11" i="32"/>
  <c r="AV40" i="6"/>
  <c r="DP47" i="8"/>
  <c r="DP54" i="8"/>
  <c r="DP54" i="9"/>
  <c r="DP47" i="9"/>
  <c r="AV47" i="6"/>
  <c r="AV40" i="5"/>
  <c r="AV47" i="5"/>
  <c r="AV40" i="4"/>
  <c r="AV47" i="4"/>
  <c r="AU33" i="11"/>
  <c r="AU23" i="11"/>
  <c r="AU12" i="11"/>
  <c r="AU13" i="11"/>
  <c r="AU32" i="11"/>
  <c r="AU21" i="11"/>
  <c r="AU22" i="11"/>
  <c r="AU11" i="11"/>
  <c r="DP54" i="10"/>
  <c r="DP47" i="10"/>
  <c r="AU22" i="31" l="1"/>
  <c r="AU23" i="31"/>
  <c r="AU21" i="31"/>
  <c r="AU12" i="31"/>
  <c r="AU13" i="31"/>
  <c r="AU11" i="31"/>
  <c r="AT22" i="24"/>
  <c r="DO53" i="10" l="1"/>
  <c r="DO52" i="10"/>
  <c r="DO51" i="10"/>
  <c r="DO50" i="10"/>
  <c r="DO49" i="10"/>
  <c r="DO46" i="10"/>
  <c r="DO45" i="10"/>
  <c r="DO44" i="10"/>
  <c r="DO43" i="10"/>
  <c r="DO42" i="10"/>
  <c r="DO40" i="10"/>
  <c r="AT20" i="34" s="1"/>
  <c r="DO26" i="10"/>
  <c r="AT19" i="34" s="1"/>
  <c r="DO19" i="10"/>
  <c r="AT18" i="34" s="1"/>
  <c r="DO12" i="10"/>
  <c r="AT17" i="34" s="1"/>
  <c r="DO53" i="9"/>
  <c r="DO52" i="9"/>
  <c r="DO51" i="9"/>
  <c r="DO50" i="9"/>
  <c r="DO49" i="9"/>
  <c r="DO46" i="9"/>
  <c r="DO45" i="9"/>
  <c r="DO44" i="9"/>
  <c r="DO43" i="9"/>
  <c r="DO42" i="9"/>
  <c r="DO40" i="9"/>
  <c r="AT20" i="33" s="1"/>
  <c r="DO26" i="9"/>
  <c r="AT19" i="33" s="1"/>
  <c r="DO19" i="9"/>
  <c r="AT18" i="33" s="1"/>
  <c r="DO12" i="9"/>
  <c r="AT17" i="33" s="1"/>
  <c r="DO53" i="8"/>
  <c r="DO52" i="8"/>
  <c r="DO51" i="8"/>
  <c r="DO50" i="8"/>
  <c r="DO49" i="8"/>
  <c r="DO46" i="8"/>
  <c r="DO45" i="8"/>
  <c r="DO44" i="8"/>
  <c r="DO43" i="8"/>
  <c r="DO42" i="8"/>
  <c r="DO40" i="8"/>
  <c r="AT20" i="32" s="1"/>
  <c r="DO26" i="8"/>
  <c r="AT19" i="32" s="1"/>
  <c r="DO19" i="8"/>
  <c r="AT18" i="32" s="1"/>
  <c r="AT18" i="31" s="1"/>
  <c r="DO12" i="8"/>
  <c r="AT17" i="32" s="1"/>
  <c r="CO39" i="7"/>
  <c r="CO38" i="7"/>
  <c r="CO37" i="7"/>
  <c r="CO36" i="7"/>
  <c r="CO35" i="7"/>
  <c r="CO25" i="7"/>
  <c r="CO24" i="7"/>
  <c r="CO23" i="7"/>
  <c r="CO22" i="7"/>
  <c r="CO21" i="7"/>
  <c r="CO18" i="7"/>
  <c r="CO17" i="7"/>
  <c r="CO16" i="7"/>
  <c r="CO15" i="7"/>
  <c r="CO14" i="7"/>
  <c r="CO11" i="7"/>
  <c r="CO10" i="7"/>
  <c r="CO9" i="7"/>
  <c r="CO8" i="7"/>
  <c r="CO7" i="7"/>
  <c r="CO5" i="7"/>
  <c r="DO5" i="8" s="1"/>
  <c r="AU46" i="6"/>
  <c r="AU45" i="6"/>
  <c r="AU44" i="6"/>
  <c r="AU43" i="6"/>
  <c r="AU42" i="6"/>
  <c r="AU39" i="6"/>
  <c r="AU38" i="6"/>
  <c r="AU37" i="6"/>
  <c r="AU36" i="6"/>
  <c r="AU35" i="6"/>
  <c r="AU33" i="6"/>
  <c r="AT10" i="34" s="1"/>
  <c r="AU26" i="6"/>
  <c r="AT9" i="34" s="1"/>
  <c r="AU19" i="6"/>
  <c r="AT8" i="34" s="1"/>
  <c r="AU12" i="6"/>
  <c r="AT7" i="34" s="1"/>
  <c r="AU5" i="6"/>
  <c r="AU46" i="5"/>
  <c r="AU45" i="5"/>
  <c r="AU44" i="5"/>
  <c r="AU43" i="5"/>
  <c r="AU42" i="5"/>
  <c r="AU39" i="5"/>
  <c r="AU38" i="5"/>
  <c r="AU37" i="5"/>
  <c r="AU36" i="5"/>
  <c r="AU35" i="5"/>
  <c r="AU33" i="5"/>
  <c r="AT10" i="33" s="1"/>
  <c r="AU26" i="5"/>
  <c r="AT9" i="33" s="1"/>
  <c r="AU19" i="5"/>
  <c r="AT8" i="33" s="1"/>
  <c r="AU12" i="5"/>
  <c r="AT7" i="33" s="1"/>
  <c r="AU5" i="5"/>
  <c r="AU46" i="4"/>
  <c r="AU45" i="4"/>
  <c r="AU44" i="4"/>
  <c r="AU43" i="4"/>
  <c r="AU42" i="4"/>
  <c r="AU39" i="4"/>
  <c r="AU38" i="4"/>
  <c r="AU37" i="4"/>
  <c r="AU36" i="4"/>
  <c r="AU35" i="4"/>
  <c r="AU33" i="4"/>
  <c r="AT10" i="32" s="1"/>
  <c r="AU26" i="4"/>
  <c r="AU19" i="4"/>
  <c r="AT8" i="32" s="1"/>
  <c r="AU12" i="4"/>
  <c r="AT7" i="32" s="1"/>
  <c r="AU5" i="4"/>
  <c r="AU32" i="3"/>
  <c r="AU31" i="3"/>
  <c r="AU30" i="3"/>
  <c r="AU29" i="3"/>
  <c r="AU28" i="3"/>
  <c r="AU25" i="3"/>
  <c r="AU24" i="3"/>
  <c r="AU23" i="3"/>
  <c r="AU22" i="3"/>
  <c r="AU21" i="3"/>
  <c r="AU18" i="3"/>
  <c r="AU17" i="3"/>
  <c r="AU16" i="3"/>
  <c r="AU15" i="3"/>
  <c r="AU14" i="3"/>
  <c r="AU11" i="3"/>
  <c r="AU10" i="3"/>
  <c r="AU9" i="3"/>
  <c r="AU8" i="3"/>
  <c r="AU7" i="3"/>
  <c r="AT21" i="17"/>
  <c r="AT20" i="17"/>
  <c r="AT19" i="17"/>
  <c r="AT12" i="17"/>
  <c r="AT11" i="17"/>
  <c r="AT24" i="16"/>
  <c r="AT23" i="16"/>
  <c r="AT22" i="16"/>
  <c r="AT14" i="16"/>
  <c r="AT13" i="16"/>
  <c r="AT12" i="16"/>
  <c r="AT29" i="15"/>
  <c r="AT28" i="15"/>
  <c r="AT19" i="15"/>
  <c r="AT18" i="15"/>
  <c r="AT17" i="15"/>
  <c r="AT10" i="15"/>
  <c r="AT9" i="15"/>
  <c r="AT24" i="24"/>
  <c r="AT23" i="24"/>
  <c r="AT15" i="24"/>
  <c r="AT14" i="24"/>
  <c r="AT13" i="24"/>
  <c r="AT33" i="14"/>
  <c r="AT32" i="14"/>
  <c r="AT23" i="14"/>
  <c r="AT22" i="14"/>
  <c r="AT21" i="14"/>
  <c r="AT13" i="14"/>
  <c r="AT12" i="14"/>
  <c r="AT11" i="14"/>
  <c r="AT23" i="13"/>
  <c r="AT22" i="13"/>
  <c r="AT21" i="13"/>
  <c r="AT13" i="13"/>
  <c r="AT12" i="13"/>
  <c r="AT11" i="13"/>
  <c r="AT33" i="12"/>
  <c r="AT32" i="12"/>
  <c r="AT23" i="12"/>
  <c r="AT22" i="12"/>
  <c r="AT21" i="12"/>
  <c r="AT13" i="12"/>
  <c r="AT12" i="12"/>
  <c r="AT11" i="12"/>
  <c r="AT31" i="11"/>
  <c r="AT29" i="11"/>
  <c r="AT28" i="11"/>
  <c r="AT27" i="11"/>
  <c r="AT20" i="11"/>
  <c r="AT19" i="11"/>
  <c r="AT18" i="11"/>
  <c r="AT17" i="11"/>
  <c r="AT10" i="11"/>
  <c r="AT9" i="11"/>
  <c r="AT8" i="11"/>
  <c r="AT7" i="11"/>
  <c r="AT19" i="31" l="1"/>
  <c r="AT23" i="33"/>
  <c r="AT17" i="31"/>
  <c r="AT7" i="31"/>
  <c r="AT13" i="33"/>
  <c r="AT23" i="34"/>
  <c r="AT21" i="34"/>
  <c r="AT22" i="34"/>
  <c r="AT21" i="33"/>
  <c r="AT22" i="33"/>
  <c r="AT22" i="32"/>
  <c r="AT23" i="32"/>
  <c r="AT21" i="32"/>
  <c r="AT20" i="31"/>
  <c r="AT12" i="34"/>
  <c r="AT8" i="31"/>
  <c r="AT13" i="34"/>
  <c r="AT11" i="34"/>
  <c r="AT12" i="33"/>
  <c r="AT9" i="31"/>
  <c r="AT11" i="33"/>
  <c r="AT11" i="32"/>
  <c r="AT10" i="31"/>
  <c r="AT13" i="32"/>
  <c r="AT12" i="32"/>
  <c r="AT32" i="11"/>
  <c r="DO5" i="10"/>
  <c r="DO47" i="9"/>
  <c r="DO5" i="9"/>
  <c r="CO52" i="7"/>
  <c r="CO45" i="7"/>
  <c r="AU45" i="3"/>
  <c r="AU38" i="3"/>
  <c r="AU40" i="4"/>
  <c r="AU39" i="3"/>
  <c r="AU46" i="3"/>
  <c r="DO47" i="8"/>
  <c r="DO54" i="8"/>
  <c r="CO53" i="7"/>
  <c r="CO46" i="7"/>
  <c r="CO44" i="7"/>
  <c r="DO54" i="10"/>
  <c r="DO47" i="10"/>
  <c r="DO54" i="9"/>
  <c r="CO43" i="7"/>
  <c r="CO51" i="7"/>
  <c r="CO50" i="7"/>
  <c r="CO40" i="7"/>
  <c r="CO19" i="7"/>
  <c r="CO26" i="7"/>
  <c r="CO49" i="7"/>
  <c r="CO42" i="7"/>
  <c r="CO12" i="7"/>
  <c r="AU37" i="3"/>
  <c r="AU47" i="6"/>
  <c r="AU40" i="6"/>
  <c r="AU44" i="3"/>
  <c r="AU40" i="5"/>
  <c r="AU47" i="5"/>
  <c r="AU19" i="3"/>
  <c r="AU26" i="3"/>
  <c r="AU43" i="3"/>
  <c r="AU47" i="4"/>
  <c r="AU36" i="3"/>
  <c r="AU33" i="3"/>
  <c r="AU42" i="3"/>
  <c r="AU12" i="3"/>
  <c r="AU35" i="3"/>
  <c r="AT33" i="11"/>
  <c r="AT23" i="11"/>
  <c r="AT12" i="11"/>
  <c r="AT13" i="11"/>
  <c r="AT21" i="11"/>
  <c r="AT22" i="11"/>
  <c r="AT11" i="11"/>
  <c r="BF9" i="24"/>
  <c r="AS31" i="11"/>
  <c r="AS29" i="11"/>
  <c r="AS28" i="11"/>
  <c r="AS27" i="11"/>
  <c r="AS20" i="11"/>
  <c r="AS19" i="11"/>
  <c r="AS18" i="11"/>
  <c r="AS17" i="11"/>
  <c r="AS10" i="11"/>
  <c r="AS9" i="11"/>
  <c r="AS8" i="11"/>
  <c r="AS7" i="11"/>
  <c r="AT32" i="3"/>
  <c r="AT31" i="3"/>
  <c r="AT30" i="3"/>
  <c r="AT29" i="3"/>
  <c r="AT28" i="3"/>
  <c r="AT25" i="3"/>
  <c r="AT24" i="3"/>
  <c r="AT23" i="3"/>
  <c r="AT22" i="3"/>
  <c r="AT21" i="3"/>
  <c r="AT18" i="3"/>
  <c r="AT17" i="3"/>
  <c r="AT16" i="3"/>
  <c r="AT15" i="3"/>
  <c r="AT14" i="3"/>
  <c r="AT11" i="3"/>
  <c r="AT10" i="3"/>
  <c r="AT9" i="3"/>
  <c r="AT8" i="3"/>
  <c r="AT7" i="3"/>
  <c r="CN39" i="7"/>
  <c r="CN38" i="7"/>
  <c r="CN37" i="7"/>
  <c r="CN36" i="7"/>
  <c r="CN35" i="7"/>
  <c r="CN25" i="7"/>
  <c r="CN24" i="7"/>
  <c r="CN23" i="7"/>
  <c r="CN22" i="7"/>
  <c r="CN21" i="7"/>
  <c r="CN18" i="7"/>
  <c r="CN17" i="7"/>
  <c r="CN16" i="7"/>
  <c r="CN15" i="7"/>
  <c r="CN14" i="7"/>
  <c r="CN11" i="7"/>
  <c r="CN10" i="7"/>
  <c r="CN9" i="7"/>
  <c r="CN8" i="7"/>
  <c r="CN7" i="7"/>
  <c r="DN53" i="10"/>
  <c r="DN52" i="10"/>
  <c r="DN51" i="10"/>
  <c r="DN50" i="10"/>
  <c r="DN49" i="10"/>
  <c r="DN46" i="10"/>
  <c r="DN45" i="10"/>
  <c r="DN44" i="10"/>
  <c r="DN43" i="10"/>
  <c r="DN42" i="10"/>
  <c r="DN40" i="10"/>
  <c r="AS20" i="34" s="1"/>
  <c r="DN26" i="10"/>
  <c r="AS19" i="34" s="1"/>
  <c r="BE19" i="34" s="1"/>
  <c r="DN19" i="10"/>
  <c r="AS18" i="34" s="1"/>
  <c r="BE18" i="34" s="1"/>
  <c r="DN12" i="10"/>
  <c r="AS17" i="34" s="1"/>
  <c r="BE17" i="34" s="1"/>
  <c r="DN53" i="9"/>
  <c r="DN52" i="9"/>
  <c r="DN51" i="9"/>
  <c r="DN50" i="9"/>
  <c r="DN49" i="9"/>
  <c r="DN46" i="9"/>
  <c r="DN45" i="9"/>
  <c r="DN44" i="9"/>
  <c r="DN43" i="9"/>
  <c r="DN42" i="9"/>
  <c r="DN40" i="9"/>
  <c r="AS20" i="33" s="1"/>
  <c r="DN26" i="9"/>
  <c r="AS19" i="33" s="1"/>
  <c r="BE19" i="33" s="1"/>
  <c r="DN19" i="9"/>
  <c r="AS18" i="33" s="1"/>
  <c r="BE18" i="33" s="1"/>
  <c r="DN12" i="9"/>
  <c r="AS17" i="33" s="1"/>
  <c r="DN53" i="8"/>
  <c r="DN52" i="8"/>
  <c r="DN51" i="8"/>
  <c r="DN50" i="8"/>
  <c r="DN49" i="8"/>
  <c r="DN46" i="8"/>
  <c r="DN45" i="8"/>
  <c r="DN44" i="8"/>
  <c r="DN43" i="8"/>
  <c r="DN42" i="8"/>
  <c r="DN40" i="8"/>
  <c r="AS20" i="32" s="1"/>
  <c r="DN26" i="8"/>
  <c r="AS19" i="32" s="1"/>
  <c r="DN19" i="8"/>
  <c r="AS18" i="32" s="1"/>
  <c r="DN12" i="8"/>
  <c r="AS17" i="32" s="1"/>
  <c r="CN5" i="7"/>
  <c r="DN5" i="9" s="1"/>
  <c r="AT46" i="6"/>
  <c r="AT45" i="6"/>
  <c r="AT44" i="6"/>
  <c r="AT43" i="6"/>
  <c r="AT42" i="6"/>
  <c r="AT39" i="6"/>
  <c r="AT38" i="6"/>
  <c r="AT37" i="6"/>
  <c r="AT36" i="6"/>
  <c r="AT35" i="6"/>
  <c r="AT33" i="6"/>
  <c r="AS10" i="34" s="1"/>
  <c r="AT26" i="6"/>
  <c r="AS9" i="34" s="1"/>
  <c r="AT19" i="6"/>
  <c r="AS8" i="34" s="1"/>
  <c r="BE8" i="34" s="1"/>
  <c r="AT12" i="6"/>
  <c r="AS7" i="34" s="1"/>
  <c r="BE7" i="34" s="1"/>
  <c r="AT5" i="6"/>
  <c r="AT46" i="5"/>
  <c r="AT45" i="5"/>
  <c r="AT44" i="5"/>
  <c r="AT43" i="5"/>
  <c r="AT42" i="5"/>
  <c r="AT39" i="5"/>
  <c r="AT38" i="5"/>
  <c r="AT37" i="5"/>
  <c r="AT36" i="5"/>
  <c r="AT35" i="5"/>
  <c r="AT33" i="5"/>
  <c r="AS10" i="33" s="1"/>
  <c r="AT26" i="5"/>
  <c r="AS9" i="33" s="1"/>
  <c r="AT19" i="5"/>
  <c r="AS8" i="33" s="1"/>
  <c r="BE8" i="33" s="1"/>
  <c r="AT12" i="5"/>
  <c r="AS7" i="33" s="1"/>
  <c r="AT5" i="5"/>
  <c r="AT46" i="4"/>
  <c r="AT45" i="4"/>
  <c r="AT44" i="4"/>
  <c r="AT43" i="4"/>
  <c r="AT42" i="4"/>
  <c r="AT39" i="4"/>
  <c r="AT38" i="4"/>
  <c r="AT37" i="4"/>
  <c r="AT36" i="4"/>
  <c r="AT35" i="4"/>
  <c r="AT33" i="4"/>
  <c r="AS10" i="32" s="1"/>
  <c r="AS33" i="4"/>
  <c r="AR10" i="32" s="1"/>
  <c r="AT26" i="4"/>
  <c r="AT19" i="4"/>
  <c r="AS8" i="32" s="1"/>
  <c r="AT12" i="4"/>
  <c r="AT5" i="4"/>
  <c r="AS21" i="17"/>
  <c r="AS20" i="17"/>
  <c r="AS19" i="17"/>
  <c r="AS12" i="17"/>
  <c r="AS11" i="17"/>
  <c r="AS24" i="16"/>
  <c r="AS23" i="16"/>
  <c r="AS22" i="16"/>
  <c r="AS14" i="16"/>
  <c r="AS13" i="16"/>
  <c r="AS12" i="16"/>
  <c r="AS29" i="15"/>
  <c r="AS28" i="15"/>
  <c r="AS19" i="15"/>
  <c r="AS18" i="15"/>
  <c r="AS17" i="15"/>
  <c r="AS10" i="15"/>
  <c r="AS9" i="15"/>
  <c r="AS24" i="24"/>
  <c r="AS23" i="24"/>
  <c r="AS22" i="24"/>
  <c r="AS15" i="24"/>
  <c r="AS14" i="24"/>
  <c r="AS13" i="24"/>
  <c r="AS33" i="14"/>
  <c r="AS32" i="14"/>
  <c r="AS23" i="14"/>
  <c r="AS22" i="14"/>
  <c r="AS21" i="14"/>
  <c r="AS13" i="14"/>
  <c r="AS12" i="14"/>
  <c r="AS11" i="14"/>
  <c r="AS23" i="13"/>
  <c r="AS22" i="13"/>
  <c r="AS21" i="13"/>
  <c r="AS13" i="13"/>
  <c r="AS12" i="13"/>
  <c r="AS11" i="13"/>
  <c r="AS33" i="12"/>
  <c r="AS32" i="12"/>
  <c r="AS23" i="12"/>
  <c r="AS22" i="12"/>
  <c r="AS21" i="12"/>
  <c r="AS13" i="12"/>
  <c r="AS12" i="12"/>
  <c r="AS11" i="12"/>
  <c r="DM53" i="10"/>
  <c r="DM52" i="10"/>
  <c r="DM51" i="10"/>
  <c r="DM50" i="10"/>
  <c r="DM49" i="10"/>
  <c r="DM46" i="10"/>
  <c r="DM45" i="10"/>
  <c r="DM44" i="10"/>
  <c r="DM43" i="10"/>
  <c r="DM42" i="10"/>
  <c r="DM53" i="9"/>
  <c r="DM52" i="9"/>
  <c r="DM51" i="9"/>
  <c r="DM50" i="9"/>
  <c r="DM49" i="9"/>
  <c r="DM46" i="9"/>
  <c r="DM45" i="9"/>
  <c r="DM44" i="9"/>
  <c r="DM43" i="9"/>
  <c r="DM42" i="9"/>
  <c r="DM53" i="8"/>
  <c r="DM52" i="8"/>
  <c r="DM51" i="8"/>
  <c r="DM50" i="8"/>
  <c r="DM49" i="8"/>
  <c r="DM46" i="8"/>
  <c r="DM45" i="8"/>
  <c r="DM44" i="8"/>
  <c r="DM43" i="8"/>
  <c r="DM42" i="8"/>
  <c r="AS46" i="6"/>
  <c r="AS45" i="6"/>
  <c r="AS44" i="6"/>
  <c r="AS43" i="6"/>
  <c r="AS42" i="6"/>
  <c r="AS39" i="6"/>
  <c r="AS38" i="6"/>
  <c r="AS37" i="6"/>
  <c r="AS36" i="6"/>
  <c r="AS35" i="6"/>
  <c r="AS46" i="5"/>
  <c r="AS45" i="5"/>
  <c r="AS44" i="5"/>
  <c r="AS43" i="5"/>
  <c r="AS42" i="5"/>
  <c r="AS39" i="5"/>
  <c r="AS38" i="5"/>
  <c r="AS37" i="5"/>
  <c r="AS36" i="5"/>
  <c r="AS35" i="5"/>
  <c r="AS46" i="4"/>
  <c r="AS45" i="4"/>
  <c r="AS44" i="4"/>
  <c r="AS43" i="4"/>
  <c r="AS42" i="4"/>
  <c r="AS39" i="4"/>
  <c r="AS38" i="4"/>
  <c r="AS37" i="4"/>
  <c r="AS36" i="4"/>
  <c r="AS35" i="4"/>
  <c r="AR33" i="12"/>
  <c r="AR32" i="12"/>
  <c r="AR33" i="14"/>
  <c r="AR32" i="14"/>
  <c r="AR23" i="12"/>
  <c r="AR22" i="12"/>
  <c r="AR21" i="12"/>
  <c r="AR23" i="13"/>
  <c r="AR22" i="13"/>
  <c r="AR21" i="13"/>
  <c r="AR23" i="14"/>
  <c r="AR22" i="14"/>
  <c r="AR21" i="14"/>
  <c r="AR23" i="24"/>
  <c r="AR22" i="24"/>
  <c r="AR24" i="16"/>
  <c r="AR23" i="16"/>
  <c r="AR22" i="16"/>
  <c r="AR21" i="17"/>
  <c r="AR13" i="12"/>
  <c r="AR12" i="12"/>
  <c r="AR11" i="12"/>
  <c r="AR13" i="13"/>
  <c r="AR12" i="13"/>
  <c r="AR11" i="13"/>
  <c r="AR13" i="14"/>
  <c r="AR12" i="14"/>
  <c r="AR11" i="14"/>
  <c r="AR13" i="24"/>
  <c r="AR14" i="16"/>
  <c r="AR13" i="16"/>
  <c r="AR12" i="16"/>
  <c r="AR12" i="17"/>
  <c r="AR11" i="17"/>
  <c r="AR31" i="11"/>
  <c r="AR29" i="11"/>
  <c r="AR28" i="11"/>
  <c r="AR27" i="11"/>
  <c r="AR20" i="11"/>
  <c r="AR19" i="11"/>
  <c r="AR18" i="11"/>
  <c r="AR17" i="11"/>
  <c r="AR10" i="11"/>
  <c r="AR9" i="11"/>
  <c r="AR8" i="11"/>
  <c r="AR7" i="11"/>
  <c r="AS7" i="3"/>
  <c r="AR20" i="17"/>
  <c r="AR19" i="17"/>
  <c r="AR29" i="15"/>
  <c r="AR28" i="15"/>
  <c r="AR19" i="15"/>
  <c r="AR18" i="15"/>
  <c r="AR17" i="15"/>
  <c r="AR10" i="15"/>
  <c r="AR9" i="15"/>
  <c r="AR24" i="24"/>
  <c r="AR15" i="24"/>
  <c r="AR14" i="24"/>
  <c r="CM39" i="7"/>
  <c r="CM38" i="7"/>
  <c r="CM37" i="7"/>
  <c r="CM36" i="7"/>
  <c r="CM35" i="7"/>
  <c r="CM25" i="7"/>
  <c r="CM24" i="7"/>
  <c r="CM23" i="7"/>
  <c r="CM22" i="7"/>
  <c r="CM21" i="7"/>
  <c r="CM18" i="7"/>
  <c r="CM17" i="7"/>
  <c r="CM16" i="7"/>
  <c r="CM15" i="7"/>
  <c r="CM14" i="7"/>
  <c r="CM11" i="7"/>
  <c r="CM10" i="7"/>
  <c r="CM9" i="7"/>
  <c r="CM8" i="7"/>
  <c r="CM7" i="7"/>
  <c r="AS32" i="3"/>
  <c r="AS31" i="3"/>
  <c r="AS30" i="3"/>
  <c r="AS29" i="3"/>
  <c r="AS28" i="3"/>
  <c r="AS25" i="3"/>
  <c r="AS24" i="3"/>
  <c r="AS23" i="3"/>
  <c r="AS22" i="3"/>
  <c r="AS21" i="3"/>
  <c r="AS18" i="3"/>
  <c r="AS17" i="3"/>
  <c r="AS16" i="3"/>
  <c r="AS15" i="3"/>
  <c r="AS14" i="3"/>
  <c r="AS11" i="3"/>
  <c r="AS10" i="3"/>
  <c r="AS9" i="3"/>
  <c r="AS8" i="3"/>
  <c r="DM40" i="8"/>
  <c r="AR20" i="32" s="1"/>
  <c r="DM26" i="8"/>
  <c r="AR19" i="32" s="1"/>
  <c r="DM12" i="8"/>
  <c r="AR17" i="32" s="1"/>
  <c r="DM19" i="8"/>
  <c r="AR18" i="32" s="1"/>
  <c r="DM40" i="9"/>
  <c r="AR20" i="33" s="1"/>
  <c r="DM26" i="9"/>
  <c r="AR19" i="33" s="1"/>
  <c r="DM19" i="9"/>
  <c r="AR18" i="33" s="1"/>
  <c r="DM12" i="9"/>
  <c r="AR17" i="33" s="1"/>
  <c r="DM40" i="10"/>
  <c r="AR20" i="34" s="1"/>
  <c r="DM26" i="10"/>
  <c r="AR19" i="34" s="1"/>
  <c r="DM19" i="10"/>
  <c r="AR18" i="34" s="1"/>
  <c r="DM12" i="10"/>
  <c r="AR17" i="34" s="1"/>
  <c r="AS33" i="6"/>
  <c r="AR10" i="34" s="1"/>
  <c r="AS26" i="6"/>
  <c r="AR9" i="34" s="1"/>
  <c r="AS19" i="6"/>
  <c r="AR8" i="34" s="1"/>
  <c r="AS12" i="6"/>
  <c r="AR7" i="34" s="1"/>
  <c r="AS33" i="5"/>
  <c r="AR10" i="33" s="1"/>
  <c r="AS26" i="5"/>
  <c r="AR9" i="33" s="1"/>
  <c r="AS19" i="5"/>
  <c r="AR8" i="33" s="1"/>
  <c r="AS12" i="5"/>
  <c r="AR7" i="33" s="1"/>
  <c r="AS26" i="4"/>
  <c r="AS19" i="4"/>
  <c r="AR8" i="32" s="1"/>
  <c r="AS12" i="4"/>
  <c r="AR7" i="32" s="1"/>
  <c r="CM5" i="7"/>
  <c r="DM5" i="10" s="1"/>
  <c r="AR7" i="31" l="1"/>
  <c r="AS22" i="34"/>
  <c r="AS23" i="34"/>
  <c r="AS21" i="34"/>
  <c r="BE20" i="34"/>
  <c r="AR21" i="34"/>
  <c r="AR23" i="34"/>
  <c r="AR22" i="34"/>
  <c r="AR17" i="31"/>
  <c r="AS21" i="33"/>
  <c r="BE17" i="33"/>
  <c r="AR19" i="31"/>
  <c r="AR21" i="33"/>
  <c r="AR23" i="33"/>
  <c r="AR22" i="33"/>
  <c r="AR18" i="31"/>
  <c r="BE20" i="33"/>
  <c r="AS23" i="33"/>
  <c r="AS22" i="33"/>
  <c r="AT22" i="31"/>
  <c r="AT21" i="31"/>
  <c r="AT23" i="31"/>
  <c r="AS18" i="31"/>
  <c r="BE18" i="32"/>
  <c r="AR20" i="31"/>
  <c r="AR22" i="32"/>
  <c r="AR21" i="32"/>
  <c r="AR23" i="32"/>
  <c r="AS19" i="31"/>
  <c r="BF19" i="31" s="1"/>
  <c r="BE19" i="32"/>
  <c r="BE17" i="32"/>
  <c r="AS17" i="31"/>
  <c r="BF17" i="31" s="1"/>
  <c r="AS21" i="32"/>
  <c r="AS20" i="31"/>
  <c r="AS22" i="32"/>
  <c r="AS23" i="32"/>
  <c r="BE20" i="32"/>
  <c r="AS11" i="34"/>
  <c r="AS13" i="34"/>
  <c r="BE10" i="34"/>
  <c r="AR13" i="34"/>
  <c r="AR11" i="34"/>
  <c r="AR8" i="31"/>
  <c r="AR12" i="34"/>
  <c r="AS12" i="34"/>
  <c r="BE9" i="34"/>
  <c r="AR11" i="33"/>
  <c r="AR13" i="33"/>
  <c r="AS9" i="31"/>
  <c r="BF9" i="31" s="1"/>
  <c r="AS12" i="33"/>
  <c r="BE9" i="33"/>
  <c r="BE10" i="33"/>
  <c r="AS11" i="33"/>
  <c r="AS13" i="33"/>
  <c r="BE7" i="33"/>
  <c r="AR9" i="31"/>
  <c r="AR12" i="33"/>
  <c r="AR13" i="32"/>
  <c r="AR11" i="32"/>
  <c r="AR10" i="31"/>
  <c r="AR12" i="32"/>
  <c r="AT40" i="4"/>
  <c r="AS7" i="32"/>
  <c r="AS11" i="32" s="1"/>
  <c r="AS13" i="32"/>
  <c r="AS12" i="32"/>
  <c r="AS10" i="31"/>
  <c r="BE10" i="32"/>
  <c r="AS8" i="31"/>
  <c r="BF8" i="31" s="1"/>
  <c r="BE8" i="32"/>
  <c r="AT13" i="31"/>
  <c r="AT11" i="31"/>
  <c r="AT12" i="31"/>
  <c r="CO54" i="7"/>
  <c r="CO47" i="7"/>
  <c r="AU40" i="3"/>
  <c r="AU47" i="3"/>
  <c r="CN44" i="7"/>
  <c r="CN42" i="7"/>
  <c r="CN49" i="7"/>
  <c r="AT38" i="3"/>
  <c r="AS12" i="11"/>
  <c r="DN5" i="10"/>
  <c r="DN47" i="8"/>
  <c r="CN12" i="7"/>
  <c r="AT40" i="5"/>
  <c r="AT45" i="3"/>
  <c r="DN54" i="8"/>
  <c r="DN54" i="9"/>
  <c r="DN47" i="9"/>
  <c r="CN46" i="7"/>
  <c r="CN53" i="7"/>
  <c r="DN54" i="10"/>
  <c r="CN51" i="7"/>
  <c r="CN40" i="7"/>
  <c r="DN47" i="10"/>
  <c r="CN26" i="7"/>
  <c r="CN19" i="7"/>
  <c r="AT47" i="6"/>
  <c r="AT40" i="6"/>
  <c r="AT47" i="5"/>
  <c r="AT39" i="3"/>
  <c r="AT46" i="3"/>
  <c r="AT33" i="3"/>
  <c r="AT37" i="3"/>
  <c r="AT44" i="3"/>
  <c r="AT26" i="3"/>
  <c r="AT43" i="3"/>
  <c r="AT36" i="3"/>
  <c r="AT42" i="3"/>
  <c r="AT47" i="4"/>
  <c r="AT19" i="3"/>
  <c r="AT35" i="3"/>
  <c r="AT12" i="3"/>
  <c r="DN5" i="8"/>
  <c r="AS32" i="11"/>
  <c r="AS11" i="11"/>
  <c r="AS33" i="11"/>
  <c r="AS23" i="11"/>
  <c r="AS22" i="11"/>
  <c r="AS21" i="11"/>
  <c r="AS13" i="11"/>
  <c r="CN45" i="7"/>
  <c r="CN50" i="7"/>
  <c r="CN43" i="7"/>
  <c r="CN52" i="7"/>
  <c r="CM44" i="7"/>
  <c r="DM47" i="9"/>
  <c r="DM47" i="10"/>
  <c r="AR32" i="11"/>
  <c r="AR33" i="11"/>
  <c r="AR23" i="11"/>
  <c r="AR22" i="11"/>
  <c r="AR12" i="11"/>
  <c r="AR13" i="11"/>
  <c r="AS40" i="4"/>
  <c r="DM54" i="10"/>
  <c r="DM54" i="9"/>
  <c r="DM54" i="8"/>
  <c r="DM47" i="8"/>
  <c r="AS40" i="6"/>
  <c r="AS47" i="6"/>
  <c r="AS47" i="5"/>
  <c r="AS40" i="5"/>
  <c r="AS47" i="4"/>
  <c r="AR21" i="11"/>
  <c r="AR11" i="11"/>
  <c r="CM45" i="7"/>
  <c r="CM52" i="7"/>
  <c r="AS38" i="3"/>
  <c r="AS45" i="3"/>
  <c r="CM43" i="7"/>
  <c r="CM49" i="7"/>
  <c r="CM42" i="7"/>
  <c r="CM50" i="7"/>
  <c r="CM51" i="7"/>
  <c r="CM53" i="7"/>
  <c r="CM40" i="7"/>
  <c r="CM26" i="7"/>
  <c r="CM19" i="7"/>
  <c r="CM46" i="7"/>
  <c r="CM12" i="7"/>
  <c r="AS46" i="3"/>
  <c r="AS39" i="3"/>
  <c r="AS12" i="3"/>
  <c r="AS37" i="3"/>
  <c r="AS44" i="3"/>
  <c r="AS36" i="3"/>
  <c r="AS43" i="3"/>
  <c r="AS33" i="3"/>
  <c r="AS42" i="3"/>
  <c r="AS35" i="3"/>
  <c r="AS26" i="3"/>
  <c r="AS19" i="3"/>
  <c r="DM5" i="8"/>
  <c r="DM5" i="9"/>
  <c r="CL39" i="7"/>
  <c r="CL38" i="7"/>
  <c r="CL37" i="7"/>
  <c r="CL36" i="7"/>
  <c r="CL35" i="7"/>
  <c r="CL25" i="7"/>
  <c r="CL24" i="7"/>
  <c r="CL23" i="7"/>
  <c r="CL22" i="7"/>
  <c r="CL21" i="7"/>
  <c r="CL18" i="7"/>
  <c r="CL17" i="7"/>
  <c r="CL16" i="7"/>
  <c r="CL15" i="7"/>
  <c r="CL14" i="7"/>
  <c r="CL11" i="7"/>
  <c r="CL10" i="7"/>
  <c r="CL9" i="7"/>
  <c r="CL8" i="7"/>
  <c r="CL7" i="7"/>
  <c r="BE22" i="34" l="1"/>
  <c r="BE23" i="34"/>
  <c r="BE21" i="34"/>
  <c r="BE21" i="33"/>
  <c r="BE22" i="33"/>
  <c r="BE23" i="33"/>
  <c r="AS22" i="31"/>
  <c r="BF18" i="31"/>
  <c r="AS21" i="31"/>
  <c r="AS23" i="31"/>
  <c r="BF20" i="31"/>
  <c r="BE21" i="32"/>
  <c r="BE23" i="32"/>
  <c r="BE22" i="32"/>
  <c r="AR22" i="31"/>
  <c r="AR21" i="31"/>
  <c r="AR23" i="31"/>
  <c r="BE11" i="34"/>
  <c r="BE13" i="34"/>
  <c r="BE12" i="34"/>
  <c r="BE11" i="33"/>
  <c r="BE13" i="33"/>
  <c r="BE12" i="33"/>
  <c r="BE12" i="32"/>
  <c r="AR11" i="31"/>
  <c r="AR12" i="31"/>
  <c r="AR13" i="31"/>
  <c r="AS12" i="31"/>
  <c r="BF10" i="31"/>
  <c r="AS7" i="31"/>
  <c r="BF7" i="31" s="1"/>
  <c r="BE7" i="32"/>
  <c r="BE13" i="32" s="1"/>
  <c r="CN47" i="7"/>
  <c r="CN54" i="7"/>
  <c r="AT47" i="3"/>
  <c r="AT40" i="3"/>
  <c r="AS40" i="3"/>
  <c r="CM47" i="7"/>
  <c r="CM54" i="7"/>
  <c r="AS47" i="3"/>
  <c r="CL49" i="7"/>
  <c r="CL53" i="7"/>
  <c r="CL50" i="7"/>
  <c r="CL12" i="7"/>
  <c r="CL26" i="7"/>
  <c r="CL44" i="7"/>
  <c r="CL46" i="7"/>
  <c r="CL42" i="7"/>
  <c r="CL51" i="7"/>
  <c r="CL19" i="7"/>
  <c r="CL43" i="7"/>
  <c r="CL52" i="7"/>
  <c r="CL40" i="7"/>
  <c r="CL45" i="7"/>
  <c r="DL19" i="8"/>
  <c r="DL53" i="10"/>
  <c r="DL52" i="10"/>
  <c r="DL51" i="10"/>
  <c r="DL50" i="10"/>
  <c r="DL49" i="10"/>
  <c r="DL46" i="10"/>
  <c r="DL45" i="10"/>
  <c r="DL44" i="10"/>
  <c r="DL43" i="10"/>
  <c r="DL42" i="10"/>
  <c r="DL53" i="9"/>
  <c r="DL52" i="9"/>
  <c r="DL51" i="9"/>
  <c r="DL50" i="9"/>
  <c r="DL49" i="9"/>
  <c r="DL46" i="9"/>
  <c r="DL45" i="9"/>
  <c r="DL44" i="9"/>
  <c r="DL43" i="9"/>
  <c r="DL42" i="9"/>
  <c r="DL53" i="8"/>
  <c r="DL52" i="8"/>
  <c r="DL51" i="8"/>
  <c r="DL50" i="8"/>
  <c r="DL49" i="8"/>
  <c r="DL46" i="8"/>
  <c r="DL45" i="8"/>
  <c r="DL44" i="8"/>
  <c r="DL43" i="8"/>
  <c r="DL42" i="8"/>
  <c r="AR46" i="6"/>
  <c r="AR45" i="6"/>
  <c r="AR44" i="6"/>
  <c r="AR43" i="6"/>
  <c r="AR42" i="6"/>
  <c r="AR39" i="6"/>
  <c r="AR38" i="6"/>
  <c r="AR37" i="6"/>
  <c r="AR36" i="6"/>
  <c r="AR35" i="6"/>
  <c r="AR46" i="5"/>
  <c r="AR45" i="5"/>
  <c r="AR44" i="5"/>
  <c r="AR43" i="5"/>
  <c r="AR42" i="5"/>
  <c r="AR39" i="5"/>
  <c r="AR38" i="5"/>
  <c r="AR37" i="5"/>
  <c r="AR36" i="5"/>
  <c r="AR35" i="5"/>
  <c r="AR46" i="4"/>
  <c r="AR45" i="4"/>
  <c r="AR44" i="4"/>
  <c r="AR43" i="4"/>
  <c r="AR42" i="4"/>
  <c r="AR39" i="4"/>
  <c r="AR38" i="4"/>
  <c r="AR37" i="4"/>
  <c r="AR36" i="4"/>
  <c r="AR35" i="4"/>
  <c r="AQ21" i="17"/>
  <c r="AQ20" i="17"/>
  <c r="AQ19" i="17"/>
  <c r="AQ12" i="17"/>
  <c r="AQ11" i="17"/>
  <c r="AQ24" i="16"/>
  <c r="AQ23" i="16"/>
  <c r="AQ22" i="16"/>
  <c r="AQ14" i="16"/>
  <c r="AQ13" i="16"/>
  <c r="AQ12" i="16"/>
  <c r="AQ29" i="15"/>
  <c r="AQ28" i="15"/>
  <c r="AQ19" i="15"/>
  <c r="AQ18" i="15"/>
  <c r="AQ17" i="15"/>
  <c r="AQ10" i="15"/>
  <c r="AQ9" i="15"/>
  <c r="AQ24" i="24"/>
  <c r="AQ23" i="24"/>
  <c r="AQ22" i="24"/>
  <c r="AQ15" i="24"/>
  <c r="AQ14" i="24"/>
  <c r="AQ13" i="24"/>
  <c r="AQ33" i="14"/>
  <c r="AQ32" i="14"/>
  <c r="AQ23" i="14"/>
  <c r="AQ22" i="14"/>
  <c r="AQ21" i="14"/>
  <c r="AQ13" i="14"/>
  <c r="AQ12" i="14"/>
  <c r="AQ11" i="14"/>
  <c r="AQ23" i="13"/>
  <c r="AQ22" i="13"/>
  <c r="AQ21" i="13"/>
  <c r="AQ13" i="13"/>
  <c r="AQ12" i="13"/>
  <c r="AQ11" i="13"/>
  <c r="AQ33" i="12"/>
  <c r="AQ32" i="12"/>
  <c r="AQ23" i="12"/>
  <c r="AQ22" i="12"/>
  <c r="AQ21" i="12"/>
  <c r="AQ13" i="12"/>
  <c r="AQ12" i="12"/>
  <c r="AQ11" i="12"/>
  <c r="AM5" i="6"/>
  <c r="AL5" i="6"/>
  <c r="DL12" i="8"/>
  <c r="BF21" i="31" l="1"/>
  <c r="BF23" i="31"/>
  <c r="BF22" i="31"/>
  <c r="AS13" i="31"/>
  <c r="BE11" i="32"/>
  <c r="BF11" i="31"/>
  <c r="BF13" i="31"/>
  <c r="BF12" i="31"/>
  <c r="AS11" i="31"/>
  <c r="CL54" i="7"/>
  <c r="CL47" i="7"/>
  <c r="DL40" i="9"/>
  <c r="DL40" i="10"/>
  <c r="DL40" i="8"/>
  <c r="DL47" i="8" s="1"/>
  <c r="DL26" i="9"/>
  <c r="DL26" i="10"/>
  <c r="DL26" i="8"/>
  <c r="DL19" i="9"/>
  <c r="DL19" i="10"/>
  <c r="DL12" i="9"/>
  <c r="DL12" i="10"/>
  <c r="AR33" i="6"/>
  <c r="AR26" i="6"/>
  <c r="AR19" i="6"/>
  <c r="AR12" i="6"/>
  <c r="AQ35" i="5"/>
  <c r="AR33" i="5"/>
  <c r="AR26" i="5"/>
  <c r="AR19" i="5"/>
  <c r="AR12" i="5"/>
  <c r="AR33" i="4"/>
  <c r="AR26" i="4"/>
  <c r="AR19" i="4"/>
  <c r="AR12" i="4"/>
  <c r="DL47" i="10" l="1"/>
  <c r="DL54" i="10"/>
  <c r="DL54" i="9"/>
  <c r="DL47" i="9"/>
  <c r="DL54" i="8"/>
  <c r="AR47" i="6"/>
  <c r="AR40" i="6"/>
  <c r="AR47" i="5"/>
  <c r="AR40" i="5"/>
  <c r="AR47" i="4"/>
  <c r="AR40" i="4"/>
  <c r="CL5" i="7"/>
  <c r="DL5" i="10" s="1"/>
  <c r="AR5" i="6"/>
  <c r="AR5" i="5"/>
  <c r="AR5" i="4"/>
  <c r="AR32" i="3"/>
  <c r="AR31" i="3"/>
  <c r="AR30" i="3"/>
  <c r="AR29" i="3"/>
  <c r="AR28" i="3"/>
  <c r="AR25" i="3"/>
  <c r="AR24" i="3"/>
  <c r="AR23" i="3"/>
  <c r="AR22" i="3"/>
  <c r="AR21" i="3"/>
  <c r="AR18" i="3"/>
  <c r="AR17" i="3"/>
  <c r="AR16" i="3"/>
  <c r="AR15" i="3"/>
  <c r="AR14" i="3"/>
  <c r="AR11" i="3"/>
  <c r="AR10" i="3"/>
  <c r="AR9" i="3"/>
  <c r="AR8" i="3"/>
  <c r="AR7" i="3"/>
  <c r="AQ31" i="11"/>
  <c r="AQ30" i="11"/>
  <c r="AQ29" i="11"/>
  <c r="AQ28" i="11"/>
  <c r="AQ27" i="11"/>
  <c r="AQ20" i="11"/>
  <c r="AQ19" i="11"/>
  <c r="AQ18" i="11"/>
  <c r="AQ17" i="11"/>
  <c r="AQ10" i="11"/>
  <c r="AQ9" i="11"/>
  <c r="AQ8" i="11"/>
  <c r="AQ7" i="11"/>
  <c r="AQ32" i="3"/>
  <c r="AQ31" i="3"/>
  <c r="AQ30" i="3"/>
  <c r="AQ29" i="3"/>
  <c r="AQ28" i="3"/>
  <c r="AQ25" i="3"/>
  <c r="AQ24" i="3"/>
  <c r="AQ23" i="3"/>
  <c r="AQ22" i="3"/>
  <c r="AQ21" i="3"/>
  <c r="AQ18" i="3"/>
  <c r="AQ17" i="3"/>
  <c r="AQ16" i="3"/>
  <c r="AQ15" i="3"/>
  <c r="AQ14" i="3"/>
  <c r="AQ11" i="3"/>
  <c r="AQ10" i="3"/>
  <c r="AQ9" i="3"/>
  <c r="AQ8" i="3"/>
  <c r="AQ7" i="3"/>
  <c r="AQ12" i="6"/>
  <c r="CK39" i="7"/>
  <c r="CK38" i="7"/>
  <c r="CK37" i="7"/>
  <c r="CK36" i="7"/>
  <c r="CK35" i="7"/>
  <c r="CK25" i="7"/>
  <c r="CK24" i="7"/>
  <c r="CK23" i="7"/>
  <c r="CK22" i="7"/>
  <c r="CK21" i="7"/>
  <c r="CK18" i="7"/>
  <c r="CK17" i="7"/>
  <c r="CK16" i="7"/>
  <c r="CK15" i="7"/>
  <c r="CK14" i="7"/>
  <c r="CK11" i="7"/>
  <c r="CK10" i="7"/>
  <c r="CK9" i="7"/>
  <c r="CK8" i="7"/>
  <c r="CK7" i="7"/>
  <c r="DK53" i="10"/>
  <c r="DK52" i="10"/>
  <c r="DK51" i="10"/>
  <c r="DK50" i="10"/>
  <c r="DK49" i="10"/>
  <c r="DK46" i="10"/>
  <c r="DK45" i="10"/>
  <c r="DK44" i="10"/>
  <c r="DK43" i="10"/>
  <c r="DK42" i="10"/>
  <c r="DK40" i="10"/>
  <c r="DK26" i="10"/>
  <c r="DK19" i="10"/>
  <c r="DK12" i="10"/>
  <c r="DK53" i="9"/>
  <c r="DK52" i="9"/>
  <c r="DK51" i="9"/>
  <c r="DK50" i="9"/>
  <c r="DK49" i="9"/>
  <c r="DK46" i="9"/>
  <c r="DK45" i="9"/>
  <c r="DK44" i="9"/>
  <c r="DK43" i="9"/>
  <c r="DK42" i="9"/>
  <c r="DK40" i="9"/>
  <c r="DK26" i="9"/>
  <c r="DK19" i="9"/>
  <c r="DK12" i="9"/>
  <c r="DK53" i="8"/>
  <c r="DK52" i="8"/>
  <c r="DK51" i="8"/>
  <c r="DK50" i="8"/>
  <c r="DK49" i="8"/>
  <c r="DK46" i="8"/>
  <c r="DK45" i="8"/>
  <c r="DK44" i="8"/>
  <c r="DK43" i="8"/>
  <c r="DK42" i="8"/>
  <c r="DK40" i="8"/>
  <c r="DK26" i="8"/>
  <c r="DK19" i="8"/>
  <c r="DK12" i="8"/>
  <c r="CK5" i="7"/>
  <c r="DK5" i="9" s="1"/>
  <c r="AQ46" i="6"/>
  <c r="AQ45" i="6"/>
  <c r="AQ44" i="6"/>
  <c r="AQ43" i="6"/>
  <c r="AQ42" i="6"/>
  <c r="AQ39" i="6"/>
  <c r="AQ38" i="6"/>
  <c r="AQ37" i="6"/>
  <c r="AQ36" i="6"/>
  <c r="AQ35" i="6"/>
  <c r="AQ33" i="6"/>
  <c r="AQ26" i="6"/>
  <c r="AQ19" i="6"/>
  <c r="AQ5" i="6"/>
  <c r="AQ46" i="5"/>
  <c r="AQ45" i="5"/>
  <c r="AQ44" i="5"/>
  <c r="AQ43" i="5"/>
  <c r="AQ42" i="5"/>
  <c r="AQ39" i="5"/>
  <c r="AQ38" i="5"/>
  <c r="AQ37" i="5"/>
  <c r="AQ36" i="5"/>
  <c r="AQ33" i="5"/>
  <c r="AQ26" i="5"/>
  <c r="AQ19" i="5"/>
  <c r="AQ12" i="5"/>
  <c r="AQ5" i="5"/>
  <c r="AQ33" i="4"/>
  <c r="AP33" i="4"/>
  <c r="AQ46" i="4"/>
  <c r="AQ45" i="4"/>
  <c r="AQ44" i="4"/>
  <c r="AQ43" i="4"/>
  <c r="AQ42" i="4"/>
  <c r="AQ39" i="4"/>
  <c r="AQ38" i="4"/>
  <c r="AQ37" i="4"/>
  <c r="AQ36" i="4"/>
  <c r="AQ35" i="4"/>
  <c r="AQ26" i="4"/>
  <c r="AQ19" i="4"/>
  <c r="AQ12" i="4"/>
  <c r="AQ5" i="4"/>
  <c r="AP31" i="11"/>
  <c r="AP30" i="11"/>
  <c r="AP29" i="11"/>
  <c r="AP28" i="11"/>
  <c r="AP27" i="11"/>
  <c r="AP20" i="11"/>
  <c r="AP19" i="11"/>
  <c r="AP18" i="11"/>
  <c r="AP17" i="11"/>
  <c r="AP10" i="11"/>
  <c r="AP9" i="11"/>
  <c r="AP8" i="11"/>
  <c r="AP7" i="11"/>
  <c r="AP21" i="17"/>
  <c r="AP20" i="17"/>
  <c r="AP19" i="17"/>
  <c r="AP12" i="17"/>
  <c r="AP11" i="17"/>
  <c r="AP24" i="16"/>
  <c r="AP23" i="16"/>
  <c r="AP22" i="16"/>
  <c r="AP14" i="16"/>
  <c r="AP13" i="16"/>
  <c r="AP12" i="16"/>
  <c r="AP29" i="15"/>
  <c r="AP28" i="15"/>
  <c r="AP19" i="15"/>
  <c r="AP18" i="15"/>
  <c r="AP17" i="15"/>
  <c r="AP10" i="15"/>
  <c r="AP9" i="15"/>
  <c r="AP24" i="24"/>
  <c r="AP23" i="24"/>
  <c r="AP22" i="24"/>
  <c r="AP15" i="24"/>
  <c r="AP14" i="24"/>
  <c r="AP13" i="24"/>
  <c r="AP33" i="14"/>
  <c r="AP32" i="14"/>
  <c r="AP23" i="14"/>
  <c r="AP22" i="14"/>
  <c r="AP21" i="14"/>
  <c r="AP13" i="14"/>
  <c r="AP12" i="14"/>
  <c r="AP11" i="14"/>
  <c r="AP23" i="13"/>
  <c r="AP22" i="13"/>
  <c r="AP21" i="13"/>
  <c r="AP13" i="13"/>
  <c r="AP12" i="13"/>
  <c r="AP11" i="13"/>
  <c r="AP33" i="12"/>
  <c r="AP32" i="12"/>
  <c r="AP23" i="12"/>
  <c r="AP22" i="12"/>
  <c r="AP21" i="12"/>
  <c r="AP13" i="12"/>
  <c r="AP12" i="12"/>
  <c r="AP11" i="12"/>
  <c r="AR38" i="3" l="1"/>
  <c r="AR36" i="3"/>
  <c r="AQ21" i="11"/>
  <c r="AQ13" i="11"/>
  <c r="AQ33" i="11"/>
  <c r="AQ11" i="11"/>
  <c r="DL5" i="8"/>
  <c r="AQ23" i="11"/>
  <c r="AQ12" i="11"/>
  <c r="DL5" i="9"/>
  <c r="AR45" i="3"/>
  <c r="AR42" i="3"/>
  <c r="AR39" i="3"/>
  <c r="AR46" i="3"/>
  <c r="AR44" i="3"/>
  <c r="AR37" i="3"/>
  <c r="AR43" i="3"/>
  <c r="AR33" i="3"/>
  <c r="AR26" i="3"/>
  <c r="AR19" i="3"/>
  <c r="AR12" i="3"/>
  <c r="AR35" i="3"/>
  <c r="DK47" i="8"/>
  <c r="CK46" i="7"/>
  <c r="AQ44" i="3"/>
  <c r="AQ38" i="3"/>
  <c r="AQ32" i="11"/>
  <c r="AQ22" i="11"/>
  <c r="CK45" i="7"/>
  <c r="AQ40" i="6"/>
  <c r="DK5" i="8"/>
  <c r="DK54" i="9"/>
  <c r="DK5" i="10"/>
  <c r="DK47" i="10"/>
  <c r="AQ42" i="3"/>
  <c r="AQ46" i="3"/>
  <c r="AQ40" i="4"/>
  <c r="CK52" i="7"/>
  <c r="AQ45" i="3"/>
  <c r="DK54" i="10"/>
  <c r="CK50" i="7"/>
  <c r="DK47" i="9"/>
  <c r="CK53" i="7"/>
  <c r="CK44" i="7"/>
  <c r="CK51" i="7"/>
  <c r="CK26" i="7"/>
  <c r="CK43" i="7"/>
  <c r="CK40" i="7"/>
  <c r="DK54" i="8"/>
  <c r="CK49" i="7"/>
  <c r="CK19" i="7"/>
  <c r="CK12" i="7"/>
  <c r="CK42" i="7"/>
  <c r="AQ47" i="6"/>
  <c r="AQ33" i="3"/>
  <c r="AQ47" i="5"/>
  <c r="AQ40" i="5"/>
  <c r="AQ39" i="3"/>
  <c r="AQ37" i="3"/>
  <c r="AQ36" i="3"/>
  <c r="AQ43" i="3"/>
  <c r="AQ26" i="3"/>
  <c r="AQ19" i="3"/>
  <c r="AQ35" i="3"/>
  <c r="AQ47" i="4"/>
  <c r="AQ12" i="3"/>
  <c r="AP32" i="11"/>
  <c r="AP12" i="11"/>
  <c r="AP33" i="11"/>
  <c r="AP23" i="11"/>
  <c r="AP11" i="11"/>
  <c r="AP13" i="11"/>
  <c r="AP21" i="11"/>
  <c r="AP22" i="11"/>
  <c r="AO5" i="6"/>
  <c r="AO5" i="5"/>
  <c r="AO5" i="4"/>
  <c r="AR47" i="3" l="1"/>
  <c r="AR40" i="3"/>
  <c r="CK54" i="7"/>
  <c r="CK47" i="7"/>
  <c r="AQ47" i="3"/>
  <c r="AQ40" i="3"/>
  <c r="DJ53" i="10"/>
  <c r="DJ52" i="10"/>
  <c r="DJ51" i="10"/>
  <c r="DJ50" i="10"/>
  <c r="DJ49" i="10"/>
  <c r="DJ46" i="10"/>
  <c r="DJ45" i="10"/>
  <c r="DJ44" i="10"/>
  <c r="DJ43" i="10"/>
  <c r="DJ42" i="10"/>
  <c r="DJ40" i="10"/>
  <c r="DJ26" i="10"/>
  <c r="DJ19" i="10"/>
  <c r="DJ12" i="10"/>
  <c r="DJ53" i="9"/>
  <c r="DJ52" i="9"/>
  <c r="DJ51" i="9"/>
  <c r="DJ50" i="9"/>
  <c r="DJ49" i="9"/>
  <c r="DJ46" i="9"/>
  <c r="DJ45" i="9"/>
  <c r="DJ44" i="9"/>
  <c r="DJ43" i="9"/>
  <c r="DJ42" i="9"/>
  <c r="DJ40" i="9"/>
  <c r="DJ26" i="9"/>
  <c r="DJ19" i="9"/>
  <c r="DJ12" i="9"/>
  <c r="DJ53" i="8"/>
  <c r="DJ52" i="8"/>
  <c r="DJ51" i="8"/>
  <c r="DJ50" i="8"/>
  <c r="DJ49" i="8"/>
  <c r="DJ46" i="8"/>
  <c r="DJ45" i="8"/>
  <c r="DJ44" i="8"/>
  <c r="DJ43" i="8"/>
  <c r="DJ42" i="8"/>
  <c r="DJ40" i="8"/>
  <c r="DJ26" i="8"/>
  <c r="DJ19" i="8"/>
  <c r="DJ12" i="8"/>
  <c r="CJ39" i="7"/>
  <c r="CJ38" i="7"/>
  <c r="CJ37" i="7"/>
  <c r="CJ36" i="7"/>
  <c r="CJ35" i="7"/>
  <c r="CJ25" i="7"/>
  <c r="CJ24" i="7"/>
  <c r="CJ23" i="7"/>
  <c r="CJ22" i="7"/>
  <c r="CJ21" i="7"/>
  <c r="CJ18" i="7"/>
  <c r="CJ17" i="7"/>
  <c r="CJ16" i="7"/>
  <c r="CJ15" i="7"/>
  <c r="CJ14" i="7"/>
  <c r="CJ11" i="7"/>
  <c r="CJ10" i="7"/>
  <c r="CJ9" i="7"/>
  <c r="CJ8" i="7"/>
  <c r="CJ7" i="7"/>
  <c r="CJ5" i="7"/>
  <c r="DJ5" i="8" s="1"/>
  <c r="AP46" i="6"/>
  <c r="AP45" i="6"/>
  <c r="AP44" i="6"/>
  <c r="AP43" i="6"/>
  <c r="AP42" i="6"/>
  <c r="AP39" i="6"/>
  <c r="AP38" i="6"/>
  <c r="AP37" i="6"/>
  <c r="AP36" i="6"/>
  <c r="AP35" i="6"/>
  <c r="AP33" i="6"/>
  <c r="AP26" i="6"/>
  <c r="AP19" i="6"/>
  <c r="AP12" i="6"/>
  <c r="AP5" i="6"/>
  <c r="AP46" i="5"/>
  <c r="AP45" i="5"/>
  <c r="AP44" i="5"/>
  <c r="AP43" i="5"/>
  <c r="AP42" i="5"/>
  <c r="AP39" i="5"/>
  <c r="AP38" i="5"/>
  <c r="AP37" i="5"/>
  <c r="AP36" i="5"/>
  <c r="AP35" i="5"/>
  <c r="AP33" i="5"/>
  <c r="AP26" i="5"/>
  <c r="AP19" i="5"/>
  <c r="AP5" i="5"/>
  <c r="AP12" i="5"/>
  <c r="AP46" i="4"/>
  <c r="AP45" i="4"/>
  <c r="AP44" i="4"/>
  <c r="AP43" i="4"/>
  <c r="AP42" i="4"/>
  <c r="AP39" i="4"/>
  <c r="AP38" i="4"/>
  <c r="AP37" i="4"/>
  <c r="AP36" i="4"/>
  <c r="AP35" i="4"/>
  <c r="AP26" i="4"/>
  <c r="AP19" i="4"/>
  <c r="AP12" i="4"/>
  <c r="AP5" i="4"/>
  <c r="AP32" i="3"/>
  <c r="AP31" i="3"/>
  <c r="AP30" i="3"/>
  <c r="AP29" i="3"/>
  <c r="AP28" i="3"/>
  <c r="AP25" i="3"/>
  <c r="AP24" i="3"/>
  <c r="AP23" i="3"/>
  <c r="AP22" i="3"/>
  <c r="AP21" i="3"/>
  <c r="AP18" i="3"/>
  <c r="AP17" i="3"/>
  <c r="AP16" i="3"/>
  <c r="AP15" i="3"/>
  <c r="AP14" i="3"/>
  <c r="AP11" i="3"/>
  <c r="AP10" i="3"/>
  <c r="AP9" i="3"/>
  <c r="AP8" i="3"/>
  <c r="AP7" i="3"/>
  <c r="AO21" i="17"/>
  <c r="AO20" i="17"/>
  <c r="AO19" i="17"/>
  <c r="AO12" i="17"/>
  <c r="AO11" i="17"/>
  <c r="AO24" i="16"/>
  <c r="AO23" i="16"/>
  <c r="AO22" i="16"/>
  <c r="AO14" i="16"/>
  <c r="AO13" i="16"/>
  <c r="AO12" i="16"/>
  <c r="AO29" i="15"/>
  <c r="AO28" i="15"/>
  <c r="AO19" i="15"/>
  <c r="AO18" i="15"/>
  <c r="AO17" i="15"/>
  <c r="AO10" i="15"/>
  <c r="AO9" i="15"/>
  <c r="AO24" i="24"/>
  <c r="AO23" i="24"/>
  <c r="AO22" i="24"/>
  <c r="AO15" i="24"/>
  <c r="AO14" i="24"/>
  <c r="AO13" i="24"/>
  <c r="AO33" i="14"/>
  <c r="AO32" i="14"/>
  <c r="AO23" i="14"/>
  <c r="AO22" i="14"/>
  <c r="AO21" i="14"/>
  <c r="AO13" i="14"/>
  <c r="AO12" i="14"/>
  <c r="AO11" i="14"/>
  <c r="AO23" i="13"/>
  <c r="AO22" i="13"/>
  <c r="AO21" i="13"/>
  <c r="AO13" i="13"/>
  <c r="AO12" i="13"/>
  <c r="AO11" i="13"/>
  <c r="AO33" i="12"/>
  <c r="AO32" i="12"/>
  <c r="AO23" i="12"/>
  <c r="AO22" i="12"/>
  <c r="AO21" i="12"/>
  <c r="AO13" i="12"/>
  <c r="AO12" i="12"/>
  <c r="AO11" i="12"/>
  <c r="AO31" i="11"/>
  <c r="AO30" i="11"/>
  <c r="AO29" i="11"/>
  <c r="AO28" i="11"/>
  <c r="AO27" i="11"/>
  <c r="AO20" i="11"/>
  <c r="AO19" i="11"/>
  <c r="AO18" i="11"/>
  <c r="AO17" i="11"/>
  <c r="AO10" i="11"/>
  <c r="AO9" i="11"/>
  <c r="AO8" i="11"/>
  <c r="AO7" i="11"/>
  <c r="L18" i="28"/>
  <c r="I18" i="28"/>
  <c r="L11" i="28"/>
  <c r="I11" i="28"/>
  <c r="I14" i="7"/>
  <c r="DJ5" i="10" l="1"/>
  <c r="AP38" i="3"/>
  <c r="AP40" i="6"/>
  <c r="DJ5" i="9"/>
  <c r="AO32" i="11"/>
  <c r="AO12" i="11"/>
  <c r="AO33" i="11"/>
  <c r="AO21" i="11"/>
  <c r="AO23" i="11"/>
  <c r="AO11" i="11"/>
  <c r="AO13" i="11"/>
  <c r="AP45" i="3"/>
  <c r="DJ47" i="9"/>
  <c r="CJ52" i="7"/>
  <c r="CJ45" i="7"/>
  <c r="DJ54" i="10"/>
  <c r="DJ47" i="10"/>
  <c r="DJ47" i="8"/>
  <c r="CJ46" i="7"/>
  <c r="CJ53" i="7"/>
  <c r="CJ51" i="7"/>
  <c r="CJ44" i="7"/>
  <c r="DJ54" i="9"/>
  <c r="CJ26" i="7"/>
  <c r="CJ42" i="7"/>
  <c r="CJ19" i="7"/>
  <c r="CJ40" i="7"/>
  <c r="CJ50" i="7"/>
  <c r="CJ12" i="7"/>
  <c r="CJ43" i="7"/>
  <c r="DJ54" i="8"/>
  <c r="CJ49" i="7"/>
  <c r="AP39" i="3"/>
  <c r="AP46" i="3"/>
  <c r="AP47" i="6"/>
  <c r="AP36" i="3"/>
  <c r="AP47" i="5"/>
  <c r="AP40" i="5"/>
  <c r="AP37" i="3"/>
  <c r="AP44" i="3"/>
  <c r="AP43" i="3"/>
  <c r="AP19" i="3"/>
  <c r="AP12" i="3"/>
  <c r="AP35" i="3"/>
  <c r="AP33" i="3"/>
  <c r="AP26" i="3"/>
  <c r="AP47" i="4"/>
  <c r="AP42" i="3"/>
  <c r="AP40" i="4"/>
  <c r="AO22" i="11"/>
  <c r="CJ47" i="7" l="1"/>
  <c r="CJ54" i="7"/>
  <c r="AP40" i="3"/>
  <c r="AP47" i="3"/>
  <c r="AM5" i="5"/>
  <c r="AN5" i="4"/>
  <c r="AM5" i="4"/>
  <c r="DI12" i="9"/>
  <c r="DI53" i="10" l="1"/>
  <c r="DH53" i="10"/>
  <c r="DI52" i="10"/>
  <c r="DH52" i="10"/>
  <c r="DI51" i="10"/>
  <c r="DH51" i="10"/>
  <c r="DI50" i="10"/>
  <c r="DH50" i="10"/>
  <c r="DI49" i="10"/>
  <c r="DH49" i="10"/>
  <c r="DI46" i="10"/>
  <c r="DH46" i="10"/>
  <c r="DI45" i="10"/>
  <c r="DH45" i="10"/>
  <c r="DI44" i="10"/>
  <c r="DH44" i="10"/>
  <c r="DI43" i="10"/>
  <c r="DH43" i="10"/>
  <c r="DI42" i="10"/>
  <c r="DH42" i="10"/>
  <c r="DI40" i="10"/>
  <c r="DI26" i="10"/>
  <c r="DI19" i="10"/>
  <c r="DI12" i="10"/>
  <c r="DI53" i="9"/>
  <c r="DH53" i="9"/>
  <c r="DI52" i="9"/>
  <c r="DH52" i="9"/>
  <c r="DI51" i="9"/>
  <c r="DH51" i="9"/>
  <c r="DI50" i="9"/>
  <c r="DH50" i="9"/>
  <c r="DI49" i="9"/>
  <c r="DH49" i="9"/>
  <c r="DI46" i="9"/>
  <c r="DH46" i="9"/>
  <c r="DI45" i="9"/>
  <c r="DH45" i="9"/>
  <c r="DI44" i="9"/>
  <c r="DH44" i="9"/>
  <c r="DI43" i="9"/>
  <c r="DH43" i="9"/>
  <c r="DI42" i="9"/>
  <c r="DH42" i="9"/>
  <c r="DI40" i="9"/>
  <c r="DI47" i="9" s="1"/>
  <c r="DI26" i="9"/>
  <c r="DI19" i="9"/>
  <c r="DI53" i="8"/>
  <c r="DH53" i="8"/>
  <c r="DI52" i="8"/>
  <c r="DH52" i="8"/>
  <c r="DI51" i="8"/>
  <c r="DH51" i="8"/>
  <c r="DI50" i="8"/>
  <c r="DH50" i="8"/>
  <c r="DI49" i="8"/>
  <c r="DH49" i="8"/>
  <c r="DI46" i="8"/>
  <c r="DH46" i="8"/>
  <c r="DI45" i="8"/>
  <c r="DH45" i="8"/>
  <c r="DI44" i="8"/>
  <c r="DH44" i="8"/>
  <c r="DI43" i="8"/>
  <c r="DH43" i="8"/>
  <c r="DI42" i="8"/>
  <c r="DH42" i="8"/>
  <c r="DI40" i="8"/>
  <c r="DI26" i="8"/>
  <c r="DI19" i="8"/>
  <c r="DI12" i="8"/>
  <c r="CI39" i="7"/>
  <c r="CI38" i="7"/>
  <c r="CI37" i="7"/>
  <c r="CI36" i="7"/>
  <c r="CI35" i="7"/>
  <c r="CI25" i="7"/>
  <c r="CI24" i="7"/>
  <c r="CI23" i="7"/>
  <c r="CI22" i="7"/>
  <c r="CI21" i="7"/>
  <c r="CI18" i="7"/>
  <c r="CI17" i="7"/>
  <c r="CI16" i="7"/>
  <c r="CI15" i="7"/>
  <c r="CI14" i="7"/>
  <c r="CI11" i="7"/>
  <c r="CI10" i="7"/>
  <c r="CI9" i="7"/>
  <c r="CI8" i="7"/>
  <c r="CI7" i="7"/>
  <c r="AO46" i="6"/>
  <c r="AN46" i="6"/>
  <c r="AO45" i="6"/>
  <c r="AN45" i="6"/>
  <c r="AO44" i="6"/>
  <c r="AN44" i="6"/>
  <c r="AO43" i="6"/>
  <c r="AN43" i="6"/>
  <c r="AO42" i="6"/>
  <c r="AN42" i="6"/>
  <c r="AO39" i="6"/>
  <c r="AN39" i="6"/>
  <c r="AO38" i="6"/>
  <c r="AN38" i="6"/>
  <c r="AO37" i="6"/>
  <c r="AN37" i="6"/>
  <c r="AO36" i="6"/>
  <c r="AN36" i="6"/>
  <c r="AO35" i="6"/>
  <c r="AN35" i="6"/>
  <c r="AO33" i="6"/>
  <c r="AO26" i="6"/>
  <c r="AO19" i="6"/>
  <c r="AO12" i="6"/>
  <c r="AO46" i="5"/>
  <c r="AN46" i="5"/>
  <c r="AO45" i="5"/>
  <c r="AN45" i="5"/>
  <c r="AO44" i="5"/>
  <c r="AN44" i="5"/>
  <c r="AO43" i="5"/>
  <c r="AN43" i="5"/>
  <c r="AO42" i="5"/>
  <c r="AN42" i="5"/>
  <c r="AO39" i="5"/>
  <c r="AN39" i="5"/>
  <c r="AO38" i="5"/>
  <c r="AN38" i="5"/>
  <c r="AO37" i="5"/>
  <c r="AN37" i="5"/>
  <c r="AO36" i="5"/>
  <c r="AN36" i="5"/>
  <c r="AO35" i="5"/>
  <c r="AN35" i="5"/>
  <c r="AO33" i="5"/>
  <c r="AO26" i="5"/>
  <c r="AO19" i="5"/>
  <c r="AO12" i="5"/>
  <c r="AO46" i="4"/>
  <c r="AO45" i="4"/>
  <c r="AO44" i="4"/>
  <c r="AO43" i="4"/>
  <c r="AO42" i="4"/>
  <c r="AN46" i="4"/>
  <c r="AN45" i="4"/>
  <c r="AN44" i="4"/>
  <c r="AN43" i="4"/>
  <c r="AN42" i="4"/>
  <c r="AO39" i="4"/>
  <c r="AO38" i="4"/>
  <c r="AO37" i="4"/>
  <c r="AO36" i="4"/>
  <c r="AO35" i="4"/>
  <c r="AN39" i="4"/>
  <c r="AN38" i="4"/>
  <c r="AN37" i="4"/>
  <c r="AN36" i="4"/>
  <c r="AN35" i="4"/>
  <c r="AO33" i="4"/>
  <c r="AO26" i="4"/>
  <c r="AO19" i="4"/>
  <c r="AO12" i="4"/>
  <c r="AO32" i="3"/>
  <c r="AO31" i="3"/>
  <c r="AO30" i="3"/>
  <c r="AO29" i="3"/>
  <c r="AO28" i="3"/>
  <c r="AO25" i="3"/>
  <c r="AO24" i="3"/>
  <c r="AO23" i="3"/>
  <c r="AO22" i="3"/>
  <c r="AO21" i="3"/>
  <c r="AO18" i="3"/>
  <c r="AO17" i="3"/>
  <c r="AO16" i="3"/>
  <c r="AO15" i="3"/>
  <c r="AO14" i="3"/>
  <c r="AO11" i="3"/>
  <c r="AO10" i="3"/>
  <c r="AO9" i="3"/>
  <c r="AO8" i="3"/>
  <c r="AO7" i="3"/>
  <c r="AN21" i="17"/>
  <c r="AN20" i="17"/>
  <c r="AN19" i="17"/>
  <c r="AN12" i="17"/>
  <c r="AN11" i="17"/>
  <c r="AN24" i="16"/>
  <c r="AN23" i="16"/>
  <c r="AN22" i="16"/>
  <c r="AN14" i="16"/>
  <c r="AN13" i="16"/>
  <c r="AN12" i="16"/>
  <c r="AN29" i="15"/>
  <c r="AN28" i="15"/>
  <c r="AN19" i="15"/>
  <c r="AN18" i="15"/>
  <c r="AN17" i="15"/>
  <c r="AN10" i="15"/>
  <c r="AN9" i="15"/>
  <c r="AN24" i="24"/>
  <c r="AN23" i="24"/>
  <c r="AN22" i="24"/>
  <c r="AN15" i="24"/>
  <c r="AN14" i="24"/>
  <c r="AN13" i="24"/>
  <c r="AN33" i="14"/>
  <c r="AN32" i="14"/>
  <c r="AN23" i="14"/>
  <c r="AN22" i="14"/>
  <c r="AN21" i="14"/>
  <c r="AN13" i="14"/>
  <c r="AN12" i="14"/>
  <c r="AN11" i="14"/>
  <c r="AN23" i="13"/>
  <c r="AN22" i="13"/>
  <c r="AN21" i="13"/>
  <c r="AN13" i="13"/>
  <c r="AN12" i="13"/>
  <c r="AN11" i="13"/>
  <c r="AN33" i="12"/>
  <c r="AN32" i="12"/>
  <c r="AN23" i="12"/>
  <c r="AN22" i="12"/>
  <c r="AN21" i="12"/>
  <c r="AN13" i="12"/>
  <c r="AN12" i="12"/>
  <c r="AN11" i="12"/>
  <c r="AN31" i="11"/>
  <c r="AN30" i="11"/>
  <c r="AN29" i="11"/>
  <c r="AN28" i="11"/>
  <c r="AN27" i="11"/>
  <c r="AN20" i="11"/>
  <c r="AN19" i="11"/>
  <c r="AN18" i="11"/>
  <c r="AN17" i="11"/>
  <c r="AN10" i="11"/>
  <c r="AN9" i="11"/>
  <c r="AN8" i="11"/>
  <c r="AN7" i="11"/>
  <c r="CI5" i="7"/>
  <c r="DI5" i="10" s="1"/>
  <c r="AM31" i="11"/>
  <c r="AM30" i="11"/>
  <c r="AM29" i="11"/>
  <c r="AM28" i="11"/>
  <c r="AM27" i="11"/>
  <c r="AM20" i="11"/>
  <c r="AM19" i="11"/>
  <c r="AM18" i="11"/>
  <c r="AM17" i="11"/>
  <c r="AM10" i="11"/>
  <c r="AM9" i="11"/>
  <c r="AM8" i="11"/>
  <c r="AM7" i="11"/>
  <c r="AO40" i="6" l="1"/>
  <c r="AO43" i="3"/>
  <c r="AO40" i="5"/>
  <c r="DI5" i="9"/>
  <c r="DI5" i="8"/>
  <c r="AN12" i="11"/>
  <c r="AN32" i="11"/>
  <c r="AN33" i="11"/>
  <c r="AN21" i="11"/>
  <c r="AN23" i="11"/>
  <c r="AO39" i="3"/>
  <c r="AN22" i="11"/>
  <c r="AN13" i="11"/>
  <c r="CI45" i="7"/>
  <c r="CI40" i="7"/>
  <c r="CI52" i="7"/>
  <c r="DI47" i="8"/>
  <c r="AO38" i="3"/>
  <c r="AO45" i="3"/>
  <c r="AO40" i="4"/>
  <c r="CI46" i="7"/>
  <c r="DI47" i="10"/>
  <c r="DI54" i="10"/>
  <c r="DI54" i="9"/>
  <c r="CI53" i="7"/>
  <c r="CI19" i="7"/>
  <c r="CI44" i="7"/>
  <c r="CI51" i="7"/>
  <c r="CI26" i="7"/>
  <c r="CI50" i="7"/>
  <c r="CI12" i="7"/>
  <c r="CI43" i="7"/>
  <c r="CI49" i="7"/>
  <c r="DI54" i="8"/>
  <c r="CI42" i="7"/>
  <c r="AO47" i="6"/>
  <c r="AO47" i="5"/>
  <c r="AO46" i="3"/>
  <c r="AO37" i="3"/>
  <c r="AO44" i="3"/>
  <c r="AO36" i="3"/>
  <c r="AO33" i="3"/>
  <c r="AO26" i="3"/>
  <c r="AO47" i="4"/>
  <c r="AO19" i="3"/>
  <c r="AO42" i="3"/>
  <c r="AO12" i="3"/>
  <c r="AO35" i="3"/>
  <c r="AN11" i="11"/>
  <c r="AM11" i="11"/>
  <c r="AM32" i="11"/>
  <c r="AM33" i="11"/>
  <c r="AM22" i="11"/>
  <c r="AM21" i="11"/>
  <c r="AM23" i="11"/>
  <c r="AM12" i="11"/>
  <c r="AM13" i="11"/>
  <c r="AM21" i="17"/>
  <c r="AM20" i="17"/>
  <c r="AM19" i="17"/>
  <c r="AM12" i="17"/>
  <c r="AM11" i="17"/>
  <c r="AM24" i="16"/>
  <c r="AM23" i="16"/>
  <c r="AM22" i="16"/>
  <c r="AM14" i="16"/>
  <c r="AM13" i="16"/>
  <c r="AM12" i="16"/>
  <c r="AM29" i="15"/>
  <c r="AM28" i="15"/>
  <c r="AM19" i="15"/>
  <c r="AM18" i="15"/>
  <c r="AM17" i="15"/>
  <c r="AM10" i="15"/>
  <c r="AM9" i="15"/>
  <c r="AM24" i="24"/>
  <c r="AM23" i="24"/>
  <c r="AM22" i="24"/>
  <c r="BF20" i="24"/>
  <c r="AM15" i="24"/>
  <c r="AM14" i="24"/>
  <c r="AM13" i="24"/>
  <c r="AM33" i="14"/>
  <c r="AM32" i="14"/>
  <c r="AM23" i="14"/>
  <c r="AM22" i="14"/>
  <c r="AM21" i="14"/>
  <c r="AM13" i="14"/>
  <c r="AM12" i="14"/>
  <c r="AM11" i="14"/>
  <c r="AM23" i="13"/>
  <c r="AM22" i="13"/>
  <c r="AM21" i="13"/>
  <c r="AM13" i="13"/>
  <c r="AM12" i="13"/>
  <c r="AM11" i="13"/>
  <c r="AM33" i="12"/>
  <c r="AM32" i="12"/>
  <c r="AM23" i="12"/>
  <c r="AM22" i="12"/>
  <c r="AM21" i="12"/>
  <c r="AM13" i="12"/>
  <c r="AM12" i="12"/>
  <c r="AM11" i="12"/>
  <c r="AN32" i="3"/>
  <c r="AN31" i="3"/>
  <c r="AN30" i="3"/>
  <c r="AN29" i="3"/>
  <c r="AN28" i="3"/>
  <c r="AN25" i="3"/>
  <c r="AN24" i="3"/>
  <c r="AN23" i="3"/>
  <c r="AN22" i="3"/>
  <c r="AN21" i="3"/>
  <c r="AN18" i="3"/>
  <c r="AN17" i="3"/>
  <c r="AN16" i="3"/>
  <c r="AN15" i="3"/>
  <c r="AN14" i="3"/>
  <c r="AN11" i="3"/>
  <c r="AN10" i="3"/>
  <c r="AN9" i="3"/>
  <c r="AN8" i="3"/>
  <c r="AN7" i="3"/>
  <c r="CH39" i="7"/>
  <c r="CH38" i="7"/>
  <c r="CH37" i="7"/>
  <c r="CH36" i="7"/>
  <c r="CH35" i="7"/>
  <c r="CH25" i="7"/>
  <c r="CH24" i="7"/>
  <c r="CH23" i="7"/>
  <c r="CH22" i="7"/>
  <c r="CH21" i="7"/>
  <c r="CH18" i="7"/>
  <c r="CH17" i="7"/>
  <c r="CH16" i="7"/>
  <c r="CH15" i="7"/>
  <c r="CH14" i="7"/>
  <c r="CH11" i="7"/>
  <c r="CH10" i="7"/>
  <c r="CH9" i="7"/>
  <c r="CH8" i="7"/>
  <c r="CH7" i="7"/>
  <c r="DH12" i="8"/>
  <c r="DH19" i="8"/>
  <c r="DH26" i="8"/>
  <c r="DH40" i="8"/>
  <c r="DH40" i="9"/>
  <c r="DH26" i="9"/>
  <c r="DH19" i="9"/>
  <c r="DH12" i="9"/>
  <c r="DH40" i="10"/>
  <c r="DH26" i="10"/>
  <c r="DH19" i="10"/>
  <c r="DH12" i="10"/>
  <c r="AN33" i="6"/>
  <c r="AN26" i="6"/>
  <c r="AN19" i="6"/>
  <c r="AN12" i="6"/>
  <c r="AN26" i="5"/>
  <c r="AN19" i="5"/>
  <c r="AN12" i="5"/>
  <c r="AN33" i="5"/>
  <c r="AN33" i="4"/>
  <c r="AN26" i="4"/>
  <c r="AN19" i="4"/>
  <c r="AN12" i="4"/>
  <c r="CH5" i="7"/>
  <c r="AN5" i="6"/>
  <c r="AN5" i="5"/>
  <c r="CI47" i="7" l="1"/>
  <c r="DH54" i="10"/>
  <c r="DH47" i="10"/>
  <c r="DH54" i="9"/>
  <c r="DH47" i="9"/>
  <c r="DH47" i="8"/>
  <c r="DH54" i="8"/>
  <c r="AN40" i="5"/>
  <c r="AN47" i="5"/>
  <c r="AN47" i="4"/>
  <c r="AN40" i="4"/>
  <c r="AN40" i="6"/>
  <c r="AN47" i="6"/>
  <c r="CI54" i="7"/>
  <c r="AO47" i="3"/>
  <c r="AO40" i="3"/>
  <c r="DH5" i="8"/>
  <c r="DH5" i="9"/>
  <c r="AN12" i="3"/>
  <c r="CH52" i="7"/>
  <c r="AN45" i="3"/>
  <c r="CH53" i="7"/>
  <c r="CH51" i="7"/>
  <c r="CH50" i="7"/>
  <c r="CH26" i="7"/>
  <c r="CH19" i="7"/>
  <c r="CH49" i="7"/>
  <c r="AN46" i="3"/>
  <c r="AN44" i="3"/>
  <c r="AN43" i="3"/>
  <c r="AN26" i="3"/>
  <c r="AN42" i="3"/>
  <c r="CH40" i="7"/>
  <c r="CH43" i="7"/>
  <c r="CH45" i="7"/>
  <c r="CH12" i="7"/>
  <c r="CH42" i="7"/>
  <c r="CH44" i="7"/>
  <c r="CH46" i="7"/>
  <c r="AN36" i="3"/>
  <c r="AN38" i="3"/>
  <c r="AN19" i="3"/>
  <c r="AN33" i="3"/>
  <c r="AN35" i="3"/>
  <c r="AN37" i="3"/>
  <c r="AN39" i="3"/>
  <c r="DH5" i="10"/>
  <c r="AM19" i="4"/>
  <c r="CH54" i="7" l="1"/>
  <c r="CH47" i="7"/>
  <c r="AN47" i="3"/>
  <c r="AN40" i="3"/>
  <c r="DE45" i="10"/>
  <c r="DF44" i="10"/>
  <c r="DE44" i="10"/>
  <c r="DE43" i="10"/>
  <c r="DF43" i="10"/>
  <c r="DG53" i="10"/>
  <c r="DG52" i="10"/>
  <c r="DG51" i="10"/>
  <c r="DG50" i="10"/>
  <c r="DG49" i="10"/>
  <c r="DG46" i="10"/>
  <c r="DG45" i="10"/>
  <c r="DG44" i="10"/>
  <c r="DG43" i="10"/>
  <c r="DG42" i="10"/>
  <c r="DG40" i="10"/>
  <c r="DG26" i="10"/>
  <c r="DG19" i="10"/>
  <c r="DF19" i="10"/>
  <c r="DG12" i="10"/>
  <c r="DG53" i="9"/>
  <c r="DG52" i="9"/>
  <c r="DG51" i="9"/>
  <c r="DG50" i="9"/>
  <c r="DG49" i="9"/>
  <c r="DG46" i="9"/>
  <c r="DG45" i="9"/>
  <c r="DG44" i="9"/>
  <c r="DG43" i="9"/>
  <c r="DG42" i="9"/>
  <c r="DG40" i="9"/>
  <c r="DG26" i="9"/>
  <c r="DG19" i="9"/>
  <c r="DG12" i="9"/>
  <c r="DG53" i="8"/>
  <c r="DG52" i="8"/>
  <c r="DG51" i="8"/>
  <c r="DG50" i="8"/>
  <c r="DG49" i="8"/>
  <c r="DG46" i="8"/>
  <c r="DG45" i="8"/>
  <c r="DG44" i="8"/>
  <c r="DG43" i="8"/>
  <c r="DG42" i="8"/>
  <c r="DG40" i="8"/>
  <c r="DG26" i="8"/>
  <c r="DG19" i="8"/>
  <c r="DG12" i="8"/>
  <c r="CG39" i="7"/>
  <c r="CG38" i="7"/>
  <c r="CG37" i="7"/>
  <c r="CG36" i="7"/>
  <c r="CG35" i="7"/>
  <c r="CG25" i="7"/>
  <c r="CG24" i="7"/>
  <c r="CG23" i="7"/>
  <c r="CG22" i="7"/>
  <c r="CG21" i="7"/>
  <c r="CG18" i="7"/>
  <c r="CG17" i="7"/>
  <c r="CG16" i="7"/>
  <c r="CG15" i="7"/>
  <c r="CG14" i="7"/>
  <c r="CG11" i="7"/>
  <c r="CG10" i="7"/>
  <c r="CG9" i="7"/>
  <c r="CG8" i="7"/>
  <c r="CG7" i="7"/>
  <c r="AM46" i="6"/>
  <c r="AM45" i="6"/>
  <c r="AM44" i="6"/>
  <c r="AM43" i="6"/>
  <c r="AM42" i="6"/>
  <c r="AM39" i="6"/>
  <c r="AM38" i="6"/>
  <c r="AM37" i="6"/>
  <c r="AM36" i="6"/>
  <c r="AM35" i="6"/>
  <c r="AM33" i="6"/>
  <c r="AM26" i="6"/>
  <c r="AM19" i="6"/>
  <c r="AM12" i="6"/>
  <c r="AM46" i="5"/>
  <c r="AM45" i="5"/>
  <c r="AM44" i="5"/>
  <c r="AM43" i="5"/>
  <c r="AM42" i="5"/>
  <c r="AM39" i="5"/>
  <c r="AM38" i="5"/>
  <c r="AM37" i="5"/>
  <c r="AM36" i="5"/>
  <c r="AM35" i="5"/>
  <c r="AM33" i="5"/>
  <c r="AM26" i="5"/>
  <c r="AM19" i="5"/>
  <c r="AM12" i="5"/>
  <c r="AM46" i="4"/>
  <c r="AM45" i="4"/>
  <c r="AM44" i="4"/>
  <c r="AM43" i="4"/>
  <c r="AM42" i="4"/>
  <c r="AM39" i="4"/>
  <c r="AM38" i="4"/>
  <c r="AM37" i="4"/>
  <c r="AM36" i="4"/>
  <c r="AM35" i="4"/>
  <c r="AM33" i="4"/>
  <c r="AM26" i="4"/>
  <c r="AM12" i="4"/>
  <c r="AM32" i="3"/>
  <c r="AM31" i="3"/>
  <c r="AM30" i="3"/>
  <c r="AM29" i="3"/>
  <c r="AM28" i="3"/>
  <c r="AM25" i="3"/>
  <c r="AM24" i="3"/>
  <c r="AM23" i="3"/>
  <c r="AM22" i="3"/>
  <c r="AM21" i="3"/>
  <c r="AM18" i="3"/>
  <c r="AM17" i="3"/>
  <c r="AM16" i="3"/>
  <c r="AM15" i="3"/>
  <c r="AM14" i="3"/>
  <c r="AM11" i="3"/>
  <c r="AM10" i="3"/>
  <c r="AM9" i="3"/>
  <c r="AM8" i="3"/>
  <c r="AM7" i="3"/>
  <c r="AL21" i="17"/>
  <c r="AL20" i="17"/>
  <c r="AL19" i="17"/>
  <c r="AL12" i="17"/>
  <c r="AL11" i="17"/>
  <c r="AL24" i="16"/>
  <c r="AL23" i="16"/>
  <c r="AL22" i="16"/>
  <c r="AL14" i="16"/>
  <c r="AL13" i="16"/>
  <c r="AL12" i="16"/>
  <c r="AL29" i="15"/>
  <c r="AL28" i="15"/>
  <c r="AL19" i="15"/>
  <c r="AL18" i="15"/>
  <c r="AL17" i="15"/>
  <c r="AL10" i="15"/>
  <c r="AL9" i="15"/>
  <c r="AL24" i="24"/>
  <c r="AL23" i="24"/>
  <c r="AL22" i="24"/>
  <c r="AL15" i="24"/>
  <c r="AL14" i="24"/>
  <c r="AL13" i="24"/>
  <c r="AL33" i="14"/>
  <c r="AL32" i="14"/>
  <c r="AL23" i="14"/>
  <c r="AL22" i="14"/>
  <c r="AL21" i="14"/>
  <c r="AL13" i="14"/>
  <c r="AL12" i="14"/>
  <c r="AL11" i="14"/>
  <c r="AL23" i="13"/>
  <c r="AL22" i="13"/>
  <c r="AL21" i="13"/>
  <c r="AL13" i="13"/>
  <c r="AL12" i="13"/>
  <c r="AL11" i="13"/>
  <c r="AL33" i="12"/>
  <c r="AL32" i="12"/>
  <c r="AL23" i="12"/>
  <c r="AL22" i="12"/>
  <c r="AL21" i="12"/>
  <c r="AL13" i="12"/>
  <c r="AL12" i="12"/>
  <c r="AL11" i="12"/>
  <c r="AL31" i="11"/>
  <c r="AL30" i="11"/>
  <c r="AL29" i="11"/>
  <c r="AL28" i="11"/>
  <c r="AL27" i="11"/>
  <c r="AL20" i="11"/>
  <c r="AL19" i="11"/>
  <c r="AL18" i="11"/>
  <c r="AL17" i="11"/>
  <c r="AL10" i="11"/>
  <c r="AL9" i="11"/>
  <c r="AL8" i="11"/>
  <c r="AL7" i="11"/>
  <c r="CG5" i="7"/>
  <c r="DG5" i="10" s="1"/>
  <c r="AL5" i="5"/>
  <c r="AL5" i="4"/>
  <c r="DG5" i="8" l="1"/>
  <c r="AM44" i="3"/>
  <c r="DG5" i="9"/>
  <c r="AL32" i="11"/>
  <c r="AL21" i="11"/>
  <c r="AL22" i="11"/>
  <c r="AL11" i="11"/>
  <c r="AL12" i="11"/>
  <c r="AL33" i="11"/>
  <c r="AM38" i="3"/>
  <c r="AL13" i="11"/>
  <c r="CG45" i="7"/>
  <c r="CG52" i="7"/>
  <c r="AM45" i="3"/>
  <c r="CG46" i="7"/>
  <c r="DG54" i="10"/>
  <c r="DG47" i="10"/>
  <c r="CG40" i="7"/>
  <c r="DG54" i="9"/>
  <c r="DG47" i="9"/>
  <c r="CG53" i="7"/>
  <c r="CG26" i="7"/>
  <c r="CG51" i="7"/>
  <c r="CG44" i="7"/>
  <c r="DG47" i="8"/>
  <c r="CG50" i="7"/>
  <c r="CG43" i="7"/>
  <c r="DG54" i="8"/>
  <c r="CG49" i="7"/>
  <c r="CG19" i="7"/>
  <c r="CG12" i="7"/>
  <c r="CG42" i="7"/>
  <c r="AM40" i="6"/>
  <c r="AM47" i="6"/>
  <c r="AM19" i="3"/>
  <c r="AM26" i="3"/>
  <c r="AM43" i="3"/>
  <c r="AM35" i="3"/>
  <c r="AM47" i="5"/>
  <c r="AM40" i="5"/>
  <c r="AM46" i="3"/>
  <c r="AM39" i="3"/>
  <c r="AM37" i="3"/>
  <c r="AM12" i="3"/>
  <c r="AM36" i="3"/>
  <c r="AM47" i="4"/>
  <c r="AM42" i="3"/>
  <c r="AM33" i="3"/>
  <c r="AM40" i="4"/>
  <c r="AL23" i="11"/>
  <c r="DF26" i="8"/>
  <c r="AM47" i="3" l="1"/>
  <c r="CG54" i="7"/>
  <c r="CG47" i="7"/>
  <c r="AM40" i="3"/>
  <c r="CF39" i="7"/>
  <c r="CF38" i="7"/>
  <c r="CF37" i="7"/>
  <c r="CF36" i="7"/>
  <c r="CF35" i="7"/>
  <c r="CF25" i="7"/>
  <c r="CF24" i="7"/>
  <c r="CF23" i="7"/>
  <c r="CF22" i="7"/>
  <c r="CF21" i="7"/>
  <c r="CF18" i="7"/>
  <c r="CF17" i="7"/>
  <c r="CF16" i="7"/>
  <c r="CF15" i="7"/>
  <c r="CF14" i="7"/>
  <c r="CF11" i="7"/>
  <c r="CF10" i="7"/>
  <c r="CF9" i="7"/>
  <c r="CF8" i="7"/>
  <c r="CF7" i="7"/>
  <c r="AK31" i="11"/>
  <c r="AK30" i="11"/>
  <c r="AK29" i="11"/>
  <c r="AK28" i="11"/>
  <c r="AK27" i="11"/>
  <c r="AK20" i="11"/>
  <c r="AK19" i="11"/>
  <c r="AK18" i="11"/>
  <c r="AK17" i="11"/>
  <c r="AK10" i="11"/>
  <c r="AK9" i="11"/>
  <c r="AK8" i="11"/>
  <c r="AK7" i="11"/>
  <c r="AL32" i="3"/>
  <c r="AL31" i="3"/>
  <c r="AL30" i="3"/>
  <c r="AL29" i="3"/>
  <c r="AL28" i="3"/>
  <c r="AL25" i="3"/>
  <c r="AL24" i="3"/>
  <c r="AL23" i="3"/>
  <c r="AL22" i="3"/>
  <c r="AL21" i="3"/>
  <c r="AL18" i="3"/>
  <c r="AL17" i="3"/>
  <c r="AL16" i="3"/>
  <c r="AL15" i="3"/>
  <c r="AL14" i="3"/>
  <c r="AL11" i="3"/>
  <c r="AL10" i="3"/>
  <c r="AL9" i="3"/>
  <c r="AL8" i="3"/>
  <c r="AL7" i="3"/>
  <c r="AK21" i="17"/>
  <c r="AK20" i="17"/>
  <c r="AK19" i="17"/>
  <c r="AK12" i="17"/>
  <c r="AK11" i="17"/>
  <c r="AK24" i="16"/>
  <c r="AK23" i="16"/>
  <c r="AK22" i="16"/>
  <c r="AK14" i="16"/>
  <c r="AK13" i="16"/>
  <c r="AK12" i="16"/>
  <c r="AK29" i="15"/>
  <c r="AK28" i="15"/>
  <c r="AK19" i="15"/>
  <c r="AK18" i="15"/>
  <c r="AK17" i="15"/>
  <c r="AK10" i="15"/>
  <c r="AK9" i="15"/>
  <c r="AK24" i="24"/>
  <c r="AK23" i="24"/>
  <c r="AK22" i="24"/>
  <c r="AK15" i="24"/>
  <c r="AK14" i="24"/>
  <c r="AK13" i="24"/>
  <c r="AK33" i="14"/>
  <c r="AK32" i="14"/>
  <c r="AK23" i="14"/>
  <c r="AK22" i="14"/>
  <c r="AK21" i="14"/>
  <c r="AK13" i="14"/>
  <c r="AK12" i="14"/>
  <c r="AK11" i="14"/>
  <c r="AK23" i="13"/>
  <c r="AK22" i="13"/>
  <c r="AK21" i="13"/>
  <c r="AK13" i="13"/>
  <c r="AK12" i="13"/>
  <c r="AK11" i="13"/>
  <c r="AK33" i="12"/>
  <c r="AK32" i="12"/>
  <c r="AK23" i="12"/>
  <c r="AK22" i="12"/>
  <c r="AK21" i="12"/>
  <c r="AK13" i="12"/>
  <c r="AK12" i="12"/>
  <c r="AK11" i="12"/>
  <c r="AK22" i="11" l="1"/>
  <c r="AK21" i="11"/>
  <c r="AK12" i="11"/>
  <c r="AK11" i="11"/>
  <c r="AK23" i="11"/>
  <c r="AK33" i="11"/>
  <c r="AK13" i="11"/>
  <c r="AL26" i="3"/>
  <c r="AL12" i="3"/>
  <c r="CF50" i="7"/>
  <c r="CF40" i="7"/>
  <c r="CF49" i="7"/>
  <c r="CF44" i="7"/>
  <c r="CF53" i="7"/>
  <c r="AL36" i="3"/>
  <c r="AL45" i="3"/>
  <c r="AL42" i="3"/>
  <c r="AL37" i="3"/>
  <c r="AL46" i="3"/>
  <c r="AL38" i="3"/>
  <c r="AL43" i="3"/>
  <c r="CF19" i="7"/>
  <c r="CF42" i="7"/>
  <c r="CF46" i="7"/>
  <c r="CF51" i="7"/>
  <c r="AL19" i="3"/>
  <c r="AL35" i="3"/>
  <c r="AL39" i="3"/>
  <c r="AL44" i="3"/>
  <c r="CF12" i="7"/>
  <c r="CF43" i="7"/>
  <c r="CF52" i="7"/>
  <c r="AK32" i="11"/>
  <c r="AL33" i="3"/>
  <c r="CF26" i="7"/>
  <c r="CF45" i="7"/>
  <c r="DF53" i="10"/>
  <c r="DF52" i="10"/>
  <c r="DF51" i="10"/>
  <c r="DF50" i="10"/>
  <c r="DF49" i="10"/>
  <c r="DF46" i="10"/>
  <c r="DF45" i="10"/>
  <c r="DF42" i="10"/>
  <c r="DF40" i="10"/>
  <c r="DF26" i="10"/>
  <c r="DF12" i="10"/>
  <c r="DF12" i="9"/>
  <c r="DF53" i="9"/>
  <c r="DF52" i="9"/>
  <c r="DF51" i="9"/>
  <c r="DF50" i="9"/>
  <c r="DF49" i="9"/>
  <c r="DF46" i="9"/>
  <c r="DF45" i="9"/>
  <c r="DF44" i="9"/>
  <c r="DF43" i="9"/>
  <c r="DF42" i="9"/>
  <c r="DF40" i="9"/>
  <c r="DF26" i="9"/>
  <c r="DF19" i="9"/>
  <c r="DF53" i="8"/>
  <c r="DF52" i="8"/>
  <c r="DF51" i="8"/>
  <c r="DF50" i="8"/>
  <c r="DF49" i="8"/>
  <c r="DF46" i="8"/>
  <c r="DF45" i="8"/>
  <c r="DF44" i="8"/>
  <c r="DF43" i="8"/>
  <c r="DF42" i="8"/>
  <c r="DF40" i="8"/>
  <c r="DF19" i="8"/>
  <c r="DF12" i="8"/>
  <c r="AL46" i="6"/>
  <c r="AL45" i="6"/>
  <c r="AL44" i="6"/>
  <c r="AL43" i="6"/>
  <c r="AL42" i="6"/>
  <c r="AL39" i="6"/>
  <c r="AL38" i="6"/>
  <c r="AL37" i="6"/>
  <c r="AL36" i="6"/>
  <c r="AL35" i="6"/>
  <c r="AL33" i="6"/>
  <c r="AL26" i="6"/>
  <c r="AL19" i="6"/>
  <c r="AL12" i="6"/>
  <c r="AL46" i="5"/>
  <c r="AL45" i="5"/>
  <c r="AL44" i="5"/>
  <c r="AL43" i="5"/>
  <c r="AL42" i="5"/>
  <c r="AL39" i="5"/>
  <c r="AL38" i="5"/>
  <c r="AL37" i="5"/>
  <c r="AL36" i="5"/>
  <c r="AL35" i="5"/>
  <c r="AL33" i="5"/>
  <c r="AL26" i="5"/>
  <c r="AL19" i="5"/>
  <c r="AL12" i="5"/>
  <c r="AL46" i="4"/>
  <c r="AL45" i="4"/>
  <c r="AL44" i="4"/>
  <c r="AL43" i="4"/>
  <c r="AL42" i="4"/>
  <c r="AL39" i="4"/>
  <c r="AL38" i="4"/>
  <c r="AL37" i="4"/>
  <c r="AL36" i="4"/>
  <c r="AL35" i="4"/>
  <c r="AL33" i="4"/>
  <c r="AL26" i="4"/>
  <c r="AL19" i="4"/>
  <c r="AL12" i="4"/>
  <c r="CF54" i="7" l="1"/>
  <c r="CF47" i="7"/>
  <c r="AL40" i="3"/>
  <c r="AL47" i="3"/>
  <c r="AL47" i="5"/>
  <c r="DF54" i="10"/>
  <c r="DF47" i="10"/>
  <c r="DF54" i="9"/>
  <c r="DF47" i="9"/>
  <c r="DF54" i="8"/>
  <c r="DF47" i="8"/>
  <c r="AL47" i="6"/>
  <c r="AL40" i="6"/>
  <c r="AL40" i="5"/>
  <c r="AL47" i="4"/>
  <c r="AL40" i="4"/>
  <c r="CF5" i="7"/>
  <c r="DF5" i="10" s="1"/>
  <c r="AJ20" i="11"/>
  <c r="AJ19" i="11"/>
  <c r="AJ18" i="11"/>
  <c r="AJ17" i="11"/>
  <c r="AJ10" i="11"/>
  <c r="DF5" i="9" l="1"/>
  <c r="DF5" i="8"/>
  <c r="AJ31" i="11"/>
  <c r="AJ30" i="11"/>
  <c r="AJ29" i="11"/>
  <c r="AJ28" i="11"/>
  <c r="AJ27" i="11"/>
  <c r="AJ9" i="11"/>
  <c r="AJ8" i="11"/>
  <c r="AJ7" i="11"/>
  <c r="AJ32" i="11" l="1"/>
  <c r="AJ12" i="11"/>
  <c r="AJ33" i="11"/>
  <c r="AJ22" i="11"/>
  <c r="AJ11" i="11"/>
  <c r="AJ13" i="11"/>
  <c r="AJ21" i="11"/>
  <c r="AJ23" i="11"/>
  <c r="AK46" i="4"/>
  <c r="AK45" i="4"/>
  <c r="AK44" i="4"/>
  <c r="AK43" i="4"/>
  <c r="AK42" i="4"/>
  <c r="AK33" i="4"/>
  <c r="AK12" i="4"/>
  <c r="AK19" i="4"/>
  <c r="AK26" i="4"/>
  <c r="DE53" i="10"/>
  <c r="DE52" i="10"/>
  <c r="DE51" i="10"/>
  <c r="DE50" i="10"/>
  <c r="DE49" i="10"/>
  <c r="DE46" i="10"/>
  <c r="DE42" i="10"/>
  <c r="DE53" i="9"/>
  <c r="DE52" i="9"/>
  <c r="DE51" i="9"/>
  <c r="DE50" i="9"/>
  <c r="DE49" i="9"/>
  <c r="DE40" i="10"/>
  <c r="DE26" i="10"/>
  <c r="DE19" i="10"/>
  <c r="DE12" i="10"/>
  <c r="DE46" i="9"/>
  <c r="DE45" i="9"/>
  <c r="DE44" i="9"/>
  <c r="DE43" i="9"/>
  <c r="DE42" i="9"/>
  <c r="DE40" i="9"/>
  <c r="DE26" i="9"/>
  <c r="DE19" i="9"/>
  <c r="DE12" i="9"/>
  <c r="DE40" i="8"/>
  <c r="DE26" i="8"/>
  <c r="DE12" i="8"/>
  <c r="DE19" i="8"/>
  <c r="DE53" i="8"/>
  <c r="DE52" i="8"/>
  <c r="DE51" i="8"/>
  <c r="DE50" i="8"/>
  <c r="DE49" i="8"/>
  <c r="DE46" i="8"/>
  <c r="DE45" i="8"/>
  <c r="DE44" i="8"/>
  <c r="DE43" i="8"/>
  <c r="DE42" i="8"/>
  <c r="AK46" i="6"/>
  <c r="AK45" i="6"/>
  <c r="AK44" i="6"/>
  <c r="AK43" i="6"/>
  <c r="AK42" i="6"/>
  <c r="AK39" i="6"/>
  <c r="AK38" i="6"/>
  <c r="AK37" i="6"/>
  <c r="AK36" i="6"/>
  <c r="AK35" i="6"/>
  <c r="AK33" i="6"/>
  <c r="AK26" i="6"/>
  <c r="AK19" i="6"/>
  <c r="AK12" i="6"/>
  <c r="AK12" i="5"/>
  <c r="AK19" i="5"/>
  <c r="AK26" i="5"/>
  <c r="AK33" i="5"/>
  <c r="AK46" i="5"/>
  <c r="AK45" i="5"/>
  <c r="AK44" i="5"/>
  <c r="AK43" i="5"/>
  <c r="AK42" i="5"/>
  <c r="AK39" i="5"/>
  <c r="AK38" i="5"/>
  <c r="AK37" i="5"/>
  <c r="AK36" i="5"/>
  <c r="AK35" i="5"/>
  <c r="AK39" i="4"/>
  <c r="AK38" i="4"/>
  <c r="AK37" i="4"/>
  <c r="AK36" i="4"/>
  <c r="AK35" i="4"/>
  <c r="CE39" i="7"/>
  <c r="CE38" i="7"/>
  <c r="CE37" i="7"/>
  <c r="CE36" i="7"/>
  <c r="CE35" i="7"/>
  <c r="CE25" i="7"/>
  <c r="CE24" i="7"/>
  <c r="CE23" i="7"/>
  <c r="CE22" i="7"/>
  <c r="CE21" i="7"/>
  <c r="CE18" i="7"/>
  <c r="CE17" i="7"/>
  <c r="CE16" i="7"/>
  <c r="CE15" i="7"/>
  <c r="CE14" i="7"/>
  <c r="CE11" i="7"/>
  <c r="CE10" i="7"/>
  <c r="CE9" i="7"/>
  <c r="CE8" i="7"/>
  <c r="CE7" i="7"/>
  <c r="AK32" i="3"/>
  <c r="AK31" i="3"/>
  <c r="AK30" i="3"/>
  <c r="AK29" i="3"/>
  <c r="AK28" i="3"/>
  <c r="AK25" i="3"/>
  <c r="AK24" i="3"/>
  <c r="AK23" i="3"/>
  <c r="AK22" i="3"/>
  <c r="AK21" i="3"/>
  <c r="AK18" i="3"/>
  <c r="AK17" i="3"/>
  <c r="AK16" i="3"/>
  <c r="AK15" i="3"/>
  <c r="AK14" i="3"/>
  <c r="AK11" i="3"/>
  <c r="AK10" i="3"/>
  <c r="AK9" i="3"/>
  <c r="AK8" i="3"/>
  <c r="AK7" i="3"/>
  <c r="AJ21" i="17"/>
  <c r="AJ20" i="17"/>
  <c r="AJ19" i="17"/>
  <c r="AJ12" i="17"/>
  <c r="AJ11" i="17"/>
  <c r="AJ24" i="16"/>
  <c r="AJ23" i="16"/>
  <c r="AJ22" i="16"/>
  <c r="AJ14" i="16"/>
  <c r="AJ13" i="16"/>
  <c r="AJ12" i="16"/>
  <c r="AJ29" i="15"/>
  <c r="AJ28" i="15"/>
  <c r="AJ19" i="15"/>
  <c r="AJ18" i="15"/>
  <c r="AJ17" i="15"/>
  <c r="AJ10" i="15"/>
  <c r="AJ9" i="15"/>
  <c r="AJ24" i="24"/>
  <c r="AJ23" i="24"/>
  <c r="AJ22" i="24"/>
  <c r="AJ15" i="24"/>
  <c r="AJ14" i="24"/>
  <c r="AJ13" i="24"/>
  <c r="AJ33" i="14"/>
  <c r="AJ32" i="14"/>
  <c r="AJ23" i="14"/>
  <c r="AJ22" i="14"/>
  <c r="AJ21" i="14"/>
  <c r="AJ13" i="14"/>
  <c r="AJ12" i="14"/>
  <c r="AJ11" i="14"/>
  <c r="AJ23" i="13"/>
  <c r="AJ22" i="13"/>
  <c r="AJ21" i="13"/>
  <c r="AJ13" i="13"/>
  <c r="AJ12" i="13"/>
  <c r="AJ11" i="13"/>
  <c r="AJ33" i="12"/>
  <c r="AJ32" i="12"/>
  <c r="AJ13" i="12"/>
  <c r="AJ12" i="12"/>
  <c r="AJ11" i="12"/>
  <c r="AJ23" i="12"/>
  <c r="AJ22" i="12"/>
  <c r="AJ21" i="12"/>
  <c r="CE43" i="7" l="1"/>
  <c r="AK36" i="3"/>
  <c r="CE45" i="7"/>
  <c r="CE52" i="7"/>
  <c r="AK40" i="6"/>
  <c r="AK47" i="4"/>
  <c r="AK40" i="4"/>
  <c r="AK38" i="3"/>
  <c r="AK45" i="3"/>
  <c r="DE54" i="10"/>
  <c r="CE44" i="7"/>
  <c r="DE47" i="10"/>
  <c r="CE50" i="7"/>
  <c r="DE54" i="9"/>
  <c r="DE47" i="9"/>
  <c r="CE53" i="7"/>
  <c r="CE46" i="7"/>
  <c r="CE40" i="7"/>
  <c r="CE51" i="7"/>
  <c r="DE47" i="8"/>
  <c r="DE54" i="8"/>
  <c r="CE26" i="7"/>
  <c r="CE19" i="7"/>
  <c r="CE49" i="7"/>
  <c r="CE42" i="7"/>
  <c r="CE12" i="7"/>
  <c r="AK47" i="6"/>
  <c r="AK40" i="5"/>
  <c r="AK47" i="5"/>
  <c r="AK37" i="3"/>
  <c r="AK43" i="3"/>
  <c r="AK39" i="3"/>
  <c r="AK46" i="3"/>
  <c r="AK44" i="3"/>
  <c r="AK35" i="3"/>
  <c r="AK33" i="3"/>
  <c r="AK26" i="3"/>
  <c r="AK42" i="3"/>
  <c r="AK19" i="3"/>
  <c r="AK12" i="3"/>
  <c r="AK5" i="4"/>
  <c r="CE54" i="7" l="1"/>
  <c r="CE47" i="7"/>
  <c r="AK40" i="3"/>
  <c r="AK47" i="3"/>
  <c r="CE5" i="7"/>
  <c r="DE5" i="9" s="1"/>
  <c r="AK5" i="6"/>
  <c r="AK5" i="5"/>
  <c r="DE5" i="10" l="1"/>
  <c r="DE5" i="8"/>
  <c r="AI5" i="6" l="1"/>
  <c r="AI5" i="5"/>
  <c r="AI5" i="4"/>
  <c r="AI33" i="14" l="1"/>
  <c r="AI32" i="14"/>
  <c r="AI31" i="11" l="1"/>
  <c r="AI30" i="11"/>
  <c r="AI29" i="11"/>
  <c r="AI28" i="11"/>
  <c r="AI27" i="11"/>
  <c r="AI20" i="11"/>
  <c r="AI19" i="11"/>
  <c r="AI18" i="11"/>
  <c r="AI17" i="11"/>
  <c r="AI10" i="11"/>
  <c r="AI9" i="11"/>
  <c r="AI8" i="11"/>
  <c r="AI7" i="11"/>
  <c r="AI33" i="12"/>
  <c r="AI32" i="12"/>
  <c r="AI23" i="12"/>
  <c r="AI22" i="12"/>
  <c r="AI21" i="12"/>
  <c r="AI13" i="12"/>
  <c r="AI12" i="12"/>
  <c r="AI11" i="12"/>
  <c r="AI23" i="13"/>
  <c r="AI22" i="13"/>
  <c r="AI21" i="13"/>
  <c r="AI13" i="13"/>
  <c r="AI12" i="13"/>
  <c r="AI11" i="13"/>
  <c r="AI23" i="14"/>
  <c r="AI22" i="14"/>
  <c r="AI21" i="14"/>
  <c r="AI13" i="14"/>
  <c r="AI12" i="14"/>
  <c r="AI11" i="14"/>
  <c r="AI24" i="24"/>
  <c r="AI23" i="24"/>
  <c r="AI22" i="24"/>
  <c r="AI15" i="24"/>
  <c r="AI14" i="24"/>
  <c r="AI13" i="24"/>
  <c r="AI29" i="15"/>
  <c r="AI28" i="15"/>
  <c r="AI19" i="15"/>
  <c r="AI18" i="15"/>
  <c r="AI17" i="15"/>
  <c r="AI10" i="15"/>
  <c r="AI9" i="15"/>
  <c r="AI24" i="16"/>
  <c r="AI23" i="16"/>
  <c r="AI22" i="16"/>
  <c r="AI14" i="16"/>
  <c r="AI13" i="16"/>
  <c r="AI12" i="16"/>
  <c r="AI21" i="17"/>
  <c r="AI20" i="17"/>
  <c r="AI19" i="17"/>
  <c r="AI12" i="17"/>
  <c r="AI11" i="17"/>
  <c r="AJ32" i="3"/>
  <c r="AJ31" i="3"/>
  <c r="AJ30" i="3"/>
  <c r="AJ29" i="3"/>
  <c r="AJ28" i="3"/>
  <c r="AJ25" i="3"/>
  <c r="AJ24" i="3"/>
  <c r="AJ23" i="3"/>
  <c r="AJ22" i="3"/>
  <c r="AJ21" i="3"/>
  <c r="AJ18" i="3"/>
  <c r="AJ17" i="3"/>
  <c r="AJ16" i="3"/>
  <c r="AJ15" i="3"/>
  <c r="AJ14" i="3"/>
  <c r="AJ11" i="3"/>
  <c r="AJ10" i="3"/>
  <c r="AJ9" i="3"/>
  <c r="AJ8" i="3"/>
  <c r="AJ7" i="3"/>
  <c r="AJ46" i="4"/>
  <c r="AJ45" i="4"/>
  <c r="AJ44" i="4"/>
  <c r="AJ43" i="4"/>
  <c r="AJ42" i="4"/>
  <c r="AJ39" i="4"/>
  <c r="AJ38" i="4"/>
  <c r="AJ37" i="4"/>
  <c r="AJ36" i="4"/>
  <c r="AJ35" i="4"/>
  <c r="AJ33" i="4"/>
  <c r="AJ26" i="4"/>
  <c r="AJ19" i="4"/>
  <c r="AJ12" i="4"/>
  <c r="AJ46" i="5"/>
  <c r="AJ45" i="5"/>
  <c r="AJ44" i="5"/>
  <c r="AJ43" i="5"/>
  <c r="AJ42" i="5"/>
  <c r="AJ39" i="5"/>
  <c r="AJ38" i="5"/>
  <c r="AJ37" i="5"/>
  <c r="AJ36" i="5"/>
  <c r="AJ35" i="5"/>
  <c r="AJ33" i="5"/>
  <c r="AJ26" i="5"/>
  <c r="AJ19" i="5"/>
  <c r="AJ12" i="5"/>
  <c r="AJ46" i="6"/>
  <c r="AJ45" i="6"/>
  <c r="AJ44" i="6"/>
  <c r="AJ43" i="6"/>
  <c r="AJ42" i="6"/>
  <c r="AJ39" i="6"/>
  <c r="AJ38" i="6"/>
  <c r="AJ37" i="6"/>
  <c r="AJ36" i="6"/>
  <c r="AJ35" i="6"/>
  <c r="AJ33" i="6"/>
  <c r="AJ26" i="6"/>
  <c r="AJ19" i="6"/>
  <c r="AJ12" i="6"/>
  <c r="CD39" i="7"/>
  <c r="CD38" i="7"/>
  <c r="CD37" i="7"/>
  <c r="CD36" i="7"/>
  <c r="CD35" i="7"/>
  <c r="CD25" i="7"/>
  <c r="CD24" i="7"/>
  <c r="CD23" i="7"/>
  <c r="CD22" i="7"/>
  <c r="CD21" i="7"/>
  <c r="CD18" i="7"/>
  <c r="CD17" i="7"/>
  <c r="CD16" i="7"/>
  <c r="CD15" i="7"/>
  <c r="CD14" i="7"/>
  <c r="CD11" i="7"/>
  <c r="CD10" i="7"/>
  <c r="CD9" i="7"/>
  <c r="CD8" i="7"/>
  <c r="CD7" i="7"/>
  <c r="DD53" i="8"/>
  <c r="DD52" i="8"/>
  <c r="DD51" i="8"/>
  <c r="DD50" i="8"/>
  <c r="DD49" i="8"/>
  <c r="DD46" i="8"/>
  <c r="DD45" i="8"/>
  <c r="DD44" i="8"/>
  <c r="DD43" i="8"/>
  <c r="DD42" i="8"/>
  <c r="DD40" i="8"/>
  <c r="DD26" i="8"/>
  <c r="DD19" i="8"/>
  <c r="DD12" i="8"/>
  <c r="DD53" i="9"/>
  <c r="DD52" i="9"/>
  <c r="DD51" i="9"/>
  <c r="DD50" i="9"/>
  <c r="DD49" i="9"/>
  <c r="DD46" i="9"/>
  <c r="DD45" i="9"/>
  <c r="DD44" i="9"/>
  <c r="DD43" i="9"/>
  <c r="DD42" i="9"/>
  <c r="DD40" i="9"/>
  <c r="DD26" i="9"/>
  <c r="DD19" i="9"/>
  <c r="DD12" i="9"/>
  <c r="DD53" i="10"/>
  <c r="DD52" i="10"/>
  <c r="DD51" i="10"/>
  <c r="DD50" i="10"/>
  <c r="DD49" i="10"/>
  <c r="DD46" i="10"/>
  <c r="DD45" i="10"/>
  <c r="DD44" i="10"/>
  <c r="DD43" i="10"/>
  <c r="DD42" i="10"/>
  <c r="DD40" i="10"/>
  <c r="DD26" i="10"/>
  <c r="DD19" i="10"/>
  <c r="DD12" i="10"/>
  <c r="CD5" i="7"/>
  <c r="DD5" i="9" s="1"/>
  <c r="AJ5" i="6"/>
  <c r="AJ5" i="5"/>
  <c r="AJ5" i="4"/>
  <c r="AI22" i="11" l="1"/>
  <c r="CD43" i="7"/>
  <c r="AJ37" i="3"/>
  <c r="AJ38" i="3"/>
  <c r="DD5" i="8"/>
  <c r="DD5" i="10"/>
  <c r="AI33" i="11"/>
  <c r="AI32" i="11"/>
  <c r="AI23" i="11"/>
  <c r="AI21" i="11"/>
  <c r="AI12" i="11"/>
  <c r="AI13" i="11"/>
  <c r="AI11" i="11"/>
  <c r="CD45" i="7"/>
  <c r="CD52" i="7"/>
  <c r="AJ45" i="3"/>
  <c r="DD54" i="10"/>
  <c r="DD47" i="10"/>
  <c r="CD46" i="7"/>
  <c r="CD51" i="7"/>
  <c r="DD54" i="9"/>
  <c r="DD47" i="9"/>
  <c r="CD53" i="7"/>
  <c r="CD44" i="7"/>
  <c r="CD50" i="7"/>
  <c r="DD54" i="8"/>
  <c r="DD47" i="8"/>
  <c r="CD12" i="7"/>
  <c r="CD40" i="7"/>
  <c r="CD26" i="7"/>
  <c r="CD49" i="7"/>
  <c r="CD19" i="7"/>
  <c r="CD42" i="7"/>
  <c r="AJ36" i="3"/>
  <c r="AJ47" i="6"/>
  <c r="AJ40" i="6"/>
  <c r="AJ47" i="5"/>
  <c r="AJ40" i="5"/>
  <c r="AJ42" i="3"/>
  <c r="AJ46" i="3"/>
  <c r="AJ39" i="3"/>
  <c r="AJ44" i="3"/>
  <c r="AJ33" i="3"/>
  <c r="AJ26" i="3"/>
  <c r="AJ43" i="3"/>
  <c r="AJ19" i="3"/>
  <c r="AJ40" i="4"/>
  <c r="AJ12" i="3"/>
  <c r="AJ47" i="4"/>
  <c r="AJ35" i="3"/>
  <c r="DC40" i="10"/>
  <c r="CD54" i="7" l="1"/>
  <c r="CD47" i="7"/>
  <c r="AJ47" i="3"/>
  <c r="AJ40" i="3"/>
  <c r="DC40" i="9" l="1"/>
  <c r="AI32" i="3" l="1"/>
  <c r="AI31" i="3"/>
  <c r="AI30" i="3"/>
  <c r="AI29" i="3"/>
  <c r="AI28" i="3"/>
  <c r="AI25" i="3"/>
  <c r="AI24" i="3"/>
  <c r="AI23" i="3"/>
  <c r="AI22" i="3"/>
  <c r="AI21" i="3"/>
  <c r="AI18" i="3"/>
  <c r="AI17" i="3"/>
  <c r="AI16" i="3"/>
  <c r="AI15" i="3"/>
  <c r="AI14" i="3"/>
  <c r="AI11" i="3"/>
  <c r="AI10" i="3"/>
  <c r="AI9" i="3"/>
  <c r="AI8" i="3"/>
  <c r="AI7" i="3"/>
  <c r="CC39" i="7"/>
  <c r="CC38" i="7"/>
  <c r="CC37" i="7"/>
  <c r="CC36" i="7"/>
  <c r="CC35" i="7"/>
  <c r="CC25" i="7"/>
  <c r="CC24" i="7"/>
  <c r="CC23" i="7"/>
  <c r="CC22" i="7"/>
  <c r="CC21" i="7"/>
  <c r="CC18" i="7"/>
  <c r="CC17" i="7"/>
  <c r="CC16" i="7"/>
  <c r="CC15" i="7"/>
  <c r="CC14" i="7"/>
  <c r="CC11" i="7"/>
  <c r="CC10" i="7"/>
  <c r="CC9" i="7"/>
  <c r="CC8" i="7"/>
  <c r="CC7" i="7"/>
  <c r="DB40" i="10"/>
  <c r="DC53" i="10"/>
  <c r="DC52" i="10"/>
  <c r="DC51" i="10"/>
  <c r="DC50" i="10"/>
  <c r="DC49" i="10"/>
  <c r="DC46" i="10"/>
  <c r="DC45" i="10"/>
  <c r="DC44" i="10"/>
  <c r="DC43" i="10"/>
  <c r="DC42" i="10"/>
  <c r="DC26" i="10"/>
  <c r="DC19" i="10"/>
  <c r="DC12" i="10"/>
  <c r="DC53" i="9"/>
  <c r="DC52" i="9"/>
  <c r="DC51" i="9"/>
  <c r="DC50" i="9"/>
  <c r="DC49" i="9"/>
  <c r="DC46" i="9"/>
  <c r="DC45" i="9"/>
  <c r="DC44" i="9"/>
  <c r="DC43" i="9"/>
  <c r="DC42" i="9"/>
  <c r="DC26" i="9"/>
  <c r="DC19" i="9"/>
  <c r="DC12" i="9"/>
  <c r="DC53" i="8"/>
  <c r="DC52" i="8"/>
  <c r="DC51" i="8"/>
  <c r="DC50" i="8"/>
  <c r="DC49" i="8"/>
  <c r="DC46" i="8"/>
  <c r="DC45" i="8"/>
  <c r="DC44" i="8"/>
  <c r="DC43" i="8"/>
  <c r="DC42" i="8"/>
  <c r="DC40" i="8"/>
  <c r="DC26" i="8"/>
  <c r="DC19" i="8"/>
  <c r="DC12" i="8"/>
  <c r="CC5" i="7"/>
  <c r="DC5" i="10" s="1"/>
  <c r="AI46" i="6"/>
  <c r="AI45" i="6"/>
  <c r="AI44" i="6"/>
  <c r="AI43" i="6"/>
  <c r="AI42" i="6"/>
  <c r="AI39" i="6"/>
  <c r="AI38" i="6"/>
  <c r="AI37" i="6"/>
  <c r="AI36" i="6"/>
  <c r="AI35" i="6"/>
  <c r="AI33" i="6"/>
  <c r="AI26" i="6"/>
  <c r="AI19" i="6"/>
  <c r="AI12" i="6"/>
  <c r="AI46" i="5"/>
  <c r="AI45" i="5"/>
  <c r="AI44" i="5"/>
  <c r="AI43" i="5"/>
  <c r="AI42" i="5"/>
  <c r="AI39" i="5"/>
  <c r="AI38" i="5"/>
  <c r="AI37" i="5"/>
  <c r="AI36" i="5"/>
  <c r="AI35" i="5"/>
  <c r="AI33" i="5"/>
  <c r="AI26" i="5"/>
  <c r="AI19" i="5"/>
  <c r="AI12" i="5"/>
  <c r="AI46" i="4"/>
  <c r="AI45" i="4"/>
  <c r="AI44" i="4"/>
  <c r="AI43" i="4"/>
  <c r="AI42" i="4"/>
  <c r="AI39" i="4"/>
  <c r="AI38" i="4"/>
  <c r="AI37" i="4"/>
  <c r="AI36" i="4"/>
  <c r="AI35" i="4"/>
  <c r="AI33" i="4"/>
  <c r="AI26" i="4"/>
  <c r="AI19" i="4"/>
  <c r="AI12" i="4"/>
  <c r="AH31" i="11"/>
  <c r="AH30" i="11"/>
  <c r="AH29" i="11"/>
  <c r="AH28" i="11"/>
  <c r="AH27" i="11"/>
  <c r="AH20" i="11"/>
  <c r="AH19" i="11"/>
  <c r="AH18" i="11"/>
  <c r="AH17" i="11"/>
  <c r="AH10" i="11"/>
  <c r="AH9" i="11"/>
  <c r="AH8" i="11"/>
  <c r="AH7" i="11"/>
  <c r="AH21" i="17"/>
  <c r="AH20" i="17"/>
  <c r="AH19" i="17"/>
  <c r="AH12" i="17"/>
  <c r="AH11" i="17"/>
  <c r="AH24" i="16"/>
  <c r="AH23" i="16"/>
  <c r="AH22" i="16"/>
  <c r="AH14" i="16"/>
  <c r="AH13" i="16"/>
  <c r="AH12" i="16"/>
  <c r="AH29" i="15"/>
  <c r="AH28" i="15"/>
  <c r="AH19" i="15"/>
  <c r="AH18" i="15"/>
  <c r="AH17" i="15"/>
  <c r="AH10" i="15"/>
  <c r="AH9" i="15"/>
  <c r="AH24" i="24"/>
  <c r="AH23" i="24"/>
  <c r="AH22" i="24"/>
  <c r="AH15" i="24"/>
  <c r="AH14" i="24"/>
  <c r="AH13" i="24"/>
  <c r="AH33" i="14"/>
  <c r="AH32" i="14"/>
  <c r="AH23" i="14"/>
  <c r="AH22" i="14"/>
  <c r="AH21" i="14"/>
  <c r="AH13" i="14"/>
  <c r="AH12" i="14"/>
  <c r="AH11" i="14"/>
  <c r="AH23" i="13"/>
  <c r="AH22" i="13"/>
  <c r="AH21" i="13"/>
  <c r="AH13" i="13"/>
  <c r="AH12" i="13"/>
  <c r="AH11" i="13"/>
  <c r="AH33" i="12"/>
  <c r="AH32" i="12"/>
  <c r="AH23" i="12"/>
  <c r="AH22" i="12"/>
  <c r="AH21" i="12"/>
  <c r="AH13" i="12"/>
  <c r="AH12" i="12"/>
  <c r="AH11" i="12"/>
  <c r="CC45" i="7" l="1"/>
  <c r="DC5" i="9"/>
  <c r="DC5" i="8"/>
  <c r="AH32" i="11"/>
  <c r="AH33" i="11"/>
  <c r="AH23" i="11"/>
  <c r="AH13" i="11"/>
  <c r="CC52" i="7"/>
  <c r="AI38" i="3"/>
  <c r="AI45" i="3"/>
  <c r="DC54" i="10"/>
  <c r="DC47" i="10"/>
  <c r="DC54" i="9"/>
  <c r="DC47" i="9"/>
  <c r="CC53" i="7"/>
  <c r="CC46" i="7"/>
  <c r="CC44" i="7"/>
  <c r="CC51" i="7"/>
  <c r="CC50" i="7"/>
  <c r="CC26" i="7"/>
  <c r="CC19" i="7"/>
  <c r="DC54" i="8"/>
  <c r="DC47" i="8"/>
  <c r="CC43" i="7"/>
  <c r="CC49" i="7"/>
  <c r="CC40" i="7"/>
  <c r="CC42" i="7"/>
  <c r="CC12" i="7"/>
  <c r="AI36" i="3"/>
  <c r="AI40" i="6"/>
  <c r="AI47" i="6"/>
  <c r="AI43" i="3"/>
  <c r="AI40" i="5"/>
  <c r="AI47" i="5"/>
  <c r="AI46" i="3"/>
  <c r="AI39" i="3"/>
  <c r="AI37" i="3"/>
  <c r="AI44" i="3"/>
  <c r="AI47" i="4"/>
  <c r="AI26" i="3"/>
  <c r="AI33" i="3"/>
  <c r="AI12" i="3"/>
  <c r="AI42" i="3"/>
  <c r="AI19" i="3"/>
  <c r="AI40" i="4"/>
  <c r="AI35" i="3"/>
  <c r="AH22" i="11"/>
  <c r="AH21" i="11"/>
  <c r="AH12" i="11"/>
  <c r="AH11" i="11"/>
  <c r="CC54" i="7" l="1"/>
  <c r="CC47" i="7"/>
  <c r="AI47" i="3"/>
  <c r="AI40" i="3"/>
  <c r="AG7" i="11"/>
  <c r="DB40" i="8" l="1"/>
  <c r="AG22" i="24" l="1"/>
  <c r="AG23" i="24"/>
  <c r="AH32" i="3" l="1"/>
  <c r="AH31" i="3"/>
  <c r="AH30" i="3"/>
  <c r="AH29" i="3"/>
  <c r="AH28" i="3"/>
  <c r="AH25" i="3"/>
  <c r="AH24" i="3"/>
  <c r="AH23" i="3"/>
  <c r="AH22" i="3"/>
  <c r="AH21" i="3"/>
  <c r="AH18" i="3"/>
  <c r="AH17" i="3"/>
  <c r="AH16" i="3"/>
  <c r="AH15" i="3"/>
  <c r="AH14" i="3"/>
  <c r="AH11" i="3"/>
  <c r="AH10" i="3"/>
  <c r="AH9" i="3"/>
  <c r="AH8" i="3"/>
  <c r="AH7" i="3"/>
  <c r="AH46" i="4"/>
  <c r="AH45" i="4"/>
  <c r="AH44" i="4"/>
  <c r="AH43" i="4"/>
  <c r="AH42" i="4"/>
  <c r="AH39" i="4"/>
  <c r="AH38" i="4"/>
  <c r="AH37" i="4"/>
  <c r="AH36" i="4"/>
  <c r="AH35" i="4"/>
  <c r="AH33" i="4"/>
  <c r="AH26" i="4"/>
  <c r="AH19" i="4"/>
  <c r="AH12" i="4"/>
  <c r="AH46" i="5"/>
  <c r="AH45" i="5"/>
  <c r="AH44" i="5"/>
  <c r="AH43" i="5"/>
  <c r="AH42" i="5"/>
  <c r="AH39" i="5"/>
  <c r="AH38" i="5"/>
  <c r="AH37" i="5"/>
  <c r="AH36" i="5"/>
  <c r="AH35" i="5"/>
  <c r="AH33" i="5"/>
  <c r="AH26" i="5"/>
  <c r="AH19" i="5"/>
  <c r="AH12" i="5"/>
  <c r="AH46" i="6"/>
  <c r="AH45" i="6"/>
  <c r="AH44" i="6"/>
  <c r="AH43" i="6"/>
  <c r="AH42" i="6"/>
  <c r="AH39" i="6"/>
  <c r="AH38" i="6"/>
  <c r="AH37" i="6"/>
  <c r="AH36" i="6"/>
  <c r="AH35" i="6"/>
  <c r="AH33" i="6"/>
  <c r="AH26" i="6"/>
  <c r="AH19" i="6"/>
  <c r="AH12" i="6"/>
  <c r="CB39" i="7"/>
  <c r="CB38" i="7"/>
  <c r="CB37" i="7"/>
  <c r="CB36" i="7"/>
  <c r="CB35" i="7"/>
  <c r="CB25" i="7"/>
  <c r="CB24" i="7"/>
  <c r="CB23" i="7"/>
  <c r="CB22" i="7"/>
  <c r="CB21" i="7"/>
  <c r="CB18" i="7"/>
  <c r="CB17" i="7"/>
  <c r="CB16" i="7"/>
  <c r="CB15" i="7"/>
  <c r="CB14" i="7"/>
  <c r="CB11" i="7"/>
  <c r="CB10" i="7"/>
  <c r="CB9" i="7"/>
  <c r="CB8" i="7"/>
  <c r="CB7" i="7"/>
  <c r="DB53" i="8"/>
  <c r="DA53" i="8"/>
  <c r="CZ53" i="8"/>
  <c r="DB52" i="8"/>
  <c r="DA52" i="8"/>
  <c r="CZ52" i="8"/>
  <c r="DB51" i="8"/>
  <c r="DA51" i="8"/>
  <c r="CZ51" i="8"/>
  <c r="DB50" i="8"/>
  <c r="DA50" i="8"/>
  <c r="CZ50" i="8"/>
  <c r="DB49" i="8"/>
  <c r="DA49" i="8"/>
  <c r="CZ49" i="8"/>
  <c r="DB46" i="8"/>
  <c r="DA46" i="8"/>
  <c r="CZ46" i="8"/>
  <c r="DB45" i="8"/>
  <c r="DA45" i="8"/>
  <c r="CZ45" i="8"/>
  <c r="DB44" i="8"/>
  <c r="DA44" i="8"/>
  <c r="CZ44" i="8"/>
  <c r="DB43" i="8"/>
  <c r="DA43" i="8"/>
  <c r="CZ43" i="8"/>
  <c r="DB42" i="8"/>
  <c r="DA42" i="8"/>
  <c r="CZ42" i="8"/>
  <c r="DB26" i="8"/>
  <c r="DB19" i="8"/>
  <c r="DB12" i="8"/>
  <c r="DB53" i="9"/>
  <c r="DA53" i="9"/>
  <c r="CZ53" i="9"/>
  <c r="DB52" i="9"/>
  <c r="DA52" i="9"/>
  <c r="CZ52" i="9"/>
  <c r="DB51" i="9"/>
  <c r="DA51" i="9"/>
  <c r="CZ51" i="9"/>
  <c r="DB50" i="9"/>
  <c r="DA50" i="9"/>
  <c r="CZ50" i="9"/>
  <c r="DB49" i="9"/>
  <c r="DA49" i="9"/>
  <c r="CZ49" i="9"/>
  <c r="DB46" i="9"/>
  <c r="DA46" i="9"/>
  <c r="CZ46" i="9"/>
  <c r="DB45" i="9"/>
  <c r="DA45" i="9"/>
  <c r="CZ45" i="9"/>
  <c r="DB44" i="9"/>
  <c r="DA44" i="9"/>
  <c r="CZ44" i="9"/>
  <c r="DB43" i="9"/>
  <c r="DA43" i="9"/>
  <c r="CZ43" i="9"/>
  <c r="DB42" i="9"/>
  <c r="DA42" i="9"/>
  <c r="CZ42" i="9"/>
  <c r="DB40" i="9"/>
  <c r="DB26" i="9"/>
  <c r="DB19" i="9"/>
  <c r="DB12" i="9"/>
  <c r="DB53" i="10"/>
  <c r="DA53" i="10"/>
  <c r="CZ53" i="10"/>
  <c r="DB52" i="10"/>
  <c r="DA52" i="10"/>
  <c r="CZ52" i="10"/>
  <c r="DB51" i="10"/>
  <c r="DA51" i="10"/>
  <c r="CZ51" i="10"/>
  <c r="DB50" i="10"/>
  <c r="DA50" i="10"/>
  <c r="CZ50" i="10"/>
  <c r="DB49" i="10"/>
  <c r="DA49" i="10"/>
  <c r="CZ49" i="10"/>
  <c r="DB46" i="10"/>
  <c r="DA46" i="10"/>
  <c r="CZ46" i="10"/>
  <c r="DB45" i="10"/>
  <c r="DA45" i="10"/>
  <c r="CZ45" i="10"/>
  <c r="DB44" i="10"/>
  <c r="DA44" i="10"/>
  <c r="CZ44" i="10"/>
  <c r="DB43" i="10"/>
  <c r="DA43" i="10"/>
  <c r="CZ43" i="10"/>
  <c r="DB42" i="10"/>
  <c r="DA42" i="10"/>
  <c r="CZ42" i="10"/>
  <c r="DB26" i="10"/>
  <c r="DB19" i="10"/>
  <c r="DB12" i="10"/>
  <c r="CB5" i="7"/>
  <c r="DB5" i="8" s="1"/>
  <c r="AH5" i="6"/>
  <c r="AH5" i="5"/>
  <c r="AH5" i="4"/>
  <c r="AG31" i="11"/>
  <c r="AG30" i="11"/>
  <c r="AG29" i="11"/>
  <c r="AG28" i="11"/>
  <c r="AG27" i="11"/>
  <c r="AG20" i="11"/>
  <c r="AG19" i="11"/>
  <c r="AG18" i="11"/>
  <c r="AG17" i="11"/>
  <c r="AG10" i="11"/>
  <c r="AG9" i="11"/>
  <c r="AG8" i="11"/>
  <c r="AG33" i="12"/>
  <c r="AG32" i="12"/>
  <c r="AG23" i="12"/>
  <c r="AG22" i="12"/>
  <c r="AG21" i="12"/>
  <c r="AG13" i="12"/>
  <c r="AG12" i="12"/>
  <c r="AG11" i="12"/>
  <c r="AG23" i="13"/>
  <c r="AG22" i="13"/>
  <c r="AG21" i="13"/>
  <c r="AG13" i="13"/>
  <c r="AG12" i="13"/>
  <c r="AG11" i="13"/>
  <c r="AG33" i="14"/>
  <c r="AG32" i="14"/>
  <c r="AG23" i="14"/>
  <c r="AG22" i="14"/>
  <c r="AG21" i="14"/>
  <c r="AG13" i="14"/>
  <c r="AG12" i="14"/>
  <c r="AG11" i="14"/>
  <c r="AG24" i="24"/>
  <c r="AG15" i="24"/>
  <c r="AG14" i="24"/>
  <c r="AG13" i="24"/>
  <c r="AG29" i="15"/>
  <c r="AG28" i="15"/>
  <c r="AG19" i="15"/>
  <c r="AG18" i="15"/>
  <c r="AG17" i="15"/>
  <c r="AG10" i="15"/>
  <c r="AG9" i="15"/>
  <c r="AG24" i="16"/>
  <c r="AG23" i="16"/>
  <c r="AG22" i="16"/>
  <c r="AG14" i="16"/>
  <c r="AG13" i="16"/>
  <c r="AG12" i="16"/>
  <c r="AG21" i="17"/>
  <c r="AG20" i="17"/>
  <c r="AG19" i="17"/>
  <c r="AG12" i="17"/>
  <c r="AG11" i="17"/>
  <c r="DB5" i="9" l="1"/>
  <c r="DB47" i="10"/>
  <c r="AH40" i="4"/>
  <c r="DB5" i="10"/>
  <c r="AG12" i="11"/>
  <c r="CB52" i="7"/>
  <c r="AH45" i="3"/>
  <c r="DB47" i="8"/>
  <c r="CB42" i="7"/>
  <c r="CB51" i="7"/>
  <c r="CB43" i="7"/>
  <c r="DB47" i="9"/>
  <c r="CB12" i="7"/>
  <c r="CB46" i="7"/>
  <c r="CB53" i="7"/>
  <c r="CB26" i="7"/>
  <c r="CB19" i="7"/>
  <c r="DB54" i="10"/>
  <c r="CB49" i="7"/>
  <c r="AH40" i="5"/>
  <c r="AH39" i="3"/>
  <c r="AH35" i="3"/>
  <c r="AH26" i="3"/>
  <c r="AH44" i="3"/>
  <c r="AH19" i="3"/>
  <c r="AH37" i="3"/>
  <c r="AH36" i="3"/>
  <c r="AH12" i="3"/>
  <c r="AH42" i="3"/>
  <c r="AH46" i="3"/>
  <c r="AH40" i="6"/>
  <c r="DB54" i="9"/>
  <c r="DB54" i="8"/>
  <c r="AH43" i="3"/>
  <c r="CB44" i="7"/>
  <c r="CB40" i="7"/>
  <c r="CB45" i="7"/>
  <c r="CB50" i="7"/>
  <c r="AH47" i="6"/>
  <c r="AH47" i="5"/>
  <c r="AH47" i="4"/>
  <c r="AH33" i="3"/>
  <c r="AH38" i="3"/>
  <c r="AG23" i="11"/>
  <c r="AG13" i="11"/>
  <c r="AG32" i="11"/>
  <c r="AG33" i="11"/>
  <c r="AG22" i="11"/>
  <c r="AG21" i="11"/>
  <c r="AG11" i="11"/>
  <c r="AH40" i="3" l="1"/>
  <c r="AH47" i="3"/>
  <c r="CB47" i="7"/>
  <c r="CB54" i="7"/>
  <c r="DA40" i="10" l="1"/>
  <c r="DA26" i="8" l="1"/>
  <c r="DA19" i="8"/>
  <c r="DA12" i="8"/>
  <c r="DA40" i="8"/>
  <c r="DA12" i="9"/>
  <c r="DA19" i="9"/>
  <c r="DA26" i="9"/>
  <c r="DA40" i="9"/>
  <c r="DA26" i="10"/>
  <c r="DA19" i="10"/>
  <c r="DA12" i="10"/>
  <c r="DA54" i="9" l="1"/>
  <c r="DA47" i="9"/>
  <c r="DA47" i="10"/>
  <c r="DA54" i="10"/>
  <c r="DA47" i="8"/>
  <c r="DA54" i="8"/>
  <c r="AF10" i="15"/>
  <c r="AF9" i="15"/>
  <c r="AF31" i="11" l="1"/>
  <c r="AF30" i="11"/>
  <c r="AF29" i="11"/>
  <c r="AF28" i="11"/>
  <c r="AF27" i="11"/>
  <c r="AF20" i="11"/>
  <c r="AF19" i="11"/>
  <c r="AF18" i="11"/>
  <c r="AF17" i="11"/>
  <c r="AF10" i="11"/>
  <c r="AF9" i="11"/>
  <c r="AF8" i="11"/>
  <c r="AF7" i="11"/>
  <c r="AF33" i="12"/>
  <c r="AF32" i="12"/>
  <c r="AF23" i="12"/>
  <c r="AF22" i="12"/>
  <c r="AF21" i="12"/>
  <c r="AF13" i="12"/>
  <c r="AF12" i="12"/>
  <c r="AF11" i="12"/>
  <c r="AF23" i="13"/>
  <c r="AF22" i="13"/>
  <c r="AF21" i="13"/>
  <c r="AF13" i="13"/>
  <c r="AF12" i="13"/>
  <c r="AF11" i="13"/>
  <c r="AF33" i="14"/>
  <c r="AF32" i="14"/>
  <c r="AF23" i="14"/>
  <c r="AF22" i="14"/>
  <c r="AF21" i="14"/>
  <c r="AF13" i="14"/>
  <c r="AF12" i="14"/>
  <c r="AF11" i="14"/>
  <c r="AF24" i="24"/>
  <c r="AF23" i="24"/>
  <c r="AF22" i="24"/>
  <c r="AF15" i="24"/>
  <c r="AF14" i="24"/>
  <c r="AF13" i="24"/>
  <c r="AF29" i="15"/>
  <c r="AF28" i="15"/>
  <c r="AF19" i="15"/>
  <c r="AF18" i="15"/>
  <c r="AF17" i="15"/>
  <c r="AF24" i="16"/>
  <c r="AF23" i="16"/>
  <c r="AF22" i="16"/>
  <c r="AF14" i="16"/>
  <c r="AF13" i="16"/>
  <c r="AF12" i="16"/>
  <c r="AF21" i="17"/>
  <c r="AF20" i="17"/>
  <c r="AF19" i="17"/>
  <c r="AF12" i="17"/>
  <c r="AF11" i="17"/>
  <c r="AG32" i="3"/>
  <c r="AG31" i="3"/>
  <c r="AG30" i="3"/>
  <c r="AG29" i="3"/>
  <c r="AG28" i="3"/>
  <c r="AG25" i="3"/>
  <c r="AG24" i="3"/>
  <c r="AG23" i="3"/>
  <c r="AG22" i="3"/>
  <c r="AG21" i="3"/>
  <c r="AG18" i="3"/>
  <c r="AG17" i="3"/>
  <c r="AG16" i="3"/>
  <c r="AG15" i="3"/>
  <c r="AG14" i="3"/>
  <c r="AG11" i="3"/>
  <c r="AG10" i="3"/>
  <c r="AG9" i="3"/>
  <c r="AG8" i="3"/>
  <c r="AG7" i="3"/>
  <c r="AG46" i="4"/>
  <c r="AF46" i="4"/>
  <c r="AG45" i="4"/>
  <c r="AF45" i="4"/>
  <c r="AG44" i="4"/>
  <c r="AF44" i="4"/>
  <c r="AG43" i="4"/>
  <c r="AF43" i="4"/>
  <c r="AG42" i="4"/>
  <c r="AF42" i="4"/>
  <c r="AG39" i="4"/>
  <c r="AF39" i="4"/>
  <c r="AG38" i="4"/>
  <c r="AF38" i="4"/>
  <c r="AG37" i="4"/>
  <c r="AF37" i="4"/>
  <c r="AG36" i="4"/>
  <c r="AF36" i="4"/>
  <c r="AG35" i="4"/>
  <c r="AF35" i="4"/>
  <c r="AG33" i="4"/>
  <c r="AG26" i="4"/>
  <c r="AG19" i="4"/>
  <c r="AG12" i="4"/>
  <c r="AG46" i="5"/>
  <c r="AF46" i="5"/>
  <c r="AG45" i="5"/>
  <c r="AF45" i="5"/>
  <c r="AG44" i="5"/>
  <c r="AF44" i="5"/>
  <c r="AG43" i="5"/>
  <c r="AF43" i="5"/>
  <c r="AG42" i="5"/>
  <c r="AF42" i="5"/>
  <c r="AG39" i="5"/>
  <c r="AF39" i="5"/>
  <c r="AG38" i="5"/>
  <c r="AF38" i="5"/>
  <c r="AG37" i="5"/>
  <c r="AF37" i="5"/>
  <c r="AG36" i="5"/>
  <c r="AF36" i="5"/>
  <c r="AG35" i="5"/>
  <c r="AF35" i="5"/>
  <c r="AG33" i="5"/>
  <c r="AG26" i="5"/>
  <c r="AG19" i="5"/>
  <c r="AG12" i="5"/>
  <c r="AG39" i="6"/>
  <c r="AG38" i="6"/>
  <c r="AG37" i="6"/>
  <c r="AG36" i="6"/>
  <c r="AG35" i="6"/>
  <c r="AG46" i="6"/>
  <c r="AG45" i="6"/>
  <c r="AG44" i="6"/>
  <c r="AG43" i="6"/>
  <c r="AG42" i="6"/>
  <c r="AF46" i="6"/>
  <c r="AF45" i="6"/>
  <c r="AF44" i="6"/>
  <c r="AF43" i="6"/>
  <c r="AF42" i="6"/>
  <c r="AF39" i="6"/>
  <c r="AF38" i="6"/>
  <c r="AF37" i="6"/>
  <c r="AF36" i="6"/>
  <c r="AF35" i="6"/>
  <c r="AG33" i="6"/>
  <c r="AG26" i="6"/>
  <c r="AG19" i="6"/>
  <c r="AG12" i="6"/>
  <c r="CA39" i="7"/>
  <c r="CA38" i="7"/>
  <c r="CA37" i="7"/>
  <c r="CA36" i="7"/>
  <c r="CA35" i="7"/>
  <c r="CA25" i="7"/>
  <c r="CA24" i="7"/>
  <c r="CA23" i="7"/>
  <c r="CA22" i="7"/>
  <c r="CA21" i="7"/>
  <c r="CA18" i="7"/>
  <c r="CA17" i="7"/>
  <c r="CA16" i="7"/>
  <c r="CA15" i="7"/>
  <c r="CA14" i="7"/>
  <c r="CA11" i="7"/>
  <c r="CA10" i="7"/>
  <c r="CA9" i="7"/>
  <c r="CA8" i="7"/>
  <c r="CA7" i="7"/>
  <c r="CA5" i="7"/>
  <c r="DA5" i="10" s="1"/>
  <c r="AG5" i="4"/>
  <c r="AG5" i="5"/>
  <c r="AF5" i="5"/>
  <c r="AG5" i="6"/>
  <c r="AF5" i="6"/>
  <c r="AE5" i="6"/>
  <c r="AE5" i="5"/>
  <c r="AE5" i="4"/>
  <c r="AF5" i="4"/>
  <c r="AF7" i="3"/>
  <c r="AF22" i="11" l="1"/>
  <c r="AF11" i="11"/>
  <c r="AF12" i="11"/>
  <c r="AF23" i="11"/>
  <c r="AF21" i="11"/>
  <c r="AF13" i="11"/>
  <c r="DA5" i="8"/>
  <c r="AF33" i="11"/>
  <c r="DA5" i="9"/>
  <c r="AF32" i="11"/>
  <c r="CA45" i="7"/>
  <c r="CA52" i="7"/>
  <c r="AG38" i="3"/>
  <c r="AG45" i="3"/>
  <c r="AG47" i="6"/>
  <c r="AG40" i="6"/>
  <c r="AG37" i="3"/>
  <c r="AG40" i="5"/>
  <c r="AG36" i="3"/>
  <c r="AG43" i="3"/>
  <c r="AG47" i="5"/>
  <c r="AG35" i="3"/>
  <c r="AG42" i="3"/>
  <c r="AG47" i="4"/>
  <c r="AG40" i="4"/>
  <c r="AG19" i="3"/>
  <c r="AG44" i="3"/>
  <c r="AG39" i="3"/>
  <c r="AG46" i="3"/>
  <c r="AG33" i="3"/>
  <c r="AG26" i="3"/>
  <c r="CA53" i="7"/>
  <c r="CA50" i="7"/>
  <c r="CA49" i="7"/>
  <c r="CA42" i="7"/>
  <c r="CA51" i="7"/>
  <c r="CA43" i="7"/>
  <c r="CA44" i="7"/>
  <c r="CA12" i="7"/>
  <c r="CA19" i="7"/>
  <c r="CA26" i="7"/>
  <c r="CA46" i="7"/>
  <c r="CA40" i="7"/>
  <c r="H17" i="27"/>
  <c r="CA54" i="7" l="1"/>
  <c r="CA47" i="7"/>
  <c r="AF14" i="3" l="1"/>
  <c r="AF8" i="3"/>
  <c r="AE31" i="11" l="1"/>
  <c r="AE30" i="11"/>
  <c r="AE29" i="11"/>
  <c r="AE28" i="11"/>
  <c r="AE27" i="11"/>
  <c r="AE20" i="11"/>
  <c r="AE19" i="11"/>
  <c r="AE18" i="11"/>
  <c r="AE17" i="11"/>
  <c r="AE10" i="11"/>
  <c r="AE9" i="11"/>
  <c r="AE8" i="11"/>
  <c r="AE7" i="11"/>
  <c r="AE12" i="11" l="1"/>
  <c r="AE13" i="11"/>
  <c r="AE11" i="11"/>
  <c r="AE22" i="11"/>
  <c r="AE23" i="11"/>
  <c r="AE32" i="11"/>
  <c r="AE33" i="11"/>
  <c r="AE21" i="11"/>
  <c r="AE12" i="17" l="1"/>
  <c r="AE11" i="17"/>
  <c r="AE21" i="17"/>
  <c r="AE20" i="17"/>
  <c r="AE19" i="17"/>
  <c r="AE24" i="16" l="1"/>
  <c r="AE23" i="16"/>
  <c r="AE22" i="16"/>
  <c r="AE14" i="16"/>
  <c r="AE13" i="16"/>
  <c r="AE12" i="16"/>
  <c r="AE29" i="15"/>
  <c r="AE28" i="15"/>
  <c r="AE19" i="15"/>
  <c r="AE18" i="15"/>
  <c r="AE17" i="15"/>
  <c r="AE10" i="15"/>
  <c r="AE9" i="15"/>
  <c r="AE24" i="24" l="1"/>
  <c r="AE23" i="24"/>
  <c r="AE22" i="24"/>
  <c r="AE15" i="24"/>
  <c r="AE14" i="24"/>
  <c r="AE13" i="24"/>
  <c r="AE33" i="14"/>
  <c r="AE32" i="14"/>
  <c r="AE23" i="14"/>
  <c r="AE22" i="14"/>
  <c r="AE21" i="14"/>
  <c r="AE13" i="14"/>
  <c r="AE12" i="14"/>
  <c r="AE11" i="14"/>
  <c r="AE23" i="13"/>
  <c r="AE22" i="13"/>
  <c r="AE21" i="13"/>
  <c r="AE13" i="13"/>
  <c r="AE12" i="13"/>
  <c r="AE11" i="13"/>
  <c r="AE33" i="12"/>
  <c r="AE32" i="12"/>
  <c r="AE23" i="12"/>
  <c r="AE22" i="12"/>
  <c r="AE21" i="12"/>
  <c r="AE13" i="12"/>
  <c r="AE12" i="12"/>
  <c r="AE11" i="12"/>
  <c r="AF32" i="3"/>
  <c r="AF31" i="3"/>
  <c r="AF30" i="3"/>
  <c r="AF29" i="3"/>
  <c r="AF28" i="3"/>
  <c r="AF25" i="3"/>
  <c r="AF24" i="3"/>
  <c r="AF23" i="3"/>
  <c r="AF22" i="3"/>
  <c r="AF21" i="3"/>
  <c r="AF18" i="3"/>
  <c r="AF17" i="3"/>
  <c r="AF16" i="3"/>
  <c r="AF15" i="3"/>
  <c r="AF11" i="3"/>
  <c r="AF10" i="3"/>
  <c r="AF9" i="3"/>
  <c r="BZ39" i="7"/>
  <c r="BZ38" i="7"/>
  <c r="BZ37" i="7"/>
  <c r="BZ36" i="7"/>
  <c r="BZ35" i="7"/>
  <c r="BZ25" i="7"/>
  <c r="BZ24" i="7"/>
  <c r="BZ23" i="7"/>
  <c r="BZ22" i="7"/>
  <c r="BZ21" i="7"/>
  <c r="BZ18" i="7"/>
  <c r="BZ17" i="7"/>
  <c r="BZ16" i="7"/>
  <c r="BZ15" i="7"/>
  <c r="BZ14" i="7"/>
  <c r="BZ11" i="7"/>
  <c r="BZ10" i="7"/>
  <c r="BZ9" i="7"/>
  <c r="BZ8" i="7"/>
  <c r="BZ7" i="7"/>
  <c r="BZ53" i="7" l="1"/>
  <c r="BZ51" i="7"/>
  <c r="BZ50" i="7"/>
  <c r="BZ49" i="7"/>
  <c r="AF43" i="3"/>
  <c r="AF46" i="3"/>
  <c r="AF44" i="3"/>
  <c r="AF42" i="3"/>
  <c r="BZ12" i="7"/>
  <c r="BZ26" i="7"/>
  <c r="BZ43" i="7"/>
  <c r="BZ45" i="7"/>
  <c r="BZ52" i="7"/>
  <c r="BZ19" i="7"/>
  <c r="BZ40" i="7"/>
  <c r="BZ42" i="7"/>
  <c r="BZ44" i="7"/>
  <c r="BZ46" i="7"/>
  <c r="AF12" i="3"/>
  <c r="AF26" i="3"/>
  <c r="AF36" i="3"/>
  <c r="AF38" i="3"/>
  <c r="AF45" i="3"/>
  <c r="AF19" i="3"/>
  <c r="AF33" i="3"/>
  <c r="AF35" i="3"/>
  <c r="AF37" i="3"/>
  <c r="AF39" i="3"/>
  <c r="AF33" i="6"/>
  <c r="AF26" i="6"/>
  <c r="AF19" i="6"/>
  <c r="AF12" i="6"/>
  <c r="CZ12" i="8"/>
  <c r="CZ19" i="8"/>
  <c r="CZ26" i="8"/>
  <c r="CZ40" i="8"/>
  <c r="CZ40" i="9"/>
  <c r="CZ26" i="9"/>
  <c r="CZ19" i="9"/>
  <c r="CZ12" i="9"/>
  <c r="CZ12" i="10"/>
  <c r="CZ19" i="10"/>
  <c r="CZ26" i="10"/>
  <c r="CZ40" i="10"/>
  <c r="AF33" i="5"/>
  <c r="AF26" i="5"/>
  <c r="AF19" i="5"/>
  <c r="AF12" i="5"/>
  <c r="AF33" i="4"/>
  <c r="AF26" i="4"/>
  <c r="AF19" i="4"/>
  <c r="AF12" i="4"/>
  <c r="CZ54" i="10" l="1"/>
  <c r="CZ47" i="10"/>
  <c r="CZ54" i="8"/>
  <c r="CZ47" i="8"/>
  <c r="CZ54" i="9"/>
  <c r="CZ47" i="9"/>
  <c r="AF40" i="4"/>
  <c r="AF47" i="4"/>
  <c r="AF40" i="5"/>
  <c r="AF47" i="5"/>
  <c r="AF40" i="6"/>
  <c r="AF47" i="6"/>
  <c r="BZ54" i="7"/>
  <c r="BZ47" i="7"/>
  <c r="AF47" i="3"/>
  <c r="AF40" i="3"/>
  <c r="BZ5" i="7" l="1"/>
  <c r="CZ5" i="10" s="1"/>
  <c r="CZ5" i="9" l="1"/>
  <c r="CZ5" i="8"/>
  <c r="AE33" i="6"/>
  <c r="AE33" i="5"/>
  <c r="AE33" i="4"/>
  <c r="AE7" i="3" l="1"/>
  <c r="AE8" i="3"/>
  <c r="AE9" i="3"/>
  <c r="AE10" i="3"/>
  <c r="AE11" i="3"/>
  <c r="AE14" i="3"/>
  <c r="AE15" i="3"/>
  <c r="AE16" i="3"/>
  <c r="AE17" i="3"/>
  <c r="AE18" i="3"/>
  <c r="AE21" i="3"/>
  <c r="AE22" i="3"/>
  <c r="AE23" i="3"/>
  <c r="AE24" i="3"/>
  <c r="AE25" i="3"/>
  <c r="AE28" i="3"/>
  <c r="AE29" i="3"/>
  <c r="AE30" i="3"/>
  <c r="AE31" i="3"/>
  <c r="AE32" i="3"/>
  <c r="AD31" i="11" l="1"/>
  <c r="AD30" i="11"/>
  <c r="AD29" i="11"/>
  <c r="AD28" i="11"/>
  <c r="AD27" i="11"/>
  <c r="AD20" i="11"/>
  <c r="AD19" i="11"/>
  <c r="AD18" i="11"/>
  <c r="AD17" i="11"/>
  <c r="AD10" i="11"/>
  <c r="AD9" i="11"/>
  <c r="AD8" i="11"/>
  <c r="AD7" i="11"/>
  <c r="AD33" i="11" l="1"/>
  <c r="AD32" i="11"/>
  <c r="AD23" i="11"/>
  <c r="AD22" i="11"/>
  <c r="AD21" i="11"/>
  <c r="AD13" i="11"/>
  <c r="AD12" i="11"/>
  <c r="AD11" i="11"/>
  <c r="AD33" i="12"/>
  <c r="AD32" i="12"/>
  <c r="AD23" i="12"/>
  <c r="AD22" i="12"/>
  <c r="AD21" i="12"/>
  <c r="AD13" i="12"/>
  <c r="AD12" i="12"/>
  <c r="AD11" i="12"/>
  <c r="AD23" i="13"/>
  <c r="AD22" i="13"/>
  <c r="AD21" i="13"/>
  <c r="AD13" i="13"/>
  <c r="AD12" i="13"/>
  <c r="AD11" i="13"/>
  <c r="AD33" i="14"/>
  <c r="AD32" i="14"/>
  <c r="AD23" i="14"/>
  <c r="AD22" i="14"/>
  <c r="AD21" i="14"/>
  <c r="AD13" i="14"/>
  <c r="AD12" i="14"/>
  <c r="AD11" i="14"/>
  <c r="AD24" i="24"/>
  <c r="AD23" i="24"/>
  <c r="AD22" i="24"/>
  <c r="AD15" i="24"/>
  <c r="AD14" i="24"/>
  <c r="AD13" i="24"/>
  <c r="AD29" i="15"/>
  <c r="AD28" i="15"/>
  <c r="AD19" i="15"/>
  <c r="AD18" i="15"/>
  <c r="AD17" i="15"/>
  <c r="AD10" i="15"/>
  <c r="AD9" i="15"/>
  <c r="AD24" i="16"/>
  <c r="AD23" i="16"/>
  <c r="AD22" i="16"/>
  <c r="AD14" i="16"/>
  <c r="AD13" i="16"/>
  <c r="AD12" i="16"/>
  <c r="AD21" i="17"/>
  <c r="AD20" i="17"/>
  <c r="AD19" i="17"/>
  <c r="AD12" i="17"/>
  <c r="AD11" i="17"/>
  <c r="BY39" i="7"/>
  <c r="BY38" i="7"/>
  <c r="BY37" i="7"/>
  <c r="BY36" i="7"/>
  <c r="BY35" i="7"/>
  <c r="BY25" i="7"/>
  <c r="BY24" i="7"/>
  <c r="BY23" i="7"/>
  <c r="BY22" i="7"/>
  <c r="BY21" i="7"/>
  <c r="BY18" i="7"/>
  <c r="BY17" i="7"/>
  <c r="BY16" i="7"/>
  <c r="BY15" i="7"/>
  <c r="BY14" i="7"/>
  <c r="BY11" i="7"/>
  <c r="BY10" i="7"/>
  <c r="BY9" i="7"/>
  <c r="BY8" i="7"/>
  <c r="BY7" i="7"/>
  <c r="BY12" i="7" l="1"/>
  <c r="AE33" i="3"/>
  <c r="BY19" i="7"/>
  <c r="BY40" i="7"/>
  <c r="AE19" i="3"/>
  <c r="BY26" i="7"/>
  <c r="AE12" i="3"/>
  <c r="AE26" i="3"/>
  <c r="CY53" i="10"/>
  <c r="CY52" i="10"/>
  <c r="CY51" i="10"/>
  <c r="CY50" i="10"/>
  <c r="CY49" i="10"/>
  <c r="CY46" i="10"/>
  <c r="CY45" i="10"/>
  <c r="CY44" i="10"/>
  <c r="CY43" i="10"/>
  <c r="CY42" i="10"/>
  <c r="CY40" i="10"/>
  <c r="CY26" i="10"/>
  <c r="CY19" i="10"/>
  <c r="CY12" i="10"/>
  <c r="CY53" i="9"/>
  <c r="CY52" i="9"/>
  <c r="CY51" i="9"/>
  <c r="CY50" i="9"/>
  <c r="CY49" i="9"/>
  <c r="CY46" i="9"/>
  <c r="CY45" i="9"/>
  <c r="CY44" i="9"/>
  <c r="CY43" i="9"/>
  <c r="CY42" i="9"/>
  <c r="CY40" i="9"/>
  <c r="CY26" i="9"/>
  <c r="CY19" i="9"/>
  <c r="CY12" i="9"/>
  <c r="CY53" i="8"/>
  <c r="CY52" i="8"/>
  <c r="CY51" i="8"/>
  <c r="CY50" i="8"/>
  <c r="CY49" i="8"/>
  <c r="CY46" i="8"/>
  <c r="CY45" i="8"/>
  <c r="CY44" i="8"/>
  <c r="CY43" i="8"/>
  <c r="CY42" i="8"/>
  <c r="CY40" i="8"/>
  <c r="CY26" i="8"/>
  <c r="CY19" i="8"/>
  <c r="CY12" i="8"/>
  <c r="BY53" i="7"/>
  <c r="BY52" i="7"/>
  <c r="BY51" i="7"/>
  <c r="BY50" i="7"/>
  <c r="BY49" i="7"/>
  <c r="BY46" i="7"/>
  <c r="BY45" i="7"/>
  <c r="BY44" i="7"/>
  <c r="BY43" i="7"/>
  <c r="BY42" i="7"/>
  <c r="AE46" i="6"/>
  <c r="AE45" i="6"/>
  <c r="AE44" i="6"/>
  <c r="AE43" i="6"/>
  <c r="AE42" i="6"/>
  <c r="AE39" i="6"/>
  <c r="AE38" i="6"/>
  <c r="AE37" i="6"/>
  <c r="AE36" i="6"/>
  <c r="AE35" i="6"/>
  <c r="AE26" i="6"/>
  <c r="AE19" i="6"/>
  <c r="AE12" i="6"/>
  <c r="AE46" i="5"/>
  <c r="AE45" i="5"/>
  <c r="AE44" i="5"/>
  <c r="AE43" i="5"/>
  <c r="AE42" i="5"/>
  <c r="AE39" i="5"/>
  <c r="AE38" i="5"/>
  <c r="AE37" i="5"/>
  <c r="AE36" i="5"/>
  <c r="AE35" i="5"/>
  <c r="AE26" i="5"/>
  <c r="AE19" i="5"/>
  <c r="AE12" i="5"/>
  <c r="AE46" i="4"/>
  <c r="AE45" i="4"/>
  <c r="AE44" i="4"/>
  <c r="AE43" i="4"/>
  <c r="AE42" i="4"/>
  <c r="AE39" i="4"/>
  <c r="AE38" i="4"/>
  <c r="AE37" i="4"/>
  <c r="AE36" i="4"/>
  <c r="AE35" i="4"/>
  <c r="AE26" i="4"/>
  <c r="AE19" i="4"/>
  <c r="AE12" i="4"/>
  <c r="AE46" i="3"/>
  <c r="AE45" i="3"/>
  <c r="AE44" i="3"/>
  <c r="AE43" i="3"/>
  <c r="AE42" i="3"/>
  <c r="AE39" i="3"/>
  <c r="AE38" i="3"/>
  <c r="AE37" i="3"/>
  <c r="AE36" i="3"/>
  <c r="AE35" i="3"/>
  <c r="BY5" i="7"/>
  <c r="CY5" i="9" s="1"/>
  <c r="AE47" i="3" l="1"/>
  <c r="AE40" i="3"/>
  <c r="AE40" i="5"/>
  <c r="CY54" i="8"/>
  <c r="CY54" i="9"/>
  <c r="BY54" i="7"/>
  <c r="CY5" i="10"/>
  <c r="CY5" i="8"/>
  <c r="BY47" i="7"/>
  <c r="CY54" i="10"/>
  <c r="CY47" i="10"/>
  <c r="CY47" i="9"/>
  <c r="CY47" i="8"/>
  <c r="AE47" i="6"/>
  <c r="AE40" i="6"/>
  <c r="AE47" i="5"/>
  <c r="AE40" i="4"/>
  <c r="AE47" i="4"/>
  <c r="AC31" i="11" l="1"/>
  <c r="AC30" i="11"/>
  <c r="AC29" i="11"/>
  <c r="AC28" i="11"/>
  <c r="AC27" i="11"/>
  <c r="AC20" i="11"/>
  <c r="AC19" i="11"/>
  <c r="AC18" i="11"/>
  <c r="AC17" i="11"/>
  <c r="AC10" i="11"/>
  <c r="AC9" i="11"/>
  <c r="AC8" i="11"/>
  <c r="AC7" i="11"/>
  <c r="AC33" i="12"/>
  <c r="AC32" i="12"/>
  <c r="AC23" i="12"/>
  <c r="AC22" i="12"/>
  <c r="AC21" i="12"/>
  <c r="AC13" i="12"/>
  <c r="AC12" i="12"/>
  <c r="AC11" i="12"/>
  <c r="AC23" i="13"/>
  <c r="AC22" i="13"/>
  <c r="AC21" i="13"/>
  <c r="AC13" i="13"/>
  <c r="AC12" i="13"/>
  <c r="AC11" i="13"/>
  <c r="AC33" i="14"/>
  <c r="AC32" i="14"/>
  <c r="AC23" i="14"/>
  <c r="AC22" i="14"/>
  <c r="AC21" i="14"/>
  <c r="AC13" i="14"/>
  <c r="AC12" i="14"/>
  <c r="AC11" i="14"/>
  <c r="AC24" i="24"/>
  <c r="AC23" i="24"/>
  <c r="AC22" i="24"/>
  <c r="AC15" i="24"/>
  <c r="AC14" i="24"/>
  <c r="AC13" i="24"/>
  <c r="AC29" i="15"/>
  <c r="AC28" i="15"/>
  <c r="AC19" i="15"/>
  <c r="AC18" i="15"/>
  <c r="AC17" i="15"/>
  <c r="AC10" i="15"/>
  <c r="AC9" i="15"/>
  <c r="AC24" i="16"/>
  <c r="AC23" i="16"/>
  <c r="AC22" i="16"/>
  <c r="AC14" i="16"/>
  <c r="AC13" i="16"/>
  <c r="AC12" i="16"/>
  <c r="AC21" i="17"/>
  <c r="AC20" i="17"/>
  <c r="AC19" i="17"/>
  <c r="AC12" i="17"/>
  <c r="AC11" i="17"/>
  <c r="AD46" i="4"/>
  <c r="AD45" i="4"/>
  <c r="AD44" i="4"/>
  <c r="AD43" i="4"/>
  <c r="AD42" i="4"/>
  <c r="AD39" i="4"/>
  <c r="AD38" i="4"/>
  <c r="AD37" i="4"/>
  <c r="AD36" i="4"/>
  <c r="AD35" i="4"/>
  <c r="AD33" i="4"/>
  <c r="AD26" i="4"/>
  <c r="AD19" i="4"/>
  <c r="AD12" i="4"/>
  <c r="AD46" i="5"/>
  <c r="AD45" i="5"/>
  <c r="AD44" i="5"/>
  <c r="AD43" i="5"/>
  <c r="AD42" i="5"/>
  <c r="AD39" i="5"/>
  <c r="AD38" i="5"/>
  <c r="AD37" i="5"/>
  <c r="AD36" i="5"/>
  <c r="AD35" i="5"/>
  <c r="AD33" i="5"/>
  <c r="AD26" i="5"/>
  <c r="AD19" i="5"/>
  <c r="AD12" i="5"/>
  <c r="AD46" i="6"/>
  <c r="AD45" i="6"/>
  <c r="AD44" i="6"/>
  <c r="AD43" i="6"/>
  <c r="AD42" i="6"/>
  <c r="AD39" i="6"/>
  <c r="AD38" i="6"/>
  <c r="AD37" i="6"/>
  <c r="AD36" i="6"/>
  <c r="AD35" i="6"/>
  <c r="AD33" i="6"/>
  <c r="AD26" i="6"/>
  <c r="AD19" i="6"/>
  <c r="AD12" i="6"/>
  <c r="CX53" i="8"/>
  <c r="CX52" i="8"/>
  <c r="CX51" i="8"/>
  <c r="CX50" i="8"/>
  <c r="CX49" i="8"/>
  <c r="CX46" i="8"/>
  <c r="CX45" i="8"/>
  <c r="CX44" i="8"/>
  <c r="CX43" i="8"/>
  <c r="CX42" i="8"/>
  <c r="CX40" i="8"/>
  <c r="CX26" i="8"/>
  <c r="CX19" i="8"/>
  <c r="CX12" i="8"/>
  <c r="CX53" i="9"/>
  <c r="CX52" i="9"/>
  <c r="CX51" i="9"/>
  <c r="CX50" i="9"/>
  <c r="CX49" i="9"/>
  <c r="CX46" i="9"/>
  <c r="CX45" i="9"/>
  <c r="CX44" i="9"/>
  <c r="CX43" i="9"/>
  <c r="CX42" i="9"/>
  <c r="CX40" i="9"/>
  <c r="CX26" i="9"/>
  <c r="CX19" i="9"/>
  <c r="CX12" i="9"/>
  <c r="CX53" i="10"/>
  <c r="CX52" i="10"/>
  <c r="CX51" i="10"/>
  <c r="CX50" i="10"/>
  <c r="CX49" i="10"/>
  <c r="CX46" i="10"/>
  <c r="CX45" i="10"/>
  <c r="CX44" i="10"/>
  <c r="CX43" i="10"/>
  <c r="CX42" i="10"/>
  <c r="CX40" i="10"/>
  <c r="CX26" i="10"/>
  <c r="CX19" i="10"/>
  <c r="CX12" i="10"/>
  <c r="BX39" i="7"/>
  <c r="BX38" i="7"/>
  <c r="BX37" i="7"/>
  <c r="BX36" i="7"/>
  <c r="BX35" i="7"/>
  <c r="BX25" i="7"/>
  <c r="BX24" i="7"/>
  <c r="BX23" i="7"/>
  <c r="BX22" i="7"/>
  <c r="BX21" i="7"/>
  <c r="BX18" i="7"/>
  <c r="BX17" i="7"/>
  <c r="BX16" i="7"/>
  <c r="BX15" i="7"/>
  <c r="BX14" i="7"/>
  <c r="BX11" i="7"/>
  <c r="BX10" i="7"/>
  <c r="BX9" i="7"/>
  <c r="BX8" i="7"/>
  <c r="BX7" i="7"/>
  <c r="AD32" i="3"/>
  <c r="AD31" i="3"/>
  <c r="AD30" i="3"/>
  <c r="AD29" i="3"/>
  <c r="AD28" i="3"/>
  <c r="AD25" i="3"/>
  <c r="AD24" i="3"/>
  <c r="AD23" i="3"/>
  <c r="AD22" i="3"/>
  <c r="AD21" i="3"/>
  <c r="AD18" i="3"/>
  <c r="AD17" i="3"/>
  <c r="AD16" i="3"/>
  <c r="AD15" i="3"/>
  <c r="AD14" i="3"/>
  <c r="AD11" i="3"/>
  <c r="AD10" i="3"/>
  <c r="AD9" i="3"/>
  <c r="AD8" i="3"/>
  <c r="AD7" i="3"/>
  <c r="BX5" i="7"/>
  <c r="CX5" i="10" s="1"/>
  <c r="AD5" i="6"/>
  <c r="AD5" i="5"/>
  <c r="AD5" i="4"/>
  <c r="AC32" i="11" l="1"/>
  <c r="BX45" i="7"/>
  <c r="BX46" i="7"/>
  <c r="CX47" i="8"/>
  <c r="AD38" i="3"/>
  <c r="CX47" i="9"/>
  <c r="CX47" i="10"/>
  <c r="BX50" i="7"/>
  <c r="AD40" i="6"/>
  <c r="AD40" i="5"/>
  <c r="AD39" i="3"/>
  <c r="AD40" i="4"/>
  <c r="CX5" i="9"/>
  <c r="CX5" i="8"/>
  <c r="BX52" i="7"/>
  <c r="AD45" i="3"/>
  <c r="CX54" i="10"/>
  <c r="CX54" i="9"/>
  <c r="BX53" i="7"/>
  <c r="BX44" i="7"/>
  <c r="BX51" i="7"/>
  <c r="BX40" i="7"/>
  <c r="BX12" i="7"/>
  <c r="BX43" i="7"/>
  <c r="BX26" i="7"/>
  <c r="CX54" i="8"/>
  <c r="BX49" i="7"/>
  <c r="BX19" i="7"/>
  <c r="BX42" i="7"/>
  <c r="AD47" i="6"/>
  <c r="AD47" i="5"/>
  <c r="AD46" i="3"/>
  <c r="AD37" i="3"/>
  <c r="AD44" i="3"/>
  <c r="AD43" i="3"/>
  <c r="AD12" i="3"/>
  <c r="AD36" i="3"/>
  <c r="AD33" i="3"/>
  <c r="AD26" i="3"/>
  <c r="AD47" i="4"/>
  <c r="AD42" i="3"/>
  <c r="AD19" i="3"/>
  <c r="AD35" i="3"/>
  <c r="AC33" i="11"/>
  <c r="AC23" i="11"/>
  <c r="AC13" i="11"/>
  <c r="AC22" i="11"/>
  <c r="AC21" i="11"/>
  <c r="AC12" i="11"/>
  <c r="AC11" i="11"/>
  <c r="AD40" i="3" l="1"/>
  <c r="BX54" i="7"/>
  <c r="BX47" i="7"/>
  <c r="AD47" i="3"/>
  <c r="O6" i="30" l="1"/>
  <c r="P6" i="30"/>
  <c r="AB24" i="24" l="1"/>
  <c r="AB23" i="24"/>
  <c r="AB22" i="24"/>
  <c r="AB15" i="24"/>
  <c r="AB14" i="24"/>
  <c r="AB13" i="24"/>
  <c r="AB33" i="14"/>
  <c r="AB32" i="14"/>
  <c r="AB23" i="14"/>
  <c r="AB22" i="14"/>
  <c r="AB21" i="14"/>
  <c r="AB13" i="14"/>
  <c r="AB12" i="14"/>
  <c r="AB11" i="14"/>
  <c r="AB23" i="13"/>
  <c r="AB22" i="13"/>
  <c r="AB21" i="13"/>
  <c r="AB13" i="13"/>
  <c r="AB12" i="13"/>
  <c r="AB11" i="13"/>
  <c r="AB33" i="12"/>
  <c r="AB32" i="12"/>
  <c r="AB23" i="12"/>
  <c r="AB22" i="12"/>
  <c r="AB21" i="12"/>
  <c r="AB13" i="12"/>
  <c r="AB12" i="12"/>
  <c r="AB11" i="12"/>
  <c r="CV40" i="10" l="1"/>
  <c r="CW40" i="10"/>
  <c r="AC32" i="3"/>
  <c r="AC31" i="3"/>
  <c r="AC30" i="3"/>
  <c r="AC29" i="3"/>
  <c r="AC28" i="3"/>
  <c r="AC25" i="3"/>
  <c r="AC24" i="3"/>
  <c r="AC23" i="3"/>
  <c r="AC22" i="3"/>
  <c r="AC21" i="3"/>
  <c r="AC18" i="3"/>
  <c r="AC17" i="3"/>
  <c r="AC16" i="3"/>
  <c r="AC15" i="3"/>
  <c r="AC14" i="3"/>
  <c r="AC11" i="3"/>
  <c r="AC10" i="3"/>
  <c r="AC9" i="3"/>
  <c r="AC8" i="3"/>
  <c r="AC7" i="3"/>
  <c r="BW39" i="7"/>
  <c r="BW38" i="7"/>
  <c r="BW37" i="7"/>
  <c r="BW36" i="7"/>
  <c r="BW35" i="7"/>
  <c r="BW25" i="7"/>
  <c r="BW24" i="7"/>
  <c r="BW23" i="7"/>
  <c r="BW22" i="7"/>
  <c r="BW21" i="7"/>
  <c r="BW18" i="7"/>
  <c r="BW17" i="7"/>
  <c r="BW16" i="7"/>
  <c r="BW15" i="7"/>
  <c r="BW14" i="7"/>
  <c r="BW11" i="7"/>
  <c r="BW10" i="7"/>
  <c r="BW9" i="7"/>
  <c r="BW8" i="7"/>
  <c r="BW7" i="7"/>
  <c r="CW53" i="10"/>
  <c r="CW52" i="10"/>
  <c r="CW51" i="10"/>
  <c r="CW50" i="10"/>
  <c r="CW49" i="10"/>
  <c r="CW46" i="10"/>
  <c r="CW45" i="10"/>
  <c r="CW44" i="10"/>
  <c r="CW43" i="10"/>
  <c r="CW42" i="10"/>
  <c r="CW26" i="10"/>
  <c r="CW19" i="10"/>
  <c r="CW12" i="10"/>
  <c r="CW53" i="9"/>
  <c r="CW52" i="9"/>
  <c r="CW51" i="9"/>
  <c r="CW50" i="9"/>
  <c r="CW49" i="9"/>
  <c r="CW46" i="9"/>
  <c r="CW45" i="9"/>
  <c r="CW44" i="9"/>
  <c r="CW43" i="9"/>
  <c r="CW42" i="9"/>
  <c r="CW40" i="9"/>
  <c r="CW26" i="9"/>
  <c r="CW19" i="9"/>
  <c r="CW12" i="9"/>
  <c r="CW53" i="8"/>
  <c r="CW52" i="8"/>
  <c r="CW51" i="8"/>
  <c r="CW50" i="8"/>
  <c r="CW49" i="8"/>
  <c r="CW46" i="8"/>
  <c r="CW45" i="8"/>
  <c r="CW44" i="8"/>
  <c r="CW43" i="8"/>
  <c r="CW42" i="8"/>
  <c r="CW40" i="8"/>
  <c r="CW26" i="8"/>
  <c r="CW19" i="8"/>
  <c r="CW12" i="8"/>
  <c r="BW5" i="7"/>
  <c r="CW5" i="9" s="1"/>
  <c r="AC46" i="6"/>
  <c r="AC45" i="6"/>
  <c r="AC44" i="6"/>
  <c r="AC43" i="6"/>
  <c r="AC42" i="6"/>
  <c r="AC39" i="6"/>
  <c r="AC38" i="6"/>
  <c r="AC37" i="6"/>
  <c r="AC36" i="6"/>
  <c r="AC35" i="6"/>
  <c r="AC33" i="6"/>
  <c r="AC26" i="6"/>
  <c r="AC19" i="6"/>
  <c r="AC12" i="6"/>
  <c r="AC5" i="6"/>
  <c r="AC46" i="5"/>
  <c r="AC45" i="5"/>
  <c r="AC44" i="5"/>
  <c r="AC43" i="5"/>
  <c r="AC42" i="5"/>
  <c r="AC39" i="5"/>
  <c r="AC38" i="5"/>
  <c r="AC37" i="5"/>
  <c r="AC36" i="5"/>
  <c r="AC35" i="5"/>
  <c r="AC33" i="5"/>
  <c r="AC26" i="5"/>
  <c r="AC19" i="5"/>
  <c r="AC12" i="5"/>
  <c r="AC5" i="5"/>
  <c r="AC46" i="4"/>
  <c r="AC45" i="4"/>
  <c r="AC44" i="4"/>
  <c r="AC43" i="4"/>
  <c r="AC42" i="4"/>
  <c r="AC39" i="4"/>
  <c r="AC38" i="4"/>
  <c r="AC37" i="4"/>
  <c r="AC36" i="4"/>
  <c r="AC35" i="4"/>
  <c r="AC33" i="4"/>
  <c r="AC26" i="4"/>
  <c r="AC19" i="4"/>
  <c r="AC12" i="4"/>
  <c r="AC5" i="4"/>
  <c r="AB21" i="17"/>
  <c r="AB20" i="17"/>
  <c r="AB19" i="17"/>
  <c r="AB12" i="17"/>
  <c r="AB11" i="17"/>
  <c r="AB24" i="16"/>
  <c r="AB23" i="16"/>
  <c r="AB22" i="16"/>
  <c r="AB14" i="16"/>
  <c r="AB13" i="16"/>
  <c r="AB12" i="16"/>
  <c r="AB29" i="15"/>
  <c r="AB28" i="15"/>
  <c r="AB19" i="15"/>
  <c r="AB18" i="15"/>
  <c r="AB17" i="15"/>
  <c r="AB10" i="15"/>
  <c r="AB9" i="15"/>
  <c r="AB31" i="11"/>
  <c r="AB30" i="11"/>
  <c r="AB29" i="11"/>
  <c r="AB28" i="11"/>
  <c r="AB27" i="11"/>
  <c r="AB20" i="11"/>
  <c r="AB19" i="11"/>
  <c r="AB18" i="11"/>
  <c r="AB17" i="11"/>
  <c r="AB10" i="11"/>
  <c r="AB9" i="11"/>
  <c r="AB8" i="11"/>
  <c r="AB7" i="11"/>
  <c r="CW47" i="8" l="1"/>
  <c r="AC38" i="3"/>
  <c r="CW5" i="10"/>
  <c r="CW5" i="8"/>
  <c r="AB23" i="11"/>
  <c r="AB13" i="11"/>
  <c r="AB12" i="11"/>
  <c r="AB11" i="11"/>
  <c r="AB22" i="11"/>
  <c r="AB33" i="11"/>
  <c r="AC45" i="3"/>
  <c r="BW46" i="7"/>
  <c r="CW54" i="8"/>
  <c r="BW42" i="7"/>
  <c r="BW49" i="7"/>
  <c r="CW47" i="9"/>
  <c r="CW54" i="9"/>
  <c r="BW53" i="7"/>
  <c r="BW44" i="7"/>
  <c r="BW26" i="7"/>
  <c r="BW51" i="7"/>
  <c r="CW54" i="10"/>
  <c r="BW12" i="7"/>
  <c r="BW50" i="7"/>
  <c r="CW47" i="10"/>
  <c r="BW19" i="7"/>
  <c r="AC39" i="3"/>
  <c r="AC37" i="3"/>
  <c r="AC47" i="6"/>
  <c r="AC40" i="6"/>
  <c r="AC35" i="3"/>
  <c r="AC40" i="5"/>
  <c r="AC47" i="5"/>
  <c r="AC46" i="3"/>
  <c r="AC44" i="3"/>
  <c r="AC19" i="3"/>
  <c r="AC43" i="3"/>
  <c r="AC36" i="3"/>
  <c r="AC33" i="3"/>
  <c r="AC26" i="3"/>
  <c r="AC40" i="4"/>
  <c r="AC47" i="4"/>
  <c r="AC42" i="3"/>
  <c r="AC12" i="3"/>
  <c r="BW40" i="7"/>
  <c r="BW43" i="7"/>
  <c r="BW45" i="7"/>
  <c r="BW52" i="7"/>
  <c r="AB32" i="11"/>
  <c r="AB21" i="11"/>
  <c r="AC40" i="3" l="1"/>
  <c r="AC47" i="3"/>
  <c r="BW54" i="7"/>
  <c r="BW47" i="7"/>
  <c r="O6" i="29" l="1"/>
  <c r="N6" i="29"/>
  <c r="CV40" i="8" l="1"/>
  <c r="CV26" i="8"/>
  <c r="CV19" i="8"/>
  <c r="CV12" i="8"/>
  <c r="AA21" i="17" l="1"/>
  <c r="AA20" i="17"/>
  <c r="AA19" i="17"/>
  <c r="AA12" i="17"/>
  <c r="AA11" i="17"/>
  <c r="AA24" i="16" l="1"/>
  <c r="AA23" i="16"/>
  <c r="AA22" i="16"/>
  <c r="AA14" i="16"/>
  <c r="AA13" i="16"/>
  <c r="AA12" i="16"/>
  <c r="AA29" i="15" l="1"/>
  <c r="AA28" i="15"/>
  <c r="AA19" i="15"/>
  <c r="AA18" i="15"/>
  <c r="AA17" i="15"/>
  <c r="AA10" i="15"/>
  <c r="AA9" i="15"/>
  <c r="AA24" i="24" l="1"/>
  <c r="AA23" i="24"/>
  <c r="AA22" i="24"/>
  <c r="AA15" i="24"/>
  <c r="AA14" i="24"/>
  <c r="AA13" i="24"/>
  <c r="AA33" i="14"/>
  <c r="AA32" i="14"/>
  <c r="AA23" i="14"/>
  <c r="AA22" i="14"/>
  <c r="AA21" i="14"/>
  <c r="AA13" i="14"/>
  <c r="AA12" i="14"/>
  <c r="AA11" i="14"/>
  <c r="AA23" i="13"/>
  <c r="AA22" i="13"/>
  <c r="AA21" i="13"/>
  <c r="AA13" i="13"/>
  <c r="AA12" i="13"/>
  <c r="AA11" i="13"/>
  <c r="AA33" i="12"/>
  <c r="AA32" i="12"/>
  <c r="AA23" i="12"/>
  <c r="AA22" i="12"/>
  <c r="AA21" i="12"/>
  <c r="AA13" i="12"/>
  <c r="AA12" i="12"/>
  <c r="AA11" i="12"/>
  <c r="AB46" i="6"/>
  <c r="AB45" i="6"/>
  <c r="AB44" i="6"/>
  <c r="AB43" i="6"/>
  <c r="AB42" i="6"/>
  <c r="AB39" i="6"/>
  <c r="AB38" i="6"/>
  <c r="AB37" i="6"/>
  <c r="AB36" i="6"/>
  <c r="AB35" i="6"/>
  <c r="AB33" i="6"/>
  <c r="AB26" i="6"/>
  <c r="AB19" i="6"/>
  <c r="AB12" i="6"/>
  <c r="AB46" i="5"/>
  <c r="AB45" i="5"/>
  <c r="AB44" i="5"/>
  <c r="AB43" i="5"/>
  <c r="AB42" i="5"/>
  <c r="AB39" i="5"/>
  <c r="AB38" i="5"/>
  <c r="AB37" i="5"/>
  <c r="AB36" i="5"/>
  <c r="AB35" i="5"/>
  <c r="AB33" i="5"/>
  <c r="AB26" i="5"/>
  <c r="AB19" i="5"/>
  <c r="AB12" i="5"/>
  <c r="AB46" i="4"/>
  <c r="AB45" i="4"/>
  <c r="AB44" i="4"/>
  <c r="AB43" i="4"/>
  <c r="AB42" i="4"/>
  <c r="AB39" i="4"/>
  <c r="AB38" i="4"/>
  <c r="AB37" i="4"/>
  <c r="AB36" i="4"/>
  <c r="AB35" i="4"/>
  <c r="AB33" i="4"/>
  <c r="AB19" i="4"/>
  <c r="AB26" i="4"/>
  <c r="AB12" i="4"/>
  <c r="CV53" i="10"/>
  <c r="CV52" i="10"/>
  <c r="CV51" i="10"/>
  <c r="CV50" i="10"/>
  <c r="CV49" i="10"/>
  <c r="CV46" i="10"/>
  <c r="CV45" i="10"/>
  <c r="CV44" i="10"/>
  <c r="CV43" i="10"/>
  <c r="CV42" i="10"/>
  <c r="CV26" i="10"/>
  <c r="CV19" i="10"/>
  <c r="CV12" i="10"/>
  <c r="CV47" i="10" s="1"/>
  <c r="CV12" i="9"/>
  <c r="CV19" i="9"/>
  <c r="CV26" i="9"/>
  <c r="CV40" i="9"/>
  <c r="CV54" i="8"/>
  <c r="CV53" i="8"/>
  <c r="CV52" i="8"/>
  <c r="CV51" i="8"/>
  <c r="CV50" i="8"/>
  <c r="CV49" i="8"/>
  <c r="CV47" i="8"/>
  <c r="CV46" i="8"/>
  <c r="CV45" i="8"/>
  <c r="CV44" i="8"/>
  <c r="CV43" i="8"/>
  <c r="CV42" i="8"/>
  <c r="CV53" i="9"/>
  <c r="CV52" i="9"/>
  <c r="CV51" i="9"/>
  <c r="CV50" i="9"/>
  <c r="CV49" i="9"/>
  <c r="CV46" i="9"/>
  <c r="CV45" i="9"/>
  <c r="CV44" i="9"/>
  <c r="CV43" i="9"/>
  <c r="CV42" i="9"/>
  <c r="BV7" i="7"/>
  <c r="BV11" i="7"/>
  <c r="BV10" i="7"/>
  <c r="BV9" i="7"/>
  <c r="BV8" i="7"/>
  <c r="CV47" i="9" l="1"/>
  <c r="CV54" i="9"/>
  <c r="CV54" i="10"/>
  <c r="AB47" i="6"/>
  <c r="AB40" i="6"/>
  <c r="AB47" i="5"/>
  <c r="AB40" i="5"/>
  <c r="AB47" i="4"/>
  <c r="AB40" i="4"/>
  <c r="AA31" i="11"/>
  <c r="AA30" i="11"/>
  <c r="AA29" i="11"/>
  <c r="AA28" i="11"/>
  <c r="AA27" i="11"/>
  <c r="AA20" i="11"/>
  <c r="AA19" i="11"/>
  <c r="AA18" i="11"/>
  <c r="AA17" i="11"/>
  <c r="AA10" i="11"/>
  <c r="AA9" i="11"/>
  <c r="AA8" i="11"/>
  <c r="AA7" i="11"/>
  <c r="AB32" i="3"/>
  <c r="AB31" i="3"/>
  <c r="AB30" i="3"/>
  <c r="AB29" i="3"/>
  <c r="AB28" i="3"/>
  <c r="AB25" i="3"/>
  <c r="AB24" i="3"/>
  <c r="AB23" i="3"/>
  <c r="AB22" i="3"/>
  <c r="AB21" i="3"/>
  <c r="AB18" i="3"/>
  <c r="AB17" i="3"/>
  <c r="AB16" i="3"/>
  <c r="AB15" i="3"/>
  <c r="AB14" i="3"/>
  <c r="AB11" i="3"/>
  <c r="AB10" i="3"/>
  <c r="AB9" i="3"/>
  <c r="AB8" i="3"/>
  <c r="AB7" i="3"/>
  <c r="BV39" i="7"/>
  <c r="BV38" i="7"/>
  <c r="BV37" i="7"/>
  <c r="BV36" i="7"/>
  <c r="BV35" i="7"/>
  <c r="BV25" i="7"/>
  <c r="BV24" i="7"/>
  <c r="BV23" i="7"/>
  <c r="BV22" i="7"/>
  <c r="BV21" i="7"/>
  <c r="BV18" i="7"/>
  <c r="BV17" i="7"/>
  <c r="BV16" i="7"/>
  <c r="BV15" i="7"/>
  <c r="BV14" i="7"/>
  <c r="BV5" i="7"/>
  <c r="CV5" i="9" s="1"/>
  <c r="AB5" i="6"/>
  <c r="AB5" i="5"/>
  <c r="AB5" i="4"/>
  <c r="AB37" i="3" l="1"/>
  <c r="AA32" i="11"/>
  <c r="AA23" i="11"/>
  <c r="AA13" i="11"/>
  <c r="AA12" i="11"/>
  <c r="CV5" i="8"/>
  <c r="CV5" i="10"/>
  <c r="AA11" i="11"/>
  <c r="AA22" i="11"/>
  <c r="AA33" i="11"/>
  <c r="AA21" i="11"/>
  <c r="BV52" i="7"/>
  <c r="BV45" i="7"/>
  <c r="AB38" i="3"/>
  <c r="AB45" i="3"/>
  <c r="BV46" i="7"/>
  <c r="BV53" i="7"/>
  <c r="BV44" i="7"/>
  <c r="BV51" i="7"/>
  <c r="BV19" i="7"/>
  <c r="BV50" i="7"/>
  <c r="BV26" i="7"/>
  <c r="BV43" i="7"/>
  <c r="BV49" i="7"/>
  <c r="BV40" i="7"/>
  <c r="BV42" i="7"/>
  <c r="BV12" i="7"/>
  <c r="AB35" i="3"/>
  <c r="AB44" i="3"/>
  <c r="AB12" i="3"/>
  <c r="AB46" i="3"/>
  <c r="AB39" i="3"/>
  <c r="AB43" i="3"/>
  <c r="AB26" i="3"/>
  <c r="AB33" i="3"/>
  <c r="AB36" i="3"/>
  <c r="AB19" i="3"/>
  <c r="AB42" i="3"/>
  <c r="BV54" i="7" l="1"/>
  <c r="BV47" i="7"/>
  <c r="AB40" i="3"/>
  <c r="AB47" i="3"/>
  <c r="Z31" i="11" l="1"/>
  <c r="Z30" i="11"/>
  <c r="Z29" i="11"/>
  <c r="Z28" i="11"/>
  <c r="Z27" i="11"/>
  <c r="Z20" i="11"/>
  <c r="Z19" i="11"/>
  <c r="Z18" i="11"/>
  <c r="Z17" i="11"/>
  <c r="Z10" i="11"/>
  <c r="Z9" i="11"/>
  <c r="Z8" i="11"/>
  <c r="Z7" i="11"/>
  <c r="Z29" i="15" l="1"/>
  <c r="Z28" i="15"/>
  <c r="Z19" i="15"/>
  <c r="Z18" i="15"/>
  <c r="Z17" i="15"/>
  <c r="Z33" i="11" l="1"/>
  <c r="Z32" i="11"/>
  <c r="Z23" i="11"/>
  <c r="Z22" i="11"/>
  <c r="Z21" i="11"/>
  <c r="Z13" i="11"/>
  <c r="Z12" i="11"/>
  <c r="Z11" i="11"/>
  <c r="Z33" i="12"/>
  <c r="Z32" i="12"/>
  <c r="Z23" i="12"/>
  <c r="Z22" i="12"/>
  <c r="Z21" i="12"/>
  <c r="Z13" i="12"/>
  <c r="Z12" i="12"/>
  <c r="Z11" i="12"/>
  <c r="Z23" i="13"/>
  <c r="Z22" i="13"/>
  <c r="Z21" i="13"/>
  <c r="Z13" i="13"/>
  <c r="Z12" i="13"/>
  <c r="Z11" i="13"/>
  <c r="Z33" i="14"/>
  <c r="Z32" i="14"/>
  <c r="Z23" i="14"/>
  <c r="Z22" i="14"/>
  <c r="Z21" i="14"/>
  <c r="Z13" i="14"/>
  <c r="Z12" i="14"/>
  <c r="Z11" i="14"/>
  <c r="Z24" i="24"/>
  <c r="Z23" i="24"/>
  <c r="Z22" i="24"/>
  <c r="Z15" i="24"/>
  <c r="Z14" i="24"/>
  <c r="Z13" i="24"/>
  <c r="Z10" i="15"/>
  <c r="Z9" i="15"/>
  <c r="Z24" i="16"/>
  <c r="Z23" i="16"/>
  <c r="Z22" i="16"/>
  <c r="Z14" i="16"/>
  <c r="Z13" i="16"/>
  <c r="Z12" i="16"/>
  <c r="Z21" i="17"/>
  <c r="Z20" i="17"/>
  <c r="Z19" i="17"/>
  <c r="Z12" i="17"/>
  <c r="Z11" i="17"/>
  <c r="AA32" i="3"/>
  <c r="AA31" i="3"/>
  <c r="AA30" i="3"/>
  <c r="AA29" i="3"/>
  <c r="AA28" i="3"/>
  <c r="AA25" i="3"/>
  <c r="AA24" i="3"/>
  <c r="AA23" i="3"/>
  <c r="AA22" i="3"/>
  <c r="AA21" i="3"/>
  <c r="AA18" i="3"/>
  <c r="AA17" i="3"/>
  <c r="AA16" i="3"/>
  <c r="AA15" i="3"/>
  <c r="AA14" i="3"/>
  <c r="AA11" i="3"/>
  <c r="AA10" i="3"/>
  <c r="AA9" i="3"/>
  <c r="AA8" i="3"/>
  <c r="AA7" i="3"/>
  <c r="AA46" i="4"/>
  <c r="AA45" i="4"/>
  <c r="AA44" i="4"/>
  <c r="AA43" i="4"/>
  <c r="AA42" i="4"/>
  <c r="AA39" i="4"/>
  <c r="AA38" i="4"/>
  <c r="AA37" i="4"/>
  <c r="AA36" i="4"/>
  <c r="AA35" i="4"/>
  <c r="AA33" i="4"/>
  <c r="AA26" i="4"/>
  <c r="AA19" i="4"/>
  <c r="AA12" i="4"/>
  <c r="AA46" i="5"/>
  <c r="AA45" i="5"/>
  <c r="AA44" i="5"/>
  <c r="AA43" i="5"/>
  <c r="AA42" i="5"/>
  <c r="AA39" i="5"/>
  <c r="AA38" i="5"/>
  <c r="AA37" i="5"/>
  <c r="AA36" i="5"/>
  <c r="AA35" i="5"/>
  <c r="AA33" i="5"/>
  <c r="AA26" i="5"/>
  <c r="AA19" i="5"/>
  <c r="AA12" i="5"/>
  <c r="AA46" i="6"/>
  <c r="AA45" i="6"/>
  <c r="AA44" i="6"/>
  <c r="AA43" i="6"/>
  <c r="AA42" i="6"/>
  <c r="AA39" i="6"/>
  <c r="AA38" i="6"/>
  <c r="AA37" i="6"/>
  <c r="AA36" i="6"/>
  <c r="AA35" i="6"/>
  <c r="AA33" i="6"/>
  <c r="AA26" i="6"/>
  <c r="AA19" i="6"/>
  <c r="AA12" i="6"/>
  <c r="BU39" i="7"/>
  <c r="BU38" i="7"/>
  <c r="BU37" i="7"/>
  <c r="BU36" i="7"/>
  <c r="BU35" i="7"/>
  <c r="BU25" i="7"/>
  <c r="BU24" i="7"/>
  <c r="BU23" i="7"/>
  <c r="BU22" i="7"/>
  <c r="BU21" i="7"/>
  <c r="BU18" i="7"/>
  <c r="BU17" i="7"/>
  <c r="BU16" i="7"/>
  <c r="BU15" i="7"/>
  <c r="BU14" i="7"/>
  <c r="BU11" i="7"/>
  <c r="BU10" i="7"/>
  <c r="BU9" i="7"/>
  <c r="BU8" i="7"/>
  <c r="BU7" i="7"/>
  <c r="CU53" i="8"/>
  <c r="CU52" i="8"/>
  <c r="CU51" i="8"/>
  <c r="CU50" i="8"/>
  <c r="CU49" i="8"/>
  <c r="CU46" i="8"/>
  <c r="CU45" i="8"/>
  <c r="CU44" i="8"/>
  <c r="CU43" i="8"/>
  <c r="CU42" i="8"/>
  <c r="CU40" i="8"/>
  <c r="CU26" i="8"/>
  <c r="CU19" i="8"/>
  <c r="CU12" i="8"/>
  <c r="CU53" i="9"/>
  <c r="CU52" i="9"/>
  <c r="CU51" i="9"/>
  <c r="CU50" i="9"/>
  <c r="CU49" i="9"/>
  <c r="CU46" i="9"/>
  <c r="CU45" i="9"/>
  <c r="CU44" i="9"/>
  <c r="CU43" i="9"/>
  <c r="CU42" i="9"/>
  <c r="CU40" i="9"/>
  <c r="CU26" i="9"/>
  <c r="CU19" i="9"/>
  <c r="CU12" i="9"/>
  <c r="CU53" i="10"/>
  <c r="CU52" i="10"/>
  <c r="CU51" i="10"/>
  <c r="CU50" i="10"/>
  <c r="CU49" i="10"/>
  <c r="CU46" i="10"/>
  <c r="CU45" i="10"/>
  <c r="CU44" i="10"/>
  <c r="CU43" i="10"/>
  <c r="CU42" i="10"/>
  <c r="CU40" i="10"/>
  <c r="CU26" i="10"/>
  <c r="CU19" i="10"/>
  <c r="CU12" i="10"/>
  <c r="AA5" i="3"/>
  <c r="AA5" i="6" s="1"/>
  <c r="AA40" i="6" l="1"/>
  <c r="AA39" i="3"/>
  <c r="BU45" i="7"/>
  <c r="CU47" i="10"/>
  <c r="CU47" i="9"/>
  <c r="BU50" i="7"/>
  <c r="BU46" i="7"/>
  <c r="AA40" i="4"/>
  <c r="AA5" i="5"/>
  <c r="BU5" i="7"/>
  <c r="AA5" i="4"/>
  <c r="BU52" i="7"/>
  <c r="AA40" i="5"/>
  <c r="AA38" i="3"/>
  <c r="AA45" i="3"/>
  <c r="CU54" i="10"/>
  <c r="CU54" i="9"/>
  <c r="BU53" i="7"/>
  <c r="BU44" i="7"/>
  <c r="CU47" i="8"/>
  <c r="BU51" i="7"/>
  <c r="BU26" i="7"/>
  <c r="BU12" i="7"/>
  <c r="BU43" i="7"/>
  <c r="BU40" i="7"/>
  <c r="CU54" i="8"/>
  <c r="BU49" i="7"/>
  <c r="BU19" i="7"/>
  <c r="BU42" i="7"/>
  <c r="AA43" i="3"/>
  <c r="AA47" i="6"/>
  <c r="AA47" i="5"/>
  <c r="AA46" i="3"/>
  <c r="AA37" i="3"/>
  <c r="AA44" i="3"/>
  <c r="AA26" i="3"/>
  <c r="AA12" i="3"/>
  <c r="AA36" i="3"/>
  <c r="AA33" i="3"/>
  <c r="AA47" i="4"/>
  <c r="AA42" i="3"/>
  <c r="AA19" i="3"/>
  <c r="AA35" i="3"/>
  <c r="BU47" i="7" l="1"/>
  <c r="AA40" i="3"/>
  <c r="CU5" i="10"/>
  <c r="CU5" i="8"/>
  <c r="CU5" i="9"/>
  <c r="BU54" i="7"/>
  <c r="AA47" i="3"/>
  <c r="Z26" i="6" l="1"/>
  <c r="Y21" i="17" l="1"/>
  <c r="Y20" i="17"/>
  <c r="Y19" i="17"/>
  <c r="Y12" i="17"/>
  <c r="Y11" i="17"/>
  <c r="Y24" i="16" l="1"/>
  <c r="Y23" i="16"/>
  <c r="Y22" i="16"/>
  <c r="Y14" i="16"/>
  <c r="Y13" i="16"/>
  <c r="Y12" i="16"/>
  <c r="Y29" i="15" l="1"/>
  <c r="Y28" i="15"/>
  <c r="Y19" i="15"/>
  <c r="Y18" i="15"/>
  <c r="Y17" i="15"/>
  <c r="Y10" i="15"/>
  <c r="Y9" i="15"/>
  <c r="Y24" i="24" l="1"/>
  <c r="Y23" i="24"/>
  <c r="Y22" i="24"/>
  <c r="Y15" i="24"/>
  <c r="Y14" i="24"/>
  <c r="Y13" i="24"/>
  <c r="Y33" i="14"/>
  <c r="Y32" i="14"/>
  <c r="Y23" i="14"/>
  <c r="Y22" i="14"/>
  <c r="Y21" i="14"/>
  <c r="Y13" i="14"/>
  <c r="Y12" i="14"/>
  <c r="Y11" i="14"/>
  <c r="Y23" i="13"/>
  <c r="Y22" i="13"/>
  <c r="Y21" i="13"/>
  <c r="Y13" i="13"/>
  <c r="Y12" i="13"/>
  <c r="Y11" i="13"/>
  <c r="Y33" i="12"/>
  <c r="Y32" i="12"/>
  <c r="Y23" i="12"/>
  <c r="Y22" i="12"/>
  <c r="Y21" i="12"/>
  <c r="Y13" i="12"/>
  <c r="Y12" i="12"/>
  <c r="Y11" i="12"/>
  <c r="CT53" i="10" l="1"/>
  <c r="CT52" i="10"/>
  <c r="CT51" i="10"/>
  <c r="CT50" i="10"/>
  <c r="CT49" i="10"/>
  <c r="CT46" i="10"/>
  <c r="CT45" i="10"/>
  <c r="CT44" i="10"/>
  <c r="CT43" i="10"/>
  <c r="CT42" i="10"/>
  <c r="CT40" i="10"/>
  <c r="CT26" i="10"/>
  <c r="CT19" i="10"/>
  <c r="CT12" i="10"/>
  <c r="CT53" i="9"/>
  <c r="CT52" i="9"/>
  <c r="CT51" i="9"/>
  <c r="CT50" i="9"/>
  <c r="CT49" i="9"/>
  <c r="CT46" i="9"/>
  <c r="CT45" i="9"/>
  <c r="CT44" i="9"/>
  <c r="CT43" i="9"/>
  <c r="CT42" i="9"/>
  <c r="CT40" i="9"/>
  <c r="CT26" i="9"/>
  <c r="CT19" i="9"/>
  <c r="CT12" i="9"/>
  <c r="CT53" i="8"/>
  <c r="CT52" i="8"/>
  <c r="CT51" i="8"/>
  <c r="CT50" i="8"/>
  <c r="CT49" i="8"/>
  <c r="CT46" i="8"/>
  <c r="CT45" i="8"/>
  <c r="CT44" i="8"/>
  <c r="CT43" i="8"/>
  <c r="CT42" i="8"/>
  <c r="CT40" i="8"/>
  <c r="CT26" i="8"/>
  <c r="CT19" i="8"/>
  <c r="CT12" i="8"/>
  <c r="Z46" i="6"/>
  <c r="Z45" i="6"/>
  <c r="Z44" i="6"/>
  <c r="Z43" i="6"/>
  <c r="Z42" i="6"/>
  <c r="Z39" i="6"/>
  <c r="Z38" i="6"/>
  <c r="Z37" i="6"/>
  <c r="Z36" i="6"/>
  <c r="Z35" i="6"/>
  <c r="Z33" i="6"/>
  <c r="Z19" i="6"/>
  <c r="Z12" i="6"/>
  <c r="Z46" i="5"/>
  <c r="Z45" i="5"/>
  <c r="Z44" i="5"/>
  <c r="Z43" i="5"/>
  <c r="Z42" i="5"/>
  <c r="Z39" i="5"/>
  <c r="Z38" i="5"/>
  <c r="Z37" i="5"/>
  <c r="Z36" i="5"/>
  <c r="Z35" i="5"/>
  <c r="Z33" i="5"/>
  <c r="Z26" i="5"/>
  <c r="Z19" i="5"/>
  <c r="Z12" i="5"/>
  <c r="Z46" i="4"/>
  <c r="Z45" i="4"/>
  <c r="Z44" i="4"/>
  <c r="Z43" i="4"/>
  <c r="Z42" i="4"/>
  <c r="Z39" i="4"/>
  <c r="Z38" i="4"/>
  <c r="Z37" i="4"/>
  <c r="Z36" i="4"/>
  <c r="Z35" i="4"/>
  <c r="Z33" i="4"/>
  <c r="Z26" i="4"/>
  <c r="CT54" i="9" l="1"/>
  <c r="CT54" i="10"/>
  <c r="CT54" i="8"/>
  <c r="Z47" i="5"/>
  <c r="CT47" i="10"/>
  <c r="CT47" i="9"/>
  <c r="CT47" i="8"/>
  <c r="Z47" i="6"/>
  <c r="Z40" i="6"/>
  <c r="Z40" i="5"/>
  <c r="Z19" i="4"/>
  <c r="Z12" i="4"/>
  <c r="Z47" i="4" l="1"/>
  <c r="Z40" i="4"/>
  <c r="Y31" i="11" l="1"/>
  <c r="Y30" i="11"/>
  <c r="Y29" i="11"/>
  <c r="Y28" i="11"/>
  <c r="Y27" i="11"/>
  <c r="Y20" i="11"/>
  <c r="Y19" i="11"/>
  <c r="Y18" i="11"/>
  <c r="Y17" i="11"/>
  <c r="Y10" i="11"/>
  <c r="Y9" i="11"/>
  <c r="Y8" i="11"/>
  <c r="Y7" i="11"/>
  <c r="BT39" i="7"/>
  <c r="BT38" i="7"/>
  <c r="BT37" i="7"/>
  <c r="BT36" i="7"/>
  <c r="BT35" i="7"/>
  <c r="BT25" i="7"/>
  <c r="BT24" i="7"/>
  <c r="BT23" i="7"/>
  <c r="BT22" i="7"/>
  <c r="BT21" i="7"/>
  <c r="BT18" i="7"/>
  <c r="BT17" i="7"/>
  <c r="BT16" i="7"/>
  <c r="BT15" i="7"/>
  <c r="BT14" i="7"/>
  <c r="BT11" i="7"/>
  <c r="BT10" i="7"/>
  <c r="BT9" i="7"/>
  <c r="BT8" i="7"/>
  <c r="BT7" i="7"/>
  <c r="Z32" i="3"/>
  <c r="Z31" i="3"/>
  <c r="Z30" i="3"/>
  <c r="Z29" i="3"/>
  <c r="Z28" i="3"/>
  <c r="Z25" i="3"/>
  <c r="Z24" i="3"/>
  <c r="Z23" i="3"/>
  <c r="Z22" i="3"/>
  <c r="Z21" i="3"/>
  <c r="Z18" i="3"/>
  <c r="Z17" i="3"/>
  <c r="Z16" i="3"/>
  <c r="Z15" i="3"/>
  <c r="Z14" i="3"/>
  <c r="Z11" i="3"/>
  <c r="Z10" i="3"/>
  <c r="Z9" i="3"/>
  <c r="Z8" i="3"/>
  <c r="Z7" i="3"/>
  <c r="Z5" i="3"/>
  <c r="Z5" i="6" s="1"/>
  <c r="Y13" i="11" l="1"/>
  <c r="Y12" i="11"/>
  <c r="BT53" i="7"/>
  <c r="BT51" i="7"/>
  <c r="BT50" i="7"/>
  <c r="BT49" i="7"/>
  <c r="Z44" i="3"/>
  <c r="Z46" i="3"/>
  <c r="Z42" i="3"/>
  <c r="Z43" i="3"/>
  <c r="Z5" i="5"/>
  <c r="BT5" i="7"/>
  <c r="Z19" i="3"/>
  <c r="Z33" i="3"/>
  <c r="Z35" i="3"/>
  <c r="Z37" i="3"/>
  <c r="Z39" i="3"/>
  <c r="BT19" i="7"/>
  <c r="BT40" i="7"/>
  <c r="BT42" i="7"/>
  <c r="BT44" i="7"/>
  <c r="BT46" i="7"/>
  <c r="Y11" i="11"/>
  <c r="Y23" i="11"/>
  <c r="Z5" i="4"/>
  <c r="Z12" i="3"/>
  <c r="Z26" i="3"/>
  <c r="Z36" i="3"/>
  <c r="Z38" i="3"/>
  <c r="Z45" i="3"/>
  <c r="BT12" i="7"/>
  <c r="BT26" i="7"/>
  <c r="BT43" i="7"/>
  <c r="BT45" i="7"/>
  <c r="BT52" i="7"/>
  <c r="Y33" i="11"/>
  <c r="Y32" i="11"/>
  <c r="Y22" i="11"/>
  <c r="Y21" i="11"/>
  <c r="Z47" i="3" l="1"/>
  <c r="Z40" i="3"/>
  <c r="CT5" i="10"/>
  <c r="CT5" i="8"/>
  <c r="CT5" i="9"/>
  <c r="BT54" i="7"/>
  <c r="BT47" i="7"/>
  <c r="X31" i="11" l="1"/>
  <c r="X30" i="11"/>
  <c r="X29" i="11"/>
  <c r="X28" i="11"/>
  <c r="X27" i="11"/>
  <c r="X20" i="11"/>
  <c r="X19" i="11"/>
  <c r="X18" i="11"/>
  <c r="X17" i="11"/>
  <c r="X10" i="11"/>
  <c r="X9" i="11"/>
  <c r="X8" i="11"/>
  <c r="X7" i="11"/>
  <c r="X33" i="14"/>
  <c r="X32" i="14"/>
  <c r="X23" i="14"/>
  <c r="X22" i="14"/>
  <c r="X21" i="14"/>
  <c r="X13" i="14"/>
  <c r="X12" i="14"/>
  <c r="X11" i="14"/>
  <c r="X24" i="24"/>
  <c r="X23" i="24"/>
  <c r="X22" i="24"/>
  <c r="X15" i="24"/>
  <c r="X14" i="24"/>
  <c r="X13" i="24"/>
  <c r="X33" i="12"/>
  <c r="X32" i="12"/>
  <c r="X13" i="12"/>
  <c r="X12" i="12"/>
  <c r="X11" i="12"/>
  <c r="X23" i="12"/>
  <c r="X22" i="12"/>
  <c r="X21" i="12"/>
  <c r="X13" i="13"/>
  <c r="X12" i="13"/>
  <c r="X11" i="13"/>
  <c r="X23" i="13"/>
  <c r="X22" i="13"/>
  <c r="X21" i="13"/>
  <c r="X32" i="11" l="1"/>
  <c r="X22" i="11"/>
  <c r="X12" i="11"/>
  <c r="X33" i="11"/>
  <c r="X23" i="11"/>
  <c r="X21" i="11"/>
  <c r="X13" i="11"/>
  <c r="X11" i="11"/>
  <c r="X12" i="17"/>
  <c r="X11" i="17"/>
  <c r="X21" i="17"/>
  <c r="X20" i="17"/>
  <c r="X19" i="17"/>
  <c r="X24" i="16" l="1"/>
  <c r="X23" i="16"/>
  <c r="X22" i="16"/>
  <c r="X14" i="16"/>
  <c r="X13" i="16"/>
  <c r="X12" i="16"/>
  <c r="X29" i="15" l="1"/>
  <c r="X28" i="15"/>
  <c r="X19" i="15"/>
  <c r="X18" i="15"/>
  <c r="X17" i="15"/>
  <c r="X10" i="15"/>
  <c r="X9" i="15"/>
  <c r="CS40" i="10" l="1"/>
  <c r="CS26" i="10"/>
  <c r="CS19" i="10"/>
  <c r="CS12" i="10"/>
  <c r="CS40" i="9"/>
  <c r="CS26" i="9"/>
  <c r="CS19" i="9"/>
  <c r="CS12" i="9"/>
  <c r="CS12" i="8"/>
  <c r="CS19" i="8"/>
  <c r="CS26" i="8"/>
  <c r="CS40" i="8"/>
  <c r="Y33" i="6"/>
  <c r="Y26" i="6"/>
  <c r="Y19" i="6"/>
  <c r="Y12" i="6"/>
  <c r="Y33" i="5"/>
  <c r="Y26" i="5"/>
  <c r="Y19" i="5"/>
  <c r="Y12" i="5"/>
  <c r="CS53" i="10"/>
  <c r="CS52" i="10"/>
  <c r="CS51" i="10"/>
  <c r="CS50" i="10"/>
  <c r="CS49" i="10"/>
  <c r="CS46" i="10"/>
  <c r="CS45" i="10"/>
  <c r="CS44" i="10"/>
  <c r="CS43" i="10"/>
  <c r="CS42" i="10"/>
  <c r="CS53" i="9"/>
  <c r="CS52" i="9"/>
  <c r="CS51" i="9"/>
  <c r="CS50" i="9"/>
  <c r="CS49" i="9"/>
  <c r="CS46" i="9"/>
  <c r="CS45" i="9"/>
  <c r="CS44" i="9"/>
  <c r="CS43" i="9"/>
  <c r="CS42" i="9"/>
  <c r="CS53" i="8"/>
  <c r="CS52" i="8"/>
  <c r="CS51" i="8"/>
  <c r="CS50" i="8"/>
  <c r="CS49" i="8"/>
  <c r="CS46" i="8"/>
  <c r="CS45" i="8"/>
  <c r="CS44" i="8"/>
  <c r="CS43" i="8"/>
  <c r="CS42" i="8"/>
  <c r="BS39" i="7"/>
  <c r="BS38" i="7"/>
  <c r="BS37" i="7"/>
  <c r="BS36" i="7"/>
  <c r="BS35" i="7"/>
  <c r="BS25" i="7"/>
  <c r="BS24" i="7"/>
  <c r="BS23" i="7"/>
  <c r="BS22" i="7"/>
  <c r="BS21" i="7"/>
  <c r="BS18" i="7"/>
  <c r="BS17" i="7"/>
  <c r="BS16" i="7"/>
  <c r="BS15" i="7"/>
  <c r="BS14" i="7"/>
  <c r="BS11" i="7"/>
  <c r="BS10" i="7"/>
  <c r="BS9" i="7"/>
  <c r="BS8" i="7"/>
  <c r="BS7" i="7"/>
  <c r="Y32" i="3"/>
  <c r="Y31" i="3"/>
  <c r="Y30" i="3"/>
  <c r="Y29" i="3"/>
  <c r="Y28" i="3"/>
  <c r="Y25" i="3"/>
  <c r="Y24" i="3"/>
  <c r="Y23" i="3"/>
  <c r="Y22" i="3"/>
  <c r="Y21" i="3"/>
  <c r="Y18" i="3"/>
  <c r="Y17" i="3"/>
  <c r="Y16" i="3"/>
  <c r="Y15" i="3"/>
  <c r="Y14" i="3"/>
  <c r="Y11" i="3"/>
  <c r="Y10" i="3"/>
  <c r="Y9" i="3"/>
  <c r="Y8" i="3"/>
  <c r="Y7" i="3"/>
  <c r="Y33" i="4"/>
  <c r="Y26" i="4"/>
  <c r="Y19" i="4"/>
  <c r="Y12" i="4"/>
  <c r="Y46" i="6"/>
  <c r="Y45" i="6"/>
  <c r="Y44" i="6"/>
  <c r="Y43" i="6"/>
  <c r="Y42" i="6"/>
  <c r="Y39" i="6"/>
  <c r="Y38" i="6"/>
  <c r="Y37" i="6"/>
  <c r="Y36" i="6"/>
  <c r="Y35" i="6"/>
  <c r="Y46" i="5"/>
  <c r="Y45" i="5"/>
  <c r="Y44" i="5"/>
  <c r="Y43" i="5"/>
  <c r="Y42" i="5"/>
  <c r="Y39" i="5"/>
  <c r="Y38" i="5"/>
  <c r="Y37" i="5"/>
  <c r="Y36" i="5"/>
  <c r="Y35" i="5"/>
  <c r="Y46" i="4"/>
  <c r="Y45" i="4"/>
  <c r="Y44" i="4"/>
  <c r="Y43" i="4"/>
  <c r="Y42" i="4"/>
  <c r="Y39" i="4"/>
  <c r="Y38" i="4"/>
  <c r="Y37" i="4"/>
  <c r="Y36" i="4"/>
  <c r="Y35" i="4"/>
  <c r="BS46" i="7" l="1"/>
  <c r="Y40" i="6"/>
  <c r="Y36" i="3"/>
  <c r="Y37" i="3"/>
  <c r="Y40" i="5"/>
  <c r="Y47" i="5"/>
  <c r="Y43" i="3"/>
  <c r="Y40" i="4"/>
  <c r="Y33" i="3"/>
  <c r="Y26" i="3"/>
  <c r="Y46" i="3"/>
  <c r="Y42" i="3"/>
  <c r="Y19" i="3"/>
  <c r="Y39" i="3"/>
  <c r="Y44" i="3"/>
  <c r="Y35" i="3"/>
  <c r="Y12" i="3"/>
  <c r="CS54" i="10"/>
  <c r="CS47" i="10"/>
  <c r="CS54" i="9"/>
  <c r="CS47" i="9"/>
  <c r="CS54" i="8"/>
  <c r="Y47" i="6"/>
  <c r="Y47" i="4"/>
  <c r="Y38" i="3"/>
  <c r="Y45" i="3"/>
  <c r="BS52" i="7"/>
  <c r="CS47" i="8"/>
  <c r="BS45" i="7"/>
  <c r="BS53" i="7"/>
  <c r="BS50" i="7"/>
  <c r="BS44" i="7"/>
  <c r="BS51" i="7"/>
  <c r="BS26" i="7"/>
  <c r="BS43" i="7"/>
  <c r="BS40" i="7"/>
  <c r="BS49" i="7"/>
  <c r="BS19" i="7"/>
  <c r="BS42" i="7"/>
  <c r="BS12" i="7"/>
  <c r="Y47" i="3" l="1"/>
  <c r="Y40" i="3"/>
  <c r="BS54" i="7"/>
  <c r="BS47" i="7"/>
  <c r="Y5" i="3" l="1"/>
  <c r="BS5" i="7" s="1"/>
  <c r="Y5" i="6" l="1"/>
  <c r="Y5" i="4"/>
  <c r="CS5" i="9"/>
  <c r="CS5" i="10"/>
  <c r="CS5" i="8"/>
  <c r="Y5" i="5"/>
  <c r="X19" i="6" l="1"/>
  <c r="CR40" i="8" l="1"/>
  <c r="CR26" i="8"/>
  <c r="CR19" i="8"/>
  <c r="CR12" i="8"/>
  <c r="BR39" i="7"/>
  <c r="BR38" i="7"/>
  <c r="BR37" i="7"/>
  <c r="BR36" i="7"/>
  <c r="BR35" i="7"/>
  <c r="BR25" i="7"/>
  <c r="BR24" i="7"/>
  <c r="BR23" i="7"/>
  <c r="BR22" i="7"/>
  <c r="BR21" i="7"/>
  <c r="BR18" i="7"/>
  <c r="BR17" i="7"/>
  <c r="BR16" i="7"/>
  <c r="BR15" i="7"/>
  <c r="BR14" i="7"/>
  <c r="BR11" i="7"/>
  <c r="BR10" i="7"/>
  <c r="BR9" i="7"/>
  <c r="BR8" i="7"/>
  <c r="BR7" i="7"/>
  <c r="X12" i="6"/>
  <c r="X33" i="5"/>
  <c r="X26" i="5"/>
  <c r="X19" i="5"/>
  <c r="X12" i="5"/>
  <c r="X33" i="4"/>
  <c r="X26" i="4"/>
  <c r="X19" i="4"/>
  <c r="X12" i="4"/>
  <c r="CR40" i="10"/>
  <c r="CR26" i="10"/>
  <c r="CR19" i="10"/>
  <c r="CR12" i="10"/>
  <c r="CR53" i="10"/>
  <c r="CR52" i="10"/>
  <c r="CR51" i="10"/>
  <c r="CR50" i="10"/>
  <c r="CR49" i="10"/>
  <c r="CR46" i="10"/>
  <c r="CR45" i="10"/>
  <c r="CR44" i="10"/>
  <c r="CR43" i="10"/>
  <c r="CR42" i="10"/>
  <c r="CR40" i="9"/>
  <c r="CR26" i="9"/>
  <c r="CR19" i="9"/>
  <c r="CR12" i="9"/>
  <c r="CR53" i="9"/>
  <c r="CR52" i="9"/>
  <c r="CR51" i="9"/>
  <c r="CR50" i="9"/>
  <c r="CR49" i="9"/>
  <c r="CR46" i="9"/>
  <c r="CR45" i="9"/>
  <c r="CR44" i="9"/>
  <c r="CR43" i="9"/>
  <c r="CR42" i="9"/>
  <c r="CR53" i="8"/>
  <c r="CR52" i="8"/>
  <c r="CR51" i="8"/>
  <c r="CR50" i="8"/>
  <c r="CR49" i="8"/>
  <c r="CR46" i="8"/>
  <c r="CR45" i="8"/>
  <c r="CR44" i="8"/>
  <c r="CR43" i="8"/>
  <c r="CR42" i="8"/>
  <c r="X33" i="6"/>
  <c r="X26" i="6"/>
  <c r="X46" i="6"/>
  <c r="X45" i="6"/>
  <c r="X44" i="6"/>
  <c r="X43" i="6"/>
  <c r="X42" i="6"/>
  <c r="X39" i="6"/>
  <c r="X38" i="6"/>
  <c r="X37" i="6"/>
  <c r="X36" i="6"/>
  <c r="X35" i="6"/>
  <c r="X46" i="5"/>
  <c r="X45" i="5"/>
  <c r="X44" i="5"/>
  <c r="X43" i="5"/>
  <c r="X42" i="5"/>
  <c r="X39" i="5"/>
  <c r="X38" i="5"/>
  <c r="X37" i="5"/>
  <c r="X36" i="5"/>
  <c r="X35" i="5"/>
  <c r="X46" i="4"/>
  <c r="X45" i="4"/>
  <c r="X44" i="4"/>
  <c r="X43" i="4"/>
  <c r="X42" i="4"/>
  <c r="X39" i="4"/>
  <c r="X38" i="4"/>
  <c r="X37" i="4"/>
  <c r="X36" i="4"/>
  <c r="X35" i="4"/>
  <c r="X32" i="3"/>
  <c r="X31" i="3"/>
  <c r="X30" i="3"/>
  <c r="X29" i="3"/>
  <c r="X28" i="3"/>
  <c r="X25" i="3"/>
  <c r="X24" i="3"/>
  <c r="X23" i="3"/>
  <c r="X22" i="3"/>
  <c r="X21" i="3"/>
  <c r="X18" i="3"/>
  <c r="X17" i="3"/>
  <c r="X16" i="3"/>
  <c r="X15" i="3"/>
  <c r="X14" i="3"/>
  <c r="X11" i="3"/>
  <c r="X10" i="3"/>
  <c r="X9" i="3"/>
  <c r="X8" i="3"/>
  <c r="X7" i="3"/>
  <c r="W12" i="17"/>
  <c r="W11" i="17"/>
  <c r="W21" i="17"/>
  <c r="W20" i="17"/>
  <c r="W19" i="17"/>
  <c r="CR47" i="8" l="1"/>
  <c r="BR44" i="7"/>
  <c r="X40" i="4"/>
  <c r="BR46" i="7"/>
  <c r="CR54" i="8"/>
  <c r="BR53" i="7"/>
  <c r="CR47" i="10"/>
  <c r="BR51" i="7"/>
  <c r="BR26" i="7"/>
  <c r="CR54" i="9"/>
  <c r="BR40" i="7"/>
  <c r="BR43" i="7"/>
  <c r="BR50" i="7"/>
  <c r="BR49" i="7"/>
  <c r="BR19" i="7"/>
  <c r="BR42" i="7"/>
  <c r="X40" i="6"/>
  <c r="X47" i="6"/>
  <c r="X47" i="5"/>
  <c r="X36" i="3"/>
  <c r="X40" i="5"/>
  <c r="X47" i="4"/>
  <c r="CR47" i="9"/>
  <c r="BR52" i="7"/>
  <c r="BR12" i="7"/>
  <c r="BR45" i="7"/>
  <c r="X12" i="3"/>
  <c r="X38" i="3"/>
  <c r="X45" i="3"/>
  <c r="CR54" i="10"/>
  <c r="X43" i="3"/>
  <c r="X46" i="3"/>
  <c r="X44" i="3"/>
  <c r="X26" i="3"/>
  <c r="X19" i="3"/>
  <c r="X42" i="3"/>
  <c r="X33" i="3"/>
  <c r="X35" i="3"/>
  <c r="X37" i="3"/>
  <c r="X39" i="3"/>
  <c r="W24" i="16"/>
  <c r="W23" i="16"/>
  <c r="W22" i="16"/>
  <c r="W14" i="16"/>
  <c r="W13" i="16"/>
  <c r="W12" i="16"/>
  <c r="X40" i="3" l="1"/>
  <c r="BR54" i="7"/>
  <c r="BR47" i="7"/>
  <c r="X47" i="3"/>
  <c r="W29" i="15"/>
  <c r="W28" i="15"/>
  <c r="W19" i="15"/>
  <c r="W18" i="15"/>
  <c r="W17" i="15"/>
  <c r="W10" i="15"/>
  <c r="W9" i="15"/>
  <c r="W24" i="24" l="1"/>
  <c r="W23" i="24"/>
  <c r="W22" i="24"/>
  <c r="W15" i="24"/>
  <c r="W14" i="24"/>
  <c r="W13" i="24"/>
  <c r="W33" i="14"/>
  <c r="W32" i="14"/>
  <c r="W23" i="14"/>
  <c r="W22" i="14"/>
  <c r="W21" i="14"/>
  <c r="W13" i="14"/>
  <c r="W12" i="14"/>
  <c r="W11" i="14"/>
  <c r="W23" i="13"/>
  <c r="W22" i="13"/>
  <c r="W21" i="13"/>
  <c r="W13" i="13"/>
  <c r="W12" i="13"/>
  <c r="W11" i="13"/>
  <c r="W33" i="12"/>
  <c r="W32" i="12"/>
  <c r="W23" i="12"/>
  <c r="W22" i="12"/>
  <c r="W21" i="12"/>
  <c r="W13" i="12"/>
  <c r="W12" i="12"/>
  <c r="W11" i="12"/>
  <c r="W31" i="11" l="1"/>
  <c r="W30" i="11"/>
  <c r="W29" i="11"/>
  <c r="W28" i="11"/>
  <c r="W27" i="11"/>
  <c r="W20" i="11"/>
  <c r="W19" i="11"/>
  <c r="W18" i="11"/>
  <c r="W17" i="11"/>
  <c r="W10" i="11"/>
  <c r="W9" i="11"/>
  <c r="W8" i="11"/>
  <c r="W7" i="11"/>
  <c r="X5" i="3"/>
  <c r="X5" i="6" s="1"/>
  <c r="X5" i="4" l="1"/>
  <c r="X5" i="5"/>
  <c r="BR5" i="7"/>
  <c r="CR5" i="10" s="1"/>
  <c r="W12" i="11"/>
  <c r="W32" i="11"/>
  <c r="W22" i="11"/>
  <c r="W23" i="11"/>
  <c r="W13" i="11"/>
  <c r="W11" i="11"/>
  <c r="W33" i="11"/>
  <c r="W21" i="11"/>
  <c r="CR5" i="8" l="1"/>
  <c r="CR5" i="9"/>
  <c r="T12" i="5"/>
  <c r="V31" i="11" l="1"/>
  <c r="U31" i="11"/>
  <c r="T31" i="11"/>
  <c r="V30" i="11"/>
  <c r="U30" i="11"/>
  <c r="T30" i="11"/>
  <c r="V29" i="11"/>
  <c r="U29" i="11"/>
  <c r="T29" i="11"/>
  <c r="V28" i="11"/>
  <c r="U28" i="11"/>
  <c r="T28" i="11"/>
  <c r="V27" i="11"/>
  <c r="U27" i="11"/>
  <c r="T27" i="11"/>
  <c r="V20" i="11"/>
  <c r="U20" i="11"/>
  <c r="T20" i="11"/>
  <c r="V19" i="11"/>
  <c r="U19" i="11"/>
  <c r="T19" i="11"/>
  <c r="V18" i="11"/>
  <c r="U18" i="11"/>
  <c r="T18" i="11"/>
  <c r="V17" i="11"/>
  <c r="U17" i="11"/>
  <c r="T17" i="11"/>
  <c r="V10" i="11"/>
  <c r="U10" i="11"/>
  <c r="V9" i="11"/>
  <c r="U9" i="11"/>
  <c r="V8" i="11"/>
  <c r="U8" i="11"/>
  <c r="V7" i="11"/>
  <c r="U7" i="11"/>
  <c r="T10" i="11"/>
  <c r="T9" i="11"/>
  <c r="T8" i="11"/>
  <c r="T7" i="11"/>
  <c r="U12" i="11" l="1"/>
  <c r="V12" i="11"/>
  <c r="V11" i="11"/>
  <c r="V13" i="11"/>
  <c r="U23" i="11"/>
  <c r="T13" i="11"/>
  <c r="T12" i="11"/>
  <c r="U13" i="11"/>
  <c r="U22" i="11"/>
  <c r="T32" i="11"/>
  <c r="V32" i="11"/>
  <c r="T23" i="11"/>
  <c r="V23" i="11"/>
  <c r="U33" i="11"/>
  <c r="U32" i="11"/>
  <c r="T11" i="11"/>
  <c r="U21" i="11"/>
  <c r="T22" i="11"/>
  <c r="V22" i="11"/>
  <c r="T33" i="11"/>
  <c r="V33" i="11"/>
  <c r="U11" i="11"/>
  <c r="T21" i="11"/>
  <c r="V21" i="11"/>
  <c r="V12" i="17"/>
  <c r="U12" i="17"/>
  <c r="T12" i="17"/>
  <c r="V11" i="17"/>
  <c r="U11" i="17"/>
  <c r="T11" i="17"/>
  <c r="V21" i="17"/>
  <c r="U21" i="17"/>
  <c r="T21" i="17"/>
  <c r="V20" i="17"/>
  <c r="U20" i="17"/>
  <c r="T20" i="17"/>
  <c r="V19" i="17"/>
  <c r="U19" i="17"/>
  <c r="T19" i="17"/>
  <c r="V24" i="16" l="1"/>
  <c r="U24" i="16"/>
  <c r="T24" i="16"/>
  <c r="V23" i="16"/>
  <c r="U23" i="16"/>
  <c r="T23" i="16"/>
  <c r="V22" i="16"/>
  <c r="U22" i="16"/>
  <c r="T22" i="16"/>
  <c r="V14" i="16"/>
  <c r="U14" i="16"/>
  <c r="T14" i="16"/>
  <c r="V13" i="16"/>
  <c r="U13" i="16"/>
  <c r="T13" i="16"/>
  <c r="V12" i="16"/>
  <c r="U12" i="16"/>
  <c r="T12" i="16"/>
  <c r="V29" i="15" l="1"/>
  <c r="U29" i="15"/>
  <c r="T29" i="15"/>
  <c r="V28" i="15"/>
  <c r="U28" i="15"/>
  <c r="T28" i="15"/>
  <c r="V19" i="15"/>
  <c r="U19" i="15"/>
  <c r="T19" i="15"/>
  <c r="V18" i="15"/>
  <c r="U18" i="15"/>
  <c r="T18" i="15"/>
  <c r="V17" i="15"/>
  <c r="U17" i="15"/>
  <c r="T17" i="15"/>
  <c r="V10" i="15"/>
  <c r="U10" i="15"/>
  <c r="T10" i="15"/>
  <c r="V9" i="15"/>
  <c r="U9" i="15"/>
  <c r="T9" i="15"/>
  <c r="V24" i="24" l="1"/>
  <c r="U24" i="24"/>
  <c r="T24" i="24"/>
  <c r="V23" i="24"/>
  <c r="U23" i="24"/>
  <c r="T23" i="24"/>
  <c r="V22" i="24"/>
  <c r="U22" i="24"/>
  <c r="T22" i="24"/>
  <c r="V15" i="24"/>
  <c r="U15" i="24"/>
  <c r="T15" i="24"/>
  <c r="V14" i="24"/>
  <c r="U14" i="24"/>
  <c r="T14" i="24"/>
  <c r="V13" i="24"/>
  <c r="U13" i="24"/>
  <c r="T13" i="24"/>
  <c r="V33" i="14"/>
  <c r="U33" i="14"/>
  <c r="T33" i="14"/>
  <c r="V32" i="14"/>
  <c r="U32" i="14"/>
  <c r="T32" i="14"/>
  <c r="V23" i="14"/>
  <c r="U23" i="14"/>
  <c r="T23" i="14"/>
  <c r="V22" i="14"/>
  <c r="U22" i="14"/>
  <c r="T22" i="14"/>
  <c r="V21" i="14"/>
  <c r="U21" i="14"/>
  <c r="T21" i="14"/>
  <c r="V13" i="14"/>
  <c r="U13" i="14"/>
  <c r="T13" i="14"/>
  <c r="V12" i="14"/>
  <c r="U12" i="14"/>
  <c r="T12" i="14"/>
  <c r="V11" i="14"/>
  <c r="U11" i="14"/>
  <c r="T11" i="14"/>
  <c r="V23" i="13"/>
  <c r="U23" i="13"/>
  <c r="T23" i="13"/>
  <c r="V22" i="13"/>
  <c r="U22" i="13"/>
  <c r="T22" i="13"/>
  <c r="V21" i="13"/>
  <c r="U21" i="13"/>
  <c r="T21" i="13"/>
  <c r="V13" i="13"/>
  <c r="U13" i="13"/>
  <c r="T13" i="13"/>
  <c r="V12" i="13"/>
  <c r="U12" i="13"/>
  <c r="T12" i="13"/>
  <c r="V11" i="13"/>
  <c r="U11" i="13"/>
  <c r="T11" i="13"/>
  <c r="V33" i="12"/>
  <c r="U33" i="12"/>
  <c r="T33" i="12"/>
  <c r="V32" i="12"/>
  <c r="U32" i="12"/>
  <c r="T32" i="12"/>
  <c r="V23" i="12"/>
  <c r="U23" i="12"/>
  <c r="T23" i="12"/>
  <c r="V22" i="12"/>
  <c r="U22" i="12"/>
  <c r="T22" i="12"/>
  <c r="V21" i="12"/>
  <c r="U21" i="12"/>
  <c r="T21" i="12"/>
  <c r="V13" i="12"/>
  <c r="U13" i="12"/>
  <c r="T13" i="12"/>
  <c r="V12" i="12"/>
  <c r="U12" i="12"/>
  <c r="T12" i="12"/>
  <c r="V11" i="12"/>
  <c r="U11" i="12"/>
  <c r="T11" i="12"/>
  <c r="CQ53" i="10" l="1"/>
  <c r="CP53" i="10"/>
  <c r="CO53" i="10"/>
  <c r="CQ52" i="10"/>
  <c r="CP52" i="10"/>
  <c r="CO52" i="10"/>
  <c r="CQ51" i="10"/>
  <c r="CP51" i="10"/>
  <c r="CO51" i="10"/>
  <c r="CQ50" i="10"/>
  <c r="CP50" i="10"/>
  <c r="CO50" i="10"/>
  <c r="CQ49" i="10"/>
  <c r="CP49" i="10"/>
  <c r="CO49" i="10"/>
  <c r="CQ46" i="10"/>
  <c r="CP46" i="10"/>
  <c r="CO46" i="10"/>
  <c r="CQ45" i="10"/>
  <c r="CP45" i="10"/>
  <c r="CO45" i="10"/>
  <c r="CQ44" i="10"/>
  <c r="CP44" i="10"/>
  <c r="CO44" i="10"/>
  <c r="CQ43" i="10"/>
  <c r="CP43" i="10"/>
  <c r="CO43" i="10"/>
  <c r="CQ42" i="10"/>
  <c r="CP42" i="10"/>
  <c r="CO42" i="10"/>
  <c r="CQ40" i="10"/>
  <c r="CP40" i="10"/>
  <c r="CO40" i="10"/>
  <c r="CQ26" i="10"/>
  <c r="CP26" i="10"/>
  <c r="CO26" i="10"/>
  <c r="CQ19" i="10"/>
  <c r="CP19" i="10"/>
  <c r="CO19" i="10"/>
  <c r="CQ12" i="10"/>
  <c r="CP12" i="10"/>
  <c r="CO12" i="10"/>
  <c r="CQ53" i="9"/>
  <c r="CP53" i="9"/>
  <c r="CO53" i="9"/>
  <c r="CQ52" i="9"/>
  <c r="CP52" i="9"/>
  <c r="CO52" i="9"/>
  <c r="CQ51" i="9"/>
  <c r="CP51" i="9"/>
  <c r="CO51" i="9"/>
  <c r="CQ50" i="9"/>
  <c r="CP50" i="9"/>
  <c r="CO50" i="9"/>
  <c r="CQ49" i="9"/>
  <c r="CP49" i="9"/>
  <c r="CO49" i="9"/>
  <c r="CQ46" i="9"/>
  <c r="CP46" i="9"/>
  <c r="CO46" i="9"/>
  <c r="CQ45" i="9"/>
  <c r="CP45" i="9"/>
  <c r="CO45" i="9"/>
  <c r="CQ44" i="9"/>
  <c r="CP44" i="9"/>
  <c r="CO44" i="9"/>
  <c r="CQ43" i="9"/>
  <c r="CP43" i="9"/>
  <c r="CO43" i="9"/>
  <c r="CQ42" i="9"/>
  <c r="CP42" i="9"/>
  <c r="CO42" i="9"/>
  <c r="CQ40" i="9"/>
  <c r="CP40" i="9"/>
  <c r="CO40" i="9"/>
  <c r="CQ26" i="9"/>
  <c r="CP26" i="9"/>
  <c r="CO26" i="9"/>
  <c r="CQ19" i="9"/>
  <c r="CP19" i="9"/>
  <c r="CO19" i="9"/>
  <c r="CQ12" i="9"/>
  <c r="CP12" i="9"/>
  <c r="CO12" i="9"/>
  <c r="CQ53" i="8"/>
  <c r="CP53" i="8"/>
  <c r="CO53" i="8"/>
  <c r="CQ52" i="8"/>
  <c r="CP52" i="8"/>
  <c r="CO52" i="8"/>
  <c r="CQ51" i="8"/>
  <c r="CP51" i="8"/>
  <c r="CO51" i="8"/>
  <c r="CQ50" i="8"/>
  <c r="CP50" i="8"/>
  <c r="CO50" i="8"/>
  <c r="CQ49" i="8"/>
  <c r="CP49" i="8"/>
  <c r="CO49" i="8"/>
  <c r="CQ46" i="8"/>
  <c r="CP46" i="8"/>
  <c r="CO46" i="8"/>
  <c r="CQ45" i="8"/>
  <c r="CP45" i="8"/>
  <c r="CO45" i="8"/>
  <c r="CQ44" i="8"/>
  <c r="CP44" i="8"/>
  <c r="CO44" i="8"/>
  <c r="CQ43" i="8"/>
  <c r="CP43" i="8"/>
  <c r="CO43" i="8"/>
  <c r="CQ42" i="8"/>
  <c r="CP42" i="8"/>
  <c r="CO42" i="8"/>
  <c r="CQ40" i="8"/>
  <c r="CP40" i="8"/>
  <c r="CO40" i="8"/>
  <c r="CQ26" i="8"/>
  <c r="CP26" i="8"/>
  <c r="CO26" i="8"/>
  <c r="CQ19" i="8"/>
  <c r="CP19" i="8"/>
  <c r="CO19" i="8"/>
  <c r="CQ12" i="8"/>
  <c r="CP12" i="8"/>
  <c r="CO12" i="8"/>
  <c r="BQ39" i="7"/>
  <c r="BP39" i="7"/>
  <c r="BO39" i="7"/>
  <c r="BQ38" i="7"/>
  <c r="BP38" i="7"/>
  <c r="BO38" i="7"/>
  <c r="BQ37" i="7"/>
  <c r="BP37" i="7"/>
  <c r="BO37" i="7"/>
  <c r="BQ36" i="7"/>
  <c r="BP36" i="7"/>
  <c r="BO36" i="7"/>
  <c r="BQ35" i="7"/>
  <c r="BP35" i="7"/>
  <c r="BO35" i="7"/>
  <c r="BQ25" i="7"/>
  <c r="BP25" i="7"/>
  <c r="BO25" i="7"/>
  <c r="BQ24" i="7"/>
  <c r="BP24" i="7"/>
  <c r="BO24" i="7"/>
  <c r="BQ23" i="7"/>
  <c r="BP23" i="7"/>
  <c r="BO23" i="7"/>
  <c r="BQ22" i="7"/>
  <c r="BP22" i="7"/>
  <c r="BO22" i="7"/>
  <c r="BQ21" i="7"/>
  <c r="BP21" i="7"/>
  <c r="BO21" i="7"/>
  <c r="BQ18" i="7"/>
  <c r="BP18" i="7"/>
  <c r="BO18" i="7"/>
  <c r="BQ17" i="7"/>
  <c r="BP17" i="7"/>
  <c r="BO17" i="7"/>
  <c r="BQ16" i="7"/>
  <c r="BP16" i="7"/>
  <c r="BO16" i="7"/>
  <c r="BQ15" i="7"/>
  <c r="BP15" i="7"/>
  <c r="BO15" i="7"/>
  <c r="BQ14" i="7"/>
  <c r="BP14" i="7"/>
  <c r="BO14" i="7"/>
  <c r="BQ11" i="7"/>
  <c r="BP11" i="7"/>
  <c r="BO11" i="7"/>
  <c r="BQ10" i="7"/>
  <c r="BP10" i="7"/>
  <c r="BO10" i="7"/>
  <c r="BQ9" i="7"/>
  <c r="BP9" i="7"/>
  <c r="BO9" i="7"/>
  <c r="BQ8" i="7"/>
  <c r="BP8" i="7"/>
  <c r="BO8" i="7"/>
  <c r="BQ7" i="7"/>
  <c r="BP7" i="7"/>
  <c r="BO7" i="7"/>
  <c r="W46" i="6"/>
  <c r="V46" i="6"/>
  <c r="U46" i="6"/>
  <c r="W45" i="6"/>
  <c r="V45" i="6"/>
  <c r="U45" i="6"/>
  <c r="W44" i="6"/>
  <c r="V44" i="6"/>
  <c r="U44" i="6"/>
  <c r="W43" i="6"/>
  <c r="V43" i="6"/>
  <c r="U43" i="6"/>
  <c r="W42" i="6"/>
  <c r="V42" i="6"/>
  <c r="U42" i="6"/>
  <c r="W39" i="6"/>
  <c r="V39" i="6"/>
  <c r="U39" i="6"/>
  <c r="W38" i="6"/>
  <c r="V38" i="6"/>
  <c r="U38" i="6"/>
  <c r="W37" i="6"/>
  <c r="V37" i="6"/>
  <c r="U37" i="6"/>
  <c r="W36" i="6"/>
  <c r="V36" i="6"/>
  <c r="U36" i="6"/>
  <c r="W35" i="6"/>
  <c r="V35" i="6"/>
  <c r="U35" i="6"/>
  <c r="W33" i="6"/>
  <c r="V33" i="6"/>
  <c r="U33" i="6"/>
  <c r="W26" i="6"/>
  <c r="V26" i="6"/>
  <c r="U26" i="6"/>
  <c r="W19" i="6"/>
  <c r="V19" i="6"/>
  <c r="U19" i="6"/>
  <c r="W12" i="6"/>
  <c r="V12" i="6"/>
  <c r="U12" i="6"/>
  <c r="W46" i="5"/>
  <c r="V46" i="5"/>
  <c r="U46" i="5"/>
  <c r="W45" i="5"/>
  <c r="V45" i="5"/>
  <c r="U45" i="5"/>
  <c r="W44" i="5"/>
  <c r="V44" i="5"/>
  <c r="U44" i="5"/>
  <c r="W43" i="5"/>
  <c r="V43" i="5"/>
  <c r="U43" i="5"/>
  <c r="W42" i="5"/>
  <c r="V42" i="5"/>
  <c r="U42" i="5"/>
  <c r="W39" i="5"/>
  <c r="V39" i="5"/>
  <c r="U39" i="5"/>
  <c r="W38" i="5"/>
  <c r="V38" i="5"/>
  <c r="U38" i="5"/>
  <c r="W37" i="5"/>
  <c r="V37" i="5"/>
  <c r="U37" i="5"/>
  <c r="W36" i="5"/>
  <c r="V36" i="5"/>
  <c r="U36" i="5"/>
  <c r="W35" i="5"/>
  <c r="V35" i="5"/>
  <c r="U35" i="5"/>
  <c r="W33" i="5"/>
  <c r="V33" i="5"/>
  <c r="U33" i="5"/>
  <c r="W26" i="5"/>
  <c r="V26" i="5"/>
  <c r="U26" i="5"/>
  <c r="W19" i="5"/>
  <c r="V19" i="5"/>
  <c r="U19" i="5"/>
  <c r="W12" i="5"/>
  <c r="V12" i="5"/>
  <c r="U12" i="5"/>
  <c r="W46" i="4"/>
  <c r="V46" i="4"/>
  <c r="U46" i="4"/>
  <c r="W45" i="4"/>
  <c r="V45" i="4"/>
  <c r="U45" i="4"/>
  <c r="W44" i="4"/>
  <c r="V44" i="4"/>
  <c r="U44" i="4"/>
  <c r="W43" i="4"/>
  <c r="V43" i="4"/>
  <c r="U43" i="4"/>
  <c r="W42" i="4"/>
  <c r="V42" i="4"/>
  <c r="U42" i="4"/>
  <c r="W39" i="4"/>
  <c r="V39" i="4"/>
  <c r="U39" i="4"/>
  <c r="W38" i="4"/>
  <c r="V38" i="4"/>
  <c r="U38" i="4"/>
  <c r="W37" i="4"/>
  <c r="V37" i="4"/>
  <c r="U37" i="4"/>
  <c r="W36" i="4"/>
  <c r="V36" i="4"/>
  <c r="U36" i="4"/>
  <c r="W35" i="4"/>
  <c r="V35" i="4"/>
  <c r="U35" i="4"/>
  <c r="W33" i="4"/>
  <c r="V33" i="4"/>
  <c r="U33" i="4"/>
  <c r="W26" i="4"/>
  <c r="V26" i="4"/>
  <c r="U26" i="4"/>
  <c r="W19" i="4"/>
  <c r="V19" i="4"/>
  <c r="U19" i="4"/>
  <c r="W12" i="4"/>
  <c r="V12" i="4"/>
  <c r="U12" i="4"/>
  <c r="W32" i="3"/>
  <c r="V32" i="3"/>
  <c r="U32" i="3"/>
  <c r="W31" i="3"/>
  <c r="V31" i="3"/>
  <c r="U31" i="3"/>
  <c r="W30" i="3"/>
  <c r="V30" i="3"/>
  <c r="U30" i="3"/>
  <c r="W29" i="3"/>
  <c r="V29" i="3"/>
  <c r="U29" i="3"/>
  <c r="W28" i="3"/>
  <c r="V28" i="3"/>
  <c r="U28" i="3"/>
  <c r="W25" i="3"/>
  <c r="V25" i="3"/>
  <c r="U25" i="3"/>
  <c r="W24" i="3"/>
  <c r="V24" i="3"/>
  <c r="U24" i="3"/>
  <c r="W23" i="3"/>
  <c r="V23" i="3"/>
  <c r="U23" i="3"/>
  <c r="W22" i="3"/>
  <c r="V22" i="3"/>
  <c r="U22" i="3"/>
  <c r="W21" i="3"/>
  <c r="V21" i="3"/>
  <c r="U21" i="3"/>
  <c r="W18" i="3"/>
  <c r="V18" i="3"/>
  <c r="U18" i="3"/>
  <c r="W17" i="3"/>
  <c r="V17" i="3"/>
  <c r="U17" i="3"/>
  <c r="W16" i="3"/>
  <c r="V16" i="3"/>
  <c r="U16" i="3"/>
  <c r="W15" i="3"/>
  <c r="V15" i="3"/>
  <c r="U15" i="3"/>
  <c r="W14" i="3"/>
  <c r="V14" i="3"/>
  <c r="U14" i="3"/>
  <c r="W11" i="3"/>
  <c r="V11" i="3"/>
  <c r="U11" i="3"/>
  <c r="W10" i="3"/>
  <c r="V10" i="3"/>
  <c r="U10" i="3"/>
  <c r="W9" i="3"/>
  <c r="V9" i="3"/>
  <c r="U9" i="3"/>
  <c r="W8" i="3"/>
  <c r="V8" i="3"/>
  <c r="U8" i="3"/>
  <c r="W7" i="3"/>
  <c r="V7" i="3"/>
  <c r="U7" i="3"/>
  <c r="W5" i="3"/>
  <c r="W5" i="6" s="1"/>
  <c r="V5" i="3"/>
  <c r="BP5" i="7" s="1"/>
  <c r="U5" i="3"/>
  <c r="U5" i="6" s="1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Q7" i="11"/>
  <c r="V40" i="4" l="1"/>
  <c r="V40" i="5"/>
  <c r="U40" i="4"/>
  <c r="W40" i="4"/>
  <c r="U40" i="5"/>
  <c r="W40" i="5"/>
  <c r="CP5" i="9"/>
  <c r="CP5" i="10"/>
  <c r="CP5" i="8"/>
  <c r="V5" i="4"/>
  <c r="U5" i="5"/>
  <c r="W5" i="5"/>
  <c r="V5" i="6"/>
  <c r="BO5" i="7"/>
  <c r="BQ5" i="7"/>
  <c r="U5" i="4"/>
  <c r="W5" i="4"/>
  <c r="V5" i="5"/>
  <c r="CQ54" i="10"/>
  <c r="CP47" i="10"/>
  <c r="CP54" i="10"/>
  <c r="BO42" i="7"/>
  <c r="CO47" i="10"/>
  <c r="BQ44" i="7"/>
  <c r="CQ54" i="9"/>
  <c r="BP43" i="7"/>
  <c r="CP47" i="9"/>
  <c r="CP54" i="9"/>
  <c r="CO47" i="9"/>
  <c r="CO47" i="8"/>
  <c r="CQ47" i="8"/>
  <c r="CQ54" i="8"/>
  <c r="CP47" i="8"/>
  <c r="CP54" i="8"/>
  <c r="BO46" i="7"/>
  <c r="W47" i="6"/>
  <c r="V40" i="6"/>
  <c r="V47" i="6"/>
  <c r="U40" i="6"/>
  <c r="W47" i="5"/>
  <c r="V47" i="5"/>
  <c r="U47" i="5"/>
  <c r="W47" i="4"/>
  <c r="V47" i="4"/>
  <c r="U47" i="4"/>
  <c r="CQ47" i="10"/>
  <c r="CO54" i="10"/>
  <c r="BQ12" i="7"/>
  <c r="BO26" i="7"/>
  <c r="BQ49" i="7"/>
  <c r="BO44" i="7"/>
  <c r="BP52" i="7"/>
  <c r="BQ46" i="7"/>
  <c r="CQ47" i="9"/>
  <c r="CO54" i="9"/>
  <c r="BO19" i="7"/>
  <c r="BO43" i="7"/>
  <c r="BQ45" i="7"/>
  <c r="BO12" i="7"/>
  <c r="BP19" i="7"/>
  <c r="BQ26" i="7"/>
  <c r="BO49" i="7"/>
  <c r="BP50" i="7"/>
  <c r="BQ51" i="7"/>
  <c r="BO53" i="7"/>
  <c r="BP44" i="7"/>
  <c r="CO54" i="8"/>
  <c r="BQ19" i="7"/>
  <c r="BP26" i="7"/>
  <c r="BP49" i="7"/>
  <c r="BQ50" i="7"/>
  <c r="BO52" i="7"/>
  <c r="BP53" i="7"/>
  <c r="BQ53" i="7"/>
  <c r="BO40" i="7"/>
  <c r="BP42" i="7"/>
  <c r="BQ43" i="7"/>
  <c r="BO45" i="7"/>
  <c r="BP46" i="7"/>
  <c r="BO50" i="7"/>
  <c r="BP51" i="7"/>
  <c r="BQ52" i="7"/>
  <c r="BP12" i="7"/>
  <c r="BO51" i="7"/>
  <c r="BP40" i="7"/>
  <c r="BQ42" i="7"/>
  <c r="BP45" i="7"/>
  <c r="BQ40" i="7"/>
  <c r="W40" i="6"/>
  <c r="U47" i="6"/>
  <c r="V35" i="3"/>
  <c r="W36" i="3"/>
  <c r="U12" i="3"/>
  <c r="V39" i="3"/>
  <c r="U19" i="3"/>
  <c r="V19" i="3"/>
  <c r="U42" i="3"/>
  <c r="V43" i="3"/>
  <c r="W44" i="3"/>
  <c r="U46" i="3"/>
  <c r="W35" i="3"/>
  <c r="W39" i="3"/>
  <c r="U26" i="3"/>
  <c r="U44" i="3"/>
  <c r="V45" i="3"/>
  <c r="U35" i="3"/>
  <c r="V12" i="3"/>
  <c r="W12" i="3"/>
  <c r="U39" i="3"/>
  <c r="U36" i="3"/>
  <c r="V37" i="3"/>
  <c r="W38" i="3"/>
  <c r="W19" i="3"/>
  <c r="V26" i="3"/>
  <c r="W26" i="3"/>
  <c r="V42" i="3"/>
  <c r="W43" i="3"/>
  <c r="U45" i="3"/>
  <c r="V46" i="3"/>
  <c r="V36" i="3"/>
  <c r="W42" i="3"/>
  <c r="W46" i="3"/>
  <c r="U33" i="3"/>
  <c r="U43" i="3"/>
  <c r="V33" i="3"/>
  <c r="U37" i="3"/>
  <c r="V38" i="3"/>
  <c r="W37" i="3"/>
  <c r="U38" i="3"/>
  <c r="V44" i="3"/>
  <c r="W45" i="3"/>
  <c r="W33" i="3"/>
  <c r="CJ19" i="9"/>
  <c r="CO5" i="10" l="1"/>
  <c r="CO5" i="8"/>
  <c r="CO5" i="9"/>
  <c r="CQ5" i="10"/>
  <c r="CQ5" i="8"/>
  <c r="CQ5" i="9"/>
  <c r="BP54" i="7"/>
  <c r="BP47" i="7"/>
  <c r="BQ54" i="7"/>
  <c r="BQ47" i="7"/>
  <c r="BO47" i="7"/>
  <c r="BO54" i="7"/>
  <c r="U40" i="3"/>
  <c r="U47" i="3"/>
  <c r="V40" i="3"/>
  <c r="V47" i="3"/>
  <c r="W47" i="3"/>
  <c r="W40" i="3"/>
  <c r="EA7" i="8"/>
  <c r="S31" i="11" l="1"/>
  <c r="R31" i="11"/>
  <c r="Q31" i="11"/>
  <c r="P31" i="11"/>
  <c r="O31" i="11"/>
  <c r="N31" i="11"/>
  <c r="S30" i="11"/>
  <c r="R30" i="11"/>
  <c r="Q30" i="11"/>
  <c r="P30" i="11"/>
  <c r="O30" i="11"/>
  <c r="N30" i="11"/>
  <c r="S29" i="11"/>
  <c r="R29" i="11"/>
  <c r="Q29" i="11"/>
  <c r="P29" i="11"/>
  <c r="O29" i="11"/>
  <c r="N29" i="11"/>
  <c r="S28" i="11"/>
  <c r="R28" i="11"/>
  <c r="Q28" i="11"/>
  <c r="P28" i="11"/>
  <c r="O28" i="11"/>
  <c r="N28" i="11"/>
  <c r="S27" i="11"/>
  <c r="R27" i="11"/>
  <c r="Q27" i="11"/>
  <c r="P27" i="11"/>
  <c r="O27" i="11"/>
  <c r="N27" i="11"/>
  <c r="S20" i="11"/>
  <c r="R20" i="11"/>
  <c r="Q20" i="11"/>
  <c r="P20" i="11"/>
  <c r="O20" i="11"/>
  <c r="N20" i="11"/>
  <c r="S19" i="11"/>
  <c r="R19" i="11"/>
  <c r="Q19" i="11"/>
  <c r="P19" i="11"/>
  <c r="O19" i="11"/>
  <c r="N19" i="11"/>
  <c r="S18" i="11"/>
  <c r="R18" i="11"/>
  <c r="Q18" i="11"/>
  <c r="P18" i="11"/>
  <c r="O18" i="11"/>
  <c r="N18" i="11"/>
  <c r="S17" i="11"/>
  <c r="R17" i="11"/>
  <c r="Q17" i="11"/>
  <c r="P17" i="11"/>
  <c r="O17" i="11"/>
  <c r="N17" i="11"/>
  <c r="S10" i="11"/>
  <c r="R10" i="11"/>
  <c r="Q10" i="11"/>
  <c r="P10" i="11"/>
  <c r="O10" i="11"/>
  <c r="N10" i="11"/>
  <c r="S9" i="11"/>
  <c r="R9" i="11"/>
  <c r="Q9" i="11"/>
  <c r="P9" i="11"/>
  <c r="O9" i="11"/>
  <c r="N9" i="11"/>
  <c r="S8" i="11"/>
  <c r="R8" i="11"/>
  <c r="Q8" i="11"/>
  <c r="P8" i="11"/>
  <c r="O8" i="11"/>
  <c r="N8" i="11"/>
  <c r="S7" i="11"/>
  <c r="R7" i="11"/>
  <c r="P7" i="11"/>
  <c r="O7" i="11"/>
  <c r="N7" i="11"/>
  <c r="M31" i="11"/>
  <c r="M30" i="11"/>
  <c r="M29" i="11"/>
  <c r="M28" i="11"/>
  <c r="M27" i="11"/>
  <c r="M20" i="11"/>
  <c r="M19" i="11"/>
  <c r="M18" i="11"/>
  <c r="M17" i="11"/>
  <c r="M10" i="11"/>
  <c r="M9" i="11"/>
  <c r="M8" i="11"/>
  <c r="M7" i="11"/>
  <c r="CN53" i="10" l="1"/>
  <c r="CM53" i="10"/>
  <c r="CL53" i="10"/>
  <c r="CK53" i="10"/>
  <c r="CJ53" i="10"/>
  <c r="CI53" i="10"/>
  <c r="CH53" i="10"/>
  <c r="CG53" i="10"/>
  <c r="CF53" i="10"/>
  <c r="CN52" i="10"/>
  <c r="CM52" i="10"/>
  <c r="CL52" i="10"/>
  <c r="CK52" i="10"/>
  <c r="CJ52" i="10"/>
  <c r="CI52" i="10"/>
  <c r="CH52" i="10"/>
  <c r="CG52" i="10"/>
  <c r="CF52" i="10"/>
  <c r="CN51" i="10"/>
  <c r="CM51" i="10"/>
  <c r="CL51" i="10"/>
  <c r="CK51" i="10"/>
  <c r="CJ51" i="10"/>
  <c r="CI51" i="10"/>
  <c r="CH51" i="10"/>
  <c r="CG51" i="10"/>
  <c r="CF51" i="10"/>
  <c r="CN50" i="10"/>
  <c r="CM50" i="10"/>
  <c r="CL50" i="10"/>
  <c r="CK50" i="10"/>
  <c r="CJ50" i="10"/>
  <c r="CI50" i="10"/>
  <c r="CH50" i="10"/>
  <c r="CG50" i="10"/>
  <c r="CF50" i="10"/>
  <c r="CN49" i="10"/>
  <c r="CM49" i="10"/>
  <c r="CL49" i="10"/>
  <c r="CK49" i="10"/>
  <c r="CJ49" i="10"/>
  <c r="CI49" i="10"/>
  <c r="CH49" i="10"/>
  <c r="CG49" i="10"/>
  <c r="CF49" i="10"/>
  <c r="CN46" i="10"/>
  <c r="CM46" i="10"/>
  <c r="CL46" i="10"/>
  <c r="CK46" i="10"/>
  <c r="CJ46" i="10"/>
  <c r="CI46" i="10"/>
  <c r="CH46" i="10"/>
  <c r="CG46" i="10"/>
  <c r="CF46" i="10"/>
  <c r="CN45" i="10"/>
  <c r="CM45" i="10"/>
  <c r="CL45" i="10"/>
  <c r="CK45" i="10"/>
  <c r="CJ45" i="10"/>
  <c r="CI45" i="10"/>
  <c r="CH45" i="10"/>
  <c r="CG45" i="10"/>
  <c r="CF45" i="10"/>
  <c r="CN44" i="10"/>
  <c r="CM44" i="10"/>
  <c r="CL44" i="10"/>
  <c r="CK44" i="10"/>
  <c r="CJ44" i="10"/>
  <c r="CI44" i="10"/>
  <c r="CH44" i="10"/>
  <c r="CG44" i="10"/>
  <c r="CF44" i="10"/>
  <c r="CN43" i="10"/>
  <c r="CM43" i="10"/>
  <c r="CL43" i="10"/>
  <c r="CK43" i="10"/>
  <c r="CJ43" i="10"/>
  <c r="CI43" i="10"/>
  <c r="CH43" i="10"/>
  <c r="CG43" i="10"/>
  <c r="CF43" i="10"/>
  <c r="CN42" i="10"/>
  <c r="CM42" i="10"/>
  <c r="CL42" i="10"/>
  <c r="CK42" i="10"/>
  <c r="CJ42" i="10"/>
  <c r="CI42" i="10"/>
  <c r="CH42" i="10"/>
  <c r="CG42" i="10"/>
  <c r="CF42" i="10"/>
  <c r="CN40" i="10"/>
  <c r="CM40" i="10"/>
  <c r="CL40" i="10"/>
  <c r="CK40" i="10"/>
  <c r="CJ40" i="10"/>
  <c r="CI40" i="10"/>
  <c r="CH40" i="10"/>
  <c r="CG40" i="10"/>
  <c r="CF40" i="10"/>
  <c r="CN26" i="10"/>
  <c r="CM26" i="10"/>
  <c r="CL26" i="10"/>
  <c r="CK26" i="10"/>
  <c r="CJ26" i="10"/>
  <c r="CI26" i="10"/>
  <c r="CH26" i="10"/>
  <c r="CG26" i="10"/>
  <c r="CF26" i="10"/>
  <c r="CN19" i="10"/>
  <c r="CM19" i="10"/>
  <c r="CL19" i="10"/>
  <c r="CK19" i="10"/>
  <c r="CJ19" i="10"/>
  <c r="CI19" i="10"/>
  <c r="CH19" i="10"/>
  <c r="CG19" i="10"/>
  <c r="CF19" i="10"/>
  <c r="CN12" i="10"/>
  <c r="CM12" i="10"/>
  <c r="CL12" i="10"/>
  <c r="CK12" i="10"/>
  <c r="CJ12" i="10"/>
  <c r="CI12" i="10"/>
  <c r="CH12" i="10"/>
  <c r="CG12" i="10"/>
  <c r="CF12" i="10"/>
  <c r="CN53" i="9"/>
  <c r="CM53" i="9"/>
  <c r="CL53" i="9"/>
  <c r="CK53" i="9"/>
  <c r="CJ53" i="9"/>
  <c r="CI53" i="9"/>
  <c r="CH53" i="9"/>
  <c r="CG53" i="9"/>
  <c r="CF53" i="9"/>
  <c r="CN52" i="9"/>
  <c r="CM52" i="9"/>
  <c r="CL52" i="9"/>
  <c r="CK52" i="9"/>
  <c r="CJ52" i="9"/>
  <c r="CI52" i="9"/>
  <c r="CH52" i="9"/>
  <c r="CG52" i="9"/>
  <c r="CF52" i="9"/>
  <c r="CN51" i="9"/>
  <c r="CM51" i="9"/>
  <c r="CL51" i="9"/>
  <c r="CK51" i="9"/>
  <c r="CJ51" i="9"/>
  <c r="CI51" i="9"/>
  <c r="CH51" i="9"/>
  <c r="CG51" i="9"/>
  <c r="CF51" i="9"/>
  <c r="CN50" i="9"/>
  <c r="CM50" i="9"/>
  <c r="CL50" i="9"/>
  <c r="CK50" i="9"/>
  <c r="CJ50" i="9"/>
  <c r="CI50" i="9"/>
  <c r="CH50" i="9"/>
  <c r="CG50" i="9"/>
  <c r="CF50" i="9"/>
  <c r="CN49" i="9"/>
  <c r="CM49" i="9"/>
  <c r="CL49" i="9"/>
  <c r="CK49" i="9"/>
  <c r="CJ49" i="9"/>
  <c r="CI49" i="9"/>
  <c r="CH49" i="9"/>
  <c r="CG49" i="9"/>
  <c r="CF49" i="9"/>
  <c r="CN46" i="9"/>
  <c r="CM46" i="9"/>
  <c r="CL46" i="9"/>
  <c r="CK46" i="9"/>
  <c r="CJ46" i="9"/>
  <c r="CI46" i="9"/>
  <c r="CH46" i="9"/>
  <c r="CG46" i="9"/>
  <c r="CF46" i="9"/>
  <c r="CN45" i="9"/>
  <c r="CM45" i="9"/>
  <c r="CL45" i="9"/>
  <c r="CK45" i="9"/>
  <c r="CJ45" i="9"/>
  <c r="CI45" i="9"/>
  <c r="CH45" i="9"/>
  <c r="CG45" i="9"/>
  <c r="CF45" i="9"/>
  <c r="CN44" i="9"/>
  <c r="CM44" i="9"/>
  <c r="CL44" i="9"/>
  <c r="CK44" i="9"/>
  <c r="CJ44" i="9"/>
  <c r="CI44" i="9"/>
  <c r="CH44" i="9"/>
  <c r="CG44" i="9"/>
  <c r="CF44" i="9"/>
  <c r="CN43" i="9"/>
  <c r="CM43" i="9"/>
  <c r="CL43" i="9"/>
  <c r="CK43" i="9"/>
  <c r="CJ43" i="9"/>
  <c r="CI43" i="9"/>
  <c r="CH43" i="9"/>
  <c r="CG43" i="9"/>
  <c r="CF43" i="9"/>
  <c r="CN42" i="9"/>
  <c r="CM42" i="9"/>
  <c r="CL42" i="9"/>
  <c r="CK42" i="9"/>
  <c r="CJ42" i="9"/>
  <c r="CI42" i="9"/>
  <c r="CH42" i="9"/>
  <c r="CG42" i="9"/>
  <c r="CF42" i="9"/>
  <c r="CN40" i="9"/>
  <c r="CM40" i="9"/>
  <c r="CL40" i="9"/>
  <c r="CK40" i="9"/>
  <c r="CJ40" i="9"/>
  <c r="CI40" i="9"/>
  <c r="CH40" i="9"/>
  <c r="CG40" i="9"/>
  <c r="CF40" i="9"/>
  <c r="CN26" i="9"/>
  <c r="CM26" i="9"/>
  <c r="CL26" i="9"/>
  <c r="CK26" i="9"/>
  <c r="CJ26" i="9"/>
  <c r="CI26" i="9"/>
  <c r="CH26" i="9"/>
  <c r="CG26" i="9"/>
  <c r="CF26" i="9"/>
  <c r="CN19" i="9"/>
  <c r="CM19" i="9"/>
  <c r="CL19" i="9"/>
  <c r="CK19" i="9"/>
  <c r="CI19" i="9"/>
  <c r="CH19" i="9"/>
  <c r="CG19" i="9"/>
  <c r="CF19" i="9"/>
  <c r="CN12" i="9"/>
  <c r="CM12" i="9"/>
  <c r="CL12" i="9"/>
  <c r="CK12" i="9"/>
  <c r="CJ12" i="9"/>
  <c r="CI12" i="9"/>
  <c r="CH12" i="9"/>
  <c r="CG12" i="9"/>
  <c r="CF12" i="9"/>
  <c r="CN53" i="8"/>
  <c r="CM53" i="8"/>
  <c r="CL53" i="8"/>
  <c r="CK53" i="8"/>
  <c r="CJ53" i="8"/>
  <c r="CI53" i="8"/>
  <c r="CH53" i="8"/>
  <c r="CG53" i="8"/>
  <c r="CF53" i="8"/>
  <c r="CN52" i="8"/>
  <c r="CM52" i="8"/>
  <c r="CL52" i="8"/>
  <c r="CK52" i="8"/>
  <c r="CJ52" i="8"/>
  <c r="CI52" i="8"/>
  <c r="CH52" i="8"/>
  <c r="CG52" i="8"/>
  <c r="CF52" i="8"/>
  <c r="CN51" i="8"/>
  <c r="CM51" i="8"/>
  <c r="CL51" i="8"/>
  <c r="CK51" i="8"/>
  <c r="CJ51" i="8"/>
  <c r="CI51" i="8"/>
  <c r="CH51" i="8"/>
  <c r="CG51" i="8"/>
  <c r="CF51" i="8"/>
  <c r="CN50" i="8"/>
  <c r="CM50" i="8"/>
  <c r="CL50" i="8"/>
  <c r="CK50" i="8"/>
  <c r="CJ50" i="8"/>
  <c r="CI50" i="8"/>
  <c r="CH50" i="8"/>
  <c r="CG50" i="8"/>
  <c r="CF50" i="8"/>
  <c r="CN49" i="8"/>
  <c r="CM49" i="8"/>
  <c r="CL49" i="8"/>
  <c r="CK49" i="8"/>
  <c r="CJ49" i="8"/>
  <c r="CI49" i="8"/>
  <c r="CH49" i="8"/>
  <c r="CG49" i="8"/>
  <c r="CF49" i="8"/>
  <c r="CN46" i="8"/>
  <c r="CM46" i="8"/>
  <c r="CL46" i="8"/>
  <c r="CK46" i="8"/>
  <c r="CJ46" i="8"/>
  <c r="CI46" i="8"/>
  <c r="CH46" i="8"/>
  <c r="CG46" i="8"/>
  <c r="CF46" i="8"/>
  <c r="CN45" i="8"/>
  <c r="CM45" i="8"/>
  <c r="CL45" i="8"/>
  <c r="CK45" i="8"/>
  <c r="CJ45" i="8"/>
  <c r="CI45" i="8"/>
  <c r="CH45" i="8"/>
  <c r="CG45" i="8"/>
  <c r="CF45" i="8"/>
  <c r="CN44" i="8"/>
  <c r="CM44" i="8"/>
  <c r="CL44" i="8"/>
  <c r="CK44" i="8"/>
  <c r="CJ44" i="8"/>
  <c r="CI44" i="8"/>
  <c r="CH44" i="8"/>
  <c r="CG44" i="8"/>
  <c r="CF44" i="8"/>
  <c r="CN43" i="8"/>
  <c r="CM43" i="8"/>
  <c r="CL43" i="8"/>
  <c r="CK43" i="8"/>
  <c r="CJ43" i="8"/>
  <c r="CI43" i="8"/>
  <c r="CH43" i="8"/>
  <c r="CG43" i="8"/>
  <c r="CF43" i="8"/>
  <c r="CN42" i="8"/>
  <c r="CM42" i="8"/>
  <c r="CL42" i="8"/>
  <c r="CK42" i="8"/>
  <c r="CJ42" i="8"/>
  <c r="CI42" i="8"/>
  <c r="CH42" i="8"/>
  <c r="CG42" i="8"/>
  <c r="CF42" i="8"/>
  <c r="CN40" i="8"/>
  <c r="CM40" i="8"/>
  <c r="CL40" i="8"/>
  <c r="CK40" i="8"/>
  <c r="CJ40" i="8"/>
  <c r="CI40" i="8"/>
  <c r="CH40" i="8"/>
  <c r="CG40" i="8"/>
  <c r="CF40" i="8"/>
  <c r="CN26" i="8"/>
  <c r="CM26" i="8"/>
  <c r="CL26" i="8"/>
  <c r="CK26" i="8"/>
  <c r="CJ26" i="8"/>
  <c r="CI26" i="8"/>
  <c r="CH26" i="8"/>
  <c r="CG26" i="8"/>
  <c r="CF26" i="8"/>
  <c r="CN19" i="8"/>
  <c r="CM19" i="8"/>
  <c r="CL19" i="8"/>
  <c r="CK19" i="8"/>
  <c r="CJ19" i="8"/>
  <c r="CI19" i="8"/>
  <c r="CH19" i="8"/>
  <c r="CG19" i="8"/>
  <c r="CF19" i="8"/>
  <c r="CN12" i="8"/>
  <c r="CM12" i="8"/>
  <c r="CL12" i="8"/>
  <c r="CK12" i="8"/>
  <c r="CJ12" i="8"/>
  <c r="CI12" i="8"/>
  <c r="CH12" i="8"/>
  <c r="CG12" i="8"/>
  <c r="CF12" i="8"/>
  <c r="BN39" i="7"/>
  <c r="BM39" i="7"/>
  <c r="BL39" i="7"/>
  <c r="BK39" i="7"/>
  <c r="BJ39" i="7"/>
  <c r="BI39" i="7"/>
  <c r="BH39" i="7"/>
  <c r="BG39" i="7"/>
  <c r="BF39" i="7"/>
  <c r="BN38" i="7"/>
  <c r="BM38" i="7"/>
  <c r="BL38" i="7"/>
  <c r="BK38" i="7"/>
  <c r="BJ38" i="7"/>
  <c r="BI38" i="7"/>
  <c r="BH38" i="7"/>
  <c r="BG38" i="7"/>
  <c r="BF38" i="7"/>
  <c r="BN37" i="7"/>
  <c r="BM37" i="7"/>
  <c r="BL37" i="7"/>
  <c r="BK37" i="7"/>
  <c r="BJ37" i="7"/>
  <c r="BI37" i="7"/>
  <c r="BH37" i="7"/>
  <c r="BG37" i="7"/>
  <c r="BF37" i="7"/>
  <c r="BN36" i="7"/>
  <c r="BM36" i="7"/>
  <c r="BL36" i="7"/>
  <c r="BK36" i="7"/>
  <c r="BJ36" i="7"/>
  <c r="BI36" i="7"/>
  <c r="BH36" i="7"/>
  <c r="BG36" i="7"/>
  <c r="BF36" i="7"/>
  <c r="BN35" i="7"/>
  <c r="BM35" i="7"/>
  <c r="BL35" i="7"/>
  <c r="BK35" i="7"/>
  <c r="BJ35" i="7"/>
  <c r="BI35" i="7"/>
  <c r="BH35" i="7"/>
  <c r="BG35" i="7"/>
  <c r="BF35" i="7"/>
  <c r="BN25" i="7"/>
  <c r="BM25" i="7"/>
  <c r="BL25" i="7"/>
  <c r="BK25" i="7"/>
  <c r="BJ25" i="7"/>
  <c r="BI25" i="7"/>
  <c r="BH25" i="7"/>
  <c r="BG25" i="7"/>
  <c r="BF25" i="7"/>
  <c r="BN24" i="7"/>
  <c r="BM24" i="7"/>
  <c r="BL24" i="7"/>
  <c r="BK24" i="7"/>
  <c r="BJ24" i="7"/>
  <c r="BI24" i="7"/>
  <c r="BH24" i="7"/>
  <c r="BG24" i="7"/>
  <c r="BF24" i="7"/>
  <c r="BN23" i="7"/>
  <c r="BM23" i="7"/>
  <c r="BL23" i="7"/>
  <c r="BK23" i="7"/>
  <c r="BJ23" i="7"/>
  <c r="BI23" i="7"/>
  <c r="BH23" i="7"/>
  <c r="BG23" i="7"/>
  <c r="BF23" i="7"/>
  <c r="BN22" i="7"/>
  <c r="BM22" i="7"/>
  <c r="BL22" i="7"/>
  <c r="BK22" i="7"/>
  <c r="BJ22" i="7"/>
  <c r="BI22" i="7"/>
  <c r="BH22" i="7"/>
  <c r="BG22" i="7"/>
  <c r="BF22" i="7"/>
  <c r="BN21" i="7"/>
  <c r="BM21" i="7"/>
  <c r="BL21" i="7"/>
  <c r="BK21" i="7"/>
  <c r="BJ21" i="7"/>
  <c r="BI21" i="7"/>
  <c r="BH21" i="7"/>
  <c r="BG21" i="7"/>
  <c r="BF21" i="7"/>
  <c r="BN18" i="7"/>
  <c r="BM18" i="7"/>
  <c r="BL18" i="7"/>
  <c r="BK18" i="7"/>
  <c r="BJ18" i="7"/>
  <c r="BI18" i="7"/>
  <c r="BH18" i="7"/>
  <c r="BG18" i="7"/>
  <c r="BF18" i="7"/>
  <c r="BN17" i="7"/>
  <c r="BM17" i="7"/>
  <c r="BL17" i="7"/>
  <c r="BK17" i="7"/>
  <c r="BJ17" i="7"/>
  <c r="BI17" i="7"/>
  <c r="BH17" i="7"/>
  <c r="BG17" i="7"/>
  <c r="BF17" i="7"/>
  <c r="BN16" i="7"/>
  <c r="BM16" i="7"/>
  <c r="BL16" i="7"/>
  <c r="BK16" i="7"/>
  <c r="BJ16" i="7"/>
  <c r="BI16" i="7"/>
  <c r="BH16" i="7"/>
  <c r="BG16" i="7"/>
  <c r="BF16" i="7"/>
  <c r="BN15" i="7"/>
  <c r="BM15" i="7"/>
  <c r="BL15" i="7"/>
  <c r="BK15" i="7"/>
  <c r="BJ15" i="7"/>
  <c r="BI15" i="7"/>
  <c r="BH15" i="7"/>
  <c r="BG15" i="7"/>
  <c r="BF15" i="7"/>
  <c r="BN14" i="7"/>
  <c r="BM14" i="7"/>
  <c r="BL14" i="7"/>
  <c r="BK14" i="7"/>
  <c r="BJ14" i="7"/>
  <c r="BI14" i="7"/>
  <c r="BH14" i="7"/>
  <c r="BG14" i="7"/>
  <c r="BF14" i="7"/>
  <c r="BN11" i="7"/>
  <c r="BM11" i="7"/>
  <c r="BL11" i="7"/>
  <c r="BK11" i="7"/>
  <c r="BJ11" i="7"/>
  <c r="BI11" i="7"/>
  <c r="BH11" i="7"/>
  <c r="BG11" i="7"/>
  <c r="BF11" i="7"/>
  <c r="BN10" i="7"/>
  <c r="BM10" i="7"/>
  <c r="BL10" i="7"/>
  <c r="BK10" i="7"/>
  <c r="BJ10" i="7"/>
  <c r="BI10" i="7"/>
  <c r="BH10" i="7"/>
  <c r="BG10" i="7"/>
  <c r="BF10" i="7"/>
  <c r="BN9" i="7"/>
  <c r="BM9" i="7"/>
  <c r="BL9" i="7"/>
  <c r="BK9" i="7"/>
  <c r="BJ9" i="7"/>
  <c r="BI9" i="7"/>
  <c r="BH9" i="7"/>
  <c r="BG9" i="7"/>
  <c r="BF9" i="7"/>
  <c r="BN8" i="7"/>
  <c r="BM8" i="7"/>
  <c r="BL8" i="7"/>
  <c r="BK8" i="7"/>
  <c r="BJ8" i="7"/>
  <c r="BI8" i="7"/>
  <c r="BH8" i="7"/>
  <c r="BG8" i="7"/>
  <c r="BF8" i="7"/>
  <c r="BN7" i="7"/>
  <c r="BM7" i="7"/>
  <c r="BL7" i="7"/>
  <c r="BK7" i="7"/>
  <c r="BJ7" i="7"/>
  <c r="BI7" i="7"/>
  <c r="BH7" i="7"/>
  <c r="BG7" i="7"/>
  <c r="BF7" i="7"/>
  <c r="T46" i="6"/>
  <c r="S46" i="6"/>
  <c r="R46" i="6"/>
  <c r="Q46" i="6"/>
  <c r="P46" i="6"/>
  <c r="O46" i="6"/>
  <c r="N46" i="6"/>
  <c r="M46" i="6"/>
  <c r="L46" i="6"/>
  <c r="T45" i="6"/>
  <c r="S45" i="6"/>
  <c r="R45" i="6"/>
  <c r="Q45" i="6"/>
  <c r="P45" i="6"/>
  <c r="O45" i="6"/>
  <c r="N45" i="6"/>
  <c r="M45" i="6"/>
  <c r="L45" i="6"/>
  <c r="T44" i="6"/>
  <c r="S44" i="6"/>
  <c r="R44" i="6"/>
  <c r="Q44" i="6"/>
  <c r="P44" i="6"/>
  <c r="O44" i="6"/>
  <c r="N44" i="6"/>
  <c r="M44" i="6"/>
  <c r="L44" i="6"/>
  <c r="T43" i="6"/>
  <c r="S43" i="6"/>
  <c r="R43" i="6"/>
  <c r="Q43" i="6"/>
  <c r="P43" i="6"/>
  <c r="O43" i="6"/>
  <c r="N43" i="6"/>
  <c r="M43" i="6"/>
  <c r="L43" i="6"/>
  <c r="T42" i="6"/>
  <c r="S42" i="6"/>
  <c r="R42" i="6"/>
  <c r="Q42" i="6"/>
  <c r="P42" i="6"/>
  <c r="O42" i="6"/>
  <c r="N42" i="6"/>
  <c r="M42" i="6"/>
  <c r="L42" i="6"/>
  <c r="T39" i="6"/>
  <c r="S39" i="6"/>
  <c r="R39" i="6"/>
  <c r="Q39" i="6"/>
  <c r="P39" i="6"/>
  <c r="O39" i="6"/>
  <c r="N39" i="6"/>
  <c r="M39" i="6"/>
  <c r="L39" i="6"/>
  <c r="T38" i="6"/>
  <c r="S38" i="6"/>
  <c r="R38" i="6"/>
  <c r="Q38" i="6"/>
  <c r="P38" i="6"/>
  <c r="O38" i="6"/>
  <c r="N38" i="6"/>
  <c r="M38" i="6"/>
  <c r="L38" i="6"/>
  <c r="T37" i="6"/>
  <c r="S37" i="6"/>
  <c r="R37" i="6"/>
  <c r="Q37" i="6"/>
  <c r="P37" i="6"/>
  <c r="O37" i="6"/>
  <c r="N37" i="6"/>
  <c r="M37" i="6"/>
  <c r="L37" i="6"/>
  <c r="T36" i="6"/>
  <c r="S36" i="6"/>
  <c r="R36" i="6"/>
  <c r="Q36" i="6"/>
  <c r="P36" i="6"/>
  <c r="O36" i="6"/>
  <c r="N36" i="6"/>
  <c r="M36" i="6"/>
  <c r="L36" i="6"/>
  <c r="T35" i="6"/>
  <c r="S35" i="6"/>
  <c r="R35" i="6"/>
  <c r="Q35" i="6"/>
  <c r="P35" i="6"/>
  <c r="O35" i="6"/>
  <c r="N35" i="6"/>
  <c r="M35" i="6"/>
  <c r="L35" i="6"/>
  <c r="T33" i="6"/>
  <c r="BG33" i="6" s="1"/>
  <c r="S33" i="6"/>
  <c r="R33" i="6"/>
  <c r="Q33" i="6"/>
  <c r="P33" i="6"/>
  <c r="O33" i="6"/>
  <c r="N33" i="6"/>
  <c r="M33" i="6"/>
  <c r="L33" i="6"/>
  <c r="T26" i="6"/>
  <c r="S26" i="6"/>
  <c r="R26" i="6"/>
  <c r="Q26" i="6"/>
  <c r="P26" i="6"/>
  <c r="O26" i="6"/>
  <c r="N26" i="6"/>
  <c r="M26" i="6"/>
  <c r="L26" i="6"/>
  <c r="T19" i="6"/>
  <c r="S19" i="6"/>
  <c r="R19" i="6"/>
  <c r="Q19" i="6"/>
  <c r="P19" i="6"/>
  <c r="O19" i="6"/>
  <c r="N19" i="6"/>
  <c r="M19" i="6"/>
  <c r="L19" i="6"/>
  <c r="T12" i="6"/>
  <c r="S12" i="6"/>
  <c r="R12" i="6"/>
  <c r="Q12" i="6"/>
  <c r="P12" i="6"/>
  <c r="O12" i="6"/>
  <c r="N12" i="6"/>
  <c r="M12" i="6"/>
  <c r="L12" i="6"/>
  <c r="T46" i="5"/>
  <c r="S46" i="5"/>
  <c r="R46" i="5"/>
  <c r="Q46" i="5"/>
  <c r="P46" i="5"/>
  <c r="O46" i="5"/>
  <c r="N46" i="5"/>
  <c r="M46" i="5"/>
  <c r="L46" i="5"/>
  <c r="T45" i="5"/>
  <c r="S45" i="5"/>
  <c r="R45" i="5"/>
  <c r="Q45" i="5"/>
  <c r="P45" i="5"/>
  <c r="O45" i="5"/>
  <c r="N45" i="5"/>
  <c r="M45" i="5"/>
  <c r="L45" i="5"/>
  <c r="T44" i="5"/>
  <c r="S44" i="5"/>
  <c r="R44" i="5"/>
  <c r="Q44" i="5"/>
  <c r="P44" i="5"/>
  <c r="O44" i="5"/>
  <c r="N44" i="5"/>
  <c r="M44" i="5"/>
  <c r="L44" i="5"/>
  <c r="T43" i="5"/>
  <c r="S43" i="5"/>
  <c r="R43" i="5"/>
  <c r="Q43" i="5"/>
  <c r="P43" i="5"/>
  <c r="O43" i="5"/>
  <c r="N43" i="5"/>
  <c r="M43" i="5"/>
  <c r="L43" i="5"/>
  <c r="T42" i="5"/>
  <c r="S42" i="5"/>
  <c r="R42" i="5"/>
  <c r="Q42" i="5"/>
  <c r="P42" i="5"/>
  <c r="O42" i="5"/>
  <c r="N42" i="5"/>
  <c r="M42" i="5"/>
  <c r="L42" i="5"/>
  <c r="T39" i="5"/>
  <c r="S39" i="5"/>
  <c r="R39" i="5"/>
  <c r="Q39" i="5"/>
  <c r="P39" i="5"/>
  <c r="O39" i="5"/>
  <c r="N39" i="5"/>
  <c r="M39" i="5"/>
  <c r="L39" i="5"/>
  <c r="T38" i="5"/>
  <c r="S38" i="5"/>
  <c r="R38" i="5"/>
  <c r="Q38" i="5"/>
  <c r="P38" i="5"/>
  <c r="O38" i="5"/>
  <c r="N38" i="5"/>
  <c r="M38" i="5"/>
  <c r="L38" i="5"/>
  <c r="T37" i="5"/>
  <c r="S37" i="5"/>
  <c r="R37" i="5"/>
  <c r="Q37" i="5"/>
  <c r="P37" i="5"/>
  <c r="O37" i="5"/>
  <c r="N37" i="5"/>
  <c r="M37" i="5"/>
  <c r="L37" i="5"/>
  <c r="T36" i="5"/>
  <c r="S36" i="5"/>
  <c r="R36" i="5"/>
  <c r="Q36" i="5"/>
  <c r="P36" i="5"/>
  <c r="O36" i="5"/>
  <c r="N36" i="5"/>
  <c r="M36" i="5"/>
  <c r="L36" i="5"/>
  <c r="T35" i="5"/>
  <c r="S35" i="5"/>
  <c r="R35" i="5"/>
  <c r="Q35" i="5"/>
  <c r="P35" i="5"/>
  <c r="O35" i="5"/>
  <c r="N35" i="5"/>
  <c r="M35" i="5"/>
  <c r="L35" i="5"/>
  <c r="T33" i="5"/>
  <c r="T40" i="5" s="1"/>
  <c r="S33" i="5"/>
  <c r="R33" i="5"/>
  <c r="Q33" i="5"/>
  <c r="P33" i="5"/>
  <c r="O33" i="5"/>
  <c r="N33" i="5"/>
  <c r="M33" i="5"/>
  <c r="L33" i="5"/>
  <c r="T26" i="5"/>
  <c r="S26" i="5"/>
  <c r="R26" i="5"/>
  <c r="Q26" i="5"/>
  <c r="P26" i="5"/>
  <c r="O26" i="5"/>
  <c r="N26" i="5"/>
  <c r="M26" i="5"/>
  <c r="L26" i="5"/>
  <c r="T19" i="5"/>
  <c r="S19" i="5"/>
  <c r="R19" i="5"/>
  <c r="Q19" i="5"/>
  <c r="P19" i="5"/>
  <c r="O19" i="5"/>
  <c r="N19" i="5"/>
  <c r="M19" i="5"/>
  <c r="L19" i="5"/>
  <c r="S12" i="5"/>
  <c r="R12" i="5"/>
  <c r="Q12" i="5"/>
  <c r="P12" i="5"/>
  <c r="O12" i="5"/>
  <c r="N12" i="5"/>
  <c r="M12" i="5"/>
  <c r="L12" i="5"/>
  <c r="T46" i="4"/>
  <c r="S46" i="4"/>
  <c r="R46" i="4"/>
  <c r="Q46" i="4"/>
  <c r="P46" i="4"/>
  <c r="O46" i="4"/>
  <c r="N46" i="4"/>
  <c r="M46" i="4"/>
  <c r="L46" i="4"/>
  <c r="T45" i="4"/>
  <c r="S45" i="4"/>
  <c r="R45" i="4"/>
  <c r="Q45" i="4"/>
  <c r="P45" i="4"/>
  <c r="O45" i="4"/>
  <c r="N45" i="4"/>
  <c r="M45" i="4"/>
  <c r="L45" i="4"/>
  <c r="T44" i="4"/>
  <c r="S44" i="4"/>
  <c r="R44" i="4"/>
  <c r="Q44" i="4"/>
  <c r="P44" i="4"/>
  <c r="O44" i="4"/>
  <c r="N44" i="4"/>
  <c r="M44" i="4"/>
  <c r="L44" i="4"/>
  <c r="T43" i="4"/>
  <c r="S43" i="4"/>
  <c r="R43" i="4"/>
  <c r="Q43" i="4"/>
  <c r="P43" i="4"/>
  <c r="O43" i="4"/>
  <c r="N43" i="4"/>
  <c r="M43" i="4"/>
  <c r="L43" i="4"/>
  <c r="T42" i="4"/>
  <c r="S42" i="4"/>
  <c r="R42" i="4"/>
  <c r="Q42" i="4"/>
  <c r="P42" i="4"/>
  <c r="O42" i="4"/>
  <c r="N42" i="4"/>
  <c r="M42" i="4"/>
  <c r="L42" i="4"/>
  <c r="T33" i="4"/>
  <c r="S33" i="4"/>
  <c r="R33" i="4"/>
  <c r="Q33" i="4"/>
  <c r="P33" i="4"/>
  <c r="O33" i="4"/>
  <c r="N33" i="4"/>
  <c r="M33" i="4"/>
  <c r="L33" i="4"/>
  <c r="T26" i="4"/>
  <c r="S26" i="4"/>
  <c r="R26" i="4"/>
  <c r="Q26" i="4"/>
  <c r="P26" i="4"/>
  <c r="O26" i="4"/>
  <c r="N26" i="4"/>
  <c r="M26" i="4"/>
  <c r="L26" i="4"/>
  <c r="T19" i="4"/>
  <c r="S19" i="4"/>
  <c r="R19" i="4"/>
  <c r="Q19" i="4"/>
  <c r="P19" i="4"/>
  <c r="O19" i="4"/>
  <c r="N19" i="4"/>
  <c r="M19" i="4"/>
  <c r="L19" i="4"/>
  <c r="T12" i="4"/>
  <c r="S12" i="4"/>
  <c r="R12" i="4"/>
  <c r="Q12" i="4"/>
  <c r="P12" i="4"/>
  <c r="O12" i="4"/>
  <c r="N12" i="4"/>
  <c r="M12" i="4"/>
  <c r="L12" i="4"/>
  <c r="T32" i="3"/>
  <c r="S32" i="3"/>
  <c r="R32" i="3"/>
  <c r="Q32" i="3"/>
  <c r="P32" i="3"/>
  <c r="O32" i="3"/>
  <c r="N32" i="3"/>
  <c r="M32" i="3"/>
  <c r="L32" i="3"/>
  <c r="T31" i="3"/>
  <c r="S31" i="3"/>
  <c r="R31" i="3"/>
  <c r="Q31" i="3"/>
  <c r="P31" i="3"/>
  <c r="O31" i="3"/>
  <c r="N31" i="3"/>
  <c r="M31" i="3"/>
  <c r="L31" i="3"/>
  <c r="T30" i="3"/>
  <c r="S30" i="3"/>
  <c r="R30" i="3"/>
  <c r="Q30" i="3"/>
  <c r="P30" i="3"/>
  <c r="O30" i="3"/>
  <c r="N30" i="3"/>
  <c r="M30" i="3"/>
  <c r="L30" i="3"/>
  <c r="T29" i="3"/>
  <c r="S29" i="3"/>
  <c r="R29" i="3"/>
  <c r="Q29" i="3"/>
  <c r="P29" i="3"/>
  <c r="O29" i="3"/>
  <c r="N29" i="3"/>
  <c r="M29" i="3"/>
  <c r="L29" i="3"/>
  <c r="T28" i="3"/>
  <c r="S28" i="3"/>
  <c r="R28" i="3"/>
  <c r="Q28" i="3"/>
  <c r="P28" i="3"/>
  <c r="O28" i="3"/>
  <c r="N28" i="3"/>
  <c r="M28" i="3"/>
  <c r="L28" i="3"/>
  <c r="T25" i="3"/>
  <c r="S25" i="3"/>
  <c r="R25" i="3"/>
  <c r="Q25" i="3"/>
  <c r="P25" i="3"/>
  <c r="O25" i="3"/>
  <c r="N25" i="3"/>
  <c r="M25" i="3"/>
  <c r="L25" i="3"/>
  <c r="T24" i="3"/>
  <c r="S24" i="3"/>
  <c r="R24" i="3"/>
  <c r="Q24" i="3"/>
  <c r="P24" i="3"/>
  <c r="O24" i="3"/>
  <c r="N24" i="3"/>
  <c r="M24" i="3"/>
  <c r="L24" i="3"/>
  <c r="T23" i="3"/>
  <c r="S23" i="3"/>
  <c r="R23" i="3"/>
  <c r="Q23" i="3"/>
  <c r="P23" i="3"/>
  <c r="O23" i="3"/>
  <c r="N23" i="3"/>
  <c r="M23" i="3"/>
  <c r="L23" i="3"/>
  <c r="T22" i="3"/>
  <c r="S22" i="3"/>
  <c r="R22" i="3"/>
  <c r="Q22" i="3"/>
  <c r="P22" i="3"/>
  <c r="O22" i="3"/>
  <c r="N22" i="3"/>
  <c r="M22" i="3"/>
  <c r="L22" i="3"/>
  <c r="T21" i="3"/>
  <c r="S21" i="3"/>
  <c r="R21" i="3"/>
  <c r="Q21" i="3"/>
  <c r="P21" i="3"/>
  <c r="O21" i="3"/>
  <c r="N21" i="3"/>
  <c r="M21" i="3"/>
  <c r="L21" i="3"/>
  <c r="T18" i="3"/>
  <c r="S18" i="3"/>
  <c r="R18" i="3"/>
  <c r="Q18" i="3"/>
  <c r="P18" i="3"/>
  <c r="O18" i="3"/>
  <c r="N18" i="3"/>
  <c r="M18" i="3"/>
  <c r="L18" i="3"/>
  <c r="T17" i="3"/>
  <c r="S17" i="3"/>
  <c r="R17" i="3"/>
  <c r="Q17" i="3"/>
  <c r="P17" i="3"/>
  <c r="O17" i="3"/>
  <c r="N17" i="3"/>
  <c r="M17" i="3"/>
  <c r="L17" i="3"/>
  <c r="T16" i="3"/>
  <c r="S16" i="3"/>
  <c r="R16" i="3"/>
  <c r="Q16" i="3"/>
  <c r="P16" i="3"/>
  <c r="O16" i="3"/>
  <c r="N16" i="3"/>
  <c r="M16" i="3"/>
  <c r="L16" i="3"/>
  <c r="T15" i="3"/>
  <c r="S15" i="3"/>
  <c r="R15" i="3"/>
  <c r="Q15" i="3"/>
  <c r="P15" i="3"/>
  <c r="O15" i="3"/>
  <c r="N15" i="3"/>
  <c r="M15" i="3"/>
  <c r="L15" i="3"/>
  <c r="T14" i="3"/>
  <c r="S14" i="3"/>
  <c r="R14" i="3"/>
  <c r="Q14" i="3"/>
  <c r="P14" i="3"/>
  <c r="O14" i="3"/>
  <c r="N14" i="3"/>
  <c r="M14" i="3"/>
  <c r="L14" i="3"/>
  <c r="T11" i="3"/>
  <c r="S11" i="3"/>
  <c r="R11" i="3"/>
  <c r="Q11" i="3"/>
  <c r="P11" i="3"/>
  <c r="O11" i="3"/>
  <c r="N11" i="3"/>
  <c r="M11" i="3"/>
  <c r="L11" i="3"/>
  <c r="T10" i="3"/>
  <c r="S10" i="3"/>
  <c r="R10" i="3"/>
  <c r="Q10" i="3"/>
  <c r="P10" i="3"/>
  <c r="O10" i="3"/>
  <c r="N10" i="3"/>
  <c r="M10" i="3"/>
  <c r="L10" i="3"/>
  <c r="T9" i="3"/>
  <c r="S9" i="3"/>
  <c r="R9" i="3"/>
  <c r="Q9" i="3"/>
  <c r="P9" i="3"/>
  <c r="O9" i="3"/>
  <c r="N9" i="3"/>
  <c r="M9" i="3"/>
  <c r="L9" i="3"/>
  <c r="T8" i="3"/>
  <c r="S8" i="3"/>
  <c r="R8" i="3"/>
  <c r="Q8" i="3"/>
  <c r="P8" i="3"/>
  <c r="O8" i="3"/>
  <c r="N8" i="3"/>
  <c r="M8" i="3"/>
  <c r="L8" i="3"/>
  <c r="T7" i="3"/>
  <c r="S7" i="3"/>
  <c r="R7" i="3"/>
  <c r="Q7" i="3"/>
  <c r="P7" i="3"/>
  <c r="O7" i="3"/>
  <c r="N7" i="3"/>
  <c r="M7" i="3"/>
  <c r="L7" i="3"/>
  <c r="T5" i="3"/>
  <c r="T5" i="4" s="1"/>
  <c r="S5" i="3"/>
  <c r="BM5" i="7" s="1"/>
  <c r="R5" i="3"/>
  <c r="BL5" i="7" s="1"/>
  <c r="Q5" i="3"/>
  <c r="Q5" i="6" s="1"/>
  <c r="P5" i="3"/>
  <c r="P5" i="4" s="1"/>
  <c r="O5" i="3"/>
  <c r="BI5" i="7" s="1"/>
  <c r="S21" i="17"/>
  <c r="R21" i="17"/>
  <c r="Q21" i="17"/>
  <c r="P21" i="17"/>
  <c r="O21" i="17"/>
  <c r="N21" i="17"/>
  <c r="M21" i="17"/>
  <c r="L21" i="17"/>
  <c r="K21" i="17"/>
  <c r="S20" i="17"/>
  <c r="R20" i="17"/>
  <c r="Q20" i="17"/>
  <c r="P20" i="17"/>
  <c r="O20" i="17"/>
  <c r="N20" i="17"/>
  <c r="M20" i="17"/>
  <c r="L20" i="17"/>
  <c r="K20" i="17"/>
  <c r="S19" i="17"/>
  <c r="R19" i="17"/>
  <c r="Q19" i="17"/>
  <c r="P19" i="17"/>
  <c r="O19" i="17"/>
  <c r="N19" i="17"/>
  <c r="M19" i="17"/>
  <c r="L19" i="17"/>
  <c r="K19" i="17"/>
  <c r="S12" i="17"/>
  <c r="R12" i="17"/>
  <c r="Q12" i="17"/>
  <c r="P12" i="17"/>
  <c r="O12" i="17"/>
  <c r="N12" i="17"/>
  <c r="M12" i="17"/>
  <c r="L12" i="17"/>
  <c r="K12" i="17"/>
  <c r="S11" i="17"/>
  <c r="R11" i="17"/>
  <c r="Q11" i="17"/>
  <c r="P11" i="17"/>
  <c r="O11" i="17"/>
  <c r="N11" i="17"/>
  <c r="M11" i="17"/>
  <c r="L11" i="17"/>
  <c r="K11" i="17"/>
  <c r="S24" i="16"/>
  <c r="R24" i="16"/>
  <c r="Q24" i="16"/>
  <c r="P24" i="16"/>
  <c r="O24" i="16"/>
  <c r="N24" i="16"/>
  <c r="M24" i="16"/>
  <c r="L24" i="16"/>
  <c r="K24" i="16"/>
  <c r="S23" i="16"/>
  <c r="R23" i="16"/>
  <c r="Q23" i="16"/>
  <c r="P23" i="16"/>
  <c r="O23" i="16"/>
  <c r="N23" i="16"/>
  <c r="M23" i="16"/>
  <c r="L23" i="16"/>
  <c r="K23" i="16"/>
  <c r="S22" i="16"/>
  <c r="R22" i="16"/>
  <c r="Q22" i="16"/>
  <c r="P22" i="16"/>
  <c r="O22" i="16"/>
  <c r="N22" i="16"/>
  <c r="M22" i="16"/>
  <c r="L22" i="16"/>
  <c r="K22" i="16"/>
  <c r="S14" i="16"/>
  <c r="R14" i="16"/>
  <c r="Q14" i="16"/>
  <c r="P14" i="16"/>
  <c r="O14" i="16"/>
  <c r="N14" i="16"/>
  <c r="M14" i="16"/>
  <c r="L14" i="16"/>
  <c r="K14" i="16"/>
  <c r="S13" i="16"/>
  <c r="R13" i="16"/>
  <c r="Q13" i="16"/>
  <c r="P13" i="16"/>
  <c r="O13" i="16"/>
  <c r="N13" i="16"/>
  <c r="M13" i="16"/>
  <c r="L13" i="16"/>
  <c r="K13" i="16"/>
  <c r="S12" i="16"/>
  <c r="R12" i="16"/>
  <c r="Q12" i="16"/>
  <c r="P12" i="16"/>
  <c r="O12" i="16"/>
  <c r="N12" i="16"/>
  <c r="M12" i="16"/>
  <c r="L12" i="16"/>
  <c r="K12" i="16"/>
  <c r="S29" i="15"/>
  <c r="R29" i="15"/>
  <c r="Q29" i="15"/>
  <c r="P29" i="15"/>
  <c r="O29" i="15"/>
  <c r="N29" i="15"/>
  <c r="M29" i="15"/>
  <c r="L29" i="15"/>
  <c r="K29" i="15"/>
  <c r="S28" i="15"/>
  <c r="R28" i="15"/>
  <c r="Q28" i="15"/>
  <c r="P28" i="15"/>
  <c r="O28" i="15"/>
  <c r="N28" i="15"/>
  <c r="M28" i="15"/>
  <c r="L28" i="15"/>
  <c r="K28" i="15"/>
  <c r="S19" i="15"/>
  <c r="R19" i="15"/>
  <c r="Q19" i="15"/>
  <c r="P19" i="15"/>
  <c r="O19" i="15"/>
  <c r="N19" i="15"/>
  <c r="M19" i="15"/>
  <c r="L19" i="15"/>
  <c r="K19" i="15"/>
  <c r="S18" i="15"/>
  <c r="R18" i="15"/>
  <c r="Q18" i="15"/>
  <c r="P18" i="15"/>
  <c r="O18" i="15"/>
  <c r="N18" i="15"/>
  <c r="M18" i="15"/>
  <c r="L18" i="15"/>
  <c r="K18" i="15"/>
  <c r="S17" i="15"/>
  <c r="R17" i="15"/>
  <c r="Q17" i="15"/>
  <c r="P17" i="15"/>
  <c r="O17" i="15"/>
  <c r="N17" i="15"/>
  <c r="M17" i="15"/>
  <c r="L17" i="15"/>
  <c r="K17" i="15"/>
  <c r="S10" i="15"/>
  <c r="R10" i="15"/>
  <c r="Q10" i="15"/>
  <c r="P10" i="15"/>
  <c r="O10" i="15"/>
  <c r="N10" i="15"/>
  <c r="M10" i="15"/>
  <c r="L10" i="15"/>
  <c r="K10" i="15"/>
  <c r="S9" i="15"/>
  <c r="R9" i="15"/>
  <c r="Q9" i="15"/>
  <c r="P9" i="15"/>
  <c r="O9" i="15"/>
  <c r="N9" i="15"/>
  <c r="M9" i="15"/>
  <c r="L9" i="15"/>
  <c r="K9" i="15"/>
  <c r="S24" i="24"/>
  <c r="R24" i="24"/>
  <c r="Q24" i="24"/>
  <c r="P24" i="24"/>
  <c r="O24" i="24"/>
  <c r="N24" i="24"/>
  <c r="M24" i="24"/>
  <c r="L24" i="24"/>
  <c r="K24" i="24"/>
  <c r="S23" i="24"/>
  <c r="R23" i="24"/>
  <c r="Q23" i="24"/>
  <c r="P23" i="24"/>
  <c r="O23" i="24"/>
  <c r="N23" i="24"/>
  <c r="M23" i="24"/>
  <c r="L23" i="24"/>
  <c r="K23" i="24"/>
  <c r="S22" i="24"/>
  <c r="R22" i="24"/>
  <c r="Q22" i="24"/>
  <c r="P22" i="24"/>
  <c r="O22" i="24"/>
  <c r="N22" i="24"/>
  <c r="M22" i="24"/>
  <c r="L22" i="24"/>
  <c r="K22" i="24"/>
  <c r="S15" i="24"/>
  <c r="R15" i="24"/>
  <c r="Q15" i="24"/>
  <c r="P15" i="24"/>
  <c r="O15" i="24"/>
  <c r="N15" i="24"/>
  <c r="M15" i="24"/>
  <c r="L15" i="24"/>
  <c r="K15" i="24"/>
  <c r="S14" i="24"/>
  <c r="R14" i="24"/>
  <c r="Q14" i="24"/>
  <c r="P14" i="24"/>
  <c r="O14" i="24"/>
  <c r="N14" i="24"/>
  <c r="M14" i="24"/>
  <c r="L14" i="24"/>
  <c r="K14" i="24"/>
  <c r="S13" i="24"/>
  <c r="R13" i="24"/>
  <c r="Q13" i="24"/>
  <c r="P13" i="24"/>
  <c r="O13" i="24"/>
  <c r="N13" i="24"/>
  <c r="M13" i="24"/>
  <c r="L13" i="24"/>
  <c r="K13" i="24"/>
  <c r="S33" i="14"/>
  <c r="R33" i="14"/>
  <c r="Q33" i="14"/>
  <c r="P33" i="14"/>
  <c r="O33" i="14"/>
  <c r="N33" i="14"/>
  <c r="M33" i="14"/>
  <c r="L33" i="14"/>
  <c r="K33" i="14"/>
  <c r="S32" i="14"/>
  <c r="R32" i="14"/>
  <c r="Q32" i="14"/>
  <c r="P32" i="14"/>
  <c r="O32" i="14"/>
  <c r="N32" i="14"/>
  <c r="M32" i="14"/>
  <c r="L32" i="14"/>
  <c r="K32" i="14"/>
  <c r="S23" i="14"/>
  <c r="R23" i="14"/>
  <c r="Q23" i="14"/>
  <c r="P23" i="14"/>
  <c r="O23" i="14"/>
  <c r="N23" i="14"/>
  <c r="M23" i="14"/>
  <c r="L23" i="14"/>
  <c r="K23" i="14"/>
  <c r="S22" i="14"/>
  <c r="R22" i="14"/>
  <c r="Q22" i="14"/>
  <c r="P22" i="14"/>
  <c r="O22" i="14"/>
  <c r="N22" i="14"/>
  <c r="M22" i="14"/>
  <c r="L22" i="14"/>
  <c r="K22" i="14"/>
  <c r="S21" i="14"/>
  <c r="R21" i="14"/>
  <c r="Q21" i="14"/>
  <c r="P21" i="14"/>
  <c r="O21" i="14"/>
  <c r="N21" i="14"/>
  <c r="M21" i="14"/>
  <c r="L21" i="14"/>
  <c r="K21" i="14"/>
  <c r="S13" i="14"/>
  <c r="R13" i="14"/>
  <c r="Q13" i="14"/>
  <c r="P13" i="14"/>
  <c r="O13" i="14"/>
  <c r="N13" i="14"/>
  <c r="M13" i="14"/>
  <c r="L13" i="14"/>
  <c r="K13" i="14"/>
  <c r="S12" i="14"/>
  <c r="R12" i="14"/>
  <c r="Q12" i="14"/>
  <c r="P12" i="14"/>
  <c r="O12" i="14"/>
  <c r="N12" i="14"/>
  <c r="M12" i="14"/>
  <c r="L12" i="14"/>
  <c r="K12" i="14"/>
  <c r="S11" i="14"/>
  <c r="R11" i="14"/>
  <c r="Q11" i="14"/>
  <c r="P11" i="14"/>
  <c r="O11" i="14"/>
  <c r="N11" i="14"/>
  <c r="M11" i="14"/>
  <c r="L11" i="14"/>
  <c r="K11" i="14"/>
  <c r="S23" i="13"/>
  <c r="R23" i="13"/>
  <c r="Q23" i="13"/>
  <c r="P23" i="13"/>
  <c r="O23" i="13"/>
  <c r="N23" i="13"/>
  <c r="M23" i="13"/>
  <c r="L23" i="13"/>
  <c r="K23" i="13"/>
  <c r="S22" i="13"/>
  <c r="R22" i="13"/>
  <c r="Q22" i="13"/>
  <c r="P22" i="13"/>
  <c r="O22" i="13"/>
  <c r="N22" i="13"/>
  <c r="M22" i="13"/>
  <c r="L22" i="13"/>
  <c r="K22" i="13"/>
  <c r="S21" i="13"/>
  <c r="R21" i="13"/>
  <c r="Q21" i="13"/>
  <c r="P21" i="13"/>
  <c r="O21" i="13"/>
  <c r="N21" i="13"/>
  <c r="M21" i="13"/>
  <c r="L21" i="13"/>
  <c r="K21" i="13"/>
  <c r="S13" i="13"/>
  <c r="R13" i="13"/>
  <c r="Q13" i="13"/>
  <c r="P13" i="13"/>
  <c r="O13" i="13"/>
  <c r="N13" i="13"/>
  <c r="M13" i="13"/>
  <c r="L13" i="13"/>
  <c r="K13" i="13"/>
  <c r="S12" i="13"/>
  <c r="R12" i="13"/>
  <c r="Q12" i="13"/>
  <c r="P12" i="13"/>
  <c r="O12" i="13"/>
  <c r="N12" i="13"/>
  <c r="M12" i="13"/>
  <c r="L12" i="13"/>
  <c r="K12" i="13"/>
  <c r="S11" i="13"/>
  <c r="R11" i="13"/>
  <c r="Q11" i="13"/>
  <c r="P11" i="13"/>
  <c r="O11" i="13"/>
  <c r="N11" i="13"/>
  <c r="M11" i="13"/>
  <c r="L11" i="13"/>
  <c r="K11" i="13"/>
  <c r="S33" i="12"/>
  <c r="R33" i="12"/>
  <c r="Q33" i="12"/>
  <c r="P33" i="12"/>
  <c r="O33" i="12"/>
  <c r="N33" i="12"/>
  <c r="M33" i="12"/>
  <c r="L33" i="12"/>
  <c r="K33" i="12"/>
  <c r="S32" i="12"/>
  <c r="R32" i="12"/>
  <c r="Q32" i="12"/>
  <c r="P32" i="12"/>
  <c r="O32" i="12"/>
  <c r="N32" i="12"/>
  <c r="M32" i="12"/>
  <c r="L32" i="12"/>
  <c r="K32" i="12"/>
  <c r="S23" i="12"/>
  <c r="R23" i="12"/>
  <c r="Q23" i="12"/>
  <c r="P23" i="12"/>
  <c r="O23" i="12"/>
  <c r="N23" i="12"/>
  <c r="M23" i="12"/>
  <c r="L23" i="12"/>
  <c r="K23" i="12"/>
  <c r="S22" i="12"/>
  <c r="R22" i="12"/>
  <c r="Q22" i="12"/>
  <c r="P22" i="12"/>
  <c r="O22" i="12"/>
  <c r="N22" i="12"/>
  <c r="M22" i="12"/>
  <c r="L22" i="12"/>
  <c r="K22" i="12"/>
  <c r="S21" i="12"/>
  <c r="R21" i="12"/>
  <c r="Q21" i="12"/>
  <c r="P21" i="12"/>
  <c r="O21" i="12"/>
  <c r="N21" i="12"/>
  <c r="M21" i="12"/>
  <c r="L21" i="12"/>
  <c r="K21" i="12"/>
  <c r="S13" i="12"/>
  <c r="R13" i="12"/>
  <c r="Q13" i="12"/>
  <c r="P13" i="12"/>
  <c r="O13" i="12"/>
  <c r="N13" i="12"/>
  <c r="M13" i="12"/>
  <c r="L13" i="12"/>
  <c r="K13" i="12"/>
  <c r="S12" i="12"/>
  <c r="R12" i="12"/>
  <c r="Q12" i="12"/>
  <c r="P12" i="12"/>
  <c r="O12" i="12"/>
  <c r="N12" i="12"/>
  <c r="M12" i="12"/>
  <c r="L12" i="12"/>
  <c r="K12" i="12"/>
  <c r="S11" i="12"/>
  <c r="R11" i="12"/>
  <c r="Q11" i="12"/>
  <c r="P11" i="12"/>
  <c r="O11" i="12"/>
  <c r="N11" i="12"/>
  <c r="M11" i="12"/>
  <c r="L11" i="12"/>
  <c r="K11" i="12"/>
  <c r="L31" i="11"/>
  <c r="K31" i="11"/>
  <c r="L30" i="11"/>
  <c r="K30" i="11"/>
  <c r="L29" i="11"/>
  <c r="K29" i="11"/>
  <c r="L28" i="11"/>
  <c r="K28" i="11"/>
  <c r="R32" i="11"/>
  <c r="P33" i="11"/>
  <c r="L27" i="11"/>
  <c r="K27" i="11"/>
  <c r="M32" i="11"/>
  <c r="L20" i="11"/>
  <c r="K20" i="11"/>
  <c r="L19" i="11"/>
  <c r="K19" i="11"/>
  <c r="L18" i="11"/>
  <c r="K18" i="11"/>
  <c r="L17" i="11"/>
  <c r="K17" i="11"/>
  <c r="L10" i="11"/>
  <c r="K10" i="11"/>
  <c r="S12" i="11"/>
  <c r="R12" i="11"/>
  <c r="Q12" i="11"/>
  <c r="P12" i="11"/>
  <c r="O12" i="11"/>
  <c r="L9" i="11"/>
  <c r="K9" i="11"/>
  <c r="L8" i="11"/>
  <c r="K8" i="11"/>
  <c r="L7" i="11"/>
  <c r="K7" i="11"/>
  <c r="L40" i="4" l="1"/>
  <c r="N40" i="4"/>
  <c r="P40" i="4"/>
  <c r="R40" i="4"/>
  <c r="T40" i="4"/>
  <c r="L40" i="5"/>
  <c r="N40" i="5"/>
  <c r="P40" i="5"/>
  <c r="R40" i="5"/>
  <c r="M40" i="4"/>
  <c r="O40" i="4"/>
  <c r="Q40" i="4"/>
  <c r="S40" i="4"/>
  <c r="M40" i="5"/>
  <c r="O40" i="5"/>
  <c r="Q40" i="5"/>
  <c r="S40" i="5"/>
  <c r="CN47" i="10"/>
  <c r="T36" i="3"/>
  <c r="T40" i="6"/>
  <c r="BN5" i="7"/>
  <c r="CN5" i="10" s="1"/>
  <c r="BN51" i="7"/>
  <c r="BN52" i="7"/>
  <c r="CN54" i="9"/>
  <c r="BN49" i="7"/>
  <c r="BN53" i="7"/>
  <c r="CN47" i="9"/>
  <c r="CN54" i="10"/>
  <c r="BN19" i="7"/>
  <c r="BN43" i="7"/>
  <c r="BN45" i="7"/>
  <c r="CN47" i="8"/>
  <c r="BN12" i="7"/>
  <c r="BN44" i="7"/>
  <c r="CF54" i="10"/>
  <c r="CJ54" i="10"/>
  <c r="O37" i="3"/>
  <c r="Q39" i="3"/>
  <c r="N35" i="3"/>
  <c r="M36" i="3"/>
  <c r="Q36" i="3"/>
  <c r="P37" i="3"/>
  <c r="T37" i="3"/>
  <c r="O38" i="3"/>
  <c r="S38" i="3"/>
  <c r="N39" i="3"/>
  <c r="T47" i="6"/>
  <c r="T47" i="5"/>
  <c r="T26" i="3"/>
  <c r="T35" i="3"/>
  <c r="T39" i="3"/>
  <c r="T47" i="4"/>
  <c r="T19" i="3"/>
  <c r="T43" i="3"/>
  <c r="M42" i="3"/>
  <c r="Q42" i="3"/>
  <c r="S44" i="3"/>
  <c r="N45" i="3"/>
  <c r="R45" i="3"/>
  <c r="M46" i="3"/>
  <c r="T44" i="3"/>
  <c r="T5" i="5"/>
  <c r="R46" i="3"/>
  <c r="T45" i="3"/>
  <c r="R5" i="4"/>
  <c r="R5" i="6"/>
  <c r="Q5" i="4"/>
  <c r="P5" i="5"/>
  <c r="BJ5" i="7"/>
  <c r="CJ5" i="9" s="1"/>
  <c r="Q5" i="5"/>
  <c r="BK5" i="7"/>
  <c r="CK5" i="10" s="1"/>
  <c r="CL5" i="9"/>
  <c r="CL5" i="10"/>
  <c r="CL5" i="8"/>
  <c r="CI5" i="9"/>
  <c r="CI5" i="10"/>
  <c r="CI5" i="8"/>
  <c r="CM5" i="9"/>
  <c r="CM5" i="8"/>
  <c r="CM5" i="10"/>
  <c r="CN5" i="9"/>
  <c r="T12" i="3"/>
  <c r="BN50" i="7"/>
  <c r="CN54" i="8"/>
  <c r="L12" i="11"/>
  <c r="O5" i="6"/>
  <c r="S5" i="6"/>
  <c r="T42" i="3"/>
  <c r="BN42" i="7"/>
  <c r="BN46" i="7"/>
  <c r="O5" i="4"/>
  <c r="S5" i="4"/>
  <c r="R5" i="5"/>
  <c r="P5" i="6"/>
  <c r="T5" i="6"/>
  <c r="S35" i="3"/>
  <c r="M44" i="3"/>
  <c r="Q44" i="3"/>
  <c r="L45" i="3"/>
  <c r="P45" i="3"/>
  <c r="O46" i="3"/>
  <c r="S39" i="3"/>
  <c r="T33" i="3"/>
  <c r="T38" i="3"/>
  <c r="BN26" i="7"/>
  <c r="CH54" i="10"/>
  <c r="CL54" i="10"/>
  <c r="T46" i="3"/>
  <c r="L33" i="11"/>
  <c r="O5" i="5"/>
  <c r="S5" i="5"/>
  <c r="O43" i="3"/>
  <c r="S36" i="3"/>
  <c r="M45" i="3"/>
  <c r="Q38" i="3"/>
  <c r="L26" i="3"/>
  <c r="BN40" i="7"/>
  <c r="BL12" i="7"/>
  <c r="BJ12" i="7"/>
  <c r="BF51" i="7"/>
  <c r="BL51" i="7"/>
  <c r="BG45" i="7"/>
  <c r="BI45" i="7"/>
  <c r="BK45" i="7"/>
  <c r="BF53" i="7"/>
  <c r="BH53" i="7"/>
  <c r="BK49" i="7"/>
  <c r="BM49" i="7"/>
  <c r="CG54" i="10"/>
  <c r="CI54" i="10"/>
  <c r="CK54" i="10"/>
  <c r="CM54" i="10"/>
  <c r="BI42" i="7"/>
  <c r="BJ43" i="7"/>
  <c r="BL43" i="7"/>
  <c r="BM51" i="7"/>
  <c r="BG46" i="7"/>
  <c r="BI46" i="7"/>
  <c r="CG47" i="10"/>
  <c r="CI47" i="10"/>
  <c r="CK47" i="10"/>
  <c r="CM47" i="10"/>
  <c r="CF47" i="10"/>
  <c r="CH47" i="10"/>
  <c r="CJ47" i="10"/>
  <c r="CL47" i="10"/>
  <c r="BM45" i="7"/>
  <c r="BL52" i="7"/>
  <c r="BM53" i="7"/>
  <c r="BM46" i="7"/>
  <c r="CM47" i="9"/>
  <c r="BM43" i="7"/>
  <c r="CM54" i="9"/>
  <c r="CL54" i="9"/>
  <c r="CL47" i="9"/>
  <c r="BK53" i="7"/>
  <c r="BK46" i="7"/>
  <c r="BK51" i="7"/>
  <c r="BK43" i="7"/>
  <c r="CK54" i="9"/>
  <c r="CK47" i="9"/>
  <c r="BK42" i="7"/>
  <c r="BJ50" i="7"/>
  <c r="CJ54" i="9"/>
  <c r="CJ47" i="9"/>
  <c r="BI43" i="7"/>
  <c r="BI49" i="7"/>
  <c r="CI47" i="9"/>
  <c r="CI54" i="9"/>
  <c r="BH19" i="7"/>
  <c r="BH12" i="7"/>
  <c r="CH54" i="9"/>
  <c r="CH47" i="9"/>
  <c r="BG53" i="7"/>
  <c r="BG51" i="7"/>
  <c r="BG43" i="7"/>
  <c r="CG54" i="9"/>
  <c r="CG47" i="9"/>
  <c r="CF54" i="9"/>
  <c r="CF47" i="9"/>
  <c r="BM19" i="7"/>
  <c r="BM52" i="7"/>
  <c r="BL45" i="7"/>
  <c r="BK52" i="7"/>
  <c r="BJ52" i="7"/>
  <c r="BJ45" i="7"/>
  <c r="BI19" i="7"/>
  <c r="BI52" i="7"/>
  <c r="BH52" i="7"/>
  <c r="BH45" i="7"/>
  <c r="BG19" i="7"/>
  <c r="BG52" i="7"/>
  <c r="BF52" i="7"/>
  <c r="BF45" i="7"/>
  <c r="BM44" i="7"/>
  <c r="BM40" i="7"/>
  <c r="BM50" i="7"/>
  <c r="CM47" i="8"/>
  <c r="BM26" i="7"/>
  <c r="BM42" i="7"/>
  <c r="CM54" i="8"/>
  <c r="BM12" i="7"/>
  <c r="BL53" i="7"/>
  <c r="BL46" i="7"/>
  <c r="BL44" i="7"/>
  <c r="BL50" i="7"/>
  <c r="BL19" i="7"/>
  <c r="BL40" i="7"/>
  <c r="CL54" i="8"/>
  <c r="BL26" i="7"/>
  <c r="BL42" i="7"/>
  <c r="BL49" i="7"/>
  <c r="CL47" i="8"/>
  <c r="BK44" i="7"/>
  <c r="BK40" i="7"/>
  <c r="BK19" i="7"/>
  <c r="BK50" i="7"/>
  <c r="CK47" i="8"/>
  <c r="CK54" i="8"/>
  <c r="BK26" i="7"/>
  <c r="BK12" i="7"/>
  <c r="BJ53" i="7"/>
  <c r="BJ46" i="7"/>
  <c r="BJ44" i="7"/>
  <c r="CJ54" i="8"/>
  <c r="BJ51" i="7"/>
  <c r="BJ40" i="7"/>
  <c r="BJ47" i="7" s="1"/>
  <c r="BJ26" i="7"/>
  <c r="BJ19" i="7"/>
  <c r="BJ42" i="7"/>
  <c r="BJ49" i="7"/>
  <c r="CJ47" i="8"/>
  <c r="BI53" i="7"/>
  <c r="BI51" i="7"/>
  <c r="BI44" i="7"/>
  <c r="BI40" i="7"/>
  <c r="BI50" i="7"/>
  <c r="BI26" i="7"/>
  <c r="CI47" i="8"/>
  <c r="CI54" i="8"/>
  <c r="BI12" i="7"/>
  <c r="BH46" i="7"/>
  <c r="BH51" i="7"/>
  <c r="BH44" i="7"/>
  <c r="BH40" i="7"/>
  <c r="BH50" i="7"/>
  <c r="BH43" i="7"/>
  <c r="BH26" i="7"/>
  <c r="CH54" i="8"/>
  <c r="BH42" i="7"/>
  <c r="BH49" i="7"/>
  <c r="CH47" i="8"/>
  <c r="BG44" i="7"/>
  <c r="BG50" i="7"/>
  <c r="BG26" i="7"/>
  <c r="BG42" i="7"/>
  <c r="BG40" i="7"/>
  <c r="CG54" i="8"/>
  <c r="BG12" i="7"/>
  <c r="BG49" i="7"/>
  <c r="CG47" i="8"/>
  <c r="BF46" i="7"/>
  <c r="BF44" i="7"/>
  <c r="BF50" i="7"/>
  <c r="BF19" i="7"/>
  <c r="BF43" i="7"/>
  <c r="BF40" i="7"/>
  <c r="BF26" i="7"/>
  <c r="BF49" i="7"/>
  <c r="CF54" i="8"/>
  <c r="BF12" i="7"/>
  <c r="BF47" i="7" s="1"/>
  <c r="CF47" i="8"/>
  <c r="BF42" i="7"/>
  <c r="R12" i="3"/>
  <c r="S40" i="6"/>
  <c r="S47" i="6"/>
  <c r="R47" i="6"/>
  <c r="R40" i="6"/>
  <c r="Q40" i="6"/>
  <c r="Q47" i="6"/>
  <c r="P47" i="6"/>
  <c r="P40" i="6"/>
  <c r="O47" i="6"/>
  <c r="O40" i="6"/>
  <c r="N33" i="3"/>
  <c r="N47" i="6"/>
  <c r="N40" i="6"/>
  <c r="M40" i="6"/>
  <c r="M47" i="6"/>
  <c r="L47" i="6"/>
  <c r="L40" i="6"/>
  <c r="P26" i="3"/>
  <c r="L33" i="3"/>
  <c r="S47" i="5"/>
  <c r="R47" i="5"/>
  <c r="R26" i="3"/>
  <c r="R43" i="3"/>
  <c r="R36" i="3"/>
  <c r="Q35" i="3"/>
  <c r="Q47" i="5"/>
  <c r="P46" i="3"/>
  <c r="P39" i="3"/>
  <c r="P47" i="5"/>
  <c r="O47" i="5"/>
  <c r="N47" i="5"/>
  <c r="N42" i="3"/>
  <c r="M47" i="5"/>
  <c r="M35" i="3"/>
  <c r="L46" i="3"/>
  <c r="L39" i="3"/>
  <c r="L43" i="3"/>
  <c r="L36" i="3"/>
  <c r="L47" i="5"/>
  <c r="S45" i="3"/>
  <c r="R33" i="3"/>
  <c r="R19" i="3"/>
  <c r="R38" i="3"/>
  <c r="Q45" i="3"/>
  <c r="P47" i="4"/>
  <c r="P38" i="3"/>
  <c r="N38" i="3"/>
  <c r="L12" i="3"/>
  <c r="L38" i="3"/>
  <c r="S46" i="3"/>
  <c r="S37" i="3"/>
  <c r="S33" i="3"/>
  <c r="S26" i="3"/>
  <c r="S19" i="3"/>
  <c r="S47" i="4"/>
  <c r="S43" i="3"/>
  <c r="S12" i="3"/>
  <c r="S42" i="3"/>
  <c r="R39" i="3"/>
  <c r="R44" i="3"/>
  <c r="R37" i="3"/>
  <c r="R47" i="4"/>
  <c r="R35" i="3"/>
  <c r="R42" i="3"/>
  <c r="Q46" i="3"/>
  <c r="Q19" i="3"/>
  <c r="Q37" i="3"/>
  <c r="Q43" i="3"/>
  <c r="Q33" i="3"/>
  <c r="Q47" i="4"/>
  <c r="Q26" i="3"/>
  <c r="Q12" i="3"/>
  <c r="P44" i="3"/>
  <c r="P33" i="3"/>
  <c r="P43" i="3"/>
  <c r="P19" i="3"/>
  <c r="P12" i="3"/>
  <c r="P36" i="3"/>
  <c r="P35" i="3"/>
  <c r="P42" i="3"/>
  <c r="O45" i="3"/>
  <c r="O39" i="3"/>
  <c r="O44" i="3"/>
  <c r="O33" i="3"/>
  <c r="O26" i="3"/>
  <c r="O19" i="3"/>
  <c r="O12" i="3"/>
  <c r="O36" i="3"/>
  <c r="N46" i="3"/>
  <c r="N44" i="3"/>
  <c r="N19" i="3"/>
  <c r="N37" i="3"/>
  <c r="O35" i="3"/>
  <c r="O42" i="3"/>
  <c r="O47" i="4"/>
  <c r="N43" i="3"/>
  <c r="N12" i="3"/>
  <c r="N36" i="3"/>
  <c r="N47" i="4"/>
  <c r="N26" i="3"/>
  <c r="M39" i="3"/>
  <c r="M38" i="3"/>
  <c r="M37" i="3"/>
  <c r="M26" i="3"/>
  <c r="M19" i="3"/>
  <c r="M43" i="3"/>
  <c r="M33" i="3"/>
  <c r="M47" i="4"/>
  <c r="M12" i="3"/>
  <c r="L44" i="3"/>
  <c r="L47" i="4"/>
  <c r="L37" i="3"/>
  <c r="L19" i="3"/>
  <c r="L35" i="3"/>
  <c r="L42" i="3"/>
  <c r="M12" i="11"/>
  <c r="K12" i="11"/>
  <c r="K32" i="11"/>
  <c r="P32" i="11"/>
  <c r="R33" i="11"/>
  <c r="L13" i="11"/>
  <c r="O13" i="11"/>
  <c r="Q13" i="11"/>
  <c r="S13" i="11"/>
  <c r="L23" i="11"/>
  <c r="O23" i="11"/>
  <c r="Q23" i="11"/>
  <c r="S23" i="11"/>
  <c r="K13" i="11"/>
  <c r="M13" i="11"/>
  <c r="P13" i="11"/>
  <c r="R13" i="11"/>
  <c r="K23" i="11"/>
  <c r="M23" i="11"/>
  <c r="P23" i="11"/>
  <c r="R23" i="11"/>
  <c r="L32" i="11"/>
  <c r="K11" i="11"/>
  <c r="M11" i="11"/>
  <c r="P11" i="11"/>
  <c r="R11" i="11"/>
  <c r="K21" i="11"/>
  <c r="M21" i="11"/>
  <c r="P21" i="11"/>
  <c r="R21" i="11"/>
  <c r="K22" i="11"/>
  <c r="M22" i="11"/>
  <c r="P22" i="11"/>
  <c r="R22" i="11"/>
  <c r="O33" i="11"/>
  <c r="Q33" i="11"/>
  <c r="S33" i="11"/>
  <c r="L11" i="11"/>
  <c r="O11" i="11"/>
  <c r="Q11" i="11"/>
  <c r="S11" i="11"/>
  <c r="L21" i="11"/>
  <c r="O21" i="11"/>
  <c r="Q21" i="11"/>
  <c r="S21" i="11"/>
  <c r="L22" i="11"/>
  <c r="O22" i="11"/>
  <c r="Q22" i="11"/>
  <c r="S22" i="11"/>
  <c r="O32" i="11"/>
  <c r="Q32" i="11"/>
  <c r="S32" i="11"/>
  <c r="K33" i="11"/>
  <c r="M33" i="11"/>
  <c r="CN5" i="8" l="1"/>
  <c r="CJ5" i="8"/>
  <c r="L40" i="3"/>
  <c r="CK5" i="8"/>
  <c r="CK5" i="9"/>
  <c r="CJ5" i="10"/>
  <c r="T47" i="3"/>
  <c r="T40" i="3"/>
  <c r="BN54" i="7"/>
  <c r="BN47" i="7"/>
  <c r="BH54" i="7"/>
  <c r="BH47" i="7"/>
  <c r="BM47" i="7"/>
  <c r="BM54" i="7"/>
  <c r="BL54" i="7"/>
  <c r="BL47" i="7"/>
  <c r="BK47" i="7"/>
  <c r="BK54" i="7"/>
  <c r="BJ54" i="7"/>
  <c r="BI47" i="7"/>
  <c r="BI54" i="7"/>
  <c r="BG54" i="7"/>
  <c r="BG47" i="7"/>
  <c r="BF54" i="7"/>
  <c r="R40" i="3"/>
  <c r="N40" i="3"/>
  <c r="L47" i="3"/>
  <c r="R47" i="3"/>
  <c r="S47" i="3"/>
  <c r="S40" i="3"/>
  <c r="Q40" i="3"/>
  <c r="Q47" i="3"/>
  <c r="P40" i="3"/>
  <c r="P47" i="3"/>
  <c r="O40" i="3"/>
  <c r="O47" i="3"/>
  <c r="N47" i="3"/>
  <c r="M40" i="3"/>
  <c r="M47" i="3"/>
  <c r="N5" i="3" l="1"/>
  <c r="M5" i="3"/>
  <c r="L5" i="3"/>
  <c r="M5" i="6" l="1"/>
  <c r="M5" i="5"/>
  <c r="BF5" i="7"/>
  <c r="CF5" i="9" s="1"/>
  <c r="L5" i="5"/>
  <c r="BH5" i="7"/>
  <c r="CH5" i="10" s="1"/>
  <c r="N5" i="5"/>
  <c r="BG5" i="7"/>
  <c r="CG5" i="10" s="1"/>
  <c r="M5" i="4"/>
  <c r="L5" i="6"/>
  <c r="N5" i="6"/>
  <c r="L5" i="4"/>
  <c r="N5" i="4"/>
  <c r="CE53" i="10"/>
  <c r="CD53" i="10"/>
  <c r="CC53" i="10"/>
  <c r="CB53" i="10"/>
  <c r="CA53" i="10"/>
  <c r="BZ53" i="10"/>
  <c r="BY53" i="10"/>
  <c r="CE52" i="10"/>
  <c r="CD52" i="10"/>
  <c r="CC52" i="10"/>
  <c r="CB52" i="10"/>
  <c r="CA52" i="10"/>
  <c r="BZ52" i="10"/>
  <c r="BY52" i="10"/>
  <c r="CE51" i="10"/>
  <c r="CD51" i="10"/>
  <c r="CC51" i="10"/>
  <c r="CB51" i="10"/>
  <c r="CA51" i="10"/>
  <c r="BZ51" i="10"/>
  <c r="BY51" i="10"/>
  <c r="CE50" i="10"/>
  <c r="CD50" i="10"/>
  <c r="CC50" i="10"/>
  <c r="CB50" i="10"/>
  <c r="CA50" i="10"/>
  <c r="BZ50" i="10"/>
  <c r="BY50" i="10"/>
  <c r="CE49" i="10"/>
  <c r="CD49" i="10"/>
  <c r="CC49" i="10"/>
  <c r="CB49" i="10"/>
  <c r="CA49" i="10"/>
  <c r="BZ49" i="10"/>
  <c r="BY49" i="10"/>
  <c r="CE46" i="10"/>
  <c r="CD46" i="10"/>
  <c r="CC46" i="10"/>
  <c r="CB46" i="10"/>
  <c r="CA46" i="10"/>
  <c r="BZ46" i="10"/>
  <c r="BY46" i="10"/>
  <c r="CE45" i="10"/>
  <c r="CD45" i="10"/>
  <c r="CC45" i="10"/>
  <c r="CB45" i="10"/>
  <c r="CA45" i="10"/>
  <c r="BZ45" i="10"/>
  <c r="BY45" i="10"/>
  <c r="CE44" i="10"/>
  <c r="CD44" i="10"/>
  <c r="CC44" i="10"/>
  <c r="CB44" i="10"/>
  <c r="CA44" i="10"/>
  <c r="BZ44" i="10"/>
  <c r="BY44" i="10"/>
  <c r="CE43" i="10"/>
  <c r="CD43" i="10"/>
  <c r="CC43" i="10"/>
  <c r="CB43" i="10"/>
  <c r="CA43" i="10"/>
  <c r="BZ43" i="10"/>
  <c r="BY43" i="10"/>
  <c r="CE42" i="10"/>
  <c r="CD42" i="10"/>
  <c r="CC42" i="10"/>
  <c r="CB42" i="10"/>
  <c r="CA42" i="10"/>
  <c r="BZ42" i="10"/>
  <c r="BY42" i="10"/>
  <c r="CE40" i="10"/>
  <c r="CD40" i="10"/>
  <c r="CC40" i="10"/>
  <c r="CB40" i="10"/>
  <c r="CA40" i="10"/>
  <c r="BZ40" i="10"/>
  <c r="BY40" i="10"/>
  <c r="CE26" i="10"/>
  <c r="CD26" i="10"/>
  <c r="CC26" i="10"/>
  <c r="CB26" i="10"/>
  <c r="CA26" i="10"/>
  <c r="BZ26" i="10"/>
  <c r="BY26" i="10"/>
  <c r="CE19" i="10"/>
  <c r="CD19" i="10"/>
  <c r="CC19" i="10"/>
  <c r="CB19" i="10"/>
  <c r="CA19" i="10"/>
  <c r="BZ19" i="10"/>
  <c r="BY19" i="10"/>
  <c r="CE12" i="10"/>
  <c r="CD12" i="10"/>
  <c r="CC12" i="10"/>
  <c r="CB12" i="10"/>
  <c r="CA12" i="10"/>
  <c r="BZ12" i="10"/>
  <c r="BY12" i="10"/>
  <c r="CE53" i="9"/>
  <c r="CD53" i="9"/>
  <c r="CC53" i="9"/>
  <c r="CB53" i="9"/>
  <c r="CA53" i="9"/>
  <c r="BZ53" i="9"/>
  <c r="BY53" i="9"/>
  <c r="CE52" i="9"/>
  <c r="CD52" i="9"/>
  <c r="CC52" i="9"/>
  <c r="CB52" i="9"/>
  <c r="CA52" i="9"/>
  <c r="BZ52" i="9"/>
  <c r="BY52" i="9"/>
  <c r="CE51" i="9"/>
  <c r="CD51" i="9"/>
  <c r="CC51" i="9"/>
  <c r="CB51" i="9"/>
  <c r="CA51" i="9"/>
  <c r="BZ51" i="9"/>
  <c r="BY51" i="9"/>
  <c r="CE50" i="9"/>
  <c r="CD50" i="9"/>
  <c r="CC50" i="9"/>
  <c r="CB50" i="9"/>
  <c r="CA50" i="9"/>
  <c r="BZ50" i="9"/>
  <c r="BY50" i="9"/>
  <c r="CE49" i="9"/>
  <c r="CD49" i="9"/>
  <c r="CC49" i="9"/>
  <c r="CB49" i="9"/>
  <c r="CA49" i="9"/>
  <c r="BZ49" i="9"/>
  <c r="BY49" i="9"/>
  <c r="CE46" i="9"/>
  <c r="CD46" i="9"/>
  <c r="CC46" i="9"/>
  <c r="CB46" i="9"/>
  <c r="CA46" i="9"/>
  <c r="BZ46" i="9"/>
  <c r="BY46" i="9"/>
  <c r="CE45" i="9"/>
  <c r="CD45" i="9"/>
  <c r="CC45" i="9"/>
  <c r="CB45" i="9"/>
  <c r="CA45" i="9"/>
  <c r="BZ45" i="9"/>
  <c r="BY45" i="9"/>
  <c r="CE44" i="9"/>
  <c r="CD44" i="9"/>
  <c r="CC44" i="9"/>
  <c r="CB44" i="9"/>
  <c r="CA44" i="9"/>
  <c r="BZ44" i="9"/>
  <c r="BY44" i="9"/>
  <c r="CE43" i="9"/>
  <c r="CD43" i="9"/>
  <c r="CC43" i="9"/>
  <c r="CB43" i="9"/>
  <c r="CA43" i="9"/>
  <c r="BZ43" i="9"/>
  <c r="BY43" i="9"/>
  <c r="CE42" i="9"/>
  <c r="CD42" i="9"/>
  <c r="CC42" i="9"/>
  <c r="CB42" i="9"/>
  <c r="CA42" i="9"/>
  <c r="BZ42" i="9"/>
  <c r="BY42" i="9"/>
  <c r="CE40" i="9"/>
  <c r="CD40" i="9"/>
  <c r="CC40" i="9"/>
  <c r="CB40" i="9"/>
  <c r="CA40" i="9"/>
  <c r="BZ40" i="9"/>
  <c r="BY40" i="9"/>
  <c r="CE26" i="9"/>
  <c r="CD26" i="9"/>
  <c r="CC26" i="9"/>
  <c r="CB26" i="9"/>
  <c r="CA26" i="9"/>
  <c r="BZ26" i="9"/>
  <c r="BY26" i="9"/>
  <c r="CE19" i="9"/>
  <c r="CD19" i="9"/>
  <c r="CC19" i="9"/>
  <c r="CB19" i="9"/>
  <c r="CA19" i="9"/>
  <c r="BZ19" i="9"/>
  <c r="BY19" i="9"/>
  <c r="CE12" i="9"/>
  <c r="CD12" i="9"/>
  <c r="CC12" i="9"/>
  <c r="CB12" i="9"/>
  <c r="CA12" i="9"/>
  <c r="BZ12" i="9"/>
  <c r="BY12" i="9"/>
  <c r="CE53" i="8"/>
  <c r="CD53" i="8"/>
  <c r="CC53" i="8"/>
  <c r="CB53" i="8"/>
  <c r="CA53" i="8"/>
  <c r="BZ53" i="8"/>
  <c r="BY53" i="8"/>
  <c r="CE52" i="8"/>
  <c r="CD52" i="8"/>
  <c r="CC52" i="8"/>
  <c r="CB52" i="8"/>
  <c r="CA52" i="8"/>
  <c r="BZ52" i="8"/>
  <c r="BY52" i="8"/>
  <c r="CE51" i="8"/>
  <c r="CD51" i="8"/>
  <c r="CC51" i="8"/>
  <c r="CB51" i="8"/>
  <c r="CA51" i="8"/>
  <c r="BZ51" i="8"/>
  <c r="BY51" i="8"/>
  <c r="CE50" i="8"/>
  <c r="CD50" i="8"/>
  <c r="CC50" i="8"/>
  <c r="CB50" i="8"/>
  <c r="CA50" i="8"/>
  <c r="BZ50" i="8"/>
  <c r="BY50" i="8"/>
  <c r="CE49" i="8"/>
  <c r="CD49" i="8"/>
  <c r="CC49" i="8"/>
  <c r="CB49" i="8"/>
  <c r="CA49" i="8"/>
  <c r="BZ49" i="8"/>
  <c r="BY49" i="8"/>
  <c r="CE46" i="8"/>
  <c r="CD46" i="8"/>
  <c r="CC46" i="8"/>
  <c r="CB46" i="8"/>
  <c r="CA46" i="8"/>
  <c r="BZ46" i="8"/>
  <c r="BY46" i="8"/>
  <c r="CE45" i="8"/>
  <c r="CD45" i="8"/>
  <c r="CC45" i="8"/>
  <c r="CB45" i="8"/>
  <c r="CA45" i="8"/>
  <c r="BZ45" i="8"/>
  <c r="BY45" i="8"/>
  <c r="CE44" i="8"/>
  <c r="CD44" i="8"/>
  <c r="CC44" i="8"/>
  <c r="CB44" i="8"/>
  <c r="CA44" i="8"/>
  <c r="BZ44" i="8"/>
  <c r="BY44" i="8"/>
  <c r="CE43" i="8"/>
  <c r="CD43" i="8"/>
  <c r="CC43" i="8"/>
  <c r="CB43" i="8"/>
  <c r="CA43" i="8"/>
  <c r="BZ43" i="8"/>
  <c r="BY43" i="8"/>
  <c r="CE42" i="8"/>
  <c r="CD42" i="8"/>
  <c r="CC42" i="8"/>
  <c r="CB42" i="8"/>
  <c r="CA42" i="8"/>
  <c r="BZ42" i="8"/>
  <c r="BY42" i="8"/>
  <c r="CE40" i="8"/>
  <c r="CD40" i="8"/>
  <c r="CC40" i="8"/>
  <c r="CB40" i="8"/>
  <c r="CA40" i="8"/>
  <c r="BZ40" i="8"/>
  <c r="BY40" i="8"/>
  <c r="CE26" i="8"/>
  <c r="CD26" i="8"/>
  <c r="CC26" i="8"/>
  <c r="CB26" i="8"/>
  <c r="CA26" i="8"/>
  <c r="BZ26" i="8"/>
  <c r="BY26" i="8"/>
  <c r="CE19" i="8"/>
  <c r="CD19" i="8"/>
  <c r="CC19" i="8"/>
  <c r="CB19" i="8"/>
  <c r="CA19" i="8"/>
  <c r="BZ19" i="8"/>
  <c r="BY19" i="8"/>
  <c r="CE12" i="8"/>
  <c r="CD12" i="8"/>
  <c r="CC12" i="8"/>
  <c r="CB12" i="8"/>
  <c r="CA12" i="8"/>
  <c r="BZ12" i="8"/>
  <c r="BY12" i="8"/>
  <c r="BE39" i="7"/>
  <c r="BD39" i="7"/>
  <c r="BC39" i="7"/>
  <c r="BB39" i="7"/>
  <c r="BA39" i="7"/>
  <c r="AZ39" i="7"/>
  <c r="AY39" i="7"/>
  <c r="BE38" i="7"/>
  <c r="BD38" i="7"/>
  <c r="BC38" i="7"/>
  <c r="BB38" i="7"/>
  <c r="BA38" i="7"/>
  <c r="AZ38" i="7"/>
  <c r="AY38" i="7"/>
  <c r="BE37" i="7"/>
  <c r="BD37" i="7"/>
  <c r="BC37" i="7"/>
  <c r="BB37" i="7"/>
  <c r="BA37" i="7"/>
  <c r="AZ37" i="7"/>
  <c r="AY37" i="7"/>
  <c r="BE36" i="7"/>
  <c r="BD36" i="7"/>
  <c r="BC36" i="7"/>
  <c r="BB36" i="7"/>
  <c r="BA36" i="7"/>
  <c r="AZ36" i="7"/>
  <c r="AY36" i="7"/>
  <c r="BE35" i="7"/>
  <c r="BD35" i="7"/>
  <c r="BC35" i="7"/>
  <c r="BB35" i="7"/>
  <c r="BA35" i="7"/>
  <c r="AZ35" i="7"/>
  <c r="AY35" i="7"/>
  <c r="BE25" i="7"/>
  <c r="BD25" i="7"/>
  <c r="BC25" i="7"/>
  <c r="BB25" i="7"/>
  <c r="BA25" i="7"/>
  <c r="AZ25" i="7"/>
  <c r="AY25" i="7"/>
  <c r="BE24" i="7"/>
  <c r="BD24" i="7"/>
  <c r="BC24" i="7"/>
  <c r="BB24" i="7"/>
  <c r="BA24" i="7"/>
  <c r="AZ24" i="7"/>
  <c r="AY24" i="7"/>
  <c r="BE23" i="7"/>
  <c r="BD23" i="7"/>
  <c r="BC23" i="7"/>
  <c r="BB23" i="7"/>
  <c r="BA23" i="7"/>
  <c r="AZ23" i="7"/>
  <c r="AY23" i="7"/>
  <c r="BE22" i="7"/>
  <c r="BD22" i="7"/>
  <c r="BC22" i="7"/>
  <c r="BB22" i="7"/>
  <c r="BA22" i="7"/>
  <c r="AZ22" i="7"/>
  <c r="AY22" i="7"/>
  <c r="BE21" i="7"/>
  <c r="BD21" i="7"/>
  <c r="BC21" i="7"/>
  <c r="BB21" i="7"/>
  <c r="BA21" i="7"/>
  <c r="AZ21" i="7"/>
  <c r="AY21" i="7"/>
  <c r="BE18" i="7"/>
  <c r="BD18" i="7"/>
  <c r="BC18" i="7"/>
  <c r="BB18" i="7"/>
  <c r="BA18" i="7"/>
  <c r="AZ18" i="7"/>
  <c r="AY18" i="7"/>
  <c r="BE17" i="7"/>
  <c r="BD17" i="7"/>
  <c r="BC17" i="7"/>
  <c r="BB17" i="7"/>
  <c r="BA17" i="7"/>
  <c r="AZ17" i="7"/>
  <c r="AY17" i="7"/>
  <c r="BE16" i="7"/>
  <c r="BD16" i="7"/>
  <c r="BC16" i="7"/>
  <c r="BB16" i="7"/>
  <c r="BA16" i="7"/>
  <c r="AZ16" i="7"/>
  <c r="AY16" i="7"/>
  <c r="BE15" i="7"/>
  <c r="BD15" i="7"/>
  <c r="BC15" i="7"/>
  <c r="BB15" i="7"/>
  <c r="BA15" i="7"/>
  <c r="AZ15" i="7"/>
  <c r="AY15" i="7"/>
  <c r="BE14" i="7"/>
  <c r="BD14" i="7"/>
  <c r="BC14" i="7"/>
  <c r="BB14" i="7"/>
  <c r="BA14" i="7"/>
  <c r="AZ14" i="7"/>
  <c r="AY14" i="7"/>
  <c r="BE11" i="7"/>
  <c r="BD11" i="7"/>
  <c r="BC11" i="7"/>
  <c r="BB11" i="7"/>
  <c r="BA11" i="7"/>
  <c r="AZ11" i="7"/>
  <c r="AY11" i="7"/>
  <c r="BE10" i="7"/>
  <c r="BD10" i="7"/>
  <c r="BC10" i="7"/>
  <c r="BB10" i="7"/>
  <c r="BA10" i="7"/>
  <c r="AZ10" i="7"/>
  <c r="AY10" i="7"/>
  <c r="BE9" i="7"/>
  <c r="BD9" i="7"/>
  <c r="BC9" i="7"/>
  <c r="BB9" i="7"/>
  <c r="BA9" i="7"/>
  <c r="AZ9" i="7"/>
  <c r="AY9" i="7"/>
  <c r="BE8" i="7"/>
  <c r="BD8" i="7"/>
  <c r="BC8" i="7"/>
  <c r="BB8" i="7"/>
  <c r="BA8" i="7"/>
  <c r="AZ8" i="7"/>
  <c r="AY8" i="7"/>
  <c r="BE7" i="7"/>
  <c r="BD7" i="7"/>
  <c r="BC7" i="7"/>
  <c r="BB7" i="7"/>
  <c r="BA7" i="7"/>
  <c r="AZ7" i="7"/>
  <c r="AY7" i="7"/>
  <c r="K12" i="6"/>
  <c r="J12" i="6"/>
  <c r="I12" i="6"/>
  <c r="H12" i="6"/>
  <c r="G12" i="6"/>
  <c r="F12" i="6"/>
  <c r="E12" i="6"/>
  <c r="K33" i="5"/>
  <c r="J33" i="5"/>
  <c r="I33" i="5"/>
  <c r="H33" i="5"/>
  <c r="G33" i="5"/>
  <c r="F33" i="5"/>
  <c r="E33" i="5"/>
  <c r="K26" i="5"/>
  <c r="J26" i="5"/>
  <c r="I26" i="5"/>
  <c r="H26" i="5"/>
  <c r="G26" i="5"/>
  <c r="F26" i="5"/>
  <c r="E26" i="5"/>
  <c r="K19" i="5"/>
  <c r="J19" i="5"/>
  <c r="I19" i="5"/>
  <c r="H19" i="5"/>
  <c r="G19" i="5"/>
  <c r="F19" i="5"/>
  <c r="E19" i="5"/>
  <c r="K12" i="5"/>
  <c r="J12" i="5"/>
  <c r="I12" i="5"/>
  <c r="H12" i="5"/>
  <c r="G12" i="5"/>
  <c r="F12" i="5"/>
  <c r="E12" i="5"/>
  <c r="K33" i="4"/>
  <c r="J33" i="4"/>
  <c r="I33" i="4"/>
  <c r="H33" i="4"/>
  <c r="G33" i="4"/>
  <c r="F33" i="4"/>
  <c r="E33" i="4"/>
  <c r="K26" i="4"/>
  <c r="J26" i="4"/>
  <c r="I26" i="4"/>
  <c r="H26" i="4"/>
  <c r="G26" i="4"/>
  <c r="F26" i="4"/>
  <c r="E26" i="4"/>
  <c r="K19" i="4"/>
  <c r="J19" i="4"/>
  <c r="I19" i="4"/>
  <c r="H19" i="4"/>
  <c r="G19" i="4"/>
  <c r="F19" i="4"/>
  <c r="E19" i="4"/>
  <c r="K12" i="4"/>
  <c r="J12" i="4"/>
  <c r="I12" i="4"/>
  <c r="H12" i="4"/>
  <c r="G12" i="4"/>
  <c r="F12" i="4"/>
  <c r="E12" i="4"/>
  <c r="K32" i="3"/>
  <c r="J32" i="3"/>
  <c r="I32" i="3"/>
  <c r="H32" i="3"/>
  <c r="G32" i="3"/>
  <c r="F32" i="3"/>
  <c r="E32" i="3"/>
  <c r="K31" i="3"/>
  <c r="J31" i="3"/>
  <c r="I31" i="3"/>
  <c r="H31" i="3"/>
  <c r="G31" i="3"/>
  <c r="F31" i="3"/>
  <c r="E31" i="3"/>
  <c r="K30" i="3"/>
  <c r="J30" i="3"/>
  <c r="I30" i="3"/>
  <c r="H30" i="3"/>
  <c r="G30" i="3"/>
  <c r="F30" i="3"/>
  <c r="E30" i="3"/>
  <c r="K29" i="3"/>
  <c r="J29" i="3"/>
  <c r="I29" i="3"/>
  <c r="H29" i="3"/>
  <c r="G29" i="3"/>
  <c r="F29" i="3"/>
  <c r="E29" i="3"/>
  <c r="K28" i="3"/>
  <c r="J28" i="3"/>
  <c r="I28" i="3"/>
  <c r="H28" i="3"/>
  <c r="G28" i="3"/>
  <c r="F28" i="3"/>
  <c r="E28" i="3"/>
  <c r="K25" i="3"/>
  <c r="J25" i="3"/>
  <c r="I25" i="3"/>
  <c r="H25" i="3"/>
  <c r="G25" i="3"/>
  <c r="F25" i="3"/>
  <c r="E25" i="3"/>
  <c r="K24" i="3"/>
  <c r="J24" i="3"/>
  <c r="I24" i="3"/>
  <c r="H24" i="3"/>
  <c r="G24" i="3"/>
  <c r="F24" i="3"/>
  <c r="E24" i="3"/>
  <c r="K23" i="3"/>
  <c r="J23" i="3"/>
  <c r="I23" i="3"/>
  <c r="H23" i="3"/>
  <c r="G23" i="3"/>
  <c r="F23" i="3"/>
  <c r="E23" i="3"/>
  <c r="K22" i="3"/>
  <c r="J22" i="3"/>
  <c r="I22" i="3"/>
  <c r="H22" i="3"/>
  <c r="G22" i="3"/>
  <c r="F22" i="3"/>
  <c r="E22" i="3"/>
  <c r="K21" i="3"/>
  <c r="J21" i="3"/>
  <c r="I21" i="3"/>
  <c r="H21" i="3"/>
  <c r="G21" i="3"/>
  <c r="F21" i="3"/>
  <c r="E21" i="3"/>
  <c r="K18" i="3"/>
  <c r="J18" i="3"/>
  <c r="I18" i="3"/>
  <c r="H18" i="3"/>
  <c r="G18" i="3"/>
  <c r="F18" i="3"/>
  <c r="E18" i="3"/>
  <c r="K17" i="3"/>
  <c r="J17" i="3"/>
  <c r="I17" i="3"/>
  <c r="H17" i="3"/>
  <c r="G17" i="3"/>
  <c r="F17" i="3"/>
  <c r="E17" i="3"/>
  <c r="K16" i="3"/>
  <c r="J16" i="3"/>
  <c r="I16" i="3"/>
  <c r="H16" i="3"/>
  <c r="G16" i="3"/>
  <c r="F16" i="3"/>
  <c r="E16" i="3"/>
  <c r="K15" i="3"/>
  <c r="J15" i="3"/>
  <c r="I15" i="3"/>
  <c r="H15" i="3"/>
  <c r="G15" i="3"/>
  <c r="F15" i="3"/>
  <c r="E15" i="3"/>
  <c r="K14" i="3"/>
  <c r="J14" i="3"/>
  <c r="I14" i="3"/>
  <c r="H14" i="3"/>
  <c r="G14" i="3"/>
  <c r="F14" i="3"/>
  <c r="E14" i="3"/>
  <c r="K11" i="3"/>
  <c r="J11" i="3"/>
  <c r="I11" i="3"/>
  <c r="H11" i="3"/>
  <c r="G11" i="3"/>
  <c r="F11" i="3"/>
  <c r="E11" i="3"/>
  <c r="K10" i="3"/>
  <c r="J10" i="3"/>
  <c r="I10" i="3"/>
  <c r="H10" i="3"/>
  <c r="G10" i="3"/>
  <c r="F10" i="3"/>
  <c r="E10" i="3"/>
  <c r="K9" i="3"/>
  <c r="J9" i="3"/>
  <c r="I9" i="3"/>
  <c r="H9" i="3"/>
  <c r="G9" i="3"/>
  <c r="F9" i="3"/>
  <c r="E9" i="3"/>
  <c r="K8" i="3"/>
  <c r="J8" i="3"/>
  <c r="I8" i="3"/>
  <c r="H8" i="3"/>
  <c r="G8" i="3"/>
  <c r="F8" i="3"/>
  <c r="E8" i="3"/>
  <c r="K7" i="3"/>
  <c r="J7" i="3"/>
  <c r="I7" i="3"/>
  <c r="H7" i="3"/>
  <c r="G7" i="3"/>
  <c r="F7" i="3"/>
  <c r="E7" i="3"/>
  <c r="K19" i="6"/>
  <c r="J19" i="6"/>
  <c r="I19" i="6"/>
  <c r="H19" i="6"/>
  <c r="G19" i="6"/>
  <c r="F19" i="6"/>
  <c r="E19" i="6"/>
  <c r="K26" i="6"/>
  <c r="J26" i="6"/>
  <c r="I26" i="6"/>
  <c r="H26" i="6"/>
  <c r="G26" i="6"/>
  <c r="F26" i="6"/>
  <c r="E26" i="6"/>
  <c r="K33" i="6"/>
  <c r="J33" i="6"/>
  <c r="I33" i="6"/>
  <c r="H33" i="6"/>
  <c r="G33" i="6"/>
  <c r="F33" i="6"/>
  <c r="E33" i="6"/>
  <c r="K46" i="6"/>
  <c r="J46" i="6"/>
  <c r="I46" i="6"/>
  <c r="H46" i="6"/>
  <c r="G46" i="6"/>
  <c r="F46" i="6"/>
  <c r="E46" i="6"/>
  <c r="K45" i="6"/>
  <c r="J45" i="6"/>
  <c r="I45" i="6"/>
  <c r="H45" i="6"/>
  <c r="G45" i="6"/>
  <c r="F45" i="6"/>
  <c r="E45" i="6"/>
  <c r="K44" i="6"/>
  <c r="J44" i="6"/>
  <c r="I44" i="6"/>
  <c r="H44" i="6"/>
  <c r="G44" i="6"/>
  <c r="F44" i="6"/>
  <c r="E44" i="6"/>
  <c r="K43" i="6"/>
  <c r="J43" i="6"/>
  <c r="I43" i="6"/>
  <c r="H43" i="6"/>
  <c r="G43" i="6"/>
  <c r="F43" i="6"/>
  <c r="E43" i="6"/>
  <c r="K42" i="6"/>
  <c r="J42" i="6"/>
  <c r="I42" i="6"/>
  <c r="H42" i="6"/>
  <c r="G42" i="6"/>
  <c r="F42" i="6"/>
  <c r="E42" i="6"/>
  <c r="K39" i="6"/>
  <c r="J39" i="6"/>
  <c r="I39" i="6"/>
  <c r="H39" i="6"/>
  <c r="G39" i="6"/>
  <c r="F39" i="6"/>
  <c r="E39" i="6"/>
  <c r="K38" i="6"/>
  <c r="J38" i="6"/>
  <c r="I38" i="6"/>
  <c r="H38" i="6"/>
  <c r="G38" i="6"/>
  <c r="F38" i="6"/>
  <c r="E38" i="6"/>
  <c r="K37" i="6"/>
  <c r="J37" i="6"/>
  <c r="I37" i="6"/>
  <c r="H37" i="6"/>
  <c r="G37" i="6"/>
  <c r="F37" i="6"/>
  <c r="E37" i="6"/>
  <c r="K36" i="6"/>
  <c r="J36" i="6"/>
  <c r="I36" i="6"/>
  <c r="H36" i="6"/>
  <c r="G36" i="6"/>
  <c r="F36" i="6"/>
  <c r="E36" i="6"/>
  <c r="K35" i="6"/>
  <c r="J35" i="6"/>
  <c r="I35" i="6"/>
  <c r="H35" i="6"/>
  <c r="G35" i="6"/>
  <c r="F35" i="6"/>
  <c r="E35" i="6"/>
  <c r="K46" i="5"/>
  <c r="J46" i="5"/>
  <c r="I46" i="5"/>
  <c r="H46" i="5"/>
  <c r="G46" i="5"/>
  <c r="F46" i="5"/>
  <c r="E46" i="5"/>
  <c r="K45" i="5"/>
  <c r="J45" i="5"/>
  <c r="I45" i="5"/>
  <c r="H45" i="5"/>
  <c r="G45" i="5"/>
  <c r="F45" i="5"/>
  <c r="E45" i="5"/>
  <c r="K44" i="5"/>
  <c r="J44" i="5"/>
  <c r="I44" i="5"/>
  <c r="H44" i="5"/>
  <c r="G44" i="5"/>
  <c r="F44" i="5"/>
  <c r="E44" i="5"/>
  <c r="K43" i="5"/>
  <c r="J43" i="5"/>
  <c r="I43" i="5"/>
  <c r="H43" i="5"/>
  <c r="G43" i="5"/>
  <c r="F43" i="5"/>
  <c r="E43" i="5"/>
  <c r="K42" i="5"/>
  <c r="J42" i="5"/>
  <c r="I42" i="5"/>
  <c r="H42" i="5"/>
  <c r="G42" i="5"/>
  <c r="F42" i="5"/>
  <c r="E42" i="5"/>
  <c r="K39" i="5"/>
  <c r="J39" i="5"/>
  <c r="I39" i="5"/>
  <c r="H39" i="5"/>
  <c r="G39" i="5"/>
  <c r="F39" i="5"/>
  <c r="E39" i="5"/>
  <c r="K38" i="5"/>
  <c r="J38" i="5"/>
  <c r="I38" i="5"/>
  <c r="H38" i="5"/>
  <c r="G38" i="5"/>
  <c r="F38" i="5"/>
  <c r="E38" i="5"/>
  <c r="K37" i="5"/>
  <c r="J37" i="5"/>
  <c r="I37" i="5"/>
  <c r="H37" i="5"/>
  <c r="G37" i="5"/>
  <c r="F37" i="5"/>
  <c r="E37" i="5"/>
  <c r="K36" i="5"/>
  <c r="J36" i="5"/>
  <c r="I36" i="5"/>
  <c r="H36" i="5"/>
  <c r="G36" i="5"/>
  <c r="F36" i="5"/>
  <c r="E36" i="5"/>
  <c r="K35" i="5"/>
  <c r="J35" i="5"/>
  <c r="I35" i="5"/>
  <c r="H35" i="5"/>
  <c r="G35" i="5"/>
  <c r="F35" i="5"/>
  <c r="E35" i="5"/>
  <c r="K46" i="4"/>
  <c r="J46" i="4"/>
  <c r="I46" i="4"/>
  <c r="H46" i="4"/>
  <c r="G46" i="4"/>
  <c r="F46" i="4"/>
  <c r="E46" i="4"/>
  <c r="K45" i="4"/>
  <c r="J45" i="4"/>
  <c r="I45" i="4"/>
  <c r="H45" i="4"/>
  <c r="G45" i="4"/>
  <c r="F45" i="4"/>
  <c r="E45" i="4"/>
  <c r="K44" i="4"/>
  <c r="J44" i="4"/>
  <c r="I44" i="4"/>
  <c r="H44" i="4"/>
  <c r="G44" i="4"/>
  <c r="F44" i="4"/>
  <c r="E44" i="4"/>
  <c r="K43" i="4"/>
  <c r="J43" i="4"/>
  <c r="I43" i="4"/>
  <c r="H43" i="4"/>
  <c r="G43" i="4"/>
  <c r="F43" i="4"/>
  <c r="E43" i="4"/>
  <c r="K42" i="4"/>
  <c r="J42" i="4"/>
  <c r="I42" i="4"/>
  <c r="H42" i="4"/>
  <c r="G42" i="4"/>
  <c r="F42" i="4"/>
  <c r="E42" i="4"/>
  <c r="CH5" i="9" l="1"/>
  <c r="F40" i="4"/>
  <c r="H40" i="4"/>
  <c r="J40" i="4"/>
  <c r="F40" i="5"/>
  <c r="H40" i="5"/>
  <c r="J40" i="5"/>
  <c r="E40" i="4"/>
  <c r="G40" i="4"/>
  <c r="I40" i="4"/>
  <c r="K40" i="4"/>
  <c r="E40" i="5"/>
  <c r="G40" i="5"/>
  <c r="I40" i="5"/>
  <c r="K40" i="5"/>
  <c r="G40" i="6"/>
  <c r="K40" i="6"/>
  <c r="E40" i="6"/>
  <c r="CH5" i="8"/>
  <c r="E47" i="6"/>
  <c r="K47" i="4"/>
  <c r="F47" i="4"/>
  <c r="J47" i="5"/>
  <c r="K47" i="5"/>
  <c r="CF5" i="10"/>
  <c r="CF5" i="8"/>
  <c r="I40" i="6"/>
  <c r="BY54" i="8"/>
  <c r="CG5" i="9"/>
  <c r="CG5" i="8"/>
  <c r="AZ44" i="7"/>
  <c r="AZ50" i="7"/>
  <c r="BE51" i="7"/>
  <c r="BE53" i="7"/>
  <c r="BE43" i="7"/>
  <c r="E42" i="3"/>
  <c r="G42" i="3"/>
  <c r="I42" i="3"/>
  <c r="K42" i="3"/>
  <c r="F43" i="3"/>
  <c r="H43" i="3"/>
  <c r="J43" i="3"/>
  <c r="E37" i="3"/>
  <c r="G37" i="3"/>
  <c r="I37" i="3"/>
  <c r="K37" i="3"/>
  <c r="E46" i="3"/>
  <c r="G46" i="3"/>
  <c r="I46" i="3"/>
  <c r="K46" i="3"/>
  <c r="F37" i="3"/>
  <c r="H37" i="3"/>
  <c r="J37" i="3"/>
  <c r="G19" i="3"/>
  <c r="F42" i="3"/>
  <c r="H42" i="3"/>
  <c r="J42" i="3"/>
  <c r="E43" i="3"/>
  <c r="G43" i="3"/>
  <c r="I43" i="3"/>
  <c r="K43" i="3"/>
  <c r="F46" i="3"/>
  <c r="H46" i="3"/>
  <c r="J46" i="3"/>
  <c r="G44" i="3"/>
  <c r="I44" i="3"/>
  <c r="K44" i="3"/>
  <c r="E39" i="3"/>
  <c r="G39" i="3"/>
  <c r="I39" i="3"/>
  <c r="K39" i="3"/>
  <c r="F12" i="3"/>
  <c r="H12" i="3"/>
  <c r="I19" i="3"/>
  <c r="K19" i="3"/>
  <c r="F26" i="3"/>
  <c r="H26" i="3"/>
  <c r="J26" i="3"/>
  <c r="E33" i="3"/>
  <c r="G33" i="3"/>
  <c r="I33" i="3"/>
  <c r="K33" i="3"/>
  <c r="E35" i="3"/>
  <c r="G35" i="3"/>
  <c r="I35" i="3"/>
  <c r="K35" i="3"/>
  <c r="F36" i="3"/>
  <c r="H36" i="3"/>
  <c r="J36" i="3"/>
  <c r="F39" i="3"/>
  <c r="H39" i="3"/>
  <c r="J39" i="3"/>
  <c r="F44" i="3"/>
  <c r="H44" i="3"/>
  <c r="J44" i="3"/>
  <c r="E12" i="3"/>
  <c r="G12" i="3"/>
  <c r="I12" i="3"/>
  <c r="K12" i="3"/>
  <c r="E44" i="3"/>
  <c r="F19" i="3"/>
  <c r="H19" i="3"/>
  <c r="J19" i="3"/>
  <c r="E26" i="3"/>
  <c r="G26" i="3"/>
  <c r="I26" i="3"/>
  <c r="K26" i="3"/>
  <c r="F33" i="3"/>
  <c r="H38" i="3"/>
  <c r="J33" i="3"/>
  <c r="F35" i="3"/>
  <c r="H35" i="3"/>
  <c r="J35" i="3"/>
  <c r="E36" i="3"/>
  <c r="G36" i="3"/>
  <c r="I36" i="3"/>
  <c r="K36" i="3"/>
  <c r="J47" i="4"/>
  <c r="I47" i="4"/>
  <c r="H47" i="4"/>
  <c r="G47" i="4"/>
  <c r="E19" i="3"/>
  <c r="E47" i="4"/>
  <c r="I47" i="5"/>
  <c r="H33" i="3"/>
  <c r="H47" i="5"/>
  <c r="G47" i="5"/>
  <c r="F47" i="5"/>
  <c r="E47" i="5"/>
  <c r="K38" i="3"/>
  <c r="K45" i="3"/>
  <c r="J45" i="3"/>
  <c r="J38" i="3"/>
  <c r="J12" i="3"/>
  <c r="I38" i="3"/>
  <c r="I45" i="3"/>
  <c r="H45" i="3"/>
  <c r="G45" i="3"/>
  <c r="G38" i="3"/>
  <c r="F38" i="3"/>
  <c r="F45" i="3"/>
  <c r="E38" i="3"/>
  <c r="E45" i="3"/>
  <c r="AY45" i="7"/>
  <c r="BE52" i="7"/>
  <c r="BE45" i="7"/>
  <c r="BD52" i="7"/>
  <c r="BC45" i="7"/>
  <c r="BD45" i="7"/>
  <c r="BC52" i="7"/>
  <c r="BB52" i="7"/>
  <c r="BB45" i="7"/>
  <c r="BA45" i="7"/>
  <c r="BA52" i="7"/>
  <c r="AZ52" i="7"/>
  <c r="AZ45" i="7"/>
  <c r="AY52" i="7"/>
  <c r="CE54" i="10"/>
  <c r="CE47" i="10"/>
  <c r="BD46" i="7"/>
  <c r="CD54" i="10"/>
  <c r="CD47" i="10"/>
  <c r="CC47" i="10"/>
  <c r="CC54" i="10"/>
  <c r="CB47" i="10"/>
  <c r="BB50" i="7"/>
  <c r="BB42" i="7"/>
  <c r="CB54" i="10"/>
  <c r="CA54" i="10"/>
  <c r="BA40" i="7"/>
  <c r="BA50" i="7"/>
  <c r="BA19" i="7"/>
  <c r="CA47" i="10"/>
  <c r="AZ49" i="7"/>
  <c r="AZ42" i="7"/>
  <c r="BZ54" i="10"/>
  <c r="BZ47" i="10"/>
  <c r="BY54" i="10"/>
  <c r="BY47" i="10"/>
  <c r="BE19" i="7"/>
  <c r="CE54" i="9"/>
  <c r="CE47" i="9"/>
  <c r="BD53" i="7"/>
  <c r="BD51" i="7"/>
  <c r="BD44" i="7"/>
  <c r="BD50" i="7"/>
  <c r="BD42" i="7"/>
  <c r="CD54" i="9"/>
  <c r="CD47" i="9"/>
  <c r="BC51" i="7"/>
  <c r="BC40" i="7"/>
  <c r="BC26" i="7"/>
  <c r="BC19" i="7"/>
  <c r="BC12" i="7"/>
  <c r="BC50" i="7"/>
  <c r="BC43" i="7"/>
  <c r="BC53" i="7"/>
  <c r="CC54" i="9"/>
  <c r="CC47" i="9"/>
  <c r="BB46" i="7"/>
  <c r="BB44" i="7"/>
  <c r="CB47" i="9"/>
  <c r="CB54" i="9"/>
  <c r="BB49" i="7"/>
  <c r="BA53" i="7"/>
  <c r="CA54" i="9"/>
  <c r="CA47" i="9"/>
  <c r="AZ46" i="7"/>
  <c r="AZ53" i="7"/>
  <c r="BZ47" i="9"/>
  <c r="BZ54" i="9"/>
  <c r="AY51" i="7"/>
  <c r="AY53" i="7"/>
  <c r="BY54" i="9"/>
  <c r="BY47" i="9"/>
  <c r="BE46" i="7"/>
  <c r="BE44" i="7"/>
  <c r="BE12" i="7"/>
  <c r="BE50" i="7"/>
  <c r="BE40" i="7"/>
  <c r="BE26" i="7"/>
  <c r="CE54" i="8"/>
  <c r="CE47" i="8"/>
  <c r="BE49" i="7"/>
  <c r="BE42" i="7"/>
  <c r="CD47" i="8"/>
  <c r="BD43" i="7"/>
  <c r="BD40" i="7"/>
  <c r="BD26" i="7"/>
  <c r="BD49" i="7"/>
  <c r="CD54" i="8"/>
  <c r="BD19" i="7"/>
  <c r="BD12" i="7"/>
  <c r="BC46" i="7"/>
  <c r="BC44" i="7"/>
  <c r="CC54" i="8"/>
  <c r="BC42" i="7"/>
  <c r="BC49" i="7"/>
  <c r="CC47" i="8"/>
  <c r="BB51" i="7"/>
  <c r="BB43" i="7"/>
  <c r="BB40" i="7"/>
  <c r="BB26" i="7"/>
  <c r="BB19" i="7"/>
  <c r="CB47" i="8"/>
  <c r="BB53" i="7"/>
  <c r="CB54" i="8"/>
  <c r="BB12" i="7"/>
  <c r="BA46" i="7"/>
  <c r="BA51" i="7"/>
  <c r="BA44" i="7"/>
  <c r="BA26" i="7"/>
  <c r="BA12" i="7"/>
  <c r="BA43" i="7"/>
  <c r="CA54" i="8"/>
  <c r="BA42" i="7"/>
  <c r="BA49" i="7"/>
  <c r="CA47" i="8"/>
  <c r="AZ51" i="7"/>
  <c r="AZ43" i="7"/>
  <c r="AZ40" i="7"/>
  <c r="AZ26" i="7"/>
  <c r="BZ47" i="8"/>
  <c r="BZ54" i="8"/>
  <c r="AZ19" i="7"/>
  <c r="AZ12" i="7"/>
  <c r="AY46" i="7"/>
  <c r="AY44" i="7"/>
  <c r="AY40" i="7"/>
  <c r="AY26" i="7"/>
  <c r="AY50" i="7"/>
  <c r="AY19" i="7"/>
  <c r="AY12" i="7"/>
  <c r="AY43" i="7"/>
  <c r="AY42" i="7"/>
  <c r="AY49" i="7"/>
  <c r="BY47" i="8"/>
  <c r="K47" i="6"/>
  <c r="I47" i="6"/>
  <c r="G47" i="6"/>
  <c r="F47" i="6"/>
  <c r="H47" i="6"/>
  <c r="J47" i="6"/>
  <c r="F40" i="6"/>
  <c r="H40" i="6"/>
  <c r="J40" i="6"/>
  <c r="J31" i="11"/>
  <c r="I31" i="11"/>
  <c r="H31" i="11"/>
  <c r="G31" i="11"/>
  <c r="F31" i="11"/>
  <c r="E31" i="11"/>
  <c r="J30" i="11"/>
  <c r="I30" i="11"/>
  <c r="H30" i="11"/>
  <c r="G30" i="11"/>
  <c r="F30" i="11"/>
  <c r="E30" i="11"/>
  <c r="J29" i="11"/>
  <c r="I29" i="11"/>
  <c r="H29" i="11"/>
  <c r="G29" i="11"/>
  <c r="F29" i="11"/>
  <c r="E29" i="11"/>
  <c r="J28" i="11"/>
  <c r="I28" i="11"/>
  <c r="H28" i="11"/>
  <c r="G28" i="11"/>
  <c r="F28" i="11"/>
  <c r="E28" i="11"/>
  <c r="J27" i="11"/>
  <c r="I27" i="11"/>
  <c r="H27" i="11"/>
  <c r="G27" i="11"/>
  <c r="F27" i="11"/>
  <c r="E27" i="11"/>
  <c r="J20" i="11"/>
  <c r="I20" i="11"/>
  <c r="H20" i="11"/>
  <c r="G20" i="11"/>
  <c r="F20" i="11"/>
  <c r="J19" i="11"/>
  <c r="I19" i="11"/>
  <c r="H19" i="11"/>
  <c r="G19" i="11"/>
  <c r="F19" i="11"/>
  <c r="J18" i="11"/>
  <c r="I18" i="11"/>
  <c r="H18" i="11"/>
  <c r="G18" i="11"/>
  <c r="F18" i="11"/>
  <c r="J17" i="11"/>
  <c r="I17" i="11"/>
  <c r="H17" i="11"/>
  <c r="G17" i="11"/>
  <c r="F17" i="11"/>
  <c r="J10" i="11"/>
  <c r="I10" i="11"/>
  <c r="H10" i="11"/>
  <c r="G10" i="11"/>
  <c r="F10" i="11"/>
  <c r="J9" i="11"/>
  <c r="I9" i="11"/>
  <c r="H9" i="11"/>
  <c r="G9" i="11"/>
  <c r="F9" i="11"/>
  <c r="J8" i="11"/>
  <c r="I8" i="11"/>
  <c r="H8" i="11"/>
  <c r="G8" i="11"/>
  <c r="F8" i="11"/>
  <c r="J7" i="11"/>
  <c r="I7" i="11"/>
  <c r="H7" i="11"/>
  <c r="G7" i="11"/>
  <c r="F7" i="11"/>
  <c r="E20" i="11"/>
  <c r="E19" i="11"/>
  <c r="E18" i="11"/>
  <c r="E17" i="11"/>
  <c r="E10" i="11"/>
  <c r="E9" i="11"/>
  <c r="E8" i="11"/>
  <c r="E7" i="11"/>
  <c r="F40" i="3" l="1"/>
  <c r="AY47" i="7"/>
  <c r="H22" i="11"/>
  <c r="BE47" i="7"/>
  <c r="H40" i="3"/>
  <c r="F33" i="11"/>
  <c r="J33" i="11"/>
  <c r="H47" i="3"/>
  <c r="I40" i="3"/>
  <c r="E40" i="3"/>
  <c r="K40" i="3"/>
  <c r="G40" i="3"/>
  <c r="F47" i="3"/>
  <c r="E47" i="3"/>
  <c r="G47" i="3"/>
  <c r="I47" i="3"/>
  <c r="K47" i="3"/>
  <c r="J47" i="3"/>
  <c r="E23" i="11"/>
  <c r="E13" i="11"/>
  <c r="E12" i="11"/>
  <c r="E33" i="11"/>
  <c r="E11" i="11"/>
  <c r="E22" i="11"/>
  <c r="E32" i="11"/>
  <c r="E21" i="11"/>
  <c r="J40" i="3"/>
  <c r="BA47" i="7"/>
  <c r="BC47" i="7"/>
  <c r="BC54" i="7"/>
  <c r="BE54" i="7"/>
  <c r="BD47" i="7"/>
  <c r="BD54" i="7"/>
  <c r="BB47" i="7"/>
  <c r="BB54" i="7"/>
  <c r="BA54" i="7"/>
  <c r="AZ47" i="7"/>
  <c r="AZ54" i="7"/>
  <c r="AY54" i="7"/>
  <c r="J12" i="11"/>
  <c r="J22" i="11"/>
  <c r="J21" i="11"/>
  <c r="J23" i="11"/>
  <c r="J32" i="11"/>
  <c r="J13" i="11"/>
  <c r="I22" i="11"/>
  <c r="I21" i="11"/>
  <c r="I32" i="11"/>
  <c r="I33" i="11"/>
  <c r="I23" i="11"/>
  <c r="I12" i="11"/>
  <c r="I13" i="11"/>
  <c r="I11" i="11"/>
  <c r="H33" i="11"/>
  <c r="H32" i="11"/>
  <c r="H23" i="11"/>
  <c r="H21" i="11"/>
  <c r="H13" i="11"/>
  <c r="H12" i="11"/>
  <c r="G11" i="11"/>
  <c r="G12" i="11"/>
  <c r="G22" i="11"/>
  <c r="G32" i="11"/>
  <c r="G33" i="11"/>
  <c r="G23" i="11"/>
  <c r="G21" i="11"/>
  <c r="G13" i="11"/>
  <c r="F12" i="11"/>
  <c r="F22" i="11"/>
  <c r="F13" i="11"/>
  <c r="F32" i="11"/>
  <c r="F21" i="11"/>
  <c r="F23" i="11"/>
  <c r="F11" i="11"/>
  <c r="H11" i="11"/>
  <c r="J11" i="11"/>
  <c r="J24" i="16" l="1"/>
  <c r="I24" i="16"/>
  <c r="H24" i="16"/>
  <c r="G24" i="16"/>
  <c r="F24" i="16"/>
  <c r="E24" i="16"/>
  <c r="J23" i="16"/>
  <c r="I23" i="16"/>
  <c r="H23" i="16"/>
  <c r="G23" i="16"/>
  <c r="F23" i="16"/>
  <c r="E23" i="16"/>
  <c r="J22" i="16"/>
  <c r="I22" i="16"/>
  <c r="H22" i="16"/>
  <c r="G22" i="16"/>
  <c r="F22" i="16"/>
  <c r="E22" i="16"/>
  <c r="J14" i="16"/>
  <c r="I14" i="16"/>
  <c r="H14" i="16"/>
  <c r="G14" i="16"/>
  <c r="F14" i="16"/>
  <c r="E14" i="16"/>
  <c r="J13" i="16"/>
  <c r="I13" i="16"/>
  <c r="H13" i="16"/>
  <c r="G13" i="16"/>
  <c r="F13" i="16"/>
  <c r="E13" i="16"/>
  <c r="J12" i="16"/>
  <c r="I12" i="16"/>
  <c r="H12" i="16"/>
  <c r="G12" i="16"/>
  <c r="F12" i="16"/>
  <c r="E12" i="16"/>
  <c r="J24" i="24" l="1"/>
  <c r="I24" i="24"/>
  <c r="H24" i="24"/>
  <c r="G24" i="24"/>
  <c r="F24" i="24"/>
  <c r="E24" i="24"/>
  <c r="J23" i="24"/>
  <c r="I23" i="24"/>
  <c r="H23" i="24"/>
  <c r="G23" i="24"/>
  <c r="F23" i="24"/>
  <c r="E23" i="24"/>
  <c r="J22" i="24"/>
  <c r="I22" i="24"/>
  <c r="H22" i="24"/>
  <c r="G22" i="24"/>
  <c r="F22" i="24"/>
  <c r="E22" i="24"/>
  <c r="J15" i="24"/>
  <c r="I15" i="24"/>
  <c r="H15" i="24"/>
  <c r="G15" i="24"/>
  <c r="F15" i="24"/>
  <c r="E15" i="24"/>
  <c r="J14" i="24"/>
  <c r="I14" i="24"/>
  <c r="H14" i="24"/>
  <c r="G14" i="24"/>
  <c r="F14" i="24"/>
  <c r="E14" i="24"/>
  <c r="J13" i="24"/>
  <c r="I13" i="24"/>
  <c r="H13" i="24"/>
  <c r="G13" i="24"/>
  <c r="F13" i="24"/>
  <c r="E13" i="24"/>
  <c r="J33" i="14"/>
  <c r="I33" i="14"/>
  <c r="H33" i="14"/>
  <c r="G33" i="14"/>
  <c r="F33" i="14"/>
  <c r="E33" i="14"/>
  <c r="J32" i="14"/>
  <c r="I32" i="14"/>
  <c r="H32" i="14"/>
  <c r="G32" i="14"/>
  <c r="F32" i="14"/>
  <c r="E32" i="14"/>
  <c r="J23" i="14"/>
  <c r="I23" i="14"/>
  <c r="H23" i="14"/>
  <c r="G23" i="14"/>
  <c r="F23" i="14"/>
  <c r="E23" i="14"/>
  <c r="J22" i="14"/>
  <c r="I22" i="14"/>
  <c r="H22" i="14"/>
  <c r="G22" i="14"/>
  <c r="F22" i="14"/>
  <c r="E22" i="14"/>
  <c r="J21" i="14"/>
  <c r="I21" i="14"/>
  <c r="H21" i="14"/>
  <c r="G21" i="14"/>
  <c r="F21" i="14"/>
  <c r="E21" i="14"/>
  <c r="J13" i="14"/>
  <c r="I13" i="14"/>
  <c r="H13" i="14"/>
  <c r="G13" i="14"/>
  <c r="F13" i="14"/>
  <c r="E13" i="14"/>
  <c r="J12" i="14"/>
  <c r="I12" i="14"/>
  <c r="H12" i="14"/>
  <c r="G12" i="14"/>
  <c r="F12" i="14"/>
  <c r="E12" i="14"/>
  <c r="J11" i="14"/>
  <c r="I11" i="14"/>
  <c r="H11" i="14"/>
  <c r="G11" i="14"/>
  <c r="F11" i="14"/>
  <c r="E11" i="14"/>
  <c r="J23" i="13"/>
  <c r="I23" i="13"/>
  <c r="H23" i="13"/>
  <c r="G23" i="13"/>
  <c r="F23" i="13"/>
  <c r="E23" i="13"/>
  <c r="J22" i="13"/>
  <c r="I22" i="13"/>
  <c r="H22" i="13"/>
  <c r="G22" i="13"/>
  <c r="F22" i="13"/>
  <c r="E22" i="13"/>
  <c r="J21" i="13"/>
  <c r="I21" i="13"/>
  <c r="H21" i="13"/>
  <c r="G21" i="13"/>
  <c r="F21" i="13"/>
  <c r="E21" i="13"/>
  <c r="J13" i="13"/>
  <c r="I13" i="13"/>
  <c r="H13" i="13"/>
  <c r="G13" i="13"/>
  <c r="F13" i="13"/>
  <c r="E13" i="13"/>
  <c r="J12" i="13"/>
  <c r="I12" i="13"/>
  <c r="H12" i="13"/>
  <c r="G12" i="13"/>
  <c r="F12" i="13"/>
  <c r="E12" i="13"/>
  <c r="J11" i="13"/>
  <c r="I11" i="13"/>
  <c r="H11" i="13"/>
  <c r="G11" i="13"/>
  <c r="F11" i="13"/>
  <c r="E11" i="13"/>
  <c r="J33" i="12"/>
  <c r="I33" i="12"/>
  <c r="H33" i="12"/>
  <c r="G33" i="12"/>
  <c r="F33" i="12"/>
  <c r="E33" i="12"/>
  <c r="J32" i="12"/>
  <c r="I32" i="12"/>
  <c r="H32" i="12"/>
  <c r="G32" i="12"/>
  <c r="F32" i="12"/>
  <c r="E32" i="12"/>
  <c r="J23" i="12"/>
  <c r="I23" i="12"/>
  <c r="H23" i="12"/>
  <c r="G23" i="12"/>
  <c r="F23" i="12"/>
  <c r="E23" i="12"/>
  <c r="J22" i="12"/>
  <c r="I22" i="12"/>
  <c r="H22" i="12"/>
  <c r="G22" i="12"/>
  <c r="F22" i="12"/>
  <c r="E22" i="12"/>
  <c r="J21" i="12"/>
  <c r="I21" i="12"/>
  <c r="H21" i="12"/>
  <c r="G21" i="12"/>
  <c r="F21" i="12"/>
  <c r="E21" i="12"/>
  <c r="J13" i="12"/>
  <c r="I13" i="12"/>
  <c r="H13" i="12"/>
  <c r="G13" i="12"/>
  <c r="F13" i="12"/>
  <c r="E13" i="12"/>
  <c r="J12" i="12"/>
  <c r="I12" i="12"/>
  <c r="H12" i="12"/>
  <c r="G12" i="12"/>
  <c r="F12" i="12"/>
  <c r="E12" i="12"/>
  <c r="J11" i="12"/>
  <c r="I11" i="12"/>
  <c r="H11" i="12"/>
  <c r="G11" i="12"/>
  <c r="F11" i="12"/>
  <c r="E11" i="12"/>
  <c r="D31" i="11"/>
  <c r="D30" i="11"/>
  <c r="D29" i="11"/>
  <c r="D28" i="11"/>
  <c r="D27" i="11"/>
  <c r="D20" i="11"/>
  <c r="D19" i="11"/>
  <c r="D18" i="11"/>
  <c r="D17" i="11"/>
  <c r="D10" i="11"/>
  <c r="D9" i="11"/>
  <c r="D8" i="11"/>
  <c r="D7" i="11"/>
  <c r="J21" i="17"/>
  <c r="I21" i="17"/>
  <c r="H21" i="17"/>
  <c r="G21" i="17"/>
  <c r="F21" i="17"/>
  <c r="E21" i="17"/>
  <c r="D21" i="17"/>
  <c r="J20" i="17"/>
  <c r="I20" i="17"/>
  <c r="H20" i="17"/>
  <c r="G20" i="17"/>
  <c r="F20" i="17"/>
  <c r="E20" i="17"/>
  <c r="D20" i="17"/>
  <c r="J19" i="17"/>
  <c r="I19" i="17"/>
  <c r="H19" i="17"/>
  <c r="G19" i="17"/>
  <c r="F19" i="17"/>
  <c r="E19" i="17"/>
  <c r="D19" i="17"/>
  <c r="J12" i="17"/>
  <c r="I12" i="17"/>
  <c r="H12" i="17"/>
  <c r="G12" i="17"/>
  <c r="F12" i="17"/>
  <c r="E12" i="17"/>
  <c r="D12" i="17"/>
  <c r="J11" i="17"/>
  <c r="I11" i="17"/>
  <c r="H11" i="17"/>
  <c r="G11" i="17"/>
  <c r="F11" i="17"/>
  <c r="E11" i="17"/>
  <c r="D11" i="17"/>
  <c r="D24" i="16"/>
  <c r="D23" i="16"/>
  <c r="D22" i="16"/>
  <c r="D14" i="16"/>
  <c r="D13" i="16"/>
  <c r="D12" i="16"/>
  <c r="J29" i="15"/>
  <c r="I29" i="15"/>
  <c r="H29" i="15"/>
  <c r="G29" i="15"/>
  <c r="F29" i="15"/>
  <c r="E29" i="15"/>
  <c r="D29" i="15"/>
  <c r="J28" i="15"/>
  <c r="I28" i="15"/>
  <c r="H28" i="15"/>
  <c r="G28" i="15"/>
  <c r="F28" i="15"/>
  <c r="E28" i="15"/>
  <c r="D28" i="15"/>
  <c r="J19" i="15"/>
  <c r="I19" i="15"/>
  <c r="H19" i="15"/>
  <c r="G19" i="15"/>
  <c r="F19" i="15"/>
  <c r="E19" i="15"/>
  <c r="D19" i="15"/>
  <c r="J18" i="15"/>
  <c r="I18" i="15"/>
  <c r="H18" i="15"/>
  <c r="G18" i="15"/>
  <c r="F18" i="15"/>
  <c r="E18" i="15"/>
  <c r="D18" i="15"/>
  <c r="J17" i="15"/>
  <c r="I17" i="15"/>
  <c r="H17" i="15"/>
  <c r="G17" i="15"/>
  <c r="F17" i="15"/>
  <c r="E17" i="15"/>
  <c r="D17" i="15"/>
  <c r="J10" i="15"/>
  <c r="I10" i="15"/>
  <c r="H10" i="15"/>
  <c r="G10" i="15"/>
  <c r="F10" i="15"/>
  <c r="E10" i="15"/>
  <c r="D10" i="15"/>
  <c r="J9" i="15"/>
  <c r="I9" i="15"/>
  <c r="H9" i="15"/>
  <c r="G9" i="15"/>
  <c r="F9" i="15"/>
  <c r="E9" i="15"/>
  <c r="D9" i="15"/>
  <c r="K5" i="3" l="1"/>
  <c r="BE5" i="7" s="1"/>
  <c r="J5" i="3"/>
  <c r="J5" i="6" s="1"/>
  <c r="I5" i="3"/>
  <c r="BC5" i="7" s="1"/>
  <c r="H5" i="3"/>
  <c r="H5" i="6" s="1"/>
  <c r="G5" i="3"/>
  <c r="BA5" i="7" s="1"/>
  <c r="F5" i="3"/>
  <c r="F5" i="6" s="1"/>
  <c r="E5" i="3"/>
  <c r="AY5" i="7" s="1"/>
  <c r="E5" i="4" l="1"/>
  <c r="E5" i="6"/>
  <c r="I5" i="4"/>
  <c r="I5" i="6"/>
  <c r="G5" i="4"/>
  <c r="K5" i="4"/>
  <c r="G5" i="6"/>
  <c r="K5" i="6"/>
  <c r="BY5" i="9"/>
  <c r="BY5" i="10"/>
  <c r="BY5" i="8"/>
  <c r="CA5" i="9"/>
  <c r="CA5" i="10"/>
  <c r="CA5" i="8"/>
  <c r="CC5" i="9"/>
  <c r="CC5" i="10"/>
  <c r="CC5" i="8"/>
  <c r="CE5" i="9"/>
  <c r="CE5" i="10"/>
  <c r="CE5" i="8"/>
  <c r="F5" i="5"/>
  <c r="H5" i="5"/>
  <c r="J5" i="5"/>
  <c r="AZ5" i="7"/>
  <c r="BB5" i="7"/>
  <c r="BD5" i="7"/>
  <c r="F5" i="4"/>
  <c r="H5" i="4"/>
  <c r="J5" i="4"/>
  <c r="E5" i="5"/>
  <c r="G5" i="5"/>
  <c r="I5" i="5"/>
  <c r="K5" i="5"/>
  <c r="D24" i="24"/>
  <c r="D23" i="24"/>
  <c r="D22" i="24"/>
  <c r="D15" i="24"/>
  <c r="D14" i="24"/>
  <c r="D13" i="24"/>
  <c r="D33" i="14"/>
  <c r="D32" i="14"/>
  <c r="D23" i="14"/>
  <c r="D22" i="14"/>
  <c r="D21" i="14"/>
  <c r="D13" i="14"/>
  <c r="D12" i="14"/>
  <c r="D11" i="14"/>
  <c r="D23" i="13"/>
  <c r="D22" i="13"/>
  <c r="D21" i="13"/>
  <c r="D13" i="13"/>
  <c r="D12" i="13"/>
  <c r="D11" i="13"/>
  <c r="D33" i="12"/>
  <c r="D32" i="12"/>
  <c r="D23" i="12"/>
  <c r="D22" i="12"/>
  <c r="D21" i="12"/>
  <c r="D13" i="12"/>
  <c r="D12" i="12"/>
  <c r="D11" i="12"/>
  <c r="CB5" i="10" l="1"/>
  <c r="CB5" i="8"/>
  <c r="CB5" i="9"/>
  <c r="CD5" i="10"/>
  <c r="CD5" i="8"/>
  <c r="CD5" i="9"/>
  <c r="BZ5" i="10"/>
  <c r="BZ5" i="8"/>
  <c r="BZ5" i="9"/>
  <c r="AX39" i="7"/>
  <c r="AX38" i="7"/>
  <c r="AX37" i="7"/>
  <c r="AX36" i="7"/>
  <c r="AX35" i="7"/>
  <c r="AX25" i="7"/>
  <c r="AX24" i="7"/>
  <c r="AX23" i="7"/>
  <c r="AX22" i="7"/>
  <c r="AX21" i="7"/>
  <c r="AX18" i="7"/>
  <c r="AX17" i="7"/>
  <c r="AX16" i="7"/>
  <c r="AX15" i="7"/>
  <c r="AX14" i="7"/>
  <c r="AX11" i="7"/>
  <c r="AX10" i="7"/>
  <c r="AX9" i="7"/>
  <c r="AX8" i="7"/>
  <c r="AX7" i="7"/>
  <c r="BX53" i="10"/>
  <c r="BX52" i="10"/>
  <c r="BX51" i="10"/>
  <c r="BX50" i="10"/>
  <c r="BX49" i="10"/>
  <c r="BX46" i="10"/>
  <c r="BX45" i="10"/>
  <c r="BX44" i="10"/>
  <c r="BX43" i="10"/>
  <c r="BX42" i="10"/>
  <c r="BX40" i="10"/>
  <c r="BX33" i="10"/>
  <c r="BX26" i="10"/>
  <c r="BX19" i="10"/>
  <c r="BX12" i="10"/>
  <c r="BX53" i="9"/>
  <c r="BX52" i="9"/>
  <c r="BX51" i="9"/>
  <c r="BX50" i="9"/>
  <c r="BX49" i="9"/>
  <c r="BX46" i="9"/>
  <c r="BX45" i="9"/>
  <c r="BX44" i="9"/>
  <c r="BX43" i="9"/>
  <c r="BX42" i="9"/>
  <c r="BX40" i="9"/>
  <c r="BX33" i="9"/>
  <c r="BX26" i="9"/>
  <c r="BX19" i="9"/>
  <c r="BX12" i="9"/>
  <c r="BX53" i="8"/>
  <c r="BX52" i="8"/>
  <c r="BX51" i="8"/>
  <c r="BX50" i="8"/>
  <c r="BX49" i="8"/>
  <c r="BX46" i="8"/>
  <c r="BX45" i="8"/>
  <c r="BX44" i="8"/>
  <c r="BX43" i="8"/>
  <c r="BX42" i="8"/>
  <c r="BX40" i="8"/>
  <c r="BX33" i="8"/>
  <c r="BX26" i="8"/>
  <c r="BX19" i="8"/>
  <c r="BX12" i="8"/>
  <c r="AX32" i="7"/>
  <c r="AX31" i="7"/>
  <c r="AX30" i="7"/>
  <c r="AX29" i="7"/>
  <c r="AX28" i="7"/>
  <c r="D32" i="3"/>
  <c r="D31" i="3"/>
  <c r="D30" i="3"/>
  <c r="D29" i="3"/>
  <c r="D28" i="3"/>
  <c r="D25" i="3"/>
  <c r="D24" i="3"/>
  <c r="D23" i="3"/>
  <c r="D22" i="3"/>
  <c r="D21" i="3"/>
  <c r="D18" i="3"/>
  <c r="D17" i="3"/>
  <c r="D16" i="3"/>
  <c r="D15" i="3"/>
  <c r="D14" i="3"/>
  <c r="D11" i="3"/>
  <c r="D10" i="3"/>
  <c r="D9" i="3"/>
  <c r="D8" i="3"/>
  <c r="D7" i="3"/>
  <c r="D46" i="6"/>
  <c r="D45" i="6"/>
  <c r="D44" i="6"/>
  <c r="D43" i="6"/>
  <c r="D42" i="6"/>
  <c r="D39" i="6"/>
  <c r="D38" i="6"/>
  <c r="D37" i="6"/>
  <c r="D36" i="6"/>
  <c r="D35" i="6"/>
  <c r="D33" i="6"/>
  <c r="D26" i="6"/>
  <c r="D19" i="6"/>
  <c r="D12" i="6"/>
  <c r="D46" i="5"/>
  <c r="D45" i="5"/>
  <c r="D44" i="5"/>
  <c r="D43" i="5"/>
  <c r="D42" i="5"/>
  <c r="D39" i="5"/>
  <c r="D38" i="5"/>
  <c r="D37" i="5"/>
  <c r="D36" i="5"/>
  <c r="D35" i="5"/>
  <c r="D33" i="5"/>
  <c r="D26" i="5"/>
  <c r="D19" i="5"/>
  <c r="D12" i="5"/>
  <c r="D46" i="4"/>
  <c r="D45" i="4"/>
  <c r="D44" i="4"/>
  <c r="D43" i="4"/>
  <c r="D42" i="4"/>
  <c r="D33" i="4"/>
  <c r="D26" i="4"/>
  <c r="D19" i="4"/>
  <c r="D12" i="4"/>
  <c r="D5" i="3"/>
  <c r="AX5" i="7" s="1"/>
  <c r="C21" i="17"/>
  <c r="C20" i="17"/>
  <c r="C19" i="17"/>
  <c r="C12" i="17"/>
  <c r="C11" i="17"/>
  <c r="C24" i="16"/>
  <c r="C23" i="16"/>
  <c r="C22" i="16"/>
  <c r="C14" i="16"/>
  <c r="C13" i="16"/>
  <c r="C12" i="16"/>
  <c r="C29" i="15"/>
  <c r="C28" i="15"/>
  <c r="C19" i="15"/>
  <c r="C18" i="15"/>
  <c r="C17" i="15"/>
  <c r="C10" i="15"/>
  <c r="C9" i="15"/>
  <c r="C31" i="11"/>
  <c r="C30" i="11"/>
  <c r="C29" i="11"/>
  <c r="C28" i="11"/>
  <c r="C27" i="11"/>
  <c r="C20" i="11"/>
  <c r="C19" i="11"/>
  <c r="C18" i="11"/>
  <c r="C17" i="11"/>
  <c r="C10" i="11"/>
  <c r="C9" i="11"/>
  <c r="C8" i="11"/>
  <c r="C7" i="11"/>
  <c r="C24" i="24"/>
  <c r="C23" i="24"/>
  <c r="C22" i="24"/>
  <c r="C15" i="24"/>
  <c r="C14" i="24"/>
  <c r="C13" i="24"/>
  <c r="C33" i="14"/>
  <c r="C32" i="14"/>
  <c r="C23" i="14"/>
  <c r="C22" i="14"/>
  <c r="C21" i="14"/>
  <c r="C13" i="14"/>
  <c r="C12" i="14"/>
  <c r="C11" i="14"/>
  <c r="C23" i="13"/>
  <c r="C22" i="13"/>
  <c r="C21" i="13"/>
  <c r="C13" i="13"/>
  <c r="C12" i="13"/>
  <c r="C11" i="13"/>
  <c r="C33" i="12"/>
  <c r="C32" i="12"/>
  <c r="C23" i="12"/>
  <c r="C22" i="12"/>
  <c r="C21" i="12"/>
  <c r="C13" i="12"/>
  <c r="C12" i="12"/>
  <c r="C11" i="12"/>
  <c r="D40" i="4" l="1"/>
  <c r="D40" i="5"/>
  <c r="D5" i="6"/>
  <c r="D5" i="4"/>
  <c r="BX5" i="10"/>
  <c r="BX5" i="9"/>
  <c r="BX5" i="8"/>
  <c r="D5" i="5"/>
  <c r="BX54" i="10"/>
  <c r="BX47" i="10"/>
  <c r="BX54" i="9"/>
  <c r="BX47" i="9"/>
  <c r="BX54" i="8"/>
  <c r="BX47" i="8"/>
  <c r="AX33" i="7"/>
  <c r="D47" i="6"/>
  <c r="D40" i="6"/>
  <c r="D47" i="5"/>
  <c r="D47" i="4"/>
  <c r="AW39" i="7"/>
  <c r="AW38" i="7"/>
  <c r="AW37" i="7"/>
  <c r="AW36" i="7"/>
  <c r="AW35" i="7"/>
  <c r="AW25" i="7"/>
  <c r="AW24" i="7"/>
  <c r="AW23" i="7"/>
  <c r="AW22" i="7"/>
  <c r="AW21" i="7"/>
  <c r="AW18" i="7"/>
  <c r="AW17" i="7"/>
  <c r="AW16" i="7"/>
  <c r="AW15" i="7"/>
  <c r="AW14" i="7"/>
  <c r="AW11" i="7"/>
  <c r="AW10" i="7"/>
  <c r="AW9" i="7"/>
  <c r="AW8" i="7"/>
  <c r="AW7" i="7"/>
  <c r="BW53" i="10"/>
  <c r="BW52" i="10"/>
  <c r="BW51" i="10"/>
  <c r="BW50" i="10"/>
  <c r="BW49" i="10"/>
  <c r="BW46" i="10"/>
  <c r="BW45" i="10"/>
  <c r="BW44" i="10"/>
  <c r="BW43" i="10"/>
  <c r="BW42" i="10"/>
  <c r="BW40" i="10"/>
  <c r="BW33" i="10"/>
  <c r="BW26" i="10"/>
  <c r="BW19" i="10"/>
  <c r="BW12" i="10"/>
  <c r="BW53" i="9"/>
  <c r="BW52" i="9"/>
  <c r="BW51" i="9"/>
  <c r="BW50" i="9"/>
  <c r="BW49" i="9"/>
  <c r="BW46" i="9"/>
  <c r="BW45" i="9"/>
  <c r="BW44" i="9"/>
  <c r="BW43" i="9"/>
  <c r="BW42" i="9"/>
  <c r="BW40" i="9"/>
  <c r="BW33" i="9"/>
  <c r="BW26" i="9"/>
  <c r="BW19" i="9"/>
  <c r="BW12" i="9"/>
  <c r="BW53" i="8"/>
  <c r="BW52" i="8"/>
  <c r="BW51" i="8"/>
  <c r="BW50" i="8"/>
  <c r="BW49" i="8"/>
  <c r="BW46" i="8"/>
  <c r="BW45" i="8"/>
  <c r="BW44" i="8"/>
  <c r="BW43" i="8"/>
  <c r="BW42" i="8"/>
  <c r="BW40" i="8"/>
  <c r="BW33" i="8"/>
  <c r="BW26" i="8"/>
  <c r="BW19" i="8"/>
  <c r="BW12" i="8"/>
  <c r="AW32" i="7"/>
  <c r="AW31" i="7"/>
  <c r="AW30" i="7"/>
  <c r="AW29" i="7"/>
  <c r="AW28" i="7"/>
  <c r="B31" i="11"/>
  <c r="B30" i="11"/>
  <c r="B29" i="11"/>
  <c r="B28" i="11"/>
  <c r="B27" i="11"/>
  <c r="B20" i="11"/>
  <c r="B19" i="11"/>
  <c r="B18" i="11"/>
  <c r="B17" i="11"/>
  <c r="B10" i="11"/>
  <c r="B9" i="11"/>
  <c r="B8" i="11"/>
  <c r="B7" i="11"/>
  <c r="C32" i="3"/>
  <c r="C31" i="3"/>
  <c r="C30" i="3"/>
  <c r="C29" i="3"/>
  <c r="C28" i="3"/>
  <c r="C25" i="3"/>
  <c r="C24" i="3"/>
  <c r="C23" i="3"/>
  <c r="C22" i="3"/>
  <c r="C21" i="3"/>
  <c r="C18" i="3"/>
  <c r="C17" i="3"/>
  <c r="C16" i="3"/>
  <c r="C15" i="3"/>
  <c r="C14" i="3"/>
  <c r="C11" i="3"/>
  <c r="C10" i="3"/>
  <c r="C9" i="3"/>
  <c r="C8" i="3"/>
  <c r="C7" i="3"/>
  <c r="C46" i="6"/>
  <c r="C45" i="6"/>
  <c r="C44" i="6"/>
  <c r="C43" i="6"/>
  <c r="C42" i="6"/>
  <c r="C39" i="6"/>
  <c r="C38" i="6"/>
  <c r="C37" i="6"/>
  <c r="C36" i="6"/>
  <c r="C35" i="6"/>
  <c r="C33" i="6"/>
  <c r="C26" i="6"/>
  <c r="C19" i="6"/>
  <c r="C12" i="6"/>
  <c r="C46" i="5"/>
  <c r="C45" i="5"/>
  <c r="C44" i="5"/>
  <c r="C43" i="5"/>
  <c r="C42" i="5"/>
  <c r="C39" i="5"/>
  <c r="C38" i="5"/>
  <c r="C37" i="5"/>
  <c r="C36" i="5"/>
  <c r="C35" i="5"/>
  <c r="C33" i="5"/>
  <c r="C26" i="5"/>
  <c r="C19" i="5"/>
  <c r="C12" i="5"/>
  <c r="C46" i="4"/>
  <c r="C45" i="4"/>
  <c r="C44" i="4"/>
  <c r="C43" i="4"/>
  <c r="C42" i="4"/>
  <c r="C33" i="4"/>
  <c r="C26" i="4"/>
  <c r="C19" i="4"/>
  <c r="C12" i="4"/>
  <c r="C5" i="3"/>
  <c r="C5" i="5" s="1"/>
  <c r="B21" i="17"/>
  <c r="B20" i="17"/>
  <c r="B19" i="17"/>
  <c r="B12" i="17"/>
  <c r="B11" i="17"/>
  <c r="BF7" i="17"/>
  <c r="BF8" i="17"/>
  <c r="BF9" i="17"/>
  <c r="BF16" i="17"/>
  <c r="BF17" i="17"/>
  <c r="BF18" i="17"/>
  <c r="B24" i="16"/>
  <c r="B23" i="16"/>
  <c r="B22" i="16"/>
  <c r="B14" i="16"/>
  <c r="B13" i="16"/>
  <c r="B12" i="16"/>
  <c r="B29" i="15"/>
  <c r="B28" i="15"/>
  <c r="B19" i="15"/>
  <c r="B18" i="15"/>
  <c r="B17" i="15"/>
  <c r="B10" i="15"/>
  <c r="B9" i="15"/>
  <c r="B24" i="24"/>
  <c r="B23" i="24"/>
  <c r="B22" i="24"/>
  <c r="B15" i="24"/>
  <c r="B14" i="24"/>
  <c r="B13" i="24"/>
  <c r="B33" i="14"/>
  <c r="B32" i="14"/>
  <c r="B23" i="14"/>
  <c r="B22" i="14"/>
  <c r="B21" i="14"/>
  <c r="B13" i="14"/>
  <c r="B12" i="14"/>
  <c r="B11" i="14"/>
  <c r="B23" i="13"/>
  <c r="B22" i="13"/>
  <c r="B21" i="13"/>
  <c r="B13" i="13"/>
  <c r="B12" i="13"/>
  <c r="B11" i="13"/>
  <c r="B33" i="12"/>
  <c r="B32" i="12"/>
  <c r="B23" i="12"/>
  <c r="B22" i="12"/>
  <c r="B21" i="12"/>
  <c r="B13" i="12"/>
  <c r="B12" i="12"/>
  <c r="B11" i="12"/>
  <c r="C40" i="5" l="1"/>
  <c r="C40" i="4"/>
  <c r="BF19" i="17"/>
  <c r="C5" i="6"/>
  <c r="AW5" i="7"/>
  <c r="BW5" i="10" s="1"/>
  <c r="C5" i="4"/>
  <c r="BW54" i="10"/>
  <c r="BW47" i="10"/>
  <c r="BW54" i="9"/>
  <c r="BW47" i="9"/>
  <c r="BW54" i="8"/>
  <c r="BW47" i="8"/>
  <c r="AW33" i="7"/>
  <c r="C47" i="6"/>
  <c r="C40" i="6"/>
  <c r="C47" i="5"/>
  <c r="C47" i="4"/>
  <c r="BF21" i="17"/>
  <c r="BF11" i="17"/>
  <c r="BF20" i="17"/>
  <c r="BF12" i="17"/>
  <c r="AV39" i="7"/>
  <c r="AU39" i="7"/>
  <c r="AT39" i="7"/>
  <c r="AS39" i="7"/>
  <c r="AV38" i="7"/>
  <c r="AU38" i="7"/>
  <c r="AT38" i="7"/>
  <c r="AS38" i="7"/>
  <c r="AV37" i="7"/>
  <c r="AU37" i="7"/>
  <c r="AT37" i="7"/>
  <c r="AS37" i="7"/>
  <c r="AV36" i="7"/>
  <c r="AU36" i="7"/>
  <c r="AT36" i="7"/>
  <c r="AS36" i="7"/>
  <c r="AV35" i="7"/>
  <c r="AU35" i="7"/>
  <c r="AT35" i="7"/>
  <c r="AS35" i="7"/>
  <c r="AV25" i="7"/>
  <c r="AU25" i="7"/>
  <c r="AT25" i="7"/>
  <c r="AS25" i="7"/>
  <c r="AV24" i="7"/>
  <c r="AU24" i="7"/>
  <c r="AT24" i="7"/>
  <c r="AS24" i="7"/>
  <c r="AV23" i="7"/>
  <c r="AU23" i="7"/>
  <c r="AT23" i="7"/>
  <c r="AS23" i="7"/>
  <c r="AV22" i="7"/>
  <c r="AU22" i="7"/>
  <c r="AT22" i="7"/>
  <c r="AS22" i="7"/>
  <c r="AV21" i="7"/>
  <c r="AU21" i="7"/>
  <c r="AT21" i="7"/>
  <c r="AS21" i="7"/>
  <c r="AV18" i="7"/>
  <c r="AU18" i="7"/>
  <c r="AT18" i="7"/>
  <c r="AS18" i="7"/>
  <c r="AV17" i="7"/>
  <c r="AU17" i="7"/>
  <c r="AT17" i="7"/>
  <c r="AS17" i="7"/>
  <c r="AV16" i="7"/>
  <c r="AU16" i="7"/>
  <c r="AT16" i="7"/>
  <c r="AS16" i="7"/>
  <c r="AV15" i="7"/>
  <c r="AU15" i="7"/>
  <c r="AT15" i="7"/>
  <c r="AS15" i="7"/>
  <c r="AV14" i="7"/>
  <c r="AU14" i="7"/>
  <c r="AT14" i="7"/>
  <c r="AS14" i="7"/>
  <c r="AV11" i="7"/>
  <c r="AU11" i="7"/>
  <c r="AT11" i="7"/>
  <c r="AS11" i="7"/>
  <c r="AV10" i="7"/>
  <c r="AU10" i="7"/>
  <c r="AT10" i="7"/>
  <c r="AS10" i="7"/>
  <c r="AV9" i="7"/>
  <c r="AU9" i="7"/>
  <c r="AT9" i="7"/>
  <c r="AS9" i="7"/>
  <c r="AV8" i="7"/>
  <c r="AU8" i="7"/>
  <c r="AT8" i="7"/>
  <c r="AS8" i="7"/>
  <c r="AV7" i="7"/>
  <c r="AU7" i="7"/>
  <c r="AT7" i="7"/>
  <c r="AS7" i="7"/>
  <c r="BW5" i="8" l="1"/>
  <c r="BW5" i="9"/>
  <c r="BV53" i="10" l="1"/>
  <c r="BU53" i="10"/>
  <c r="BT53" i="10"/>
  <c r="BS53" i="10"/>
  <c r="BV52" i="10"/>
  <c r="BU52" i="10"/>
  <c r="BT52" i="10"/>
  <c r="BS52" i="10"/>
  <c r="BV51" i="10"/>
  <c r="BU51" i="10"/>
  <c r="BT51" i="10"/>
  <c r="BS51" i="10"/>
  <c r="BV50" i="10"/>
  <c r="BU50" i="10"/>
  <c r="BT50" i="10"/>
  <c r="BS50" i="10"/>
  <c r="BV49" i="10"/>
  <c r="BU49" i="10"/>
  <c r="BT49" i="10"/>
  <c r="BS49" i="10"/>
  <c r="BV46" i="10"/>
  <c r="BU46" i="10"/>
  <c r="BT46" i="10"/>
  <c r="BS46" i="10"/>
  <c r="BV45" i="10"/>
  <c r="BU45" i="10"/>
  <c r="BT45" i="10"/>
  <c r="BS45" i="10"/>
  <c r="BV44" i="10"/>
  <c r="BU44" i="10"/>
  <c r="BT44" i="10"/>
  <c r="BS44" i="10"/>
  <c r="BV43" i="10"/>
  <c r="BU43" i="10"/>
  <c r="BT43" i="10"/>
  <c r="BS43" i="10"/>
  <c r="BV42" i="10"/>
  <c r="BU42" i="10"/>
  <c r="BT42" i="10"/>
  <c r="BS42" i="10"/>
  <c r="BV40" i="10"/>
  <c r="BU40" i="10"/>
  <c r="BT40" i="10"/>
  <c r="BV33" i="10"/>
  <c r="BU33" i="10"/>
  <c r="BT33" i="10"/>
  <c r="BV26" i="10"/>
  <c r="BU26" i="10"/>
  <c r="BT26" i="10"/>
  <c r="BV19" i="10"/>
  <c r="BU19" i="10"/>
  <c r="BT19" i="10"/>
  <c r="BV12" i="10"/>
  <c r="BU12" i="10"/>
  <c r="BT12" i="10"/>
  <c r="BV53" i="9"/>
  <c r="BU53" i="9"/>
  <c r="BT53" i="9"/>
  <c r="BV52" i="9"/>
  <c r="BU52" i="9"/>
  <c r="BT52" i="9"/>
  <c r="BV51" i="9"/>
  <c r="BU51" i="9"/>
  <c r="BT51" i="9"/>
  <c r="BV50" i="9"/>
  <c r="BU50" i="9"/>
  <c r="BT50" i="9"/>
  <c r="BV49" i="9"/>
  <c r="BU49" i="9"/>
  <c r="BT49" i="9"/>
  <c r="BV46" i="9"/>
  <c r="BU46" i="9"/>
  <c r="BT46" i="9"/>
  <c r="BV45" i="9"/>
  <c r="BU45" i="9"/>
  <c r="BT45" i="9"/>
  <c r="BV44" i="9"/>
  <c r="BU44" i="9"/>
  <c r="BT44" i="9"/>
  <c r="BV43" i="9"/>
  <c r="BU43" i="9"/>
  <c r="BT43" i="9"/>
  <c r="BV42" i="9"/>
  <c r="BU42" i="9"/>
  <c r="BT42" i="9"/>
  <c r="BV40" i="9"/>
  <c r="BU40" i="9"/>
  <c r="BT40" i="9"/>
  <c r="BV33" i="9"/>
  <c r="BU33" i="9"/>
  <c r="BT33" i="9"/>
  <c r="BV26" i="9"/>
  <c r="BU26" i="9"/>
  <c r="BT26" i="9"/>
  <c r="BV19" i="9"/>
  <c r="BU19" i="9"/>
  <c r="BT19" i="9"/>
  <c r="BV12" i="9"/>
  <c r="BU12" i="9"/>
  <c r="BT12" i="9"/>
  <c r="BV53" i="8"/>
  <c r="BU53" i="8"/>
  <c r="BT53" i="8"/>
  <c r="BV52" i="8"/>
  <c r="BU52" i="8"/>
  <c r="BT52" i="8"/>
  <c r="BV51" i="8"/>
  <c r="BU51" i="8"/>
  <c r="BT51" i="8"/>
  <c r="BV50" i="8"/>
  <c r="BU50" i="8"/>
  <c r="BT50" i="8"/>
  <c r="BV49" i="8"/>
  <c r="BU49" i="8"/>
  <c r="BT49" i="8"/>
  <c r="BV46" i="8"/>
  <c r="BU46" i="8"/>
  <c r="BT46" i="8"/>
  <c r="BV45" i="8"/>
  <c r="BU45" i="8"/>
  <c r="BT45" i="8"/>
  <c r="BV44" i="8"/>
  <c r="BU44" i="8"/>
  <c r="BT44" i="8"/>
  <c r="BV43" i="8"/>
  <c r="BU43" i="8"/>
  <c r="BT43" i="8"/>
  <c r="BV42" i="8"/>
  <c r="BU42" i="8"/>
  <c r="BT42" i="8"/>
  <c r="BV40" i="8"/>
  <c r="BU40" i="8"/>
  <c r="BT40" i="8"/>
  <c r="BV33" i="8"/>
  <c r="BU33" i="8"/>
  <c r="BT33" i="8"/>
  <c r="BV26" i="8"/>
  <c r="BU26" i="8"/>
  <c r="BT26" i="8"/>
  <c r="BV19" i="8"/>
  <c r="BU19" i="8"/>
  <c r="BT19" i="8"/>
  <c r="BV12" i="8"/>
  <c r="BU12" i="8"/>
  <c r="BU47" i="8" s="1"/>
  <c r="BT12" i="8"/>
  <c r="AV46" i="7"/>
  <c r="AU46" i="7"/>
  <c r="AT46" i="7"/>
  <c r="AV45" i="7"/>
  <c r="AU45" i="7"/>
  <c r="AT45" i="7"/>
  <c r="AV44" i="7"/>
  <c r="AU44" i="7"/>
  <c r="AT44" i="7"/>
  <c r="AV43" i="7"/>
  <c r="AU43" i="7"/>
  <c r="AT43" i="7"/>
  <c r="AV42" i="7"/>
  <c r="AU42" i="7"/>
  <c r="AT42" i="7"/>
  <c r="AV40" i="7"/>
  <c r="AU40" i="7"/>
  <c r="AT40" i="7"/>
  <c r="AV32" i="7"/>
  <c r="AV53" i="7" s="1"/>
  <c r="AU32" i="7"/>
  <c r="AU53" i="7" s="1"/>
  <c r="AS32" i="7"/>
  <c r="AV31" i="7"/>
  <c r="AU31" i="7"/>
  <c r="AS31" i="7"/>
  <c r="AV30" i="7"/>
  <c r="AV51" i="7" s="1"/>
  <c r="AU30" i="7"/>
  <c r="AU51" i="7" s="1"/>
  <c r="AS30" i="7"/>
  <c r="AV29" i="7"/>
  <c r="AV50" i="7" s="1"/>
  <c r="AU29" i="7"/>
  <c r="AU50" i="7" s="1"/>
  <c r="AS29" i="7"/>
  <c r="AV28" i="7"/>
  <c r="AV49" i="7" s="1"/>
  <c r="AU28" i="7"/>
  <c r="AU49" i="7" s="1"/>
  <c r="AS28" i="7"/>
  <c r="AV26" i="7"/>
  <c r="AU26" i="7"/>
  <c r="AT26" i="7"/>
  <c r="AV19" i="7"/>
  <c r="AU19" i="7"/>
  <c r="AT19" i="7"/>
  <c r="AV12" i="7"/>
  <c r="AV47" i="7" s="1"/>
  <c r="AU12" i="7"/>
  <c r="AT12" i="7"/>
  <c r="AT47" i="7" s="1"/>
  <c r="AT5" i="7"/>
  <c r="BU47" i="9" l="1"/>
  <c r="AU47" i="7"/>
  <c r="BT5" i="10"/>
  <c r="BT5" i="9"/>
  <c r="BT5" i="8"/>
  <c r="BV5" i="10"/>
  <c r="BV5" i="9"/>
  <c r="BV5" i="8"/>
  <c r="AU5" i="7"/>
  <c r="BV54" i="10"/>
  <c r="BT54" i="10"/>
  <c r="BV47" i="10"/>
  <c r="BU54" i="10"/>
  <c r="BU47" i="10"/>
  <c r="BT47" i="10"/>
  <c r="BV54" i="9"/>
  <c r="BV47" i="9"/>
  <c r="BU54" i="9"/>
  <c r="BT54" i="9"/>
  <c r="BT47" i="9"/>
  <c r="BV54" i="8"/>
  <c r="BV47" i="8"/>
  <c r="BU54" i="8"/>
  <c r="BT54" i="8"/>
  <c r="BT47" i="8"/>
  <c r="AU33" i="7"/>
  <c r="AU54" i="7" s="1"/>
  <c r="AU52" i="7"/>
  <c r="AS33" i="7"/>
  <c r="AV33" i="7"/>
  <c r="AV54" i="7" s="1"/>
  <c r="AV52" i="7"/>
  <c r="BU5" i="10" l="1"/>
  <c r="BU5" i="9"/>
  <c r="BU5" i="8"/>
  <c r="BS40" i="10" l="1"/>
  <c r="BS33" i="10"/>
  <c r="BS26" i="10"/>
  <c r="BS19" i="10"/>
  <c r="BS12" i="10"/>
  <c r="BS53" i="9"/>
  <c r="BS52" i="9"/>
  <c r="BS51" i="9"/>
  <c r="BS50" i="9"/>
  <c r="BS49" i="9"/>
  <c r="BS46" i="9"/>
  <c r="BS45" i="9"/>
  <c r="BS44" i="9"/>
  <c r="BS43" i="9"/>
  <c r="BS42" i="9"/>
  <c r="BS40" i="9"/>
  <c r="BS33" i="9"/>
  <c r="BS26" i="9"/>
  <c r="BS19" i="9"/>
  <c r="BS12" i="9"/>
  <c r="BS53" i="8"/>
  <c r="BS52" i="8"/>
  <c r="BS51" i="8"/>
  <c r="BS50" i="8"/>
  <c r="BS49" i="8"/>
  <c r="BS46" i="8"/>
  <c r="BS45" i="8"/>
  <c r="BS44" i="8"/>
  <c r="BS43" i="8"/>
  <c r="BS42" i="8"/>
  <c r="BS40" i="8"/>
  <c r="BS33" i="8"/>
  <c r="BS26" i="8"/>
  <c r="BS19" i="8"/>
  <c r="BS12" i="8"/>
  <c r="AS53" i="7"/>
  <c r="AS52" i="7"/>
  <c r="AS51" i="7"/>
  <c r="AS50" i="7"/>
  <c r="AS49" i="7"/>
  <c r="AS46" i="7"/>
  <c r="AS45" i="7"/>
  <c r="AS44" i="7"/>
  <c r="AS43" i="7"/>
  <c r="AS42" i="7"/>
  <c r="AS40" i="7"/>
  <c r="AS26" i="7"/>
  <c r="AS19" i="7"/>
  <c r="AS12" i="7"/>
  <c r="BS47" i="9" l="1"/>
  <c r="AS54" i="7"/>
  <c r="BS54" i="10"/>
  <c r="BS47" i="10"/>
  <c r="BS54" i="9"/>
  <c r="BS54" i="8"/>
  <c r="BS47" i="8"/>
  <c r="AS47" i="7"/>
  <c r="BS5" i="10" l="1"/>
  <c r="BS5" i="9"/>
  <c r="BS5" i="8"/>
  <c r="BR53" i="10" l="1"/>
  <c r="BR52" i="10"/>
  <c r="BR51" i="10"/>
  <c r="BR50" i="10"/>
  <c r="BR49" i="10"/>
  <c r="BR46" i="10"/>
  <c r="BR45" i="10"/>
  <c r="BR44" i="10"/>
  <c r="BR43" i="10"/>
  <c r="BR42" i="10"/>
  <c r="BR40" i="10"/>
  <c r="BR33" i="10"/>
  <c r="BR26" i="10"/>
  <c r="BR19" i="10"/>
  <c r="BR12" i="10"/>
  <c r="BR53" i="9"/>
  <c r="BR52" i="9"/>
  <c r="BR51" i="9"/>
  <c r="BR50" i="9"/>
  <c r="BR49" i="9"/>
  <c r="BR46" i="9"/>
  <c r="BR45" i="9"/>
  <c r="BR44" i="9"/>
  <c r="BR43" i="9"/>
  <c r="BR42" i="9"/>
  <c r="BR40" i="9"/>
  <c r="BR33" i="9"/>
  <c r="BR26" i="9"/>
  <c r="BR19" i="9"/>
  <c r="BR12" i="9"/>
  <c r="BQ12" i="9"/>
  <c r="BR53" i="8"/>
  <c r="BR52" i="8"/>
  <c r="BR51" i="8"/>
  <c r="BR50" i="8"/>
  <c r="BR49" i="8"/>
  <c r="BR46" i="8"/>
  <c r="BR45" i="8"/>
  <c r="BR44" i="8"/>
  <c r="BR43" i="8"/>
  <c r="BR42" i="8"/>
  <c r="BR40" i="8"/>
  <c r="BR33" i="8"/>
  <c r="BR26" i="8"/>
  <c r="BR19" i="8"/>
  <c r="BR12" i="8"/>
  <c r="AR39" i="7"/>
  <c r="AR38" i="7"/>
  <c r="AR37" i="7"/>
  <c r="AR36" i="7"/>
  <c r="AR35" i="7"/>
  <c r="AR32" i="7"/>
  <c r="AR31" i="7"/>
  <c r="AR30" i="7"/>
  <c r="AR29" i="7"/>
  <c r="AR28" i="7"/>
  <c r="AR25" i="7"/>
  <c r="AR24" i="7"/>
  <c r="AR23" i="7"/>
  <c r="AR22" i="7"/>
  <c r="AR21" i="7"/>
  <c r="AR18" i="7"/>
  <c r="AR17" i="7"/>
  <c r="AR16" i="7"/>
  <c r="AR15" i="7"/>
  <c r="AR14" i="7"/>
  <c r="AR11" i="7"/>
  <c r="AR10" i="7"/>
  <c r="AR9" i="7"/>
  <c r="AR8" i="7"/>
  <c r="AR7" i="7"/>
  <c r="AR44" i="7" l="1"/>
  <c r="AR43" i="7"/>
  <c r="AR46" i="7"/>
  <c r="AR45" i="7"/>
  <c r="BR54" i="10"/>
  <c r="BR47" i="10"/>
  <c r="BR54" i="9"/>
  <c r="BR47" i="9"/>
  <c r="AR53" i="7"/>
  <c r="AR52" i="7"/>
  <c r="AR51" i="7"/>
  <c r="AR26" i="7"/>
  <c r="AR19" i="7"/>
  <c r="AR12" i="7"/>
  <c r="AR50" i="7"/>
  <c r="AR33" i="7"/>
  <c r="BR54" i="8"/>
  <c r="BR47" i="8"/>
  <c r="AR49" i="7"/>
  <c r="AR40" i="7"/>
  <c r="AR42" i="7"/>
  <c r="AR47" i="7" l="1"/>
  <c r="AR54" i="7"/>
  <c r="AR5" i="7" l="1"/>
  <c r="BR5" i="10" l="1"/>
  <c r="BR5" i="8"/>
  <c r="BR5" i="9"/>
  <c r="AQ39" i="7"/>
  <c r="AQ38" i="7"/>
  <c r="AQ37" i="7"/>
  <c r="AQ36" i="7"/>
  <c r="AQ35" i="7"/>
  <c r="AQ32" i="7"/>
  <c r="AQ31" i="7"/>
  <c r="AQ30" i="7"/>
  <c r="AQ29" i="7"/>
  <c r="AQ28" i="7"/>
  <c r="AQ25" i="7"/>
  <c r="AQ24" i="7"/>
  <c r="AQ23" i="7"/>
  <c r="AQ22" i="7"/>
  <c r="AQ21" i="7"/>
  <c r="AQ18" i="7"/>
  <c r="AQ17" i="7"/>
  <c r="AQ16" i="7"/>
  <c r="AQ15" i="7"/>
  <c r="AQ14" i="7"/>
  <c r="AQ11" i="7"/>
  <c r="AQ10" i="7"/>
  <c r="AQ9" i="7"/>
  <c r="AQ8" i="7"/>
  <c r="AQ7" i="7"/>
  <c r="AQ12" i="7" l="1"/>
  <c r="AQ26" i="7"/>
  <c r="AQ40" i="7"/>
  <c r="AQ19" i="7"/>
  <c r="AQ33" i="7"/>
  <c r="BQ53" i="10"/>
  <c r="BQ52" i="10"/>
  <c r="BQ51" i="10"/>
  <c r="BQ50" i="10"/>
  <c r="BQ49" i="10"/>
  <c r="BQ46" i="10"/>
  <c r="BQ45" i="10"/>
  <c r="BQ44" i="10"/>
  <c r="BQ43" i="10"/>
  <c r="BQ42" i="10"/>
  <c r="BQ40" i="10"/>
  <c r="BQ33" i="10"/>
  <c r="BQ26" i="10"/>
  <c r="BQ19" i="10"/>
  <c r="BQ12" i="10"/>
  <c r="BQ53" i="9"/>
  <c r="BQ52" i="9"/>
  <c r="BQ51" i="9"/>
  <c r="BQ50" i="9"/>
  <c r="BQ49" i="9"/>
  <c r="BQ46" i="9"/>
  <c r="BQ45" i="9"/>
  <c r="BQ44" i="9"/>
  <c r="BQ43" i="9"/>
  <c r="BQ42" i="9"/>
  <c r="BQ40" i="9"/>
  <c r="BQ33" i="9"/>
  <c r="BQ26" i="9"/>
  <c r="BQ19" i="9"/>
  <c r="BQ53" i="8"/>
  <c r="BQ52" i="8"/>
  <c r="BQ51" i="8"/>
  <c r="BQ50" i="8"/>
  <c r="BQ49" i="8"/>
  <c r="BQ46" i="8"/>
  <c r="BQ45" i="8"/>
  <c r="BQ44" i="8"/>
  <c r="BQ43" i="8"/>
  <c r="BQ42" i="8"/>
  <c r="BQ40" i="8"/>
  <c r="BQ33" i="8"/>
  <c r="BQ26" i="8"/>
  <c r="BQ19" i="8"/>
  <c r="BQ12" i="8"/>
  <c r="AQ53" i="7"/>
  <c r="AQ52" i="7"/>
  <c r="AQ51" i="7"/>
  <c r="AQ50" i="7"/>
  <c r="AQ49" i="7"/>
  <c r="AQ46" i="7"/>
  <c r="AQ45" i="7"/>
  <c r="AQ44" i="7"/>
  <c r="AQ43" i="7"/>
  <c r="AQ42" i="7"/>
  <c r="AQ54" i="7" l="1"/>
  <c r="AQ47" i="7"/>
  <c r="AQ5" i="7"/>
  <c r="BQ54" i="10"/>
  <c r="BQ47" i="10"/>
  <c r="BQ54" i="9"/>
  <c r="BQ47" i="9"/>
  <c r="BQ54" i="8"/>
  <c r="BQ47" i="8"/>
  <c r="BQ5" i="10" l="1"/>
  <c r="BQ5" i="9"/>
  <c r="BQ5" i="8"/>
  <c r="BF31" i="12" l="1"/>
  <c r="BF30" i="12"/>
  <c r="BF29" i="12"/>
  <c r="BF28" i="12"/>
  <c r="BF27" i="12"/>
  <c r="BF20" i="12"/>
  <c r="BF19" i="12"/>
  <c r="BF18" i="12"/>
  <c r="BF17" i="12"/>
  <c r="BF10" i="12"/>
  <c r="BF9" i="12"/>
  <c r="BF8" i="12"/>
  <c r="BF7" i="12"/>
  <c r="BF20" i="13"/>
  <c r="BF19" i="13"/>
  <c r="BF18" i="13"/>
  <c r="BF17" i="13"/>
  <c r="BF10" i="13"/>
  <c r="BF9" i="13"/>
  <c r="BF8" i="13"/>
  <c r="BF7" i="13"/>
  <c r="BF7" i="14"/>
  <c r="BF9" i="14"/>
  <c r="BF10" i="14"/>
  <c r="BF21" i="12" l="1"/>
  <c r="BF22" i="12"/>
  <c r="BF23" i="12"/>
  <c r="BP12" i="9"/>
  <c r="BP53" i="10" l="1"/>
  <c r="BP52" i="10"/>
  <c r="BP51" i="10"/>
  <c r="BP50" i="10"/>
  <c r="BP49" i="10"/>
  <c r="BP46" i="10"/>
  <c r="BP45" i="10"/>
  <c r="BP44" i="10"/>
  <c r="BP43" i="10"/>
  <c r="BP42" i="10"/>
  <c r="BP40" i="10"/>
  <c r="BP33" i="10"/>
  <c r="BP26" i="10"/>
  <c r="BP19" i="10"/>
  <c r="BP12" i="10"/>
  <c r="BP53" i="9"/>
  <c r="BP52" i="9"/>
  <c r="BP51" i="9"/>
  <c r="BP50" i="9"/>
  <c r="BP49" i="9"/>
  <c r="BP46" i="9"/>
  <c r="BP45" i="9"/>
  <c r="BP44" i="9"/>
  <c r="BP43" i="9"/>
  <c r="BP42" i="9"/>
  <c r="BP40" i="9"/>
  <c r="BP26" i="9"/>
  <c r="BP19" i="9"/>
  <c r="BP53" i="8"/>
  <c r="BP52" i="8"/>
  <c r="BP51" i="8"/>
  <c r="BP50" i="8"/>
  <c r="BP49" i="8"/>
  <c r="BP46" i="8"/>
  <c r="BP45" i="8"/>
  <c r="BP44" i="8"/>
  <c r="BP43" i="8"/>
  <c r="BP42" i="8"/>
  <c r="BP40" i="8"/>
  <c r="BP33" i="8"/>
  <c r="BP26" i="8"/>
  <c r="BP19" i="8"/>
  <c r="BP12" i="8"/>
  <c r="AP32" i="7"/>
  <c r="AO32" i="7"/>
  <c r="AN32" i="7"/>
  <c r="AM32" i="7"/>
  <c r="AL32" i="7"/>
  <c r="AK32" i="7"/>
  <c r="AP31" i="7"/>
  <c r="AO31" i="7"/>
  <c r="AN31" i="7"/>
  <c r="AM31" i="7"/>
  <c r="AL31" i="7"/>
  <c r="AK31" i="7"/>
  <c r="AP30" i="7"/>
  <c r="AO30" i="7"/>
  <c r="AN30" i="7"/>
  <c r="AM30" i="7"/>
  <c r="AL30" i="7"/>
  <c r="AK30" i="7"/>
  <c r="AP29" i="7"/>
  <c r="AO29" i="7"/>
  <c r="AN29" i="7"/>
  <c r="AM29" i="7"/>
  <c r="AL29" i="7"/>
  <c r="AK29" i="7"/>
  <c r="AP28" i="7"/>
  <c r="AO28" i="7"/>
  <c r="AN28" i="7"/>
  <c r="AM28" i="7"/>
  <c r="AL28" i="7"/>
  <c r="AK28" i="7"/>
  <c r="AP25" i="7"/>
  <c r="AO25" i="7"/>
  <c r="AN25" i="7"/>
  <c r="AM25" i="7"/>
  <c r="AL25" i="7"/>
  <c r="AK25" i="7"/>
  <c r="AP24" i="7"/>
  <c r="AO24" i="7"/>
  <c r="AN24" i="7"/>
  <c r="AM24" i="7"/>
  <c r="AL24" i="7"/>
  <c r="AK24" i="7"/>
  <c r="AP23" i="7"/>
  <c r="AO23" i="7"/>
  <c r="AN23" i="7"/>
  <c r="AM23" i="7"/>
  <c r="AL23" i="7"/>
  <c r="AK23" i="7"/>
  <c r="AP22" i="7"/>
  <c r="AO22" i="7"/>
  <c r="AN22" i="7"/>
  <c r="AM22" i="7"/>
  <c r="AL22" i="7"/>
  <c r="AK22" i="7"/>
  <c r="AP21" i="7"/>
  <c r="AO21" i="7"/>
  <c r="AN21" i="7"/>
  <c r="AM21" i="7"/>
  <c r="AL21" i="7"/>
  <c r="AK21" i="7"/>
  <c r="AP39" i="7"/>
  <c r="AP38" i="7"/>
  <c r="AP37" i="7"/>
  <c r="AP36" i="7"/>
  <c r="AP35" i="7"/>
  <c r="AP18" i="7"/>
  <c r="AP17" i="7"/>
  <c r="AP16" i="7"/>
  <c r="AP15" i="7"/>
  <c r="AP14" i="7"/>
  <c r="AP11" i="7"/>
  <c r="AP10" i="7"/>
  <c r="AP9" i="7"/>
  <c r="AP8" i="7"/>
  <c r="AP7" i="7"/>
  <c r="BP33" i="9"/>
  <c r="AP49" i="7" l="1"/>
  <c r="AP42" i="7"/>
  <c r="AP51" i="7"/>
  <c r="AP44" i="7"/>
  <c r="AP53" i="7"/>
  <c r="AP46" i="7"/>
  <c r="AP50" i="7"/>
  <c r="AP43" i="7"/>
  <c r="AP52" i="7"/>
  <c r="AP45" i="7"/>
  <c r="AP5" i="7"/>
  <c r="AK26" i="7"/>
  <c r="AM26" i="7"/>
  <c r="AO26" i="7"/>
  <c r="AK33" i="7"/>
  <c r="AM33" i="7"/>
  <c r="AO33" i="7"/>
  <c r="AL26" i="7"/>
  <c r="AN26" i="7"/>
  <c r="AL33" i="7"/>
  <c r="AN33" i="7"/>
  <c r="AP33" i="7"/>
  <c r="BP54" i="10"/>
  <c r="BP47" i="10"/>
  <c r="BP54" i="9"/>
  <c r="BP47" i="9"/>
  <c r="BP54" i="8"/>
  <c r="AP40" i="7"/>
  <c r="AP26" i="7"/>
  <c r="AP19" i="7"/>
  <c r="BP47" i="8"/>
  <c r="AP12" i="7"/>
  <c r="AP54" i="7" l="1"/>
  <c r="AP47" i="7"/>
  <c r="BP5" i="8"/>
  <c r="BP5" i="10"/>
  <c r="BP5" i="9"/>
  <c r="BO53" i="10" l="1"/>
  <c r="BN53" i="10"/>
  <c r="BM53" i="10"/>
  <c r="BL53" i="10"/>
  <c r="BK53" i="10"/>
  <c r="BO52" i="10"/>
  <c r="BN52" i="10"/>
  <c r="BM52" i="10"/>
  <c r="BL52" i="10"/>
  <c r="BK52" i="10"/>
  <c r="BO51" i="10"/>
  <c r="BN51" i="10"/>
  <c r="BM51" i="10"/>
  <c r="BL51" i="10"/>
  <c r="BK51" i="10"/>
  <c r="BO50" i="10"/>
  <c r="BN50" i="10"/>
  <c r="BM50" i="10"/>
  <c r="BL50" i="10"/>
  <c r="BK50" i="10"/>
  <c r="BO49" i="10"/>
  <c r="BN49" i="10"/>
  <c r="BM49" i="10"/>
  <c r="BL49" i="10"/>
  <c r="BK49" i="10"/>
  <c r="BO46" i="10"/>
  <c r="BN46" i="10"/>
  <c r="BM46" i="10"/>
  <c r="BL46" i="10"/>
  <c r="BK46" i="10"/>
  <c r="BO45" i="10"/>
  <c r="BN45" i="10"/>
  <c r="BM45" i="10"/>
  <c r="BL45" i="10"/>
  <c r="BK45" i="10"/>
  <c r="BO44" i="10"/>
  <c r="BN44" i="10"/>
  <c r="BM44" i="10"/>
  <c r="BL44" i="10"/>
  <c r="BK44" i="10"/>
  <c r="BO43" i="10"/>
  <c r="BN43" i="10"/>
  <c r="BM43" i="10"/>
  <c r="BL43" i="10"/>
  <c r="BK43" i="10"/>
  <c r="BO42" i="10"/>
  <c r="BN42" i="10"/>
  <c r="BM42" i="10"/>
  <c r="BL42" i="10"/>
  <c r="BK42" i="10"/>
  <c r="BO33" i="10"/>
  <c r="BN33" i="10"/>
  <c r="BM33" i="10"/>
  <c r="BL33" i="10"/>
  <c r="BK33" i="10"/>
  <c r="BO53" i="9"/>
  <c r="BN53" i="9"/>
  <c r="BM53" i="9"/>
  <c r="BL53" i="9"/>
  <c r="BK53" i="9"/>
  <c r="BO52" i="9"/>
  <c r="BN52" i="9"/>
  <c r="BM52" i="9"/>
  <c r="BL52" i="9"/>
  <c r="BK52" i="9"/>
  <c r="BO51" i="9"/>
  <c r="BN51" i="9"/>
  <c r="BM51" i="9"/>
  <c r="BL51" i="9"/>
  <c r="BK51" i="9"/>
  <c r="BO50" i="9"/>
  <c r="BN50" i="9"/>
  <c r="BM50" i="9"/>
  <c r="BL50" i="9"/>
  <c r="BK50" i="9"/>
  <c r="BO49" i="9"/>
  <c r="BN49" i="9"/>
  <c r="BM49" i="9"/>
  <c r="BL49" i="9"/>
  <c r="BK49" i="9"/>
  <c r="BO46" i="9"/>
  <c r="BN46" i="9"/>
  <c r="BM46" i="9"/>
  <c r="BL46" i="9"/>
  <c r="BK46" i="9"/>
  <c r="BO45" i="9"/>
  <c r="BN45" i="9"/>
  <c r="BM45" i="9"/>
  <c r="BL45" i="9"/>
  <c r="BK45" i="9"/>
  <c r="BO44" i="9"/>
  <c r="BN44" i="9"/>
  <c r="BM44" i="9"/>
  <c r="BL44" i="9"/>
  <c r="BK44" i="9"/>
  <c r="BO43" i="9"/>
  <c r="BN43" i="9"/>
  <c r="BM43" i="9"/>
  <c r="BL43" i="9"/>
  <c r="BK43" i="9"/>
  <c r="BO42" i="9"/>
  <c r="BN42" i="9"/>
  <c r="BM42" i="9"/>
  <c r="BL42" i="9"/>
  <c r="BK42" i="9"/>
  <c r="BO53" i="8"/>
  <c r="BN53" i="8"/>
  <c r="BM53" i="8"/>
  <c r="BL53" i="8"/>
  <c r="BK53" i="8"/>
  <c r="BO52" i="8"/>
  <c r="BN52" i="8"/>
  <c r="BM52" i="8"/>
  <c r="BL52" i="8"/>
  <c r="BK52" i="8"/>
  <c r="BO51" i="8"/>
  <c r="BN51" i="8"/>
  <c r="BM51" i="8"/>
  <c r="BL51" i="8"/>
  <c r="BK51" i="8"/>
  <c r="BO50" i="8"/>
  <c r="BN50" i="8"/>
  <c r="BM50" i="8"/>
  <c r="BL50" i="8"/>
  <c r="BK50" i="8"/>
  <c r="BO49" i="8"/>
  <c r="BN49" i="8"/>
  <c r="BM49" i="8"/>
  <c r="BL49" i="8"/>
  <c r="BK49" i="8"/>
  <c r="BO46" i="8"/>
  <c r="BN46" i="8"/>
  <c r="BM46" i="8"/>
  <c r="BL46" i="8"/>
  <c r="BK46" i="8"/>
  <c r="BO45" i="8"/>
  <c r="BN45" i="8"/>
  <c r="BM45" i="8"/>
  <c r="BL45" i="8"/>
  <c r="BK45" i="8"/>
  <c r="BO44" i="8"/>
  <c r="BN44" i="8"/>
  <c r="BM44" i="8"/>
  <c r="BL44" i="8"/>
  <c r="BK44" i="8"/>
  <c r="BO43" i="8"/>
  <c r="BN43" i="8"/>
  <c r="BM43" i="8"/>
  <c r="BL43" i="8"/>
  <c r="BK43" i="8"/>
  <c r="BO42" i="8"/>
  <c r="BN42" i="8"/>
  <c r="BM42" i="8"/>
  <c r="BL42" i="8"/>
  <c r="BK42" i="8"/>
  <c r="AO39" i="7"/>
  <c r="AN39" i="7"/>
  <c r="AM39" i="7"/>
  <c r="AL39" i="7"/>
  <c r="AO38" i="7"/>
  <c r="AN38" i="7"/>
  <c r="AM38" i="7"/>
  <c r="AL38" i="7"/>
  <c r="AO37" i="7"/>
  <c r="AN37" i="7"/>
  <c r="AM37" i="7"/>
  <c r="AL37" i="7"/>
  <c r="AO36" i="7"/>
  <c r="AN36" i="7"/>
  <c r="AM36" i="7"/>
  <c r="AL36" i="7"/>
  <c r="AO35" i="7"/>
  <c r="AN35" i="7"/>
  <c r="AM35" i="7"/>
  <c r="AL35" i="7"/>
  <c r="AO18" i="7"/>
  <c r="AN18" i="7"/>
  <c r="AM18" i="7"/>
  <c r="AL18" i="7"/>
  <c r="AO17" i="7"/>
  <c r="AN17" i="7"/>
  <c r="AM17" i="7"/>
  <c r="AL17" i="7"/>
  <c r="AO16" i="7"/>
  <c r="AN16" i="7"/>
  <c r="AM16" i="7"/>
  <c r="AL16" i="7"/>
  <c r="AO15" i="7"/>
  <c r="AN15" i="7"/>
  <c r="AM15" i="7"/>
  <c r="AL15" i="7"/>
  <c r="AO14" i="7"/>
  <c r="AN14" i="7"/>
  <c r="AM14" i="7"/>
  <c r="AL14" i="7"/>
  <c r="AO11" i="7"/>
  <c r="AN11" i="7"/>
  <c r="AN46" i="7" s="1"/>
  <c r="AM11" i="7"/>
  <c r="AL11" i="7"/>
  <c r="AO10" i="7"/>
  <c r="AN10" i="7"/>
  <c r="AM10" i="7"/>
  <c r="AL10" i="7"/>
  <c r="AO9" i="7"/>
  <c r="AN9" i="7"/>
  <c r="AM9" i="7"/>
  <c r="AL9" i="7"/>
  <c r="AO8" i="7"/>
  <c r="AN8" i="7"/>
  <c r="AM8" i="7"/>
  <c r="AL8" i="7"/>
  <c r="AO7" i="7"/>
  <c r="AN7" i="7"/>
  <c r="AM7" i="7"/>
  <c r="AL7" i="7"/>
  <c r="AK39" i="7"/>
  <c r="AK38" i="7"/>
  <c r="AK37" i="7"/>
  <c r="AK36" i="7"/>
  <c r="AK35" i="7"/>
  <c r="AK18" i="7"/>
  <c r="AK17" i="7"/>
  <c r="AK16" i="7"/>
  <c r="AK15" i="7"/>
  <c r="AK14" i="7"/>
  <c r="AK11" i="7"/>
  <c r="AK10" i="7"/>
  <c r="AK9" i="7"/>
  <c r="AK8" i="7"/>
  <c r="AK7" i="7"/>
  <c r="AM53" i="7" l="1"/>
  <c r="AN42" i="7"/>
  <c r="AN44" i="7"/>
  <c r="AN43" i="7"/>
  <c r="AN45" i="7"/>
  <c r="AL42" i="7"/>
  <c r="AL43" i="7"/>
  <c r="AL44" i="7"/>
  <c r="AL45" i="7"/>
  <c r="AN40" i="7"/>
  <c r="AL46" i="7"/>
  <c r="AM49" i="7"/>
  <c r="AO42" i="7"/>
  <c r="AM43" i="7"/>
  <c r="AO43" i="7"/>
  <c r="AO44" i="7"/>
  <c r="AM45" i="7"/>
  <c r="AO45" i="7"/>
  <c r="AM46" i="7"/>
  <c r="AM51" i="7"/>
  <c r="AM42" i="7"/>
  <c r="AM44" i="7"/>
  <c r="AM50" i="7"/>
  <c r="AM52" i="7"/>
  <c r="AL12" i="7"/>
  <c r="AN19" i="7"/>
  <c r="AO49" i="7"/>
  <c r="AO50" i="7"/>
  <c r="AO51" i="7"/>
  <c r="AO52" i="7"/>
  <c r="AN12" i="7"/>
  <c r="AL19" i="7"/>
  <c r="AL49" i="7"/>
  <c r="AN49" i="7"/>
  <c r="AL50" i="7"/>
  <c r="AN50" i="7"/>
  <c r="AL51" i="7"/>
  <c r="AN51" i="7"/>
  <c r="AL52" i="7"/>
  <c r="AN52" i="7"/>
  <c r="AL53" i="7"/>
  <c r="AN53" i="7"/>
  <c r="AL40" i="7"/>
  <c r="AK50" i="7"/>
  <c r="AK52" i="7"/>
  <c r="AK19" i="7"/>
  <c r="AK49" i="7"/>
  <c r="AK53" i="7"/>
  <c r="AK45" i="7"/>
  <c r="AM12" i="7"/>
  <c r="AO12" i="7"/>
  <c r="AM19" i="7"/>
  <c r="AO19" i="7"/>
  <c r="AM40" i="7"/>
  <c r="AO40" i="7"/>
  <c r="AO53" i="7"/>
  <c r="AK12" i="7"/>
  <c r="AK43" i="7"/>
  <c r="AK40" i="7"/>
  <c r="AO46" i="7"/>
  <c r="AK42" i="7"/>
  <c r="AK44" i="7"/>
  <c r="AK46" i="7"/>
  <c r="AK51" i="7"/>
  <c r="BO40" i="10"/>
  <c r="BN40" i="10"/>
  <c r="BM40" i="10"/>
  <c r="BL40" i="10"/>
  <c r="BK40" i="10"/>
  <c r="BO26" i="10"/>
  <c r="BN26" i="10"/>
  <c r="BM26" i="10"/>
  <c r="BL26" i="10"/>
  <c r="BK26" i="10"/>
  <c r="BO19" i="10"/>
  <c r="BN19" i="10"/>
  <c r="BM19" i="10"/>
  <c r="BL19" i="10"/>
  <c r="BK19" i="10"/>
  <c r="BJ19" i="10"/>
  <c r="BO12" i="10"/>
  <c r="BN12" i="10"/>
  <c r="BM12" i="10"/>
  <c r="BL12" i="10"/>
  <c r="BK12" i="10"/>
  <c r="BK40" i="9"/>
  <c r="BK33" i="9"/>
  <c r="BK26" i="9"/>
  <c r="BK19" i="9"/>
  <c r="BK12" i="9"/>
  <c r="BO12" i="9"/>
  <c r="BN12" i="9"/>
  <c r="BM12" i="9"/>
  <c r="BL12" i="9"/>
  <c r="BO40" i="9"/>
  <c r="BN40" i="9"/>
  <c r="BM40" i="9"/>
  <c r="BL40" i="9"/>
  <c r="BO33" i="9"/>
  <c r="BN33" i="9"/>
  <c r="BM33" i="9"/>
  <c r="BL33" i="9"/>
  <c r="BO26" i="9"/>
  <c r="BN26" i="9"/>
  <c r="BM26" i="9"/>
  <c r="BL26" i="9"/>
  <c r="BO19" i="9"/>
  <c r="BN19" i="9"/>
  <c r="BM19" i="9"/>
  <c r="BL19" i="9"/>
  <c r="BO40" i="8"/>
  <c r="BN40" i="8"/>
  <c r="BM40" i="8"/>
  <c r="BL40" i="8"/>
  <c r="BO33" i="8"/>
  <c r="BN33" i="8"/>
  <c r="BM33" i="8"/>
  <c r="BL33" i="8"/>
  <c r="BO26" i="8"/>
  <c r="BN26" i="8"/>
  <c r="BM26" i="8"/>
  <c r="BL26" i="8"/>
  <c r="BO19" i="8"/>
  <c r="BN19" i="8"/>
  <c r="BM19" i="8"/>
  <c r="BL19" i="8"/>
  <c r="BO12" i="8"/>
  <c r="BN12" i="8"/>
  <c r="BM12" i="8"/>
  <c r="BL12" i="8"/>
  <c r="BK40" i="8"/>
  <c r="BK33" i="8"/>
  <c r="BK26" i="8"/>
  <c r="BK19" i="8"/>
  <c r="BK12" i="8"/>
  <c r="AO47" i="7" l="1"/>
  <c r="AM47" i="7"/>
  <c r="AN47" i="7"/>
  <c r="AN54" i="7"/>
  <c r="AL54" i="7"/>
  <c r="AL47" i="7"/>
  <c r="AO54" i="7"/>
  <c r="AM54" i="7"/>
  <c r="BL54" i="8"/>
  <c r="BL47" i="8"/>
  <c r="BN54" i="8"/>
  <c r="BN47" i="8"/>
  <c r="BL54" i="9"/>
  <c r="BL47" i="9"/>
  <c r="BN54" i="9"/>
  <c r="BN47" i="9"/>
  <c r="BK54" i="9"/>
  <c r="BK47" i="9"/>
  <c r="BL54" i="10"/>
  <c r="BL47" i="10"/>
  <c r="BN54" i="10"/>
  <c r="BN47" i="10"/>
  <c r="BK54" i="8"/>
  <c r="BK47" i="8"/>
  <c r="BM54" i="8"/>
  <c r="BM47" i="8"/>
  <c r="BO54" i="8"/>
  <c r="BO47" i="8"/>
  <c r="BM54" i="9"/>
  <c r="BM47" i="9"/>
  <c r="BO54" i="9"/>
  <c r="BO47" i="9"/>
  <c r="BK54" i="10"/>
  <c r="BK47" i="10"/>
  <c r="BM54" i="10"/>
  <c r="BM47" i="10"/>
  <c r="BO54" i="10"/>
  <c r="BO47" i="10"/>
  <c r="AK54" i="7"/>
  <c r="AK47" i="7"/>
  <c r="AL5" i="7" l="1"/>
  <c r="AN5" i="7"/>
  <c r="AK5" i="7"/>
  <c r="BO5" i="10" l="1"/>
  <c r="BO5" i="8"/>
  <c r="BO5" i="9"/>
  <c r="BK5" i="10"/>
  <c r="BK5" i="8"/>
  <c r="BK5" i="9"/>
  <c r="BN5" i="9"/>
  <c r="BN5" i="10"/>
  <c r="BN5" i="8"/>
  <c r="BM5" i="10"/>
  <c r="BM5" i="8"/>
  <c r="BM5" i="9"/>
  <c r="BL5" i="9"/>
  <c r="BL5" i="10"/>
  <c r="BL5" i="8"/>
  <c r="BF27" i="15" l="1"/>
  <c r="BF26" i="15"/>
  <c r="BF20" i="16"/>
  <c r="BF19" i="16"/>
  <c r="BF18" i="16"/>
  <c r="BF11" i="16"/>
  <c r="BF9" i="16"/>
  <c r="BF8" i="16"/>
  <c r="BF25" i="15"/>
  <c r="BF24" i="15"/>
  <c r="BF23" i="15"/>
  <c r="BF16" i="15"/>
  <c r="BF15" i="15"/>
  <c r="BF14" i="15"/>
  <c r="BF8" i="15"/>
  <c r="BF7" i="15"/>
  <c r="BF21" i="24"/>
  <c r="BF19" i="24"/>
  <c r="BF18" i="24"/>
  <c r="BF12" i="24"/>
  <c r="BF11" i="24"/>
  <c r="BF10" i="24"/>
  <c r="BF8" i="24"/>
  <c r="BF7" i="24"/>
  <c r="BF31" i="14"/>
  <c r="BF29" i="14"/>
  <c r="BF28" i="14"/>
  <c r="BF27" i="14"/>
  <c r="BF20" i="14"/>
  <c r="BF19" i="14"/>
  <c r="BF17" i="14"/>
  <c r="BF30" i="14"/>
  <c r="AJ5" i="7"/>
  <c r="BH33" i="10"/>
  <c r="K17" i="27"/>
  <c r="EA39" i="10"/>
  <c r="EA38" i="10"/>
  <c r="EA37" i="10"/>
  <c r="EA36" i="10"/>
  <c r="EA35" i="10"/>
  <c r="EA32" i="10"/>
  <c r="EA31" i="10"/>
  <c r="EA30" i="10"/>
  <c r="EA29" i="10"/>
  <c r="EA28" i="10"/>
  <c r="EA25" i="10"/>
  <c r="EA24" i="10"/>
  <c r="EA23" i="10"/>
  <c r="EA22" i="10"/>
  <c r="EA21" i="10"/>
  <c r="EA18" i="10"/>
  <c r="EA17" i="10"/>
  <c r="EA16" i="10"/>
  <c r="EA15" i="10"/>
  <c r="EA14" i="10"/>
  <c r="EA11" i="10"/>
  <c r="EA10" i="10"/>
  <c r="EA9" i="10"/>
  <c r="EA8" i="10"/>
  <c r="EA7" i="10"/>
  <c r="EA39" i="9"/>
  <c r="EA38" i="9"/>
  <c r="EA37" i="9"/>
  <c r="EA36" i="9"/>
  <c r="EA35" i="9"/>
  <c r="EA32" i="9"/>
  <c r="EA31" i="9"/>
  <c r="EA30" i="9"/>
  <c r="EA29" i="9"/>
  <c r="EA28" i="9"/>
  <c r="EA25" i="9"/>
  <c r="EA24" i="9"/>
  <c r="EA23" i="9"/>
  <c r="EA22" i="9"/>
  <c r="EA21" i="9"/>
  <c r="EA18" i="9"/>
  <c r="EA17" i="9"/>
  <c r="EA16" i="9"/>
  <c r="EA15" i="9"/>
  <c r="EA14" i="9"/>
  <c r="EA11" i="9"/>
  <c r="EA10" i="9"/>
  <c r="EA9" i="9"/>
  <c r="EA8" i="9"/>
  <c r="EA7" i="9"/>
  <c r="EA39" i="8"/>
  <c r="EA38" i="8"/>
  <c r="EA37" i="8"/>
  <c r="EA36" i="8"/>
  <c r="EA35" i="8"/>
  <c r="EA32" i="8"/>
  <c r="EA31" i="8"/>
  <c r="EA30" i="8"/>
  <c r="EA29" i="8"/>
  <c r="EA28" i="8"/>
  <c r="EA25" i="8"/>
  <c r="EA24" i="8"/>
  <c r="EA23" i="8"/>
  <c r="EA22" i="8"/>
  <c r="EA21" i="8"/>
  <c r="EA18" i="8"/>
  <c r="EA17" i="8"/>
  <c r="EA16" i="8"/>
  <c r="EA15" i="8"/>
  <c r="EA14" i="8"/>
  <c r="EA11" i="8"/>
  <c r="EA10" i="8"/>
  <c r="EA9" i="8"/>
  <c r="EA8" i="8"/>
  <c r="BG32" i="6"/>
  <c r="BG31" i="6"/>
  <c r="BG30" i="6"/>
  <c r="BG29" i="6"/>
  <c r="BG28" i="6"/>
  <c r="BG25" i="6"/>
  <c r="BE25" i="3" s="1"/>
  <c r="BG24" i="6"/>
  <c r="BG23" i="6"/>
  <c r="BG22" i="6"/>
  <c r="BG21" i="6"/>
  <c r="BG18" i="6"/>
  <c r="BG17" i="6"/>
  <c r="BG16" i="6"/>
  <c r="BG15" i="6"/>
  <c r="BG14" i="6"/>
  <c r="BG11" i="6"/>
  <c r="BG10" i="6"/>
  <c r="BG9" i="6"/>
  <c r="BG8" i="6"/>
  <c r="BG7" i="6"/>
  <c r="BG32" i="5"/>
  <c r="BG31" i="5"/>
  <c r="BG30" i="5"/>
  <c r="BG29" i="5"/>
  <c r="BE29" i="3" s="1"/>
  <c r="BG28" i="5"/>
  <c r="BG24" i="5"/>
  <c r="BG23" i="5"/>
  <c r="BG22" i="5"/>
  <c r="BG21" i="5"/>
  <c r="BG18" i="5"/>
  <c r="BG17" i="5"/>
  <c r="BG16" i="5"/>
  <c r="BG15" i="5"/>
  <c r="BG14" i="5"/>
  <c r="BG11" i="5"/>
  <c r="BG10" i="5"/>
  <c r="BG9" i="5"/>
  <c r="BG8" i="5"/>
  <c r="BG7" i="5"/>
  <c r="BG30" i="4"/>
  <c r="BG23" i="4"/>
  <c r="BG16" i="4"/>
  <c r="BG9" i="4"/>
  <c r="AJ39" i="7"/>
  <c r="AI39" i="7"/>
  <c r="AH39" i="7"/>
  <c r="AG39" i="7"/>
  <c r="AF39" i="7"/>
  <c r="AE39" i="7"/>
  <c r="AD39" i="7"/>
  <c r="AC39" i="7"/>
  <c r="AB39" i="7"/>
  <c r="AA39" i="7"/>
  <c r="Z39" i="7"/>
  <c r="AJ38" i="7"/>
  <c r="AI38" i="7"/>
  <c r="AH38" i="7"/>
  <c r="AG38" i="7"/>
  <c r="AF38" i="7"/>
  <c r="AE38" i="7"/>
  <c r="AD38" i="7"/>
  <c r="AC38" i="7"/>
  <c r="AB38" i="7"/>
  <c r="AA38" i="7"/>
  <c r="Z38" i="7"/>
  <c r="AJ37" i="7"/>
  <c r="AI37" i="7"/>
  <c r="AH37" i="7"/>
  <c r="AG37" i="7"/>
  <c r="AF37" i="7"/>
  <c r="AE37" i="7"/>
  <c r="AD37" i="7"/>
  <c r="AC37" i="7"/>
  <c r="AB37" i="7"/>
  <c r="AA37" i="7"/>
  <c r="Z37" i="7"/>
  <c r="AJ36" i="7"/>
  <c r="AI36" i="7"/>
  <c r="AH36" i="7"/>
  <c r="AG36" i="7"/>
  <c r="AF36" i="7"/>
  <c r="AE36" i="7"/>
  <c r="AD36" i="7"/>
  <c r="AC36" i="7"/>
  <c r="AB36" i="7"/>
  <c r="AA36" i="7"/>
  <c r="Z36" i="7"/>
  <c r="AJ35" i="7"/>
  <c r="AI35" i="7"/>
  <c r="AH35" i="7"/>
  <c r="AG35" i="7"/>
  <c r="AF35" i="7"/>
  <c r="AE35" i="7"/>
  <c r="AD35" i="7"/>
  <c r="AC35" i="7"/>
  <c r="AB35" i="7"/>
  <c r="AA35" i="7"/>
  <c r="Z35" i="7"/>
  <c r="AJ32" i="7"/>
  <c r="AI32" i="7"/>
  <c r="AH32" i="7"/>
  <c r="AG32" i="7"/>
  <c r="AF32" i="7"/>
  <c r="AE32" i="7"/>
  <c r="AD32" i="7"/>
  <c r="AC32" i="7"/>
  <c r="AB32" i="7"/>
  <c r="AA32" i="7"/>
  <c r="Z32" i="7"/>
  <c r="AJ31" i="7"/>
  <c r="AI31" i="7"/>
  <c r="AH31" i="7"/>
  <c r="AG31" i="7"/>
  <c r="AF31" i="7"/>
  <c r="AE31" i="7"/>
  <c r="AD31" i="7"/>
  <c r="AC31" i="7"/>
  <c r="AB31" i="7"/>
  <c r="AA31" i="7"/>
  <c r="Z31" i="7"/>
  <c r="AJ30" i="7"/>
  <c r="AI30" i="7"/>
  <c r="AH30" i="7"/>
  <c r="AG30" i="7"/>
  <c r="AF30" i="7"/>
  <c r="AE30" i="7"/>
  <c r="AD30" i="7"/>
  <c r="AC30" i="7"/>
  <c r="AB30" i="7"/>
  <c r="AA30" i="7"/>
  <c r="Z30" i="7"/>
  <c r="AJ29" i="7"/>
  <c r="AI29" i="7"/>
  <c r="AH29" i="7"/>
  <c r="AG29" i="7"/>
  <c r="AF29" i="7"/>
  <c r="AE29" i="7"/>
  <c r="AD29" i="7"/>
  <c r="AC29" i="7"/>
  <c r="AB29" i="7"/>
  <c r="AA29" i="7"/>
  <c r="Z29" i="7"/>
  <c r="AJ28" i="7"/>
  <c r="AI28" i="7"/>
  <c r="AH28" i="7"/>
  <c r="AG28" i="7"/>
  <c r="AF28" i="7"/>
  <c r="AE28" i="7"/>
  <c r="AD28" i="7"/>
  <c r="AC28" i="7"/>
  <c r="AB28" i="7"/>
  <c r="AA28" i="7"/>
  <c r="Z28" i="7"/>
  <c r="AJ25" i="7"/>
  <c r="AI25" i="7"/>
  <c r="AH25" i="7"/>
  <c r="AG25" i="7"/>
  <c r="AF25" i="7"/>
  <c r="AE25" i="7"/>
  <c r="AD25" i="7"/>
  <c r="AC25" i="7"/>
  <c r="AB25" i="7"/>
  <c r="AA25" i="7"/>
  <c r="Z25" i="7"/>
  <c r="AJ24" i="7"/>
  <c r="AI24" i="7"/>
  <c r="AH24" i="7"/>
  <c r="AG24" i="7"/>
  <c r="AF24" i="7"/>
  <c r="AE24" i="7"/>
  <c r="AD24" i="7"/>
  <c r="AC24" i="7"/>
  <c r="AB24" i="7"/>
  <c r="AA24" i="7"/>
  <c r="Z24" i="7"/>
  <c r="AJ23" i="7"/>
  <c r="AI23" i="7"/>
  <c r="AH23" i="7"/>
  <c r="AG23" i="7"/>
  <c r="AF23" i="7"/>
  <c r="AE23" i="7"/>
  <c r="AD23" i="7"/>
  <c r="AC23" i="7"/>
  <c r="AB23" i="7"/>
  <c r="AA23" i="7"/>
  <c r="Z23" i="7"/>
  <c r="AJ22" i="7"/>
  <c r="AI22" i="7"/>
  <c r="AH22" i="7"/>
  <c r="AG22" i="7"/>
  <c r="AF22" i="7"/>
  <c r="AE22" i="7"/>
  <c r="AD22" i="7"/>
  <c r="AC22" i="7"/>
  <c r="AB22" i="7"/>
  <c r="AA22" i="7"/>
  <c r="Z22" i="7"/>
  <c r="AJ21" i="7"/>
  <c r="AI21" i="7"/>
  <c r="AH21" i="7"/>
  <c r="AG21" i="7"/>
  <c r="AF21" i="7"/>
  <c r="AE21" i="7"/>
  <c r="AD21" i="7"/>
  <c r="AC21" i="7"/>
  <c r="AB21" i="7"/>
  <c r="AA21" i="7"/>
  <c r="Z21" i="7"/>
  <c r="AJ18" i="7"/>
  <c r="AI18" i="7"/>
  <c r="AH18" i="7"/>
  <c r="AG18" i="7"/>
  <c r="AF18" i="7"/>
  <c r="AE18" i="7"/>
  <c r="AD18" i="7"/>
  <c r="AC18" i="7"/>
  <c r="AB18" i="7"/>
  <c r="AA18" i="7"/>
  <c r="Z18" i="7"/>
  <c r="AJ17" i="7"/>
  <c r="AI17" i="7"/>
  <c r="AH17" i="7"/>
  <c r="AG17" i="7"/>
  <c r="AF17" i="7"/>
  <c r="AE17" i="7"/>
  <c r="AD17" i="7"/>
  <c r="AC17" i="7"/>
  <c r="AB17" i="7"/>
  <c r="AA17" i="7"/>
  <c r="Z17" i="7"/>
  <c r="AJ16" i="7"/>
  <c r="AI16" i="7"/>
  <c r="AH16" i="7"/>
  <c r="AG16" i="7"/>
  <c r="AF16" i="7"/>
  <c r="AE16" i="7"/>
  <c r="AD16" i="7"/>
  <c r="AC16" i="7"/>
  <c r="AB16" i="7"/>
  <c r="AA16" i="7"/>
  <c r="Z16" i="7"/>
  <c r="AJ15" i="7"/>
  <c r="AI15" i="7"/>
  <c r="AH15" i="7"/>
  <c r="AG15" i="7"/>
  <c r="AF15" i="7"/>
  <c r="AE15" i="7"/>
  <c r="AD15" i="7"/>
  <c r="AC15" i="7"/>
  <c r="AB15" i="7"/>
  <c r="AA15" i="7"/>
  <c r="Z15" i="7"/>
  <c r="AJ14" i="7"/>
  <c r="AI14" i="7"/>
  <c r="AH14" i="7"/>
  <c r="AG14" i="7"/>
  <c r="AF14" i="7"/>
  <c r="AE14" i="7"/>
  <c r="AD14" i="7"/>
  <c r="AC14" i="7"/>
  <c r="AB14" i="7"/>
  <c r="AA14" i="7"/>
  <c r="Z14" i="7"/>
  <c r="Z8" i="7"/>
  <c r="AA8" i="7"/>
  <c r="AB8" i="7"/>
  <c r="AC8" i="7"/>
  <c r="AD8" i="7"/>
  <c r="AE8" i="7"/>
  <c r="AF8" i="7"/>
  <c r="AG8" i="7"/>
  <c r="AH8" i="7"/>
  <c r="AI8" i="7"/>
  <c r="AJ8" i="7"/>
  <c r="Z9" i="7"/>
  <c r="AA9" i="7"/>
  <c r="AB9" i="7"/>
  <c r="AC9" i="7"/>
  <c r="AD9" i="7"/>
  <c r="AE9" i="7"/>
  <c r="AF9" i="7"/>
  <c r="AG9" i="7"/>
  <c r="AH9" i="7"/>
  <c r="AI9" i="7"/>
  <c r="AJ9" i="7"/>
  <c r="Z10" i="7"/>
  <c r="AA10" i="7"/>
  <c r="AB10" i="7"/>
  <c r="AC10" i="7"/>
  <c r="AD10" i="7"/>
  <c r="AE10" i="7"/>
  <c r="AF10" i="7"/>
  <c r="AG10" i="7"/>
  <c r="AH10" i="7"/>
  <c r="AI10" i="7"/>
  <c r="AJ10" i="7"/>
  <c r="Z11" i="7"/>
  <c r="AA11" i="7"/>
  <c r="AB11" i="7"/>
  <c r="AC11" i="7"/>
  <c r="AD11" i="7"/>
  <c r="AE11" i="7"/>
  <c r="AF11" i="7"/>
  <c r="AG11" i="7"/>
  <c r="AH11" i="7"/>
  <c r="AI11" i="7"/>
  <c r="AJ11" i="7"/>
  <c r="AF7" i="7"/>
  <c r="AG7" i="7"/>
  <c r="AH7" i="7"/>
  <c r="AI7" i="7"/>
  <c r="AJ7" i="7"/>
  <c r="Z7" i="7"/>
  <c r="AA7" i="7"/>
  <c r="AB7" i="7"/>
  <c r="AC7" i="7"/>
  <c r="AD7" i="7"/>
  <c r="AE7" i="7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BD33" i="10"/>
  <c r="BC33" i="10"/>
  <c r="BB33" i="10"/>
  <c r="BA33" i="10"/>
  <c r="AZ33" i="10"/>
  <c r="AY33" i="10"/>
  <c r="AX33" i="10"/>
  <c r="AW33" i="10"/>
  <c r="AV33" i="10"/>
  <c r="AU33" i="10"/>
  <c r="AT33" i="10"/>
  <c r="AS33" i="10"/>
  <c r="BD26" i="10"/>
  <c r="BC26" i="10"/>
  <c r="BB26" i="10"/>
  <c r="BA26" i="10"/>
  <c r="AZ26" i="10"/>
  <c r="AY26" i="10"/>
  <c r="AX26" i="10"/>
  <c r="AW26" i="10"/>
  <c r="AV26" i="10"/>
  <c r="AU26" i="10"/>
  <c r="AT26" i="10"/>
  <c r="AS26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BD53" i="9"/>
  <c r="BC53" i="9"/>
  <c r="BB53" i="9"/>
  <c r="BA53" i="9"/>
  <c r="AZ53" i="9"/>
  <c r="AY53" i="9"/>
  <c r="AX53" i="9"/>
  <c r="AW53" i="9"/>
  <c r="AV53" i="9"/>
  <c r="AU53" i="9"/>
  <c r="AT53" i="9"/>
  <c r="AS53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BD53" i="8"/>
  <c r="BC53" i="8"/>
  <c r="BB53" i="8"/>
  <c r="BA53" i="8"/>
  <c r="AZ53" i="8"/>
  <c r="AY53" i="8"/>
  <c r="AX53" i="8"/>
  <c r="AW53" i="8"/>
  <c r="AV53" i="8"/>
  <c r="AU53" i="8"/>
  <c r="AT53" i="8"/>
  <c r="AS53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BD12" i="8"/>
  <c r="BC12" i="8"/>
  <c r="BB12" i="8"/>
  <c r="BA12" i="8"/>
  <c r="AZ12" i="8"/>
  <c r="AY12" i="8"/>
  <c r="AY47" i="8" s="1"/>
  <c r="AX12" i="8"/>
  <c r="AW12" i="8"/>
  <c r="AV12" i="8"/>
  <c r="AU12" i="8"/>
  <c r="AT12" i="8"/>
  <c r="AS12" i="8"/>
  <c r="AS47" i="8" s="1"/>
  <c r="AU5" i="9"/>
  <c r="AW5" i="10"/>
  <c r="AD5" i="7"/>
  <c r="BD5" i="8" s="1"/>
  <c r="Z5" i="7"/>
  <c r="AR53" i="10"/>
  <c r="AQ53" i="10"/>
  <c r="AP53" i="10"/>
  <c r="AO53" i="10"/>
  <c r="AN53" i="10"/>
  <c r="AM53" i="10"/>
  <c r="AR52" i="10"/>
  <c r="AQ52" i="10"/>
  <c r="AP52" i="10"/>
  <c r="AO52" i="10"/>
  <c r="AN52" i="10"/>
  <c r="AM52" i="10"/>
  <c r="AR51" i="10"/>
  <c r="AQ51" i="10"/>
  <c r="AP51" i="10"/>
  <c r="AO51" i="10"/>
  <c r="AN51" i="10"/>
  <c r="AM51" i="10"/>
  <c r="AR50" i="10"/>
  <c r="AQ50" i="10"/>
  <c r="AP50" i="10"/>
  <c r="AO50" i="10"/>
  <c r="AN50" i="10"/>
  <c r="AM50" i="10"/>
  <c r="AR49" i="10"/>
  <c r="AQ49" i="10"/>
  <c r="AP49" i="10"/>
  <c r="AO49" i="10"/>
  <c r="AN49" i="10"/>
  <c r="AM49" i="10"/>
  <c r="AR46" i="10"/>
  <c r="AQ46" i="10"/>
  <c r="AP46" i="10"/>
  <c r="AO46" i="10"/>
  <c r="AN46" i="10"/>
  <c r="AM46" i="10"/>
  <c r="AR45" i="10"/>
  <c r="AQ45" i="10"/>
  <c r="AP45" i="10"/>
  <c r="AO45" i="10"/>
  <c r="AN45" i="10"/>
  <c r="AM45" i="10"/>
  <c r="AR44" i="10"/>
  <c r="AQ44" i="10"/>
  <c r="AP44" i="10"/>
  <c r="AO44" i="10"/>
  <c r="AN44" i="10"/>
  <c r="AM44" i="10"/>
  <c r="AR43" i="10"/>
  <c r="AQ43" i="10"/>
  <c r="AP43" i="10"/>
  <c r="AO43" i="10"/>
  <c r="AN43" i="10"/>
  <c r="AM43" i="10"/>
  <c r="AR42" i="10"/>
  <c r="AQ42" i="10"/>
  <c r="AP42" i="10"/>
  <c r="AO42" i="10"/>
  <c r="AN42" i="10"/>
  <c r="AM42" i="10"/>
  <c r="AR40" i="10"/>
  <c r="AQ40" i="10"/>
  <c r="AP40" i="10"/>
  <c r="AO40" i="10"/>
  <c r="AN40" i="10"/>
  <c r="AM40" i="10"/>
  <c r="AR33" i="10"/>
  <c r="AQ33" i="10"/>
  <c r="AP33" i="10"/>
  <c r="AO33" i="10"/>
  <c r="AN33" i="10"/>
  <c r="AM33" i="10"/>
  <c r="AR26" i="10"/>
  <c r="AQ26" i="10"/>
  <c r="AP26" i="10"/>
  <c r="AO26" i="10"/>
  <c r="AN26" i="10"/>
  <c r="AM26" i="10"/>
  <c r="AR19" i="10"/>
  <c r="AQ19" i="10"/>
  <c r="AP19" i="10"/>
  <c r="AO19" i="10"/>
  <c r="AN19" i="10"/>
  <c r="AM19" i="10"/>
  <c r="AR12" i="10"/>
  <c r="AQ12" i="10"/>
  <c r="AP12" i="10"/>
  <c r="AO12" i="10"/>
  <c r="AN12" i="10"/>
  <c r="AM12" i="10"/>
  <c r="AR53" i="9"/>
  <c r="AQ53" i="9"/>
  <c r="AP53" i="9"/>
  <c r="AO53" i="9"/>
  <c r="AN53" i="9"/>
  <c r="AM53" i="9"/>
  <c r="AR52" i="9"/>
  <c r="AQ52" i="9"/>
  <c r="AP52" i="9"/>
  <c r="AO52" i="9"/>
  <c r="AN52" i="9"/>
  <c r="AM52" i="9"/>
  <c r="AR51" i="9"/>
  <c r="AQ51" i="9"/>
  <c r="AP51" i="9"/>
  <c r="AO51" i="9"/>
  <c r="AN51" i="9"/>
  <c r="AM51" i="9"/>
  <c r="AR50" i="9"/>
  <c r="AQ50" i="9"/>
  <c r="AP50" i="9"/>
  <c r="AO50" i="9"/>
  <c r="AN50" i="9"/>
  <c r="AM50" i="9"/>
  <c r="AR49" i="9"/>
  <c r="AQ49" i="9"/>
  <c r="AP49" i="9"/>
  <c r="AO49" i="9"/>
  <c r="AN49" i="9"/>
  <c r="AM49" i="9"/>
  <c r="AR46" i="9"/>
  <c r="AQ46" i="9"/>
  <c r="AP46" i="9"/>
  <c r="AO46" i="9"/>
  <c r="AN46" i="9"/>
  <c r="AM46" i="9"/>
  <c r="AR45" i="9"/>
  <c r="AQ45" i="9"/>
  <c r="AP45" i="9"/>
  <c r="AO45" i="9"/>
  <c r="AN45" i="9"/>
  <c r="AM45" i="9"/>
  <c r="AR44" i="9"/>
  <c r="AQ44" i="9"/>
  <c r="AP44" i="9"/>
  <c r="AO44" i="9"/>
  <c r="AN44" i="9"/>
  <c r="AM44" i="9"/>
  <c r="AR43" i="9"/>
  <c r="AQ43" i="9"/>
  <c r="AP43" i="9"/>
  <c r="AO43" i="9"/>
  <c r="AN43" i="9"/>
  <c r="AM43" i="9"/>
  <c r="AR42" i="9"/>
  <c r="AQ42" i="9"/>
  <c r="AP42" i="9"/>
  <c r="AO42" i="9"/>
  <c r="AN42" i="9"/>
  <c r="AM42" i="9"/>
  <c r="AR40" i="9"/>
  <c r="AQ40" i="9"/>
  <c r="AP40" i="9"/>
  <c r="AO40" i="9"/>
  <c r="AN40" i="9"/>
  <c r="AM40" i="9"/>
  <c r="AR33" i="9"/>
  <c r="AQ33" i="9"/>
  <c r="AP33" i="9"/>
  <c r="AO33" i="9"/>
  <c r="AN33" i="9"/>
  <c r="AM33" i="9"/>
  <c r="AR26" i="9"/>
  <c r="AQ26" i="9"/>
  <c r="AP26" i="9"/>
  <c r="AO26" i="9"/>
  <c r="AN26" i="9"/>
  <c r="AM26" i="9"/>
  <c r="AR19" i="9"/>
  <c r="AQ19" i="9"/>
  <c r="AP19" i="9"/>
  <c r="AO19" i="9"/>
  <c r="AN19" i="9"/>
  <c r="AM19" i="9"/>
  <c r="AR12" i="9"/>
  <c r="AQ12" i="9"/>
  <c r="AP12" i="9"/>
  <c r="AO12" i="9"/>
  <c r="AN12" i="9"/>
  <c r="AM12" i="9"/>
  <c r="AR53" i="8"/>
  <c r="AQ53" i="8"/>
  <c r="AP53" i="8"/>
  <c r="AO53" i="8"/>
  <c r="AN53" i="8"/>
  <c r="AM53" i="8"/>
  <c r="AR52" i="8"/>
  <c r="AQ52" i="8"/>
  <c r="AP52" i="8"/>
  <c r="AO52" i="8"/>
  <c r="AN52" i="8"/>
  <c r="AM52" i="8"/>
  <c r="AR51" i="8"/>
  <c r="AQ51" i="8"/>
  <c r="AP51" i="8"/>
  <c r="AO51" i="8"/>
  <c r="AN51" i="8"/>
  <c r="AM51" i="8"/>
  <c r="AR50" i="8"/>
  <c r="AQ50" i="8"/>
  <c r="AP50" i="8"/>
  <c r="AO50" i="8"/>
  <c r="AN50" i="8"/>
  <c r="AM50" i="8"/>
  <c r="AR49" i="8"/>
  <c r="AQ49" i="8"/>
  <c r="AP49" i="8"/>
  <c r="AO49" i="8"/>
  <c r="AN49" i="8"/>
  <c r="AM49" i="8"/>
  <c r="AR46" i="8"/>
  <c r="AQ46" i="8"/>
  <c r="AP46" i="8"/>
  <c r="AO46" i="8"/>
  <c r="AN46" i="8"/>
  <c r="AM46" i="8"/>
  <c r="AR45" i="8"/>
  <c r="AQ45" i="8"/>
  <c r="AP45" i="8"/>
  <c r="AO45" i="8"/>
  <c r="AN45" i="8"/>
  <c r="AM45" i="8"/>
  <c r="AR44" i="8"/>
  <c r="AQ44" i="8"/>
  <c r="AP44" i="8"/>
  <c r="AO44" i="8"/>
  <c r="AN44" i="8"/>
  <c r="AM44" i="8"/>
  <c r="AR43" i="8"/>
  <c r="AQ43" i="8"/>
  <c r="AP43" i="8"/>
  <c r="AO43" i="8"/>
  <c r="AN43" i="8"/>
  <c r="AM43" i="8"/>
  <c r="AR42" i="8"/>
  <c r="AQ42" i="8"/>
  <c r="AP42" i="8"/>
  <c r="AO42" i="8"/>
  <c r="AN42" i="8"/>
  <c r="AM42" i="8"/>
  <c r="AR40" i="8"/>
  <c r="AQ40" i="8"/>
  <c r="AP40" i="8"/>
  <c r="AO40" i="8"/>
  <c r="AN40" i="8"/>
  <c r="AM40" i="8"/>
  <c r="AR33" i="8"/>
  <c r="AQ33" i="8"/>
  <c r="AP33" i="8"/>
  <c r="AO33" i="8"/>
  <c r="AN33" i="8"/>
  <c r="AM33" i="8"/>
  <c r="AR26" i="8"/>
  <c r="AQ26" i="8"/>
  <c r="AP26" i="8"/>
  <c r="AO26" i="8"/>
  <c r="AN26" i="8"/>
  <c r="AM26" i="8"/>
  <c r="AR19" i="8"/>
  <c r="AQ19" i="8"/>
  <c r="AP19" i="8"/>
  <c r="AO19" i="8"/>
  <c r="AN19" i="8"/>
  <c r="AM19" i="8"/>
  <c r="AR12" i="8"/>
  <c r="AQ12" i="8"/>
  <c r="AP12" i="8"/>
  <c r="AO12" i="8"/>
  <c r="AN12" i="8"/>
  <c r="AM12" i="8"/>
  <c r="AR5" i="8"/>
  <c r="AR5" i="9" s="1"/>
  <c r="AR5" i="10" s="1"/>
  <c r="AQ5" i="8"/>
  <c r="AQ5" i="9" s="1"/>
  <c r="AQ5" i="10" s="1"/>
  <c r="AP5" i="8"/>
  <c r="AP5" i="9" s="1"/>
  <c r="AP5" i="10" s="1"/>
  <c r="AN5" i="8"/>
  <c r="AN5" i="9" s="1"/>
  <c r="AN5" i="10" s="1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C18" i="7"/>
  <c r="C17" i="7"/>
  <c r="C16" i="7"/>
  <c r="C15" i="7"/>
  <c r="C14" i="7"/>
  <c r="D18" i="7"/>
  <c r="D17" i="7"/>
  <c r="D16" i="7"/>
  <c r="D15" i="7"/>
  <c r="D14" i="7"/>
  <c r="E18" i="7"/>
  <c r="E17" i="7"/>
  <c r="E16" i="7"/>
  <c r="E15" i="7"/>
  <c r="E14" i="7"/>
  <c r="F18" i="7"/>
  <c r="F17" i="7"/>
  <c r="F16" i="7"/>
  <c r="F15" i="7"/>
  <c r="F14" i="7"/>
  <c r="G18" i="7"/>
  <c r="G17" i="7"/>
  <c r="G16" i="7"/>
  <c r="G15" i="7"/>
  <c r="G14" i="7"/>
  <c r="H18" i="7"/>
  <c r="H17" i="7"/>
  <c r="H16" i="7"/>
  <c r="H15" i="7"/>
  <c r="H14" i="7"/>
  <c r="I18" i="7"/>
  <c r="I17" i="7"/>
  <c r="I16" i="7"/>
  <c r="I15" i="7"/>
  <c r="J18" i="7"/>
  <c r="J17" i="7"/>
  <c r="J16" i="7"/>
  <c r="J15" i="7"/>
  <c r="J14" i="7"/>
  <c r="K18" i="7"/>
  <c r="K17" i="7"/>
  <c r="K16" i="7"/>
  <c r="K15" i="7"/>
  <c r="K14" i="7"/>
  <c r="L18" i="7"/>
  <c r="L17" i="7"/>
  <c r="L16" i="7"/>
  <c r="L15" i="7"/>
  <c r="L14" i="7"/>
  <c r="M18" i="7"/>
  <c r="M17" i="7"/>
  <c r="M16" i="7"/>
  <c r="M15" i="7"/>
  <c r="M14" i="7"/>
  <c r="N18" i="7"/>
  <c r="N17" i="7"/>
  <c r="N16" i="7"/>
  <c r="N15" i="7"/>
  <c r="N14" i="7"/>
  <c r="O18" i="7"/>
  <c r="O17" i="7"/>
  <c r="O16" i="7"/>
  <c r="O15" i="7"/>
  <c r="O14" i="7"/>
  <c r="P18" i="7"/>
  <c r="P17" i="7"/>
  <c r="P16" i="7"/>
  <c r="P15" i="7"/>
  <c r="P14" i="7"/>
  <c r="Q18" i="7"/>
  <c r="Q17" i="7"/>
  <c r="Q16" i="7"/>
  <c r="Q15" i="7"/>
  <c r="Q14" i="7"/>
  <c r="R18" i="7"/>
  <c r="R17" i="7"/>
  <c r="R16" i="7"/>
  <c r="R15" i="7"/>
  <c r="R14" i="7"/>
  <c r="S18" i="7"/>
  <c r="S17" i="7"/>
  <c r="S16" i="7"/>
  <c r="S15" i="7"/>
  <c r="S14" i="7"/>
  <c r="T18" i="7"/>
  <c r="T17" i="7"/>
  <c r="T16" i="7"/>
  <c r="T15" i="7"/>
  <c r="T14" i="7"/>
  <c r="C11" i="7"/>
  <c r="C10" i="7"/>
  <c r="C9" i="7"/>
  <c r="C8" i="7"/>
  <c r="C7" i="7"/>
  <c r="D11" i="7"/>
  <c r="D10" i="7"/>
  <c r="D9" i="7"/>
  <c r="D8" i="7"/>
  <c r="D7" i="7"/>
  <c r="E11" i="7"/>
  <c r="E10" i="7"/>
  <c r="E9" i="7"/>
  <c r="E8" i="7"/>
  <c r="E7" i="7"/>
  <c r="F11" i="7"/>
  <c r="F10" i="7"/>
  <c r="F9" i="7"/>
  <c r="F8" i="7"/>
  <c r="F7" i="7"/>
  <c r="G11" i="7"/>
  <c r="G10" i="7"/>
  <c r="G9" i="7"/>
  <c r="G8" i="7"/>
  <c r="G7" i="7"/>
  <c r="H11" i="7"/>
  <c r="H10" i="7"/>
  <c r="H9" i="7"/>
  <c r="H8" i="7"/>
  <c r="H7" i="7"/>
  <c r="I11" i="7"/>
  <c r="I10" i="7"/>
  <c r="I9" i="7"/>
  <c r="I8" i="7"/>
  <c r="I7" i="7"/>
  <c r="J11" i="7"/>
  <c r="J10" i="7"/>
  <c r="J9" i="7"/>
  <c r="J8" i="7"/>
  <c r="J7" i="7"/>
  <c r="K11" i="7"/>
  <c r="K10" i="7"/>
  <c r="K9" i="7"/>
  <c r="K8" i="7"/>
  <c r="K7" i="7"/>
  <c r="L11" i="7"/>
  <c r="L10" i="7"/>
  <c r="L9" i="7"/>
  <c r="L8" i="7"/>
  <c r="L7" i="7"/>
  <c r="M11" i="7"/>
  <c r="M10" i="7"/>
  <c r="M9" i="7"/>
  <c r="M8" i="7"/>
  <c r="M7" i="7"/>
  <c r="N11" i="7"/>
  <c r="N10" i="7"/>
  <c r="N9" i="7"/>
  <c r="N8" i="7"/>
  <c r="N7" i="7"/>
  <c r="O11" i="7"/>
  <c r="O10" i="7"/>
  <c r="O9" i="7"/>
  <c r="O8" i="7"/>
  <c r="O7" i="7"/>
  <c r="P11" i="7"/>
  <c r="P10" i="7"/>
  <c r="P9" i="7"/>
  <c r="P8" i="7"/>
  <c r="P7" i="7"/>
  <c r="Q11" i="7"/>
  <c r="Q10" i="7"/>
  <c r="Q9" i="7"/>
  <c r="Q8" i="7"/>
  <c r="Q7" i="7"/>
  <c r="R11" i="7"/>
  <c r="R10" i="7"/>
  <c r="R9" i="7"/>
  <c r="R8" i="7"/>
  <c r="R7" i="7"/>
  <c r="S11" i="7"/>
  <c r="S10" i="7"/>
  <c r="S9" i="7"/>
  <c r="S8" i="7"/>
  <c r="S7" i="7"/>
  <c r="T11" i="7"/>
  <c r="T10" i="7"/>
  <c r="T9" i="7"/>
  <c r="T8" i="7"/>
  <c r="T7" i="7"/>
  <c r="U14" i="7"/>
  <c r="V14" i="7"/>
  <c r="W14" i="7"/>
  <c r="X14" i="7"/>
  <c r="Y14" i="7"/>
  <c r="U15" i="7"/>
  <c r="V15" i="7"/>
  <c r="W15" i="7"/>
  <c r="X15" i="7"/>
  <c r="Y15" i="7"/>
  <c r="U16" i="7"/>
  <c r="V16" i="7"/>
  <c r="W16" i="7"/>
  <c r="X16" i="7"/>
  <c r="Y16" i="7"/>
  <c r="U17" i="7"/>
  <c r="V17" i="7"/>
  <c r="W17" i="7"/>
  <c r="X17" i="7"/>
  <c r="Y17" i="7"/>
  <c r="U18" i="7"/>
  <c r="V18" i="7"/>
  <c r="W18" i="7"/>
  <c r="X18" i="7"/>
  <c r="Y18" i="7"/>
  <c r="BJ40" i="8"/>
  <c r="BI40" i="8"/>
  <c r="BH40" i="8"/>
  <c r="BG40" i="8"/>
  <c r="BF40" i="8"/>
  <c r="BE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BJ33" i="8"/>
  <c r="BI33" i="8"/>
  <c r="BH33" i="8"/>
  <c r="BG33" i="8"/>
  <c r="BF33" i="8"/>
  <c r="BE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BJ26" i="8"/>
  <c r="BI26" i="8"/>
  <c r="BH26" i="8"/>
  <c r="BG26" i="8"/>
  <c r="BF26" i="8"/>
  <c r="BE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BJ19" i="8"/>
  <c r="BI19" i="8"/>
  <c r="BH19" i="8"/>
  <c r="BG19" i="8"/>
  <c r="BF19" i="8"/>
  <c r="BE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BJ12" i="8"/>
  <c r="BJ47" i="8" s="1"/>
  <c r="BI12" i="8"/>
  <c r="BH12" i="8"/>
  <c r="BG12" i="8"/>
  <c r="BF12" i="8"/>
  <c r="BE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BJ40" i="9"/>
  <c r="BI40" i="9"/>
  <c r="BH40" i="9"/>
  <c r="BG40" i="9"/>
  <c r="BF40" i="9"/>
  <c r="BE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BJ33" i="9"/>
  <c r="BI33" i="9"/>
  <c r="BH33" i="9"/>
  <c r="BG33" i="9"/>
  <c r="BF33" i="9"/>
  <c r="BE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BJ26" i="9"/>
  <c r="BI26" i="9"/>
  <c r="BH26" i="9"/>
  <c r="BG26" i="9"/>
  <c r="BF26" i="9"/>
  <c r="BE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BJ19" i="9"/>
  <c r="BI19" i="9"/>
  <c r="BH19" i="9"/>
  <c r="BG19" i="9"/>
  <c r="BF19" i="9"/>
  <c r="BE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BJ12" i="9"/>
  <c r="BI12" i="9"/>
  <c r="BH12" i="9"/>
  <c r="BG12" i="9"/>
  <c r="BF12" i="9"/>
  <c r="BE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BJ40" i="10"/>
  <c r="BI40" i="10"/>
  <c r="BH40" i="10"/>
  <c r="BG40" i="10"/>
  <c r="BF40" i="10"/>
  <c r="BE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BJ33" i="10"/>
  <c r="BI33" i="10"/>
  <c r="BG33" i="10"/>
  <c r="BF33" i="10"/>
  <c r="BE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BJ26" i="10"/>
  <c r="BI26" i="10"/>
  <c r="BH26" i="10"/>
  <c r="BG26" i="10"/>
  <c r="BF26" i="10"/>
  <c r="BE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BI19" i="10"/>
  <c r="BH19" i="10"/>
  <c r="BG19" i="10"/>
  <c r="BF19" i="10"/>
  <c r="BE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BJ12" i="10"/>
  <c r="BI12" i="10"/>
  <c r="BH12" i="10"/>
  <c r="BG12" i="10"/>
  <c r="BF12" i="10"/>
  <c r="BE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AK5" i="8"/>
  <c r="AK5" i="9" s="1"/>
  <c r="AK5" i="10" s="1"/>
  <c r="AJ5" i="8"/>
  <c r="AJ5" i="9" s="1"/>
  <c r="AJ5" i="10" s="1"/>
  <c r="AH5" i="8"/>
  <c r="AH5" i="9" s="1"/>
  <c r="AH5" i="10" s="1"/>
  <c r="AG5" i="8"/>
  <c r="AG5" i="9" s="1"/>
  <c r="AG5" i="10" s="1"/>
  <c r="AD5" i="8"/>
  <c r="AD5" i="9" s="1"/>
  <c r="AD5" i="10" s="1"/>
  <c r="AC5" i="8"/>
  <c r="AC5" i="9" s="1"/>
  <c r="AC5" i="10" s="1"/>
  <c r="AB5" i="8"/>
  <c r="AB5" i="9" s="1"/>
  <c r="AB5" i="10" s="1"/>
  <c r="AA5" i="8"/>
  <c r="AA5" i="9" s="1"/>
  <c r="AA5" i="10" s="1"/>
  <c r="Z5" i="8"/>
  <c r="Z5" i="9" s="1"/>
  <c r="Z5" i="10" s="1"/>
  <c r="Y5" i="7"/>
  <c r="Y5" i="8" s="1"/>
  <c r="Y5" i="9" s="1"/>
  <c r="Y5" i="10" s="1"/>
  <c r="X5" i="7"/>
  <c r="X5" i="8" s="1"/>
  <c r="X5" i="9" s="1"/>
  <c r="X5" i="10" s="1"/>
  <c r="W5" i="7"/>
  <c r="W5" i="8" s="1"/>
  <c r="W5" i="9" s="1"/>
  <c r="W5" i="10" s="1"/>
  <c r="V5" i="7"/>
  <c r="V5" i="8" s="1"/>
  <c r="V5" i="9" s="1"/>
  <c r="V5" i="10" s="1"/>
  <c r="U5" i="7"/>
  <c r="U5" i="8" s="1"/>
  <c r="U5" i="9" s="1"/>
  <c r="U5" i="10" s="1"/>
  <c r="T5" i="7"/>
  <c r="T5" i="8" s="1"/>
  <c r="T5" i="9" s="1"/>
  <c r="T5" i="10" s="1"/>
  <c r="S5" i="7"/>
  <c r="S5" i="8" s="1"/>
  <c r="S5" i="9" s="1"/>
  <c r="S5" i="10" s="1"/>
  <c r="R5" i="7"/>
  <c r="R5" i="8" s="1"/>
  <c r="R5" i="9" s="1"/>
  <c r="R5" i="10" s="1"/>
  <c r="Q5" i="7"/>
  <c r="Q5" i="8" s="1"/>
  <c r="Q5" i="9" s="1"/>
  <c r="Q5" i="10" s="1"/>
  <c r="P5" i="7"/>
  <c r="P5" i="8" s="1"/>
  <c r="P5" i="9" s="1"/>
  <c r="P5" i="10" s="1"/>
  <c r="O5" i="7"/>
  <c r="O5" i="8" s="1"/>
  <c r="O5" i="9" s="1"/>
  <c r="O5" i="10" s="1"/>
  <c r="N5" i="7"/>
  <c r="N5" i="8" s="1"/>
  <c r="N5" i="9" s="1"/>
  <c r="N5" i="10" s="1"/>
  <c r="M5" i="7"/>
  <c r="M5" i="8" s="1"/>
  <c r="M5" i="9" s="1"/>
  <c r="M5" i="10" s="1"/>
  <c r="L5" i="7"/>
  <c r="L5" i="8" s="1"/>
  <c r="L5" i="9" s="1"/>
  <c r="L5" i="10" s="1"/>
  <c r="K5" i="7"/>
  <c r="K5" i="8" s="1"/>
  <c r="K5" i="9" s="1"/>
  <c r="K5" i="10" s="1"/>
  <c r="J5" i="7"/>
  <c r="J5" i="8" s="1"/>
  <c r="J5" i="9" s="1"/>
  <c r="J5" i="10" s="1"/>
  <c r="I5" i="7"/>
  <c r="I5" i="8" s="1"/>
  <c r="I5" i="9" s="1"/>
  <c r="I5" i="10" s="1"/>
  <c r="H5" i="7"/>
  <c r="H5" i="8" s="1"/>
  <c r="H5" i="9" s="1"/>
  <c r="H5" i="10" s="1"/>
  <c r="G5" i="7"/>
  <c r="G5" i="8" s="1"/>
  <c r="G5" i="9" s="1"/>
  <c r="G5" i="10" s="1"/>
  <c r="F5" i="7"/>
  <c r="F5" i="8" s="1"/>
  <c r="F5" i="9" s="1"/>
  <c r="F5" i="10" s="1"/>
  <c r="E5" i="7"/>
  <c r="E5" i="8" s="1"/>
  <c r="E5" i="9" s="1"/>
  <c r="E5" i="10" s="1"/>
  <c r="D5" i="7"/>
  <c r="D5" i="8" s="1"/>
  <c r="D5" i="9" s="1"/>
  <c r="D5" i="10" s="1"/>
  <c r="C5" i="7"/>
  <c r="C5" i="8" s="1"/>
  <c r="C5" i="9" s="1"/>
  <c r="C5" i="10" s="1"/>
  <c r="BG5" i="6"/>
  <c r="BJ44" i="9"/>
  <c r="AF53" i="10"/>
  <c r="AE53" i="10"/>
  <c r="AD53" i="10"/>
  <c r="AC53" i="10"/>
  <c r="AB53" i="10"/>
  <c r="AA53" i="10"/>
  <c r="AF52" i="10"/>
  <c r="AE52" i="10"/>
  <c r="AD52" i="10"/>
  <c r="AC52" i="10"/>
  <c r="AB52" i="10"/>
  <c r="AA52" i="10"/>
  <c r="AF51" i="10"/>
  <c r="AE51" i="10"/>
  <c r="AD51" i="10"/>
  <c r="AC51" i="10"/>
  <c r="AB51" i="10"/>
  <c r="AA51" i="10"/>
  <c r="AF50" i="10"/>
  <c r="AE50" i="10"/>
  <c r="AD50" i="10"/>
  <c r="AC50" i="10"/>
  <c r="AB50" i="10"/>
  <c r="AA50" i="10"/>
  <c r="AF49" i="10"/>
  <c r="AE49" i="10"/>
  <c r="AD49" i="10"/>
  <c r="AC49" i="10"/>
  <c r="AB49" i="10"/>
  <c r="AA49" i="10"/>
  <c r="AF46" i="10"/>
  <c r="AE46" i="10"/>
  <c r="AD46" i="10"/>
  <c r="AC46" i="10"/>
  <c r="AB46" i="10"/>
  <c r="AA46" i="10"/>
  <c r="AF45" i="10"/>
  <c r="AE45" i="10"/>
  <c r="AD45" i="10"/>
  <c r="AC45" i="10"/>
  <c r="AB45" i="10"/>
  <c r="AA45" i="10"/>
  <c r="AF44" i="10"/>
  <c r="AE44" i="10"/>
  <c r="AD44" i="10"/>
  <c r="AC44" i="10"/>
  <c r="AB44" i="10"/>
  <c r="AA44" i="10"/>
  <c r="AF43" i="10"/>
  <c r="AE43" i="10"/>
  <c r="AD43" i="10"/>
  <c r="AC43" i="10"/>
  <c r="AB43" i="10"/>
  <c r="AA43" i="10"/>
  <c r="AF42" i="10"/>
  <c r="AE42" i="10"/>
  <c r="AD42" i="10"/>
  <c r="AC42" i="10"/>
  <c r="AB42" i="10"/>
  <c r="AA42" i="10"/>
  <c r="AF53" i="9"/>
  <c r="AE53" i="9"/>
  <c r="AD53" i="9"/>
  <c r="AC53" i="9"/>
  <c r="AB53" i="9"/>
  <c r="AA53" i="9"/>
  <c r="AF52" i="9"/>
  <c r="AE52" i="9"/>
  <c r="AD52" i="9"/>
  <c r="AC52" i="9"/>
  <c r="AB52" i="9"/>
  <c r="AA52" i="9"/>
  <c r="AF51" i="9"/>
  <c r="AE51" i="9"/>
  <c r="AD51" i="9"/>
  <c r="AC51" i="9"/>
  <c r="AB51" i="9"/>
  <c r="AA51" i="9"/>
  <c r="AF50" i="9"/>
  <c r="AE50" i="9"/>
  <c r="AD50" i="9"/>
  <c r="AC50" i="9"/>
  <c r="AB50" i="9"/>
  <c r="AA50" i="9"/>
  <c r="AF49" i="9"/>
  <c r="AE49" i="9"/>
  <c r="AD49" i="9"/>
  <c r="AC49" i="9"/>
  <c r="AB49" i="9"/>
  <c r="AA49" i="9"/>
  <c r="AF46" i="9"/>
  <c r="AE46" i="9"/>
  <c r="AD46" i="9"/>
  <c r="AC46" i="9"/>
  <c r="AB46" i="9"/>
  <c r="AA46" i="9"/>
  <c r="AF45" i="9"/>
  <c r="AE45" i="9"/>
  <c r="AD45" i="9"/>
  <c r="AC45" i="9"/>
  <c r="AB45" i="9"/>
  <c r="AA45" i="9"/>
  <c r="AF44" i="9"/>
  <c r="AE44" i="9"/>
  <c r="AD44" i="9"/>
  <c r="AC44" i="9"/>
  <c r="AB44" i="9"/>
  <c r="AA44" i="9"/>
  <c r="AF43" i="9"/>
  <c r="AE43" i="9"/>
  <c r="AD43" i="9"/>
  <c r="AC43" i="9"/>
  <c r="AB43" i="9"/>
  <c r="AA43" i="9"/>
  <c r="AF42" i="9"/>
  <c r="AE42" i="9"/>
  <c r="AD42" i="9"/>
  <c r="AC42" i="9"/>
  <c r="AB42" i="9"/>
  <c r="AA42" i="9"/>
  <c r="AF53" i="8"/>
  <c r="AE53" i="8"/>
  <c r="AD53" i="8"/>
  <c r="AC53" i="8"/>
  <c r="AB53" i="8"/>
  <c r="AA53" i="8"/>
  <c r="AF52" i="8"/>
  <c r="AE52" i="8"/>
  <c r="AD52" i="8"/>
  <c r="AC52" i="8"/>
  <c r="AB52" i="8"/>
  <c r="AA52" i="8"/>
  <c r="AF51" i="8"/>
  <c r="AE51" i="8"/>
  <c r="AD51" i="8"/>
  <c r="AC51" i="8"/>
  <c r="AB51" i="8"/>
  <c r="AA51" i="8"/>
  <c r="AF50" i="8"/>
  <c r="AE50" i="8"/>
  <c r="AD50" i="8"/>
  <c r="AC50" i="8"/>
  <c r="AB50" i="8"/>
  <c r="AA50" i="8"/>
  <c r="AF49" i="8"/>
  <c r="AE49" i="8"/>
  <c r="AD49" i="8"/>
  <c r="AC49" i="8"/>
  <c r="AB49" i="8"/>
  <c r="AA49" i="8"/>
  <c r="AF46" i="8"/>
  <c r="AE46" i="8"/>
  <c r="AD46" i="8"/>
  <c r="AC46" i="8"/>
  <c r="AB46" i="8"/>
  <c r="AA46" i="8"/>
  <c r="AF45" i="8"/>
  <c r="AE45" i="8"/>
  <c r="AD45" i="8"/>
  <c r="AC45" i="8"/>
  <c r="AB45" i="8"/>
  <c r="AA45" i="8"/>
  <c r="AF44" i="8"/>
  <c r="AE44" i="8"/>
  <c r="AD44" i="8"/>
  <c r="AC44" i="8"/>
  <c r="AB44" i="8"/>
  <c r="AA44" i="8"/>
  <c r="AF43" i="8"/>
  <c r="AE43" i="8"/>
  <c r="AD43" i="8"/>
  <c r="AC43" i="8"/>
  <c r="AB43" i="8"/>
  <c r="AA43" i="8"/>
  <c r="AF42" i="8"/>
  <c r="AE42" i="8"/>
  <c r="AD42" i="8"/>
  <c r="AC42" i="8"/>
  <c r="AB42" i="8"/>
  <c r="AA42" i="8"/>
  <c r="BE42" i="10"/>
  <c r="BF42" i="10"/>
  <c r="BG42" i="10"/>
  <c r="BH42" i="10"/>
  <c r="BI42" i="10"/>
  <c r="BJ42" i="10"/>
  <c r="BE43" i="10"/>
  <c r="BF43" i="10"/>
  <c r="BG43" i="10"/>
  <c r="BH43" i="10"/>
  <c r="BI43" i="10"/>
  <c r="BJ43" i="10"/>
  <c r="BE44" i="10"/>
  <c r="BF44" i="10"/>
  <c r="BG44" i="10"/>
  <c r="BH44" i="10"/>
  <c r="BI44" i="10"/>
  <c r="BJ44" i="10"/>
  <c r="BE45" i="10"/>
  <c r="BF45" i="10"/>
  <c r="BG45" i="10"/>
  <c r="BH45" i="10"/>
  <c r="BI45" i="10"/>
  <c r="BJ45" i="10"/>
  <c r="BE46" i="10"/>
  <c r="BF46" i="10"/>
  <c r="BG46" i="10"/>
  <c r="BH46" i="10"/>
  <c r="BI46" i="10"/>
  <c r="BJ46" i="10"/>
  <c r="BE49" i="10"/>
  <c r="BF49" i="10"/>
  <c r="BG49" i="10"/>
  <c r="BH49" i="10"/>
  <c r="BI49" i="10"/>
  <c r="BJ49" i="10"/>
  <c r="BE50" i="10"/>
  <c r="BF50" i="10"/>
  <c r="BG50" i="10"/>
  <c r="BH50" i="10"/>
  <c r="BI50" i="10"/>
  <c r="BJ50" i="10"/>
  <c r="BE51" i="10"/>
  <c r="BF51" i="10"/>
  <c r="BG51" i="10"/>
  <c r="BH51" i="10"/>
  <c r="BI51" i="10"/>
  <c r="BJ51" i="10"/>
  <c r="BE52" i="10"/>
  <c r="BF52" i="10"/>
  <c r="BG52" i="10"/>
  <c r="BH52" i="10"/>
  <c r="BI52" i="10"/>
  <c r="BJ52" i="10"/>
  <c r="BE53" i="10"/>
  <c r="BF53" i="10"/>
  <c r="BG53" i="10"/>
  <c r="BH53" i="10"/>
  <c r="BI53" i="10"/>
  <c r="BJ53" i="10"/>
  <c r="BE42" i="9"/>
  <c r="BF42" i="9"/>
  <c r="BG42" i="9"/>
  <c r="BH42" i="9"/>
  <c r="BI42" i="9"/>
  <c r="BJ42" i="9"/>
  <c r="BE43" i="9"/>
  <c r="BF43" i="9"/>
  <c r="BG43" i="9"/>
  <c r="BH43" i="9"/>
  <c r="BI43" i="9"/>
  <c r="BJ43" i="9"/>
  <c r="BE44" i="9"/>
  <c r="BF44" i="9"/>
  <c r="BG44" i="9"/>
  <c r="BH44" i="9"/>
  <c r="BI44" i="9"/>
  <c r="BE45" i="9"/>
  <c r="BF45" i="9"/>
  <c r="BG45" i="9"/>
  <c r="BH45" i="9"/>
  <c r="BI45" i="9"/>
  <c r="BJ45" i="9"/>
  <c r="BE46" i="9"/>
  <c r="BF46" i="9"/>
  <c r="BG46" i="9"/>
  <c r="BH46" i="9"/>
  <c r="BI46" i="9"/>
  <c r="BJ46" i="9"/>
  <c r="BE49" i="9"/>
  <c r="BF49" i="9"/>
  <c r="BG49" i="9"/>
  <c r="BH49" i="9"/>
  <c r="BI49" i="9"/>
  <c r="BJ49" i="9"/>
  <c r="BE50" i="9"/>
  <c r="BF50" i="9"/>
  <c r="BG50" i="9"/>
  <c r="BH50" i="9"/>
  <c r="BI50" i="9"/>
  <c r="BJ50" i="9"/>
  <c r="BE51" i="9"/>
  <c r="BF51" i="9"/>
  <c r="BG51" i="9"/>
  <c r="BH51" i="9"/>
  <c r="BI51" i="9"/>
  <c r="BJ51" i="9"/>
  <c r="BE52" i="9"/>
  <c r="BF52" i="9"/>
  <c r="BG52" i="9"/>
  <c r="BH52" i="9"/>
  <c r="BI52" i="9"/>
  <c r="BJ52" i="9"/>
  <c r="BE53" i="9"/>
  <c r="BF53" i="9"/>
  <c r="BG53" i="9"/>
  <c r="BH53" i="9"/>
  <c r="BI53" i="9"/>
  <c r="BJ53" i="9"/>
  <c r="BE42" i="8"/>
  <c r="BF42" i="8"/>
  <c r="BG42" i="8"/>
  <c r="BH42" i="8"/>
  <c r="BI42" i="8"/>
  <c r="BJ42" i="8"/>
  <c r="BE43" i="8"/>
  <c r="BF43" i="8"/>
  <c r="BG43" i="8"/>
  <c r="BH43" i="8"/>
  <c r="BI43" i="8"/>
  <c r="BJ43" i="8"/>
  <c r="BE44" i="8"/>
  <c r="BF44" i="8"/>
  <c r="BG44" i="8"/>
  <c r="BH44" i="8"/>
  <c r="BI44" i="8"/>
  <c r="BJ44" i="8"/>
  <c r="BE45" i="8"/>
  <c r="BF45" i="8"/>
  <c r="BG45" i="8"/>
  <c r="BH45" i="8"/>
  <c r="BI45" i="8"/>
  <c r="BJ45" i="8"/>
  <c r="BE46" i="8"/>
  <c r="BF46" i="8"/>
  <c r="BG46" i="8"/>
  <c r="BH46" i="8"/>
  <c r="BI46" i="8"/>
  <c r="BJ46" i="8"/>
  <c r="BE49" i="8"/>
  <c r="BF49" i="8"/>
  <c r="BG49" i="8"/>
  <c r="BH49" i="8"/>
  <c r="BI49" i="8"/>
  <c r="BJ49" i="8"/>
  <c r="BE50" i="8"/>
  <c r="BF50" i="8"/>
  <c r="BG50" i="8"/>
  <c r="BH50" i="8"/>
  <c r="BI50" i="8"/>
  <c r="BJ50" i="8"/>
  <c r="BE51" i="8"/>
  <c r="BF51" i="8"/>
  <c r="BG51" i="8"/>
  <c r="BH51" i="8"/>
  <c r="BI51" i="8"/>
  <c r="BJ51" i="8"/>
  <c r="BE52" i="8"/>
  <c r="BF52" i="8"/>
  <c r="BG52" i="8"/>
  <c r="BH52" i="8"/>
  <c r="BI52" i="8"/>
  <c r="BJ52" i="8"/>
  <c r="BE53" i="8"/>
  <c r="BF53" i="8"/>
  <c r="BG53" i="8"/>
  <c r="BH53" i="8"/>
  <c r="BI53" i="8"/>
  <c r="BJ53" i="8"/>
  <c r="BG12" i="6"/>
  <c r="Z53" i="10"/>
  <c r="Y53" i="10"/>
  <c r="X53" i="10"/>
  <c r="W53" i="10"/>
  <c r="V53" i="10"/>
  <c r="U53" i="10"/>
  <c r="T53" i="10"/>
  <c r="S53" i="10"/>
  <c r="R53" i="10"/>
  <c r="Q53" i="10"/>
  <c r="P53" i="10"/>
  <c r="O53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O42" i="9"/>
  <c r="P42" i="9"/>
  <c r="Q42" i="9"/>
  <c r="R42" i="9"/>
  <c r="S42" i="9"/>
  <c r="T42" i="9"/>
  <c r="O43" i="9"/>
  <c r="P43" i="9"/>
  <c r="Q43" i="9"/>
  <c r="R43" i="9"/>
  <c r="S43" i="9"/>
  <c r="T43" i="9"/>
  <c r="O44" i="9"/>
  <c r="P44" i="9"/>
  <c r="Q44" i="9"/>
  <c r="R44" i="9"/>
  <c r="S44" i="9"/>
  <c r="T44" i="9"/>
  <c r="O45" i="9"/>
  <c r="P45" i="9"/>
  <c r="Q45" i="9"/>
  <c r="R45" i="9"/>
  <c r="S45" i="9"/>
  <c r="T45" i="9"/>
  <c r="O46" i="9"/>
  <c r="P46" i="9"/>
  <c r="Q46" i="9"/>
  <c r="R46" i="9"/>
  <c r="S46" i="9"/>
  <c r="T46" i="9"/>
  <c r="O49" i="9"/>
  <c r="P49" i="9"/>
  <c r="Q49" i="9"/>
  <c r="R49" i="9"/>
  <c r="S49" i="9"/>
  <c r="T49" i="9"/>
  <c r="O50" i="9"/>
  <c r="P50" i="9"/>
  <c r="Q50" i="9"/>
  <c r="R50" i="9"/>
  <c r="S50" i="9"/>
  <c r="T50" i="9"/>
  <c r="O51" i="9"/>
  <c r="P51" i="9"/>
  <c r="Q51" i="9"/>
  <c r="R51" i="9"/>
  <c r="S51" i="9"/>
  <c r="T51" i="9"/>
  <c r="O52" i="9"/>
  <c r="P52" i="9"/>
  <c r="Q52" i="9"/>
  <c r="R52" i="9"/>
  <c r="S52" i="9"/>
  <c r="T52" i="9"/>
  <c r="O53" i="9"/>
  <c r="P53" i="9"/>
  <c r="Q53" i="9"/>
  <c r="R53" i="9"/>
  <c r="S53" i="9"/>
  <c r="T53" i="9"/>
  <c r="O42" i="8"/>
  <c r="P42" i="8"/>
  <c r="Q42" i="8"/>
  <c r="R42" i="8"/>
  <c r="S42" i="8"/>
  <c r="T42" i="8"/>
  <c r="O43" i="8"/>
  <c r="P43" i="8"/>
  <c r="Q43" i="8"/>
  <c r="R43" i="8"/>
  <c r="S43" i="8"/>
  <c r="T43" i="8"/>
  <c r="O44" i="8"/>
  <c r="P44" i="8"/>
  <c r="Q44" i="8"/>
  <c r="R44" i="8"/>
  <c r="S44" i="8"/>
  <c r="T44" i="8"/>
  <c r="O45" i="8"/>
  <c r="P45" i="8"/>
  <c r="Q45" i="8"/>
  <c r="R45" i="8"/>
  <c r="S45" i="8"/>
  <c r="T45" i="8"/>
  <c r="O46" i="8"/>
  <c r="P46" i="8"/>
  <c r="Q46" i="8"/>
  <c r="R46" i="8"/>
  <c r="S46" i="8"/>
  <c r="T46" i="8"/>
  <c r="O49" i="8"/>
  <c r="P49" i="8"/>
  <c r="Q49" i="8"/>
  <c r="R49" i="8"/>
  <c r="S49" i="8"/>
  <c r="T49" i="8"/>
  <c r="O50" i="8"/>
  <c r="P50" i="8"/>
  <c r="Q50" i="8"/>
  <c r="R50" i="8"/>
  <c r="S50" i="8"/>
  <c r="T50" i="8"/>
  <c r="O51" i="8"/>
  <c r="P51" i="8"/>
  <c r="Q51" i="8"/>
  <c r="R51" i="8"/>
  <c r="S51" i="8"/>
  <c r="T51" i="8"/>
  <c r="O52" i="8"/>
  <c r="P52" i="8"/>
  <c r="Q52" i="8"/>
  <c r="R52" i="8"/>
  <c r="S52" i="8"/>
  <c r="T52" i="8"/>
  <c r="O53" i="8"/>
  <c r="P53" i="8"/>
  <c r="Q53" i="8"/>
  <c r="R53" i="8"/>
  <c r="S53" i="8"/>
  <c r="T53" i="8"/>
  <c r="N53" i="10"/>
  <c r="M53" i="10"/>
  <c r="L53" i="10"/>
  <c r="K53" i="10"/>
  <c r="J53" i="10"/>
  <c r="I53" i="10"/>
  <c r="N52" i="10"/>
  <c r="M52" i="10"/>
  <c r="L52" i="10"/>
  <c r="K52" i="10"/>
  <c r="J52" i="10"/>
  <c r="I52" i="10"/>
  <c r="N51" i="10"/>
  <c r="M51" i="10"/>
  <c r="L51" i="10"/>
  <c r="K51" i="10"/>
  <c r="J51" i="10"/>
  <c r="I51" i="10"/>
  <c r="N50" i="10"/>
  <c r="M50" i="10"/>
  <c r="L50" i="10"/>
  <c r="K50" i="10"/>
  <c r="J50" i="10"/>
  <c r="I50" i="10"/>
  <c r="N49" i="10"/>
  <c r="M49" i="10"/>
  <c r="L49" i="10"/>
  <c r="K49" i="10"/>
  <c r="J49" i="10"/>
  <c r="I49" i="10"/>
  <c r="N46" i="10"/>
  <c r="M46" i="10"/>
  <c r="L46" i="10"/>
  <c r="K46" i="10"/>
  <c r="J46" i="10"/>
  <c r="I46" i="10"/>
  <c r="N45" i="10"/>
  <c r="M45" i="10"/>
  <c r="L45" i="10"/>
  <c r="K45" i="10"/>
  <c r="J45" i="10"/>
  <c r="I45" i="10"/>
  <c r="N44" i="10"/>
  <c r="M44" i="10"/>
  <c r="L44" i="10"/>
  <c r="K44" i="10"/>
  <c r="J44" i="10"/>
  <c r="I44" i="10"/>
  <c r="N43" i="10"/>
  <c r="M43" i="10"/>
  <c r="L43" i="10"/>
  <c r="K43" i="10"/>
  <c r="J43" i="10"/>
  <c r="I43" i="10"/>
  <c r="N42" i="10"/>
  <c r="M42" i="10"/>
  <c r="L42" i="10"/>
  <c r="K42" i="10"/>
  <c r="J42" i="10"/>
  <c r="I42" i="10"/>
  <c r="Z53" i="9"/>
  <c r="Y53" i="9"/>
  <c r="X53" i="9"/>
  <c r="W53" i="9"/>
  <c r="V53" i="9"/>
  <c r="U53" i="9"/>
  <c r="N53" i="9"/>
  <c r="M53" i="9"/>
  <c r="L53" i="9"/>
  <c r="K53" i="9"/>
  <c r="J53" i="9"/>
  <c r="I53" i="9"/>
  <c r="Z52" i="9"/>
  <c r="Y52" i="9"/>
  <c r="X52" i="9"/>
  <c r="W52" i="9"/>
  <c r="V52" i="9"/>
  <c r="U52" i="9"/>
  <c r="N52" i="9"/>
  <c r="M52" i="9"/>
  <c r="L52" i="9"/>
  <c r="K52" i="9"/>
  <c r="J52" i="9"/>
  <c r="I52" i="9"/>
  <c r="Z51" i="9"/>
  <c r="Y51" i="9"/>
  <c r="X51" i="9"/>
  <c r="W51" i="9"/>
  <c r="V51" i="9"/>
  <c r="U51" i="9"/>
  <c r="N51" i="9"/>
  <c r="M51" i="9"/>
  <c r="L51" i="9"/>
  <c r="K51" i="9"/>
  <c r="J51" i="9"/>
  <c r="I51" i="9"/>
  <c r="Z50" i="9"/>
  <c r="Y50" i="9"/>
  <c r="X50" i="9"/>
  <c r="W50" i="9"/>
  <c r="V50" i="9"/>
  <c r="U50" i="9"/>
  <c r="N50" i="9"/>
  <c r="M50" i="9"/>
  <c r="L50" i="9"/>
  <c r="K50" i="9"/>
  <c r="J50" i="9"/>
  <c r="I50" i="9"/>
  <c r="Z49" i="9"/>
  <c r="Y49" i="9"/>
  <c r="X49" i="9"/>
  <c r="W49" i="9"/>
  <c r="V49" i="9"/>
  <c r="U49" i="9"/>
  <c r="N49" i="9"/>
  <c r="M49" i="9"/>
  <c r="L49" i="9"/>
  <c r="K49" i="9"/>
  <c r="J49" i="9"/>
  <c r="I49" i="9"/>
  <c r="Z46" i="9"/>
  <c r="Y46" i="9"/>
  <c r="X46" i="9"/>
  <c r="W46" i="9"/>
  <c r="V46" i="9"/>
  <c r="U46" i="9"/>
  <c r="N46" i="9"/>
  <c r="M46" i="9"/>
  <c r="L46" i="9"/>
  <c r="K46" i="9"/>
  <c r="J46" i="9"/>
  <c r="I46" i="9"/>
  <c r="Z45" i="9"/>
  <c r="Y45" i="9"/>
  <c r="X45" i="9"/>
  <c r="W45" i="9"/>
  <c r="V45" i="9"/>
  <c r="U45" i="9"/>
  <c r="N45" i="9"/>
  <c r="M45" i="9"/>
  <c r="L45" i="9"/>
  <c r="K45" i="9"/>
  <c r="J45" i="9"/>
  <c r="I45" i="9"/>
  <c r="Z44" i="9"/>
  <c r="Y44" i="9"/>
  <c r="X44" i="9"/>
  <c r="W44" i="9"/>
  <c r="V44" i="9"/>
  <c r="U44" i="9"/>
  <c r="N44" i="9"/>
  <c r="M44" i="9"/>
  <c r="L44" i="9"/>
  <c r="K44" i="9"/>
  <c r="J44" i="9"/>
  <c r="I44" i="9"/>
  <c r="Z43" i="9"/>
  <c r="Y43" i="9"/>
  <c r="X43" i="9"/>
  <c r="W43" i="9"/>
  <c r="V43" i="9"/>
  <c r="U43" i="9"/>
  <c r="N43" i="9"/>
  <c r="M43" i="9"/>
  <c r="L43" i="9"/>
  <c r="K43" i="9"/>
  <c r="J43" i="9"/>
  <c r="I43" i="9"/>
  <c r="Z42" i="9"/>
  <c r="Y42" i="9"/>
  <c r="X42" i="9"/>
  <c r="W42" i="9"/>
  <c r="V42" i="9"/>
  <c r="U42" i="9"/>
  <c r="N42" i="9"/>
  <c r="M42" i="9"/>
  <c r="L42" i="9"/>
  <c r="K42" i="9"/>
  <c r="J42" i="9"/>
  <c r="I42" i="9"/>
  <c r="EA5" i="8"/>
  <c r="EA5" i="9" s="1"/>
  <c r="Z53" i="8"/>
  <c r="Y53" i="8"/>
  <c r="X53" i="8"/>
  <c r="W53" i="8"/>
  <c r="V53" i="8"/>
  <c r="U53" i="8"/>
  <c r="N53" i="8"/>
  <c r="M53" i="8"/>
  <c r="L53" i="8"/>
  <c r="K53" i="8"/>
  <c r="J53" i="8"/>
  <c r="I53" i="8"/>
  <c r="Z52" i="8"/>
  <c r="Y52" i="8"/>
  <c r="X52" i="8"/>
  <c r="W52" i="8"/>
  <c r="V52" i="8"/>
  <c r="U52" i="8"/>
  <c r="N52" i="8"/>
  <c r="M52" i="8"/>
  <c r="L52" i="8"/>
  <c r="K52" i="8"/>
  <c r="J52" i="8"/>
  <c r="I52" i="8"/>
  <c r="Z51" i="8"/>
  <c r="Y51" i="8"/>
  <c r="X51" i="8"/>
  <c r="W51" i="8"/>
  <c r="V51" i="8"/>
  <c r="U51" i="8"/>
  <c r="N51" i="8"/>
  <c r="M51" i="8"/>
  <c r="L51" i="8"/>
  <c r="K51" i="8"/>
  <c r="J51" i="8"/>
  <c r="I51" i="8"/>
  <c r="Z50" i="8"/>
  <c r="Y50" i="8"/>
  <c r="X50" i="8"/>
  <c r="W50" i="8"/>
  <c r="V50" i="8"/>
  <c r="U50" i="8"/>
  <c r="N50" i="8"/>
  <c r="M50" i="8"/>
  <c r="L50" i="8"/>
  <c r="K50" i="8"/>
  <c r="J50" i="8"/>
  <c r="I50" i="8"/>
  <c r="Z49" i="8"/>
  <c r="Y49" i="8"/>
  <c r="X49" i="8"/>
  <c r="W49" i="8"/>
  <c r="V49" i="8"/>
  <c r="U49" i="8"/>
  <c r="N49" i="8"/>
  <c r="M49" i="8"/>
  <c r="L49" i="8"/>
  <c r="K49" i="8"/>
  <c r="J49" i="8"/>
  <c r="I49" i="8"/>
  <c r="Z46" i="8"/>
  <c r="Y46" i="8"/>
  <c r="X46" i="8"/>
  <c r="W46" i="8"/>
  <c r="V46" i="8"/>
  <c r="U46" i="8"/>
  <c r="N46" i="8"/>
  <c r="M46" i="8"/>
  <c r="L46" i="8"/>
  <c r="K46" i="8"/>
  <c r="J46" i="8"/>
  <c r="I46" i="8"/>
  <c r="Z45" i="8"/>
  <c r="Y45" i="8"/>
  <c r="X45" i="8"/>
  <c r="W45" i="8"/>
  <c r="V45" i="8"/>
  <c r="U45" i="8"/>
  <c r="N45" i="8"/>
  <c r="M45" i="8"/>
  <c r="L45" i="8"/>
  <c r="K45" i="8"/>
  <c r="J45" i="8"/>
  <c r="I45" i="8"/>
  <c r="Z44" i="8"/>
  <c r="Y44" i="8"/>
  <c r="X44" i="8"/>
  <c r="W44" i="8"/>
  <c r="V44" i="8"/>
  <c r="U44" i="8"/>
  <c r="N44" i="8"/>
  <c r="M44" i="8"/>
  <c r="L44" i="8"/>
  <c r="K44" i="8"/>
  <c r="J44" i="8"/>
  <c r="I44" i="8"/>
  <c r="Z43" i="8"/>
  <c r="Y43" i="8"/>
  <c r="X43" i="8"/>
  <c r="W43" i="8"/>
  <c r="V43" i="8"/>
  <c r="U43" i="8"/>
  <c r="N43" i="8"/>
  <c r="M43" i="8"/>
  <c r="L43" i="8"/>
  <c r="K43" i="8"/>
  <c r="J43" i="8"/>
  <c r="I43" i="8"/>
  <c r="Z42" i="8"/>
  <c r="Y42" i="8"/>
  <c r="X42" i="8"/>
  <c r="W42" i="8"/>
  <c r="V42" i="8"/>
  <c r="U42" i="8"/>
  <c r="N42" i="8"/>
  <c r="M42" i="8"/>
  <c r="L42" i="8"/>
  <c r="K42" i="8"/>
  <c r="J42" i="8"/>
  <c r="I42" i="8"/>
  <c r="Y39" i="7"/>
  <c r="X39" i="7"/>
  <c r="W39" i="7"/>
  <c r="V39" i="7"/>
  <c r="U39" i="7"/>
  <c r="Y38" i="7"/>
  <c r="X38" i="7"/>
  <c r="W38" i="7"/>
  <c r="V38" i="7"/>
  <c r="U38" i="7"/>
  <c r="Y37" i="7"/>
  <c r="X37" i="7"/>
  <c r="W37" i="7"/>
  <c r="V37" i="7"/>
  <c r="U37" i="7"/>
  <c r="Y36" i="7"/>
  <c r="X36" i="7"/>
  <c r="W36" i="7"/>
  <c r="V36" i="7"/>
  <c r="U36" i="7"/>
  <c r="Y35" i="7"/>
  <c r="X35" i="7"/>
  <c r="W35" i="7"/>
  <c r="V35" i="7"/>
  <c r="U35" i="7"/>
  <c r="Y32" i="7"/>
  <c r="X32" i="7"/>
  <c r="W32" i="7"/>
  <c r="V32" i="7"/>
  <c r="U32" i="7"/>
  <c r="Y31" i="7"/>
  <c r="X31" i="7"/>
  <c r="W31" i="7"/>
  <c r="V31" i="7"/>
  <c r="U31" i="7"/>
  <c r="Y30" i="7"/>
  <c r="X30" i="7"/>
  <c r="W30" i="7"/>
  <c r="V30" i="7"/>
  <c r="U30" i="7"/>
  <c r="Y29" i="7"/>
  <c r="X29" i="7"/>
  <c r="W29" i="7"/>
  <c r="V29" i="7"/>
  <c r="U29" i="7"/>
  <c r="Y28" i="7"/>
  <c r="X28" i="7"/>
  <c r="W28" i="7"/>
  <c r="V28" i="7"/>
  <c r="U28" i="7"/>
  <c r="Y25" i="7"/>
  <c r="X25" i="7"/>
  <c r="W25" i="7"/>
  <c r="V25" i="7"/>
  <c r="Y24" i="7"/>
  <c r="X24" i="7"/>
  <c r="W24" i="7"/>
  <c r="V24" i="7"/>
  <c r="Y23" i="7"/>
  <c r="X23" i="7"/>
  <c r="W23" i="7"/>
  <c r="V23" i="7"/>
  <c r="Y22" i="7"/>
  <c r="X22" i="7"/>
  <c r="W22" i="7"/>
  <c r="V22" i="7"/>
  <c r="Y21" i="7"/>
  <c r="X21" i="7"/>
  <c r="W21" i="7"/>
  <c r="V21" i="7"/>
  <c r="Y11" i="7"/>
  <c r="X11" i="7"/>
  <c r="W11" i="7"/>
  <c r="V11" i="7"/>
  <c r="U11" i="7"/>
  <c r="Y10" i="7"/>
  <c r="X10" i="7"/>
  <c r="W10" i="7"/>
  <c r="V10" i="7"/>
  <c r="U10" i="7"/>
  <c r="Y9" i="7"/>
  <c r="X9" i="7"/>
  <c r="W9" i="7"/>
  <c r="V9" i="7"/>
  <c r="U9" i="7"/>
  <c r="Y8" i="7"/>
  <c r="X8" i="7"/>
  <c r="W8" i="7"/>
  <c r="V8" i="7"/>
  <c r="U8" i="7"/>
  <c r="Y7" i="7"/>
  <c r="X7" i="7"/>
  <c r="W7" i="7"/>
  <c r="V7" i="7"/>
  <c r="U7" i="7"/>
  <c r="BG5" i="4"/>
  <c r="D53" i="10"/>
  <c r="E53" i="10"/>
  <c r="F53" i="10"/>
  <c r="G53" i="10"/>
  <c r="H53" i="10"/>
  <c r="D52" i="10"/>
  <c r="E52" i="10"/>
  <c r="F52" i="10"/>
  <c r="G52" i="10"/>
  <c r="H52" i="10"/>
  <c r="D51" i="10"/>
  <c r="E51" i="10"/>
  <c r="F51" i="10"/>
  <c r="G51" i="10"/>
  <c r="H51" i="10"/>
  <c r="D50" i="10"/>
  <c r="E50" i="10"/>
  <c r="F50" i="10"/>
  <c r="G50" i="10"/>
  <c r="H50" i="10"/>
  <c r="D49" i="10"/>
  <c r="E49" i="10"/>
  <c r="F49" i="10"/>
  <c r="G49" i="10"/>
  <c r="H49" i="10"/>
  <c r="C53" i="10"/>
  <c r="C52" i="10"/>
  <c r="C51" i="10"/>
  <c r="C50" i="10"/>
  <c r="C49" i="10"/>
  <c r="D46" i="10"/>
  <c r="E46" i="10"/>
  <c r="F46" i="10"/>
  <c r="G46" i="10"/>
  <c r="H46" i="10"/>
  <c r="D45" i="10"/>
  <c r="E45" i="10"/>
  <c r="F45" i="10"/>
  <c r="G45" i="10"/>
  <c r="H45" i="10"/>
  <c r="D44" i="10"/>
  <c r="E44" i="10"/>
  <c r="F44" i="10"/>
  <c r="G44" i="10"/>
  <c r="H44" i="10"/>
  <c r="D43" i="10"/>
  <c r="E43" i="10"/>
  <c r="F43" i="10"/>
  <c r="G43" i="10"/>
  <c r="H43" i="10"/>
  <c r="D42" i="10"/>
  <c r="E42" i="10"/>
  <c r="F42" i="10"/>
  <c r="G42" i="10"/>
  <c r="H42" i="10"/>
  <c r="C46" i="10"/>
  <c r="C45" i="10"/>
  <c r="C44" i="10"/>
  <c r="C43" i="10"/>
  <c r="C42" i="10"/>
  <c r="C40" i="10"/>
  <c r="C33" i="10"/>
  <c r="C26" i="10"/>
  <c r="C19" i="10"/>
  <c r="C12" i="10"/>
  <c r="D53" i="9"/>
  <c r="E53" i="9"/>
  <c r="F53" i="9"/>
  <c r="G53" i="9"/>
  <c r="H53" i="9"/>
  <c r="D52" i="9"/>
  <c r="E52" i="9"/>
  <c r="F52" i="9"/>
  <c r="G52" i="9"/>
  <c r="H52" i="9"/>
  <c r="D51" i="9"/>
  <c r="E51" i="9"/>
  <c r="F51" i="9"/>
  <c r="G51" i="9"/>
  <c r="H51" i="9"/>
  <c r="D50" i="9"/>
  <c r="E50" i="9"/>
  <c r="F50" i="9"/>
  <c r="G50" i="9"/>
  <c r="H50" i="9"/>
  <c r="D49" i="9"/>
  <c r="E49" i="9"/>
  <c r="F49" i="9"/>
  <c r="G49" i="9"/>
  <c r="H49" i="9"/>
  <c r="C53" i="9"/>
  <c r="C52" i="9"/>
  <c r="C51" i="9"/>
  <c r="C50" i="9"/>
  <c r="C49" i="9"/>
  <c r="D46" i="9"/>
  <c r="E46" i="9"/>
  <c r="F46" i="9"/>
  <c r="G46" i="9"/>
  <c r="H46" i="9"/>
  <c r="D45" i="9"/>
  <c r="E45" i="9"/>
  <c r="F45" i="9"/>
  <c r="G45" i="9"/>
  <c r="H45" i="9"/>
  <c r="D44" i="9"/>
  <c r="E44" i="9"/>
  <c r="F44" i="9"/>
  <c r="G44" i="9"/>
  <c r="H44" i="9"/>
  <c r="D43" i="9"/>
  <c r="E43" i="9"/>
  <c r="F43" i="9"/>
  <c r="G43" i="9"/>
  <c r="H43" i="9"/>
  <c r="D42" i="9"/>
  <c r="E42" i="9"/>
  <c r="F42" i="9"/>
  <c r="G42" i="9"/>
  <c r="H42" i="9"/>
  <c r="C46" i="9"/>
  <c r="C45" i="9"/>
  <c r="C44" i="9"/>
  <c r="C43" i="9"/>
  <c r="C42" i="9"/>
  <c r="C40" i="9"/>
  <c r="C33" i="9"/>
  <c r="C26" i="9"/>
  <c r="C19" i="9"/>
  <c r="C12" i="9"/>
  <c r="D53" i="8"/>
  <c r="E53" i="8"/>
  <c r="F53" i="8"/>
  <c r="G53" i="8"/>
  <c r="H53" i="8"/>
  <c r="C53" i="8"/>
  <c r="D52" i="8"/>
  <c r="E52" i="8"/>
  <c r="F52" i="8"/>
  <c r="G52" i="8"/>
  <c r="H52" i="8"/>
  <c r="C52" i="8"/>
  <c r="D51" i="8"/>
  <c r="E51" i="8"/>
  <c r="F51" i="8"/>
  <c r="G51" i="8"/>
  <c r="H51" i="8"/>
  <c r="C51" i="8"/>
  <c r="D50" i="8"/>
  <c r="E50" i="8"/>
  <c r="F50" i="8"/>
  <c r="G50" i="8"/>
  <c r="H50" i="8"/>
  <c r="C50" i="8"/>
  <c r="D49" i="8"/>
  <c r="E49" i="8"/>
  <c r="F49" i="8"/>
  <c r="G49" i="8"/>
  <c r="H49" i="8"/>
  <c r="C49" i="8"/>
  <c r="H46" i="8"/>
  <c r="G46" i="8"/>
  <c r="F46" i="8"/>
  <c r="E46" i="8"/>
  <c r="D46" i="8"/>
  <c r="H45" i="8"/>
  <c r="G45" i="8"/>
  <c r="F45" i="8"/>
  <c r="E45" i="8"/>
  <c r="D45" i="8"/>
  <c r="H44" i="8"/>
  <c r="G44" i="8"/>
  <c r="F44" i="8"/>
  <c r="E44" i="8"/>
  <c r="D44" i="8"/>
  <c r="H43" i="8"/>
  <c r="G43" i="8"/>
  <c r="F43" i="8"/>
  <c r="E43" i="8"/>
  <c r="D43" i="8"/>
  <c r="H42" i="8"/>
  <c r="G42" i="8"/>
  <c r="F42" i="8"/>
  <c r="E42" i="8"/>
  <c r="D42" i="8"/>
  <c r="C46" i="8"/>
  <c r="C45" i="8"/>
  <c r="C44" i="8"/>
  <c r="C43" i="8"/>
  <c r="C42" i="8"/>
  <c r="C40" i="8"/>
  <c r="C33" i="8"/>
  <c r="C26" i="8"/>
  <c r="C19" i="8"/>
  <c r="C12" i="8"/>
  <c r="BE30" i="3" l="1"/>
  <c r="BE31" i="3"/>
  <c r="BE32" i="3"/>
  <c r="BE28" i="3"/>
  <c r="BE7" i="3"/>
  <c r="BE11" i="3"/>
  <c r="BE17" i="3"/>
  <c r="BE23" i="3"/>
  <c r="BG23" i="3" s="1"/>
  <c r="BE8" i="3"/>
  <c r="BE36" i="3" s="1"/>
  <c r="BE14" i="3"/>
  <c r="BG14" i="3" s="1"/>
  <c r="BE18" i="3"/>
  <c r="BG18" i="3" s="1"/>
  <c r="BE24" i="3"/>
  <c r="BG24" i="3" s="1"/>
  <c r="BE15" i="3"/>
  <c r="BE10" i="3"/>
  <c r="BE38" i="3" s="1"/>
  <c r="BE16" i="3"/>
  <c r="BG16" i="3" s="1"/>
  <c r="BE22" i="3"/>
  <c r="BG22" i="3" s="1"/>
  <c r="BE9" i="3"/>
  <c r="BE37" i="3" s="1"/>
  <c r="BE21" i="3"/>
  <c r="DA17" i="7"/>
  <c r="DA15" i="7"/>
  <c r="DA21" i="7"/>
  <c r="DA25" i="7"/>
  <c r="DA16" i="7"/>
  <c r="DA22" i="7"/>
  <c r="AW54" i="9"/>
  <c r="D44" i="7"/>
  <c r="O42" i="7"/>
  <c r="AH33" i="7"/>
  <c r="AE40" i="7"/>
  <c r="AP47" i="10"/>
  <c r="AW47" i="10"/>
  <c r="H44" i="7"/>
  <c r="BD47" i="9"/>
  <c r="BA54" i="10"/>
  <c r="AG49" i="7"/>
  <c r="AX47" i="8"/>
  <c r="AT47" i="9"/>
  <c r="AI33" i="7"/>
  <c r="AW47" i="9"/>
  <c r="AS47" i="10"/>
  <c r="AW54" i="10"/>
  <c r="BA47" i="10"/>
  <c r="BF19" i="11"/>
  <c r="AQ47" i="8"/>
  <c r="AQ54" i="9"/>
  <c r="AT47" i="8"/>
  <c r="AV47" i="8"/>
  <c r="AX54" i="8"/>
  <c r="BB47" i="8"/>
  <c r="AS47" i="9"/>
  <c r="BA47" i="9"/>
  <c r="H47" i="10"/>
  <c r="BJ47" i="10"/>
  <c r="L47" i="10"/>
  <c r="AS54" i="8"/>
  <c r="AU54" i="8"/>
  <c r="AX54" i="10"/>
  <c r="BB54" i="10"/>
  <c r="AM54" i="9"/>
  <c r="AO47" i="10"/>
  <c r="AM47" i="9"/>
  <c r="AX47" i="10"/>
  <c r="AA47" i="10"/>
  <c r="BG44" i="4"/>
  <c r="T47" i="8"/>
  <c r="AP47" i="9"/>
  <c r="AU54" i="9"/>
  <c r="AU47" i="10"/>
  <c r="AZ47" i="8"/>
  <c r="BC54" i="9"/>
  <c r="AU47" i="9"/>
  <c r="BD47" i="8"/>
  <c r="AY47" i="10"/>
  <c r="AP47" i="8"/>
  <c r="AR47" i="9"/>
  <c r="AR54" i="10"/>
  <c r="AU54" i="10"/>
  <c r="AY47" i="9"/>
  <c r="BC54" i="10"/>
  <c r="AO54" i="8"/>
  <c r="AQ47" i="10"/>
  <c r="X47" i="9"/>
  <c r="F46" i="7"/>
  <c r="AP54" i="8"/>
  <c r="AR54" i="9"/>
  <c r="AP54" i="10"/>
  <c r="AR47" i="10"/>
  <c r="AZ54" i="8"/>
  <c r="BC47" i="9"/>
  <c r="BC47" i="10"/>
  <c r="D47" i="8"/>
  <c r="AZ54" i="10"/>
  <c r="BG37" i="4"/>
  <c r="F47" i="10"/>
  <c r="J47" i="10"/>
  <c r="V47" i="10"/>
  <c r="AD47" i="10"/>
  <c r="BH47" i="10"/>
  <c r="AN54" i="9"/>
  <c r="BA47" i="8"/>
  <c r="AV47" i="9"/>
  <c r="AO47" i="8"/>
  <c r="AQ47" i="9"/>
  <c r="AM54" i="10"/>
  <c r="AZ47" i="10"/>
  <c r="AT54" i="8"/>
  <c r="BB54" i="8"/>
  <c r="AS54" i="9"/>
  <c r="BA54" i="9"/>
  <c r="AS54" i="10"/>
  <c r="AH5" i="7"/>
  <c r="BH5" i="9" s="1"/>
  <c r="BB47" i="9"/>
  <c r="AI42" i="7"/>
  <c r="AM47" i="10"/>
  <c r="AV54" i="8"/>
  <c r="BD54" i="8"/>
  <c r="AY54" i="9"/>
  <c r="AY54" i="10"/>
  <c r="N32" i="11"/>
  <c r="N33" i="11"/>
  <c r="N12" i="11"/>
  <c r="BF18" i="11"/>
  <c r="N13" i="11"/>
  <c r="N11" i="11"/>
  <c r="AE19" i="7"/>
  <c r="AG33" i="7"/>
  <c r="AG40" i="7"/>
  <c r="AC19" i="7"/>
  <c r="P46" i="7"/>
  <c r="AG42" i="7"/>
  <c r="AI49" i="7"/>
  <c r="AG26" i="7"/>
  <c r="AE33" i="7"/>
  <c r="AI40" i="7"/>
  <c r="L45" i="7"/>
  <c r="AF12" i="7"/>
  <c r="AG45" i="7"/>
  <c r="AE44" i="7"/>
  <c r="AJ43" i="7"/>
  <c r="AF44" i="7"/>
  <c r="AF45" i="7"/>
  <c r="AF19" i="7"/>
  <c r="E42" i="7"/>
  <c r="I44" i="7"/>
  <c r="M44" i="7"/>
  <c r="AF42" i="7"/>
  <c r="AH40" i="7"/>
  <c r="AJ40" i="7"/>
  <c r="AH45" i="7"/>
  <c r="AE51" i="7"/>
  <c r="AI12" i="7"/>
  <c r="AE50" i="7"/>
  <c r="AB19" i="7"/>
  <c r="AF49" i="7"/>
  <c r="AF43" i="7"/>
  <c r="AF51" i="7"/>
  <c r="AD40" i="7"/>
  <c r="AF40" i="7"/>
  <c r="AF46" i="7"/>
  <c r="L12" i="7"/>
  <c r="E26" i="7"/>
  <c r="H42" i="7"/>
  <c r="H45" i="7"/>
  <c r="AF53" i="7"/>
  <c r="D47" i="10"/>
  <c r="D21" i="11"/>
  <c r="D33" i="11"/>
  <c r="D32" i="11"/>
  <c r="D13" i="11"/>
  <c r="D11" i="11"/>
  <c r="D12" i="11"/>
  <c r="AH44" i="7"/>
  <c r="G19" i="7"/>
  <c r="N53" i="7"/>
  <c r="G42" i="7"/>
  <c r="Q42" i="7"/>
  <c r="E51" i="7"/>
  <c r="Z12" i="7"/>
  <c r="AA19" i="7"/>
  <c r="AG19" i="7"/>
  <c r="AI19" i="7"/>
  <c r="AE26" i="7"/>
  <c r="AI26" i="7"/>
  <c r="AX42" i="7"/>
  <c r="AX44" i="7"/>
  <c r="Q40" i="7"/>
  <c r="AX46" i="7"/>
  <c r="D12" i="3"/>
  <c r="D26" i="3"/>
  <c r="D42" i="3"/>
  <c r="D35" i="3"/>
  <c r="D44" i="3"/>
  <c r="D37" i="3"/>
  <c r="D46" i="3"/>
  <c r="D39" i="3"/>
  <c r="D19" i="3"/>
  <c r="D43" i="3"/>
  <c r="D36" i="3"/>
  <c r="D45" i="3"/>
  <c r="D38" i="3"/>
  <c r="D33" i="3"/>
  <c r="C12" i="11"/>
  <c r="BF30" i="11"/>
  <c r="BF28" i="11"/>
  <c r="C13" i="11"/>
  <c r="C11" i="11"/>
  <c r="C32" i="11"/>
  <c r="BF29" i="11"/>
  <c r="E47" i="9"/>
  <c r="L47" i="8"/>
  <c r="R54" i="8"/>
  <c r="BF47" i="8"/>
  <c r="AO54" i="10"/>
  <c r="AQ54" i="10"/>
  <c r="Q45" i="7"/>
  <c r="L51" i="7"/>
  <c r="F51" i="7"/>
  <c r="H33" i="7"/>
  <c r="AO54" i="9"/>
  <c r="AX54" i="9"/>
  <c r="AZ54" i="9"/>
  <c r="S12" i="7"/>
  <c r="N19" i="7"/>
  <c r="Q53" i="7"/>
  <c r="F49" i="7"/>
  <c r="J49" i="7"/>
  <c r="T49" i="7"/>
  <c r="N33" i="7"/>
  <c r="R40" i="7"/>
  <c r="AF50" i="7"/>
  <c r="AF52" i="7"/>
  <c r="AJ52" i="7"/>
  <c r="AA40" i="7"/>
  <c r="Y53" i="7"/>
  <c r="AM54" i="8"/>
  <c r="AQ54" i="8"/>
  <c r="BC54" i="8"/>
  <c r="AD52" i="7"/>
  <c r="AA33" i="7"/>
  <c r="AC33" i="7"/>
  <c r="L43" i="7"/>
  <c r="D45" i="7"/>
  <c r="AI43" i="7"/>
  <c r="AG43" i="7"/>
  <c r="AW42" i="7"/>
  <c r="AW44" i="7"/>
  <c r="AW46" i="7"/>
  <c r="W19" i="7"/>
  <c r="U19" i="7"/>
  <c r="G12" i="7"/>
  <c r="N49" i="7"/>
  <c r="D51" i="7"/>
  <c r="F26" i="7"/>
  <c r="S26" i="7"/>
  <c r="E33" i="7"/>
  <c r="I33" i="7"/>
  <c r="K33" i="7"/>
  <c r="O33" i="7"/>
  <c r="I42" i="7"/>
  <c r="K42" i="7"/>
  <c r="G50" i="7"/>
  <c r="K44" i="7"/>
  <c r="O44" i="7"/>
  <c r="Q44" i="7"/>
  <c r="I40" i="7"/>
  <c r="M52" i="7"/>
  <c r="S45" i="7"/>
  <c r="E53" i="7"/>
  <c r="I46" i="7"/>
  <c r="S46" i="7"/>
  <c r="AD19" i="7"/>
  <c r="AJ19" i="7"/>
  <c r="AJ53" i="7"/>
  <c r="AJ33" i="7"/>
  <c r="Z50" i="7"/>
  <c r="E46" i="7"/>
  <c r="I52" i="7"/>
  <c r="Y49" i="7"/>
  <c r="U50" i="7"/>
  <c r="S50" i="7"/>
  <c r="I50" i="7"/>
  <c r="S49" i="7"/>
  <c r="K53" i="7"/>
  <c r="R33" i="7"/>
  <c r="P42" i="7"/>
  <c r="P45" i="7"/>
  <c r="Z45" i="7"/>
  <c r="C12" i="3"/>
  <c r="C26" i="3"/>
  <c r="C42" i="3"/>
  <c r="C35" i="3"/>
  <c r="C44" i="3"/>
  <c r="C37" i="3"/>
  <c r="C39" i="3"/>
  <c r="C19" i="3"/>
  <c r="C43" i="3"/>
  <c r="C36" i="3"/>
  <c r="C45" i="3"/>
  <c r="C38" i="3"/>
  <c r="C33" i="3"/>
  <c r="BF7" i="11"/>
  <c r="BF8" i="11"/>
  <c r="B12" i="11"/>
  <c r="BF9" i="11"/>
  <c r="B32" i="11"/>
  <c r="B33" i="11"/>
  <c r="BF31" i="11"/>
  <c r="BF10" i="11"/>
  <c r="X33" i="7"/>
  <c r="N47" i="10"/>
  <c r="Y47" i="9"/>
  <c r="X54" i="8"/>
  <c r="Z47" i="8"/>
  <c r="AD47" i="8"/>
  <c r="Q12" i="7"/>
  <c r="Q52" i="7"/>
  <c r="J26" i="7"/>
  <c r="P26" i="7"/>
  <c r="L49" i="7"/>
  <c r="R42" i="7"/>
  <c r="J51" i="7"/>
  <c r="R51" i="7"/>
  <c r="T44" i="7"/>
  <c r="R52" i="7"/>
  <c r="T40" i="7"/>
  <c r="J46" i="7"/>
  <c r="L53" i="7"/>
  <c r="N46" i="7"/>
  <c r="R46" i="7"/>
  <c r="AB51" i="7"/>
  <c r="Z44" i="7"/>
  <c r="AM47" i="8"/>
  <c r="AO47" i="9"/>
  <c r="F54" i="9"/>
  <c r="F54" i="10"/>
  <c r="X47" i="10"/>
  <c r="G47" i="9"/>
  <c r="K47" i="9"/>
  <c r="M47" i="9"/>
  <c r="S47" i="9"/>
  <c r="AC47" i="9"/>
  <c r="F47" i="8"/>
  <c r="H47" i="8"/>
  <c r="N47" i="8"/>
  <c r="P47" i="8"/>
  <c r="V47" i="8"/>
  <c r="AT29" i="7"/>
  <c r="AT50" i="7" s="1"/>
  <c r="AT31" i="7"/>
  <c r="AT52" i="7" s="1"/>
  <c r="AT28" i="7"/>
  <c r="AT49" i="7" s="1"/>
  <c r="AT30" i="7"/>
  <c r="AT51" i="7" s="1"/>
  <c r="AT32" i="7"/>
  <c r="AT53" i="7" s="1"/>
  <c r="W12" i="7"/>
  <c r="X44" i="7"/>
  <c r="T43" i="7"/>
  <c r="T52" i="7"/>
  <c r="R43" i="7"/>
  <c r="P50" i="7"/>
  <c r="N50" i="7"/>
  <c r="L50" i="7"/>
  <c r="L52" i="7"/>
  <c r="F43" i="7"/>
  <c r="F45" i="7"/>
  <c r="D50" i="7"/>
  <c r="C47" i="9"/>
  <c r="R47" i="10"/>
  <c r="AA47" i="9"/>
  <c r="BG47" i="9"/>
  <c r="BI47" i="9"/>
  <c r="AF47" i="8"/>
  <c r="EA40" i="9"/>
  <c r="EB36" i="9" s="1"/>
  <c r="J54" i="10"/>
  <c r="E54" i="9"/>
  <c r="G54" i="9"/>
  <c r="M54" i="9"/>
  <c r="O54" i="9"/>
  <c r="D54" i="8"/>
  <c r="L54" i="8"/>
  <c r="BF54" i="8"/>
  <c r="V44" i="7"/>
  <c r="Y19" i="7"/>
  <c r="R12" i="7"/>
  <c r="K12" i="7"/>
  <c r="J12" i="7"/>
  <c r="I12" i="7"/>
  <c r="H12" i="7"/>
  <c r="D12" i="7"/>
  <c r="M19" i="7"/>
  <c r="L19" i="7"/>
  <c r="D19" i="7"/>
  <c r="H49" i="7"/>
  <c r="H26" i="7"/>
  <c r="P51" i="7"/>
  <c r="K26" i="7"/>
  <c r="M26" i="7"/>
  <c r="Q26" i="7"/>
  <c r="D53" i="7"/>
  <c r="H53" i="7"/>
  <c r="T53" i="7"/>
  <c r="G33" i="7"/>
  <c r="M33" i="7"/>
  <c r="Q33" i="7"/>
  <c r="S33" i="7"/>
  <c r="C42" i="7"/>
  <c r="K49" i="7"/>
  <c r="M49" i="7"/>
  <c r="Q49" i="7"/>
  <c r="S42" i="7"/>
  <c r="K50" i="7"/>
  <c r="M43" i="7"/>
  <c r="S43" i="7"/>
  <c r="E44" i="7"/>
  <c r="G44" i="7"/>
  <c r="K51" i="7"/>
  <c r="M51" i="7"/>
  <c r="O51" i="7"/>
  <c r="S44" i="7"/>
  <c r="E40" i="7"/>
  <c r="I45" i="7"/>
  <c r="M40" i="7"/>
  <c r="G46" i="7"/>
  <c r="I53" i="7"/>
  <c r="K46" i="7"/>
  <c r="M46" i="7"/>
  <c r="O46" i="7"/>
  <c r="Q46" i="7"/>
  <c r="S53" i="7"/>
  <c r="AA46" i="7"/>
  <c r="Y47" i="8"/>
  <c r="AA54" i="8"/>
  <c r="C26" i="7"/>
  <c r="BG19" i="6"/>
  <c r="BG26" i="6"/>
  <c r="C47" i="8"/>
  <c r="C47" i="10"/>
  <c r="V33" i="7"/>
  <c r="E47" i="10"/>
  <c r="E54" i="10"/>
  <c r="I54" i="10"/>
  <c r="M47" i="10"/>
  <c r="U54" i="10"/>
  <c r="AC47" i="10"/>
  <c r="BE47" i="10"/>
  <c r="F47" i="9"/>
  <c r="N54" i="9"/>
  <c r="Z47" i="9"/>
  <c r="J47" i="9"/>
  <c r="L47" i="9"/>
  <c r="P47" i="9"/>
  <c r="BH54" i="9"/>
  <c r="E54" i="8"/>
  <c r="G54" i="8"/>
  <c r="K47" i="8"/>
  <c r="M54" i="8"/>
  <c r="AC47" i="8"/>
  <c r="BG47" i="8"/>
  <c r="O19" i="7"/>
  <c r="C33" i="7"/>
  <c r="C51" i="7"/>
  <c r="C40" i="7"/>
  <c r="G40" i="7"/>
  <c r="K40" i="7"/>
  <c r="O40" i="7"/>
  <c r="S40" i="7"/>
  <c r="C46" i="7"/>
  <c r="G47" i="8"/>
  <c r="F50" i="7"/>
  <c r="G52" i="7"/>
  <c r="J45" i="7"/>
  <c r="K52" i="7"/>
  <c r="N43" i="7"/>
  <c r="M42" i="7"/>
  <c r="J52" i="7"/>
  <c r="M45" i="7"/>
  <c r="X43" i="7"/>
  <c r="O52" i="7"/>
  <c r="BF9" i="15"/>
  <c r="BH31" i="6"/>
  <c r="S52" i="7"/>
  <c r="Q43" i="7"/>
  <c r="O43" i="7"/>
  <c r="M50" i="7"/>
  <c r="K43" i="7"/>
  <c r="K45" i="7"/>
  <c r="I43" i="7"/>
  <c r="G43" i="7"/>
  <c r="G45" i="7"/>
  <c r="E50" i="7"/>
  <c r="AN54" i="8"/>
  <c r="AN47" i="8"/>
  <c r="AR54" i="8"/>
  <c r="AR47" i="8"/>
  <c r="AN47" i="9"/>
  <c r="AP54" i="9"/>
  <c r="AN54" i="10"/>
  <c r="AN47" i="10"/>
  <c r="AU47" i="8"/>
  <c r="AW54" i="8"/>
  <c r="AW47" i="8"/>
  <c r="AY54" i="8"/>
  <c r="BA54" i="8"/>
  <c r="BC47" i="8"/>
  <c r="AT54" i="9"/>
  <c r="AV54" i="9"/>
  <c r="AX47" i="9"/>
  <c r="AZ47" i="9"/>
  <c r="BB54" i="9"/>
  <c r="BD54" i="9"/>
  <c r="AT54" i="10"/>
  <c r="AT47" i="10"/>
  <c r="AV54" i="10"/>
  <c r="AV47" i="10"/>
  <c r="BB47" i="10"/>
  <c r="BD54" i="10"/>
  <c r="BD47" i="10"/>
  <c r="AD12" i="7"/>
  <c r="AB12" i="7"/>
  <c r="AA26" i="7"/>
  <c r="AC26" i="7"/>
  <c r="AC40" i="7"/>
  <c r="M47" i="8"/>
  <c r="M54" i="10"/>
  <c r="J54" i="9"/>
  <c r="P54" i="9"/>
  <c r="X54" i="9"/>
  <c r="AF54" i="9"/>
  <c r="BF54" i="9"/>
  <c r="Q54" i="8"/>
  <c r="U54" i="8"/>
  <c r="EA19" i="8"/>
  <c r="EB18" i="8" s="1"/>
  <c r="EA26" i="8"/>
  <c r="X12" i="7"/>
  <c r="Y26" i="7"/>
  <c r="X26" i="7"/>
  <c r="U33" i="7"/>
  <c r="W50" i="7"/>
  <c r="U51" i="7"/>
  <c r="W40" i="7"/>
  <c r="Y52" i="7"/>
  <c r="W53" i="7"/>
  <c r="N54" i="10"/>
  <c r="P47" i="10"/>
  <c r="V54" i="10"/>
  <c r="I54" i="9"/>
  <c r="I47" i="9"/>
  <c r="O47" i="9"/>
  <c r="Q47" i="9"/>
  <c r="U47" i="9"/>
  <c r="W54" i="9"/>
  <c r="W47" i="9"/>
  <c r="AE47" i="9"/>
  <c r="BE47" i="9"/>
  <c r="BG54" i="9"/>
  <c r="J54" i="8"/>
  <c r="J47" i="8"/>
  <c r="R47" i="8"/>
  <c r="X47" i="8"/>
  <c r="Z54" i="8"/>
  <c r="AB47" i="8"/>
  <c r="BH47" i="8"/>
  <c r="AD54" i="10"/>
  <c r="EA26" i="10"/>
  <c r="EA40" i="10"/>
  <c r="EB37" i="10" s="1"/>
  <c r="K54" i="9"/>
  <c r="Q54" i="9"/>
  <c r="S54" i="9"/>
  <c r="U54" i="9"/>
  <c r="Y54" i="9"/>
  <c r="AA54" i="9"/>
  <c r="AC54" i="9"/>
  <c r="AE54" i="9"/>
  <c r="EA19" i="9"/>
  <c r="EB15" i="9" s="1"/>
  <c r="BI54" i="9"/>
  <c r="EA26" i="9"/>
  <c r="EA33" i="9"/>
  <c r="F54" i="8"/>
  <c r="H54" i="8"/>
  <c r="N54" i="8"/>
  <c r="P54" i="8"/>
  <c r="T54" i="8"/>
  <c r="V54" i="8"/>
  <c r="AB54" i="8"/>
  <c r="AD54" i="8"/>
  <c r="AF54" i="8"/>
  <c r="BH54" i="8"/>
  <c r="EA33" i="8"/>
  <c r="BG19" i="5"/>
  <c r="X52" i="7"/>
  <c r="U42" i="7"/>
  <c r="Y50" i="7"/>
  <c r="Y51" i="7"/>
  <c r="W45" i="7"/>
  <c r="Y12" i="7"/>
  <c r="U53" i="7"/>
  <c r="W46" i="7"/>
  <c r="V42" i="7"/>
  <c r="BG26" i="5"/>
  <c r="E49" i="7"/>
  <c r="G49" i="7"/>
  <c r="J40" i="7"/>
  <c r="G47" i="10"/>
  <c r="I47" i="10"/>
  <c r="Q47" i="10"/>
  <c r="U47" i="10"/>
  <c r="Y47" i="10"/>
  <c r="AE47" i="10"/>
  <c r="D54" i="10"/>
  <c r="L54" i="10"/>
  <c r="P54" i="10"/>
  <c r="R54" i="10"/>
  <c r="X54" i="10"/>
  <c r="Z54" i="10"/>
  <c r="AB54" i="10"/>
  <c r="AA54" i="10"/>
  <c r="EA19" i="10"/>
  <c r="EB18" i="10" s="1"/>
  <c r="EA12" i="8"/>
  <c r="EB10" i="8" s="1"/>
  <c r="BJ54" i="8"/>
  <c r="K54" i="10"/>
  <c r="BI54" i="10"/>
  <c r="D47" i="9"/>
  <c r="H47" i="9"/>
  <c r="L54" i="9"/>
  <c r="N47" i="9"/>
  <c r="T47" i="9"/>
  <c r="V54" i="9"/>
  <c r="Z54" i="9"/>
  <c r="AF47" i="9"/>
  <c r="BF47" i="9"/>
  <c r="E47" i="8"/>
  <c r="I54" i="8"/>
  <c r="K54" i="8"/>
  <c r="U47" i="8"/>
  <c r="W54" i="8"/>
  <c r="Y54" i="8"/>
  <c r="C19" i="7"/>
  <c r="C50" i="7"/>
  <c r="C44" i="7"/>
  <c r="C54" i="8"/>
  <c r="C54" i="9"/>
  <c r="C54" i="10"/>
  <c r="AF54" i="10"/>
  <c r="AF47" i="10"/>
  <c r="S54" i="10"/>
  <c r="AC54" i="10"/>
  <c r="BG54" i="10"/>
  <c r="AB47" i="9"/>
  <c r="BJ47" i="9"/>
  <c r="BJ54" i="9"/>
  <c r="O54" i="8"/>
  <c r="S47" i="8"/>
  <c r="S54" i="8"/>
  <c r="AA47" i="8"/>
  <c r="AE47" i="8"/>
  <c r="AE54" i="8"/>
  <c r="BI47" i="8"/>
  <c r="T54" i="10"/>
  <c r="T47" i="10"/>
  <c r="BF47" i="10"/>
  <c r="BF54" i="10"/>
  <c r="O54" i="10"/>
  <c r="O47" i="10"/>
  <c r="W54" i="10"/>
  <c r="W47" i="10"/>
  <c r="R47" i="9"/>
  <c r="R54" i="9"/>
  <c r="AD54" i="9"/>
  <c r="BH47" i="9"/>
  <c r="Q47" i="8"/>
  <c r="AC54" i="8"/>
  <c r="EA40" i="8"/>
  <c r="EB35" i="8" s="1"/>
  <c r="BE47" i="8"/>
  <c r="BG54" i="8"/>
  <c r="BG33" i="5"/>
  <c r="C43" i="7"/>
  <c r="H54" i="10"/>
  <c r="H54" i="9"/>
  <c r="D54" i="9"/>
  <c r="G54" i="10"/>
  <c r="W47" i="8"/>
  <c r="I47" i="8"/>
  <c r="V47" i="9"/>
  <c r="K47" i="10"/>
  <c r="Z47" i="10"/>
  <c r="S47" i="10"/>
  <c r="Y54" i="10"/>
  <c r="Q54" i="10"/>
  <c r="T54" i="9"/>
  <c r="O47" i="8"/>
  <c r="BE54" i="8"/>
  <c r="BE54" i="9"/>
  <c r="BE54" i="10"/>
  <c r="BI47" i="10"/>
  <c r="BH54" i="10"/>
  <c r="BG47" i="10"/>
  <c r="BJ54" i="10"/>
  <c r="BI54" i="8"/>
  <c r="AD47" i="9"/>
  <c r="AB47" i="10"/>
  <c r="AE54" i="10"/>
  <c r="AB54" i="9"/>
  <c r="BG12" i="5"/>
  <c r="BH7" i="5" s="1"/>
  <c r="C49" i="7"/>
  <c r="U12" i="7"/>
  <c r="V40" i="7"/>
  <c r="X40" i="7"/>
  <c r="V46" i="7"/>
  <c r="X19" i="7"/>
  <c r="V19" i="7"/>
  <c r="T12" i="7"/>
  <c r="P12" i="7"/>
  <c r="O12" i="7"/>
  <c r="N12" i="7"/>
  <c r="M12" i="7"/>
  <c r="F12" i="7"/>
  <c r="E12" i="7"/>
  <c r="C12" i="7"/>
  <c r="T19" i="7"/>
  <c r="S19" i="7"/>
  <c r="R19" i="7"/>
  <c r="Q19" i="7"/>
  <c r="K19" i="7"/>
  <c r="J19" i="7"/>
  <c r="I19" i="7"/>
  <c r="H19" i="7"/>
  <c r="F19" i="7"/>
  <c r="E19" i="7"/>
  <c r="I49" i="7"/>
  <c r="O49" i="7"/>
  <c r="G26" i="7"/>
  <c r="I26" i="7"/>
  <c r="O26" i="7"/>
  <c r="Q51" i="7"/>
  <c r="S51" i="7"/>
  <c r="U26" i="7"/>
  <c r="D26" i="7"/>
  <c r="L26" i="7"/>
  <c r="N26" i="7"/>
  <c r="T26" i="7"/>
  <c r="C53" i="7"/>
  <c r="G53" i="7"/>
  <c r="M53" i="7"/>
  <c r="O53" i="7"/>
  <c r="D33" i="7"/>
  <c r="F33" i="7"/>
  <c r="J33" i="7"/>
  <c r="L33" i="7"/>
  <c r="D49" i="7"/>
  <c r="F42" i="7"/>
  <c r="J42" i="7"/>
  <c r="L42" i="7"/>
  <c r="N42" i="7"/>
  <c r="P49" i="7"/>
  <c r="R49" i="7"/>
  <c r="T42" i="7"/>
  <c r="D43" i="7"/>
  <c r="H50" i="7"/>
  <c r="J50" i="7"/>
  <c r="P43" i="7"/>
  <c r="R50" i="7"/>
  <c r="T50" i="7"/>
  <c r="F44" i="7"/>
  <c r="H51" i="7"/>
  <c r="J44" i="7"/>
  <c r="L44" i="7"/>
  <c r="N51" i="7"/>
  <c r="P44" i="7"/>
  <c r="R44" i="7"/>
  <c r="T51" i="7"/>
  <c r="F40" i="7"/>
  <c r="H52" i="7"/>
  <c r="N40" i="7"/>
  <c r="P52" i="7"/>
  <c r="R45" i="7"/>
  <c r="T45" i="7"/>
  <c r="D46" i="7"/>
  <c r="F53" i="7"/>
  <c r="H46" i="7"/>
  <c r="J53" i="7"/>
  <c r="L46" i="7"/>
  <c r="P53" i="7"/>
  <c r="R53" i="7"/>
  <c r="T46" i="7"/>
  <c r="U52" i="7"/>
  <c r="V49" i="7"/>
  <c r="X49" i="7"/>
  <c r="V50" i="7"/>
  <c r="X50" i="7"/>
  <c r="V51" i="7"/>
  <c r="X51" i="7"/>
  <c r="V45" i="7"/>
  <c r="X45" i="7"/>
  <c r="V53" i="7"/>
  <c r="X53" i="7"/>
  <c r="W26" i="7"/>
  <c r="U49" i="7"/>
  <c r="W49" i="7"/>
  <c r="Y42" i="7"/>
  <c r="U43" i="7"/>
  <c r="W43" i="7"/>
  <c r="Y43" i="7"/>
  <c r="U44" i="7"/>
  <c r="W44" i="7"/>
  <c r="Y44" i="7"/>
  <c r="U45" i="7"/>
  <c r="W52" i="7"/>
  <c r="Y40" i="7"/>
  <c r="U46" i="7"/>
  <c r="Y46" i="7"/>
  <c r="AJ12" i="7"/>
  <c r="AH12" i="7"/>
  <c r="AI53" i="7"/>
  <c r="AE46" i="7"/>
  <c r="AC53" i="7"/>
  <c r="AA53" i="7"/>
  <c r="AI52" i="7"/>
  <c r="AC12" i="7"/>
  <c r="AG51" i="7"/>
  <c r="AI50" i="7"/>
  <c r="AG50" i="7"/>
  <c r="AH51" i="7"/>
  <c r="AJ51" i="7"/>
  <c r="AH52" i="7"/>
  <c r="AH53" i="7"/>
  <c r="Z26" i="7"/>
  <c r="AH26" i="7"/>
  <c r="AB33" i="7"/>
  <c r="AD33" i="7"/>
  <c r="AB42" i="7"/>
  <c r="Z43" i="7"/>
  <c r="AD50" i="7"/>
  <c r="AB44" i="7"/>
  <c r="AJ44" i="7"/>
  <c r="Z52" i="7"/>
  <c r="AB45" i="7"/>
  <c r="AJ45" i="7"/>
  <c r="AB46" i="7"/>
  <c r="AH46" i="7"/>
  <c r="AJ46" i="7"/>
  <c r="P33" i="7"/>
  <c r="D40" i="7"/>
  <c r="L40" i="7"/>
  <c r="C45" i="7"/>
  <c r="F52" i="7"/>
  <c r="G51" i="7"/>
  <c r="E52" i="7"/>
  <c r="C52" i="7"/>
  <c r="D42" i="7"/>
  <c r="E43" i="7"/>
  <c r="D52" i="7"/>
  <c r="H43" i="7"/>
  <c r="E45" i="7"/>
  <c r="V43" i="7"/>
  <c r="N44" i="7"/>
  <c r="J43" i="7"/>
  <c r="Y45" i="7"/>
  <c r="X46" i="7"/>
  <c r="N45" i="7"/>
  <c r="X42" i="7"/>
  <c r="W51" i="7"/>
  <c r="I51" i="7"/>
  <c r="N52" i="7"/>
  <c r="Q50" i="7"/>
  <c r="O50" i="7"/>
  <c r="O45" i="7"/>
  <c r="AE53" i="7"/>
  <c r="AI45" i="7"/>
  <c r="AG44" i="7"/>
  <c r="AH42" i="7"/>
  <c r="AH49" i="7"/>
  <c r="AI46" i="7"/>
  <c r="AJ42" i="7"/>
  <c r="AB49" i="7"/>
  <c r="AB53" i="7"/>
  <c r="AD46" i="7"/>
  <c r="AC46" i="7"/>
  <c r="P19" i="7"/>
  <c r="R26" i="7"/>
  <c r="T33" i="7"/>
  <c r="H40" i="7"/>
  <c r="P40" i="7"/>
  <c r="AE42" i="7"/>
  <c r="AE49" i="7"/>
  <c r="AC42" i="7"/>
  <c r="AC49" i="7"/>
  <c r="AA49" i="7"/>
  <c r="AA42" i="7"/>
  <c r="AG46" i="7"/>
  <c r="AG53" i="7"/>
  <c r="AG12" i="7"/>
  <c r="AG52" i="7"/>
  <c r="AE45" i="7"/>
  <c r="AE12" i="7"/>
  <c r="AE52" i="7"/>
  <c r="AC52" i="7"/>
  <c r="AC45" i="7"/>
  <c r="AA45" i="7"/>
  <c r="AA52" i="7"/>
  <c r="AA12" i="7"/>
  <c r="AI44" i="7"/>
  <c r="AI51" i="7"/>
  <c r="AC44" i="7"/>
  <c r="AC51" i="7"/>
  <c r="AA44" i="7"/>
  <c r="AA51" i="7"/>
  <c r="AE43" i="7"/>
  <c r="AC43" i="7"/>
  <c r="AC50" i="7"/>
  <c r="AA43" i="7"/>
  <c r="AA50" i="7"/>
  <c r="Z19" i="7"/>
  <c r="AH19" i="7"/>
  <c r="AB26" i="7"/>
  <c r="AD26" i="7"/>
  <c r="AF26" i="7"/>
  <c r="AJ26" i="7"/>
  <c r="Z33" i="7"/>
  <c r="AF33" i="7"/>
  <c r="Z42" i="7"/>
  <c r="Z49" i="7"/>
  <c r="AD42" i="7"/>
  <c r="AD49" i="7"/>
  <c r="AJ49" i="7"/>
  <c r="AB43" i="7"/>
  <c r="AB50" i="7"/>
  <c r="AD43" i="7"/>
  <c r="AH50" i="7"/>
  <c r="AH43" i="7"/>
  <c r="AJ50" i="7"/>
  <c r="Z51" i="7"/>
  <c r="AD44" i="7"/>
  <c r="AD51" i="7"/>
  <c r="Z40" i="7"/>
  <c r="AB52" i="7"/>
  <c r="AB40" i="7"/>
  <c r="AD45" i="7"/>
  <c r="Z46" i="7"/>
  <c r="Z53" i="7"/>
  <c r="AD53" i="7"/>
  <c r="V12" i="7"/>
  <c r="V26" i="7"/>
  <c r="W33" i="7"/>
  <c r="Y33" i="7"/>
  <c r="W42" i="7"/>
  <c r="U40" i="7"/>
  <c r="V52" i="7"/>
  <c r="AW5" i="9"/>
  <c r="AW5" i="8"/>
  <c r="AF5" i="7"/>
  <c r="BF5" i="8" s="1"/>
  <c r="AT5" i="10"/>
  <c r="AT5" i="8"/>
  <c r="AT5" i="9"/>
  <c r="BG25" i="3"/>
  <c r="AU5" i="10"/>
  <c r="AU5" i="8"/>
  <c r="AX5" i="10"/>
  <c r="AX5" i="8"/>
  <c r="AX5" i="9"/>
  <c r="BJ5" i="9"/>
  <c r="BJ5" i="10"/>
  <c r="BJ5" i="8"/>
  <c r="BD5" i="9"/>
  <c r="BD5" i="10"/>
  <c r="AZ5" i="9"/>
  <c r="AZ5" i="8"/>
  <c r="AA5" i="7"/>
  <c r="AC5" i="7"/>
  <c r="AI5" i="7"/>
  <c r="AE5" i="7"/>
  <c r="AZ5" i="10"/>
  <c r="AB5" i="7"/>
  <c r="EA12" i="10"/>
  <c r="EB11" i="10" s="1"/>
  <c r="EA33" i="10"/>
  <c r="EA12" i="9"/>
  <c r="EB10" i="9" s="1"/>
  <c r="AG5" i="7"/>
  <c r="BF22" i="14"/>
  <c r="EA44" i="8"/>
  <c r="BF22" i="13"/>
  <c r="BF13" i="24"/>
  <c r="BF28" i="15"/>
  <c r="EA46" i="9"/>
  <c r="EA43" i="8"/>
  <c r="EA43" i="10"/>
  <c r="EA52" i="10"/>
  <c r="BF12" i="12"/>
  <c r="BF11" i="13"/>
  <c r="BH11" i="6"/>
  <c r="EA49" i="8"/>
  <c r="BH9" i="6"/>
  <c r="BC69" i="9"/>
  <c r="BC66" i="9" s="1"/>
  <c r="BF14" i="24"/>
  <c r="EA44" i="9"/>
  <c r="BG35" i="5"/>
  <c r="EA45" i="8"/>
  <c r="EA42" i="9"/>
  <c r="EA45" i="10"/>
  <c r="BF33" i="14"/>
  <c r="BF17" i="15"/>
  <c r="BF19" i="15"/>
  <c r="BA66" i="10"/>
  <c r="BF11" i="12"/>
  <c r="BF13" i="13"/>
  <c r="BF12" i="13"/>
  <c r="BF12" i="14"/>
  <c r="BF32" i="14"/>
  <c r="BF15" i="24"/>
  <c r="BF23" i="24"/>
  <c r="BF10" i="15"/>
  <c r="BF18" i="15"/>
  <c r="BF29" i="15"/>
  <c r="EA42" i="8"/>
  <c r="EA51" i="10"/>
  <c r="BH10" i="6"/>
  <c r="BG42" i="5"/>
  <c r="BG44" i="5"/>
  <c r="BG37" i="5"/>
  <c r="BG46" i="5"/>
  <c r="BG39" i="5"/>
  <c r="BG43" i="5"/>
  <c r="BG36" i="5"/>
  <c r="BG45" i="5"/>
  <c r="BG38" i="5"/>
  <c r="BG35" i="6"/>
  <c r="BG42" i="6"/>
  <c r="BG37" i="6"/>
  <c r="BG44" i="6"/>
  <c r="BG39" i="6"/>
  <c r="BG46" i="6"/>
  <c r="BG36" i="6"/>
  <c r="BG43" i="6"/>
  <c r="BG38" i="6"/>
  <c r="BG45" i="6"/>
  <c r="BA70" i="8"/>
  <c r="BA68" i="8" s="1"/>
  <c r="BC70" i="8"/>
  <c r="EA50" i="8"/>
  <c r="EA52" i="8"/>
  <c r="BB70" i="8"/>
  <c r="BB66" i="8" s="1"/>
  <c r="EA51" i="8"/>
  <c r="EA53" i="8"/>
  <c r="EA46" i="8"/>
  <c r="AZ69" i="9"/>
  <c r="BB69" i="9"/>
  <c r="BB66" i="9" s="1"/>
  <c r="AY69" i="9"/>
  <c r="EA49" i="9"/>
  <c r="EA51" i="9"/>
  <c r="BA69" i="9"/>
  <c r="BA66" i="9" s="1"/>
  <c r="EA53" i="9"/>
  <c r="EA50" i="9"/>
  <c r="EA52" i="9"/>
  <c r="EA45" i="9"/>
  <c r="AY66" i="10"/>
  <c r="AY61" i="10" s="1"/>
  <c r="BC66" i="10"/>
  <c r="BC61" i="10" s="1"/>
  <c r="AZ66" i="10"/>
  <c r="AZ62" i="10" s="1"/>
  <c r="BB66" i="10"/>
  <c r="EA49" i="10"/>
  <c r="EA46" i="10"/>
  <c r="EA53" i="10"/>
  <c r="BF33" i="12"/>
  <c r="BF32" i="12"/>
  <c r="BF21" i="13"/>
  <c r="BF23" i="13"/>
  <c r="BF13" i="14"/>
  <c r="BF11" i="14"/>
  <c r="BF23" i="14"/>
  <c r="BF21" i="14"/>
  <c r="BF24" i="24"/>
  <c r="BF22" i="24"/>
  <c r="BF12" i="16"/>
  <c r="BF13" i="16"/>
  <c r="BF24" i="16"/>
  <c r="BF22" i="16"/>
  <c r="BF23" i="16"/>
  <c r="BH8" i="6"/>
  <c r="BH7" i="6"/>
  <c r="AY70" i="8"/>
  <c r="AZ70" i="8"/>
  <c r="AZ67" i="8" s="1"/>
  <c r="EA43" i="9"/>
  <c r="EA42" i="10"/>
  <c r="EA44" i="10"/>
  <c r="EA50" i="10"/>
  <c r="BF13" i="12"/>
  <c r="BF14" i="16"/>
  <c r="BE39" i="3" l="1"/>
  <c r="BE35" i="3"/>
  <c r="BE33" i="3"/>
  <c r="BE42" i="3"/>
  <c r="BE45" i="3"/>
  <c r="BE19" i="3"/>
  <c r="BE26" i="3"/>
  <c r="BG26" i="3" s="1"/>
  <c r="BG21" i="3"/>
  <c r="BE46" i="3"/>
  <c r="BE43" i="3"/>
  <c r="BE44" i="3"/>
  <c r="BE12" i="3"/>
  <c r="CQ46" i="7"/>
  <c r="CQ43" i="7"/>
  <c r="CQ12" i="7"/>
  <c r="CQ42" i="7"/>
  <c r="CQ49" i="7"/>
  <c r="CQ19" i="7"/>
  <c r="DA19" i="7" s="1"/>
  <c r="CQ50" i="7"/>
  <c r="CQ53" i="7"/>
  <c r="CQ26" i="7"/>
  <c r="CQ45" i="7"/>
  <c r="CQ40" i="7"/>
  <c r="CQ52" i="7"/>
  <c r="CQ51" i="7"/>
  <c r="CQ44" i="7"/>
  <c r="BF17" i="11"/>
  <c r="AF47" i="7"/>
  <c r="K47" i="7"/>
  <c r="G47" i="7"/>
  <c r="R47" i="7"/>
  <c r="BG15" i="3"/>
  <c r="BH28" i="5"/>
  <c r="BG40" i="5"/>
  <c r="AI47" i="7"/>
  <c r="S47" i="7"/>
  <c r="X47" i="7"/>
  <c r="BH5" i="8"/>
  <c r="BH5" i="10"/>
  <c r="N23" i="11"/>
  <c r="N21" i="11"/>
  <c r="N22" i="11"/>
  <c r="AG47" i="7"/>
  <c r="W47" i="7"/>
  <c r="I47" i="7"/>
  <c r="C47" i="7"/>
  <c r="AE54" i="7"/>
  <c r="AJ47" i="7"/>
  <c r="Q47" i="7"/>
  <c r="AI54" i="7"/>
  <c r="AH47" i="7"/>
  <c r="AB47" i="7"/>
  <c r="Z47" i="7"/>
  <c r="O47" i="7"/>
  <c r="T47" i="7"/>
  <c r="AD47" i="7"/>
  <c r="D22" i="11"/>
  <c r="D23" i="11"/>
  <c r="AX26" i="7"/>
  <c r="AX53" i="7"/>
  <c r="AX51" i="7"/>
  <c r="AX19" i="7"/>
  <c r="DA24" i="7"/>
  <c r="DA18" i="7"/>
  <c r="AX49" i="7"/>
  <c r="AX50" i="7"/>
  <c r="AX43" i="7"/>
  <c r="AX12" i="7"/>
  <c r="AX52" i="7"/>
  <c r="AX45" i="7"/>
  <c r="AX40" i="7"/>
  <c r="D47" i="3"/>
  <c r="D40" i="3"/>
  <c r="BF27" i="11"/>
  <c r="BF32" i="11" s="1"/>
  <c r="C33" i="11"/>
  <c r="C23" i="11"/>
  <c r="C21" i="11"/>
  <c r="C22" i="11"/>
  <c r="S54" i="7"/>
  <c r="J47" i="7"/>
  <c r="AW51" i="7"/>
  <c r="Q54" i="7"/>
  <c r="AW50" i="7"/>
  <c r="AW52" i="7"/>
  <c r="AW53" i="7"/>
  <c r="AW12" i="7"/>
  <c r="AW45" i="7"/>
  <c r="AW40" i="7"/>
  <c r="AW49" i="7"/>
  <c r="AW43" i="7"/>
  <c r="DA14" i="7"/>
  <c r="AW26" i="7"/>
  <c r="AW19" i="7"/>
  <c r="DA23" i="7"/>
  <c r="AD54" i="7"/>
  <c r="D47" i="7"/>
  <c r="AC47" i="7"/>
  <c r="C46" i="3"/>
  <c r="C47" i="3"/>
  <c r="C40" i="3"/>
  <c r="B13" i="11"/>
  <c r="B11" i="11"/>
  <c r="BF11" i="11"/>
  <c r="BF13" i="11"/>
  <c r="BF12" i="11"/>
  <c r="B23" i="11"/>
  <c r="B21" i="11"/>
  <c r="B22" i="11"/>
  <c r="BF20" i="11"/>
  <c r="DA29" i="7"/>
  <c r="EB38" i="9"/>
  <c r="DA30" i="7"/>
  <c r="DA32" i="7"/>
  <c r="DA31" i="7"/>
  <c r="DA28" i="7"/>
  <c r="AT33" i="7"/>
  <c r="AT54" i="7" s="1"/>
  <c r="EB37" i="9"/>
  <c r="EB35" i="9"/>
  <c r="EB39" i="9"/>
  <c r="N47" i="7"/>
  <c r="G54" i="7"/>
  <c r="K54" i="7"/>
  <c r="E47" i="7"/>
  <c r="M47" i="7"/>
  <c r="BH28" i="6"/>
  <c r="BH32" i="6"/>
  <c r="BG47" i="6"/>
  <c r="BH29" i="6"/>
  <c r="BH30" i="6"/>
  <c r="BG40" i="6"/>
  <c r="EB15" i="8"/>
  <c r="AC54" i="7"/>
  <c r="EB16" i="8"/>
  <c r="EB14" i="9"/>
  <c r="EB17" i="8"/>
  <c r="EB14" i="8"/>
  <c r="Y54" i="7"/>
  <c r="AB54" i="7"/>
  <c r="AF54" i="7"/>
  <c r="EB35" i="10"/>
  <c r="EB38" i="10"/>
  <c r="EB36" i="10"/>
  <c r="EB39" i="10"/>
  <c r="EB18" i="9"/>
  <c r="EB17" i="9"/>
  <c r="EB16" i="9"/>
  <c r="AG54" i="7"/>
  <c r="I54" i="7"/>
  <c r="Y47" i="7"/>
  <c r="X54" i="7"/>
  <c r="F54" i="7"/>
  <c r="EB11" i="8"/>
  <c r="EB9" i="8"/>
  <c r="EB7" i="8"/>
  <c r="EB16" i="10"/>
  <c r="EB17" i="10"/>
  <c r="EB15" i="10"/>
  <c r="EB14" i="10"/>
  <c r="EB8" i="8"/>
  <c r="U54" i="7"/>
  <c r="BH10" i="5"/>
  <c r="BH8" i="5"/>
  <c r="C54" i="7"/>
  <c r="P47" i="7"/>
  <c r="T54" i="7"/>
  <c r="N54" i="7"/>
  <c r="R54" i="7"/>
  <c r="O54" i="7"/>
  <c r="BH29" i="5"/>
  <c r="BH11" i="5"/>
  <c r="BH32" i="5"/>
  <c r="BH31" i="5"/>
  <c r="BG47" i="5"/>
  <c r="BH9" i="5"/>
  <c r="BG9" i="3" s="1"/>
  <c r="CT62" i="3" s="1"/>
  <c r="BH30" i="5"/>
  <c r="EB39" i="8"/>
  <c r="EB38" i="8"/>
  <c r="EA47" i="8"/>
  <c r="EB37" i="8"/>
  <c r="EB36" i="8"/>
  <c r="EA54" i="8"/>
  <c r="P54" i="7"/>
  <c r="E54" i="7"/>
  <c r="AH54" i="7"/>
  <c r="W54" i="7"/>
  <c r="D54" i="7"/>
  <c r="AJ54" i="7"/>
  <c r="J54" i="7"/>
  <c r="F47" i="7"/>
  <c r="Z54" i="7"/>
  <c r="M54" i="7"/>
  <c r="AA47" i="7"/>
  <c r="AA54" i="7"/>
  <c r="AE47" i="7"/>
  <c r="L54" i="7"/>
  <c r="L47" i="7"/>
  <c r="H54" i="7"/>
  <c r="H47" i="7"/>
  <c r="U47" i="7"/>
  <c r="V54" i="7"/>
  <c r="V47" i="7"/>
  <c r="BG17" i="3"/>
  <c r="BF5" i="9"/>
  <c r="BF5" i="10"/>
  <c r="EB11" i="9"/>
  <c r="BC65" i="9"/>
  <c r="EA54" i="10"/>
  <c r="EB9" i="9"/>
  <c r="EB7" i="10"/>
  <c r="EA47" i="9"/>
  <c r="EB9" i="10"/>
  <c r="EA47" i="10"/>
  <c r="BB5" i="10"/>
  <c r="BB5" i="8"/>
  <c r="BB5" i="9"/>
  <c r="BE5" i="10"/>
  <c r="BE5" i="8"/>
  <c r="BE5" i="9"/>
  <c r="BC5" i="10"/>
  <c r="BC5" i="8"/>
  <c r="BC5" i="9"/>
  <c r="BA5" i="9"/>
  <c r="BA5" i="10"/>
  <c r="BA5" i="8"/>
  <c r="AY5" i="10"/>
  <c r="AY5" i="8"/>
  <c r="AY5" i="9"/>
  <c r="EB7" i="9"/>
  <c r="EA54" i="9"/>
  <c r="EB8" i="9"/>
  <c r="EB8" i="10"/>
  <c r="EB10" i="10"/>
  <c r="BI5" i="10"/>
  <c r="BI5" i="8"/>
  <c r="BI5" i="9"/>
  <c r="BG5" i="9"/>
  <c r="BG5" i="10"/>
  <c r="BG5" i="8"/>
  <c r="BC64" i="9"/>
  <c r="BC67" i="9"/>
  <c r="BA67" i="8"/>
  <c r="BC64" i="10"/>
  <c r="BA62" i="10"/>
  <c r="BA61" i="10"/>
  <c r="BA63" i="10"/>
  <c r="BA64" i="10"/>
  <c r="AY63" i="10"/>
  <c r="AY64" i="10"/>
  <c r="BC63" i="10"/>
  <c r="BD70" i="8"/>
  <c r="BC71" i="8" s="1"/>
  <c r="AY66" i="8"/>
  <c r="AY65" i="8"/>
  <c r="AY68" i="8"/>
  <c r="BB64" i="10"/>
  <c r="BB61" i="10"/>
  <c r="AY67" i="9"/>
  <c r="AY64" i="9"/>
  <c r="BD69" i="9"/>
  <c r="BB70" i="9" s="1"/>
  <c r="BB65" i="9"/>
  <c r="BB67" i="9"/>
  <c r="AZ65" i="9"/>
  <c r="AZ66" i="9"/>
  <c r="AZ67" i="9"/>
  <c r="BC66" i="8"/>
  <c r="BC65" i="8"/>
  <c r="BA66" i="8"/>
  <c r="BA65" i="8"/>
  <c r="AY67" i="8"/>
  <c r="AZ66" i="8"/>
  <c r="AZ68" i="8"/>
  <c r="AZ65" i="8"/>
  <c r="BB62" i="10"/>
  <c r="BC68" i="8"/>
  <c r="BB63" i="10"/>
  <c r="AZ64" i="10"/>
  <c r="AZ61" i="10"/>
  <c r="AZ63" i="10"/>
  <c r="BC62" i="10"/>
  <c r="AY62" i="10"/>
  <c r="BD66" i="10"/>
  <c r="AY66" i="9"/>
  <c r="BA67" i="9"/>
  <c r="BA64" i="9"/>
  <c r="BA65" i="9"/>
  <c r="AY65" i="9"/>
  <c r="BB64" i="9"/>
  <c r="AZ64" i="9"/>
  <c r="BC67" i="8"/>
  <c r="BB68" i="8"/>
  <c r="BB65" i="8"/>
  <c r="BB67" i="8"/>
  <c r="BE47" i="3" l="1"/>
  <c r="BE40" i="3"/>
  <c r="DA10" i="7"/>
  <c r="DA11" i="7"/>
  <c r="DA9" i="7"/>
  <c r="CR12" i="7"/>
  <c r="DA8" i="7"/>
  <c r="CQ54" i="7"/>
  <c r="CQ47" i="7"/>
  <c r="BG19" i="3"/>
  <c r="DA26" i="7"/>
  <c r="AX54" i="7"/>
  <c r="AX47" i="7"/>
  <c r="BF33" i="11"/>
  <c r="AW54" i="7"/>
  <c r="DA40" i="7"/>
  <c r="AW47" i="7"/>
  <c r="BF22" i="11"/>
  <c r="BF21" i="11"/>
  <c r="BF23" i="11"/>
  <c r="DA33" i="7"/>
  <c r="DA36" i="7"/>
  <c r="DA39" i="7"/>
  <c r="DA37" i="7"/>
  <c r="DA38" i="7"/>
  <c r="DA35" i="7"/>
  <c r="AY71" i="8"/>
  <c r="BC68" i="9"/>
  <c r="BG30" i="3"/>
  <c r="CT60" i="3" s="1"/>
  <c r="CT56" i="3" s="1"/>
  <c r="BG29" i="3"/>
  <c r="BG32" i="3"/>
  <c r="BG28" i="3"/>
  <c r="BG31" i="3"/>
  <c r="BB71" i="8"/>
  <c r="AY65" i="10"/>
  <c r="BB68" i="9"/>
  <c r="BC65" i="10"/>
  <c r="AZ71" i="8"/>
  <c r="BA65" i="10"/>
  <c r="BA69" i="8"/>
  <c r="AZ70" i="9"/>
  <c r="BA71" i="8"/>
  <c r="AZ69" i="8"/>
  <c r="BD64" i="10"/>
  <c r="BD62" i="10"/>
  <c r="BA67" i="10"/>
  <c r="BD63" i="10"/>
  <c r="BD61" i="10"/>
  <c r="BC69" i="8"/>
  <c r="BA70" i="9"/>
  <c r="BD67" i="9"/>
  <c r="BD66" i="9"/>
  <c r="BC70" i="9"/>
  <c r="BD65" i="9"/>
  <c r="BD64" i="9"/>
  <c r="BB65" i="10"/>
  <c r="AY69" i="8"/>
  <c r="BB69" i="8"/>
  <c r="AZ68" i="9"/>
  <c r="BA68" i="9"/>
  <c r="AY67" i="10"/>
  <c r="BC67" i="10"/>
  <c r="AZ67" i="10"/>
  <c r="AZ65" i="10"/>
  <c r="AY70" i="9"/>
  <c r="AY68" i="9"/>
  <c r="BB67" i="10"/>
  <c r="BD65" i="8"/>
  <c r="BD66" i="8"/>
  <c r="BD71" i="8"/>
  <c r="BD67" i="8"/>
  <c r="BD68" i="8"/>
  <c r="DA12" i="7" l="1"/>
  <c r="DB8" i="7" s="1"/>
  <c r="CR54" i="7"/>
  <c r="CR47" i="7"/>
  <c r="DA45" i="7"/>
  <c r="DW74" i="7"/>
  <c r="DW70" i="7" s="1"/>
  <c r="DU74" i="7"/>
  <c r="DU72" i="7" s="1"/>
  <c r="DA7" i="7"/>
  <c r="DB36" i="7"/>
  <c r="DB15" i="7"/>
  <c r="DB17" i="7"/>
  <c r="DB16" i="7"/>
  <c r="DB14" i="7"/>
  <c r="DB18" i="7"/>
  <c r="DB38" i="7"/>
  <c r="DB39" i="7"/>
  <c r="DT74" i="7"/>
  <c r="DT72" i="7" s="1"/>
  <c r="DA53" i="7"/>
  <c r="DV74" i="7"/>
  <c r="DV71" i="7" s="1"/>
  <c r="DA52" i="7"/>
  <c r="DA43" i="7"/>
  <c r="DB35" i="7"/>
  <c r="DA51" i="7"/>
  <c r="DA50" i="7"/>
  <c r="DA46" i="7"/>
  <c r="DB37" i="7"/>
  <c r="DA44" i="7"/>
  <c r="BG33" i="3"/>
  <c r="BH30" i="3" s="1"/>
  <c r="CV64" i="3"/>
  <c r="CT64" i="3"/>
  <c r="BG44" i="3"/>
  <c r="BG37" i="3"/>
  <c r="CT58" i="3"/>
  <c r="CT57" i="3"/>
  <c r="CU64" i="3"/>
  <c r="CR64" i="3"/>
  <c r="CS64" i="3"/>
  <c r="BD65" i="10"/>
  <c r="BD68" i="9"/>
  <c r="DB10" i="7" l="1"/>
  <c r="DB11" i="7"/>
  <c r="DB7" i="7"/>
  <c r="DA54" i="7"/>
  <c r="DB9" i="7"/>
  <c r="DA47" i="7"/>
  <c r="DW69" i="7"/>
  <c r="DU70" i="7"/>
  <c r="DU69" i="7"/>
  <c r="DW71" i="7"/>
  <c r="DW72" i="7"/>
  <c r="DU71" i="7"/>
  <c r="DS74" i="7"/>
  <c r="DS69" i="7" s="1"/>
  <c r="DA49" i="7"/>
  <c r="DA42" i="7"/>
  <c r="DT70" i="7"/>
  <c r="DT71" i="7"/>
  <c r="DT69" i="7"/>
  <c r="DV72" i="7"/>
  <c r="DV70" i="7"/>
  <c r="DV69" i="7"/>
  <c r="BH32" i="3"/>
  <c r="CT59" i="3"/>
  <c r="BH29" i="3"/>
  <c r="CY64" i="3"/>
  <c r="BH28" i="3"/>
  <c r="BH31" i="3"/>
  <c r="CW64" i="3"/>
  <c r="CW65" i="3" s="1"/>
  <c r="DS71" i="7" l="1"/>
  <c r="DS70" i="7"/>
  <c r="DX74" i="7"/>
  <c r="DU75" i="7" s="1"/>
  <c r="DS72" i="7"/>
  <c r="DU73" i="7"/>
  <c r="DW73" i="7"/>
  <c r="DT73" i="7"/>
  <c r="DV73" i="7"/>
  <c r="CV65" i="3"/>
  <c r="CR65" i="3"/>
  <c r="CS65" i="3"/>
  <c r="CU65" i="3"/>
  <c r="CT65" i="3"/>
  <c r="DS75" i="7" l="1"/>
  <c r="DX70" i="7"/>
  <c r="DX72" i="7"/>
  <c r="DW75" i="7"/>
  <c r="DX71" i="7"/>
  <c r="DX75" i="7"/>
  <c r="DS73" i="7"/>
  <c r="DT75" i="7"/>
  <c r="DX69" i="7"/>
  <c r="DV75" i="7"/>
  <c r="BG26" i="4"/>
  <c r="BG14" i="4"/>
  <c r="BG25" i="4"/>
  <c r="BG21" i="4"/>
  <c r="BG28" i="4"/>
  <c r="BG12" i="4"/>
  <c r="BH9" i="4" s="1"/>
  <c r="BG24" i="4"/>
  <c r="BG19" i="4"/>
  <c r="BG18" i="4"/>
  <c r="BG29" i="4"/>
  <c r="BG17" i="4"/>
  <c r="BG31" i="4"/>
  <c r="BG10" i="4"/>
  <c r="BG22" i="4"/>
  <c r="BG33" i="4"/>
  <c r="BG11" i="4"/>
  <c r="BG11" i="3" s="1"/>
  <c r="BG7" i="4"/>
  <c r="BG15" i="4"/>
  <c r="BG8" i="4"/>
  <c r="BG8" i="3" s="1"/>
  <c r="DX73" i="7" l="1"/>
  <c r="AW12" i="3"/>
  <c r="CV62" i="3"/>
  <c r="BG39" i="3"/>
  <c r="BG46" i="3"/>
  <c r="CV60" i="3"/>
  <c r="CS62" i="3"/>
  <c r="BG43" i="3"/>
  <c r="BG36" i="3"/>
  <c r="CS60" i="3"/>
  <c r="AG12" i="3"/>
  <c r="BG10" i="3"/>
  <c r="BH7" i="4"/>
  <c r="BH8" i="4"/>
  <c r="BH10" i="4"/>
  <c r="BH11" i="4"/>
  <c r="BH29" i="4"/>
  <c r="BG46" i="4"/>
  <c r="BG36" i="4"/>
  <c r="BG43" i="4"/>
  <c r="BH28" i="4"/>
  <c r="BG45" i="4"/>
  <c r="BH30" i="4"/>
  <c r="BH31" i="4"/>
  <c r="BG47" i="4"/>
  <c r="BG39" i="4"/>
  <c r="BG42" i="4"/>
  <c r="BG38" i="4"/>
  <c r="BG40" i="4"/>
  <c r="BG35" i="4"/>
  <c r="BH32" i="4"/>
  <c r="AW47" i="3" l="1"/>
  <c r="AW40" i="3"/>
  <c r="BG7" i="3"/>
  <c r="CR62" i="3" s="1"/>
  <c r="AG40" i="3"/>
  <c r="AG47" i="3"/>
  <c r="CU62" i="3"/>
  <c r="BG38" i="3"/>
  <c r="CU60" i="3"/>
  <c r="CU56" i="3" s="1"/>
  <c r="BG45" i="3"/>
  <c r="CS57" i="3"/>
  <c r="CS58" i="3"/>
  <c r="CV57" i="3"/>
  <c r="CV58" i="3"/>
  <c r="CS56" i="3"/>
  <c r="CV56" i="3"/>
  <c r="BG12" i="3" l="1"/>
  <c r="BH7" i="3" s="1"/>
  <c r="BG42" i="3"/>
  <c r="CR60" i="3"/>
  <c r="CR56" i="3" s="1"/>
  <c r="BG35" i="3"/>
  <c r="CS59" i="3"/>
  <c r="CU58" i="3"/>
  <c r="CU57" i="3"/>
  <c r="CW62" i="3"/>
  <c r="CV59" i="3"/>
  <c r="BH10" i="3" l="1"/>
  <c r="BG40" i="3"/>
  <c r="BH8" i="3"/>
  <c r="BG47" i="3"/>
  <c r="CY62" i="3"/>
  <c r="CW60" i="3"/>
  <c r="CR61" i="3" s="1"/>
  <c r="BH11" i="3"/>
  <c r="BH9" i="3"/>
  <c r="CR58" i="3"/>
  <c r="CR57" i="3"/>
  <c r="CU59" i="3"/>
  <c r="CS63" i="3"/>
  <c r="CW63" i="3"/>
  <c r="CT63" i="3"/>
  <c r="CV63" i="3"/>
  <c r="CR63" i="3"/>
  <c r="CU63" i="3"/>
  <c r="CW61" i="3" l="1"/>
  <c r="CW58" i="3"/>
  <c r="CW56" i="3"/>
  <c r="CU61" i="3"/>
  <c r="CV61" i="3"/>
  <c r="CT61" i="3"/>
  <c r="CS61" i="3"/>
  <c r="CR59" i="3"/>
  <c r="CW59" i="3" l="1"/>
</calcChain>
</file>

<file path=xl/sharedStrings.xml><?xml version="1.0" encoding="utf-8"?>
<sst xmlns="http://schemas.openxmlformats.org/spreadsheetml/2006/main" count="1930" uniqueCount="272">
  <si>
    <t>ADVERTISING MISSING REPORT, COMMERCIAL</t>
  </si>
  <si>
    <t>KARACHI</t>
  </si>
  <si>
    <t>Clients</t>
  </si>
  <si>
    <t>Brands</t>
  </si>
  <si>
    <t>Agency</t>
  </si>
  <si>
    <t xml:space="preserve">Marketing Executive </t>
  </si>
  <si>
    <t>EXP</t>
  </si>
  <si>
    <t>JANG</t>
  </si>
  <si>
    <t>NWQ</t>
  </si>
  <si>
    <t>Minutes Of Meeting</t>
  </si>
  <si>
    <t>ISLAMABAD</t>
  </si>
  <si>
    <t>LAHORE</t>
  </si>
  <si>
    <t>Sr.#</t>
  </si>
  <si>
    <t>Category</t>
  </si>
  <si>
    <t>ROP</t>
  </si>
  <si>
    <t>EDU</t>
  </si>
  <si>
    <t>Number in Cms</t>
  </si>
  <si>
    <t>Categories</t>
  </si>
  <si>
    <t>JAN'15</t>
  </si>
  <si>
    <t>FEB'15</t>
  </si>
  <si>
    <t>MAR'15</t>
  </si>
  <si>
    <t>APR'15</t>
  </si>
  <si>
    <t>MAY'15</t>
  </si>
  <si>
    <t>JUN'15</t>
  </si>
  <si>
    <t>JULY'15</t>
  </si>
  <si>
    <t>Total</t>
  </si>
  <si>
    <t>Jang</t>
  </si>
  <si>
    <t>Builder</t>
  </si>
  <si>
    <t>Supplement</t>
  </si>
  <si>
    <t>Nawa-e-Waqt</t>
  </si>
  <si>
    <t>Dunya</t>
  </si>
  <si>
    <t>Express</t>
  </si>
  <si>
    <t>% of Jang</t>
  </si>
  <si>
    <t>urdu</t>
  </si>
  <si>
    <t>MTD Aug (1-7)</t>
  </si>
  <si>
    <t>Dawn</t>
  </si>
  <si>
    <t>The News</t>
  </si>
  <si>
    <t>Nation</t>
  </si>
  <si>
    <t>Business Recorder</t>
  </si>
  <si>
    <t>Tribune</t>
  </si>
  <si>
    <t>% of Dawn</t>
  </si>
  <si>
    <t>Express Tribune</t>
  </si>
  <si>
    <t>% of The News</t>
  </si>
  <si>
    <t>% of Kawish</t>
  </si>
  <si>
    <t>Sindh Express</t>
  </si>
  <si>
    <t>Sobh</t>
  </si>
  <si>
    <t>Awami Awaz</t>
  </si>
  <si>
    <t>Ibrat</t>
  </si>
  <si>
    <t>Kawish</t>
  </si>
  <si>
    <t>SINDHI DAILIES</t>
  </si>
  <si>
    <t>% of News</t>
  </si>
  <si>
    <t>The Nation</t>
  </si>
  <si>
    <t>ENGLISH DAILIES</t>
  </si>
  <si>
    <t>URDU DAILIES</t>
  </si>
  <si>
    <t>Rs in million</t>
  </si>
  <si>
    <t>Total PIDs Revenues (Federal Government)</t>
  </si>
  <si>
    <t>Karachi PIDs Revenues (Federal Government)</t>
  </si>
  <si>
    <t>Lahore PIDs Revenues (Federal Government)</t>
  </si>
  <si>
    <t>Islamabad PIDs Revenues (Federal Government)</t>
  </si>
  <si>
    <t>Awami-Awaz</t>
  </si>
  <si>
    <t>SINDH DAILIES</t>
  </si>
  <si>
    <t>TOTAL</t>
  </si>
  <si>
    <t>RS in 'million</t>
  </si>
  <si>
    <t>Karachi - INF</t>
  </si>
  <si>
    <t xml:space="preserve"> % of Nawa-e-waqt</t>
  </si>
  <si>
    <t xml:space="preserve"> % of Jang</t>
  </si>
  <si>
    <t>Nawa-i-Waqt</t>
  </si>
  <si>
    <t>Lahore - DGPR</t>
  </si>
  <si>
    <t>% of Aaj</t>
  </si>
  <si>
    <t>Mashriq</t>
  </si>
  <si>
    <t>Aaj</t>
  </si>
  <si>
    <t>Peshawar - INF</t>
  </si>
  <si>
    <t>Numbers = Cms</t>
  </si>
  <si>
    <t>Government</t>
  </si>
  <si>
    <t>Others</t>
  </si>
  <si>
    <t>`</t>
  </si>
  <si>
    <t>Supple</t>
  </si>
  <si>
    <t>Gov</t>
  </si>
  <si>
    <t>Advertising Report - Total</t>
  </si>
  <si>
    <t>Advertising Report--KHI</t>
  </si>
  <si>
    <t>Advertising Report--LHE</t>
  </si>
  <si>
    <t>Advertising Report--ISB</t>
  </si>
  <si>
    <t>Education</t>
  </si>
  <si>
    <t>Supplements</t>
  </si>
  <si>
    <t>Agency Name</t>
  </si>
  <si>
    <t>Lahore</t>
  </si>
  <si>
    <t>Karachi</t>
  </si>
  <si>
    <t>- Tribune's share is consistent with 10% on total and across cities.</t>
  </si>
  <si>
    <t>- Business Recorder is the market leader with 40% market share.</t>
  </si>
  <si>
    <t>- Tribune's share is apprx 11% on total with Islamabd being highest i.e. 14% share</t>
  </si>
  <si>
    <t>- The News is the highest with 41% share on total</t>
  </si>
  <si>
    <t>Industry</t>
  </si>
  <si>
    <t>Islamabad</t>
  </si>
  <si>
    <t>Market share</t>
  </si>
  <si>
    <t>% of Market share</t>
  </si>
  <si>
    <t>Lowest</t>
  </si>
  <si>
    <t>Total /Highest</t>
  </si>
  <si>
    <t>Grading</t>
  </si>
  <si>
    <t>City</t>
  </si>
  <si>
    <t>ET</t>
  </si>
  <si>
    <t>DAWN</t>
  </si>
  <si>
    <t>NEWS</t>
  </si>
  <si>
    <t>% change vs Jang</t>
  </si>
  <si>
    <t>% change vs Dawn</t>
  </si>
  <si>
    <t>% change vs The News</t>
  </si>
  <si>
    <t>% change vs. NWQ</t>
  </si>
  <si>
    <t>CATEGORY SHARE ANALYSIS</t>
  </si>
  <si>
    <t>Peshawar PIDs Revenues (Federal Government)</t>
  </si>
  <si>
    <t>% of Mash</t>
  </si>
  <si>
    <t>% of Nation</t>
  </si>
  <si>
    <t>NWQT</t>
  </si>
  <si>
    <t>% change vs JANG</t>
  </si>
  <si>
    <t>% change vs NWQT</t>
  </si>
  <si>
    <t>ADVERTISING MISSING REPORT, GOVERNMENT</t>
  </si>
  <si>
    <t>% Market share</t>
  </si>
  <si>
    <t>Estimated Value of Adv.</t>
  </si>
  <si>
    <t>Dunya %of Express</t>
  </si>
  <si>
    <t>Medium (50% of Total)</t>
  </si>
  <si>
    <t># of Visits</t>
  </si>
  <si>
    <t/>
  </si>
  <si>
    <t>Jan'21</t>
  </si>
  <si>
    <t>Feb'21</t>
  </si>
  <si>
    <t>Mar'21</t>
  </si>
  <si>
    <t>Apr'21</t>
  </si>
  <si>
    <t>May'21</t>
  </si>
  <si>
    <t>Jun'21</t>
  </si>
  <si>
    <t>Jul'21</t>
  </si>
  <si>
    <t>Aug'21</t>
  </si>
  <si>
    <t>Sep'21</t>
  </si>
  <si>
    <t>Oct'21</t>
  </si>
  <si>
    <t>Nov'21</t>
  </si>
  <si>
    <t>Dec'21</t>
  </si>
  <si>
    <t>Feb'22</t>
  </si>
  <si>
    <t>Mar'22</t>
  </si>
  <si>
    <t>Apr'22</t>
  </si>
  <si>
    <t>May'22</t>
  </si>
  <si>
    <t>Jun'22</t>
  </si>
  <si>
    <t>Jan'22</t>
  </si>
  <si>
    <t xml:space="preserve"> </t>
  </si>
  <si>
    <t>Jul'22</t>
  </si>
  <si>
    <t>Aug'22</t>
  </si>
  <si>
    <t>Sep'22</t>
  </si>
  <si>
    <t>Oct'22</t>
  </si>
  <si>
    <t>Nov'22</t>
  </si>
  <si>
    <t>Dec'22</t>
  </si>
  <si>
    <t>Jan'23</t>
  </si>
  <si>
    <t>Feb'23</t>
  </si>
  <si>
    <t>Mar'23</t>
  </si>
  <si>
    <t>Apr'23</t>
  </si>
  <si>
    <t>May'23</t>
  </si>
  <si>
    <t xml:space="preserve">Jun'23 </t>
  </si>
  <si>
    <t>Jun'23</t>
  </si>
  <si>
    <t xml:space="preserve">Jul'23 </t>
  </si>
  <si>
    <t>Jul'23</t>
  </si>
  <si>
    <t>Aug'23</t>
  </si>
  <si>
    <t xml:space="preserve">Aug'23 </t>
  </si>
  <si>
    <t xml:space="preserve">Sep'23 </t>
  </si>
  <si>
    <t>Sep'23</t>
  </si>
  <si>
    <t xml:space="preserve">01-11-Oct'23 </t>
  </si>
  <si>
    <t xml:space="preserve">Oct'23 </t>
  </si>
  <si>
    <t>Oct'23</t>
  </si>
  <si>
    <t xml:space="preserve">Nov'23 </t>
  </si>
  <si>
    <t>Nov'23</t>
  </si>
  <si>
    <t>1-13-Dec'23</t>
  </si>
  <si>
    <t xml:space="preserve">Dec'23 </t>
  </si>
  <si>
    <t>Dec'23</t>
  </si>
  <si>
    <t xml:space="preserve">Jan'24 </t>
  </si>
  <si>
    <t xml:space="preserve">Feb'24 </t>
  </si>
  <si>
    <t>Feb'24</t>
  </si>
  <si>
    <t>Jan'24</t>
  </si>
  <si>
    <t xml:space="preserve">Mar'24 </t>
  </si>
  <si>
    <t>Mar'24</t>
  </si>
  <si>
    <t xml:space="preserve">1-24-Apr'24 </t>
  </si>
  <si>
    <t xml:space="preserve">Apr'24 </t>
  </si>
  <si>
    <t>Apr'24</t>
  </si>
  <si>
    <t xml:space="preserve">May'24 </t>
  </si>
  <si>
    <t>May'24</t>
  </si>
  <si>
    <t xml:space="preserve">Jun'24 </t>
  </si>
  <si>
    <t>Jun'24</t>
  </si>
  <si>
    <t xml:space="preserve">Jul'24 </t>
  </si>
  <si>
    <t xml:space="preserve">Aug'24 </t>
  </si>
  <si>
    <t>Aug'24</t>
  </si>
  <si>
    <t xml:space="preserve">Sep'24 </t>
  </si>
  <si>
    <t>Sep'24</t>
  </si>
  <si>
    <t xml:space="preserve">  </t>
  </si>
  <si>
    <t xml:space="preserve">Oct'24 </t>
  </si>
  <si>
    <t>Oct'24</t>
  </si>
  <si>
    <t>1-18-Nov'24</t>
  </si>
  <si>
    <t>Nov'24</t>
  </si>
  <si>
    <t>Dec'24</t>
  </si>
  <si>
    <t>Jan'25</t>
  </si>
  <si>
    <t>Feb'25</t>
  </si>
  <si>
    <t>Mar'25</t>
  </si>
  <si>
    <t>Apr'25</t>
  </si>
  <si>
    <t>Jang News priority, this ad against Expo deal, Working on it.</t>
  </si>
  <si>
    <t>May'25</t>
  </si>
  <si>
    <t>Commercial Volum - Total</t>
  </si>
  <si>
    <t>Commercial Volum - BDD</t>
  </si>
  <si>
    <t>Commercial Volum - ISB</t>
  </si>
  <si>
    <t>Commercial Volum - LHE</t>
  </si>
  <si>
    <t>Commercial Volum - KHI</t>
  </si>
  <si>
    <t>Jun'25</t>
  </si>
  <si>
    <t>1-15-Jul'25</t>
  </si>
  <si>
    <t>PID</t>
  </si>
  <si>
    <t>30 Jul 25 to 05 Aug 25</t>
  </si>
  <si>
    <t>01'Jul to 05'Aug</t>
  </si>
  <si>
    <t>30'Jul to 05'Aug</t>
  </si>
  <si>
    <t>From 01/01/2021 To 05/8/2025</t>
  </si>
  <si>
    <t>1-5-Aug'25</t>
  </si>
  <si>
    <t>Jul'25</t>
  </si>
  <si>
    <t>SONERI BANK (KARACHI)</t>
  </si>
  <si>
    <t>SONERI BANK LIMITED (CORPORATE)</t>
  </si>
  <si>
    <t>OMD</t>
  </si>
  <si>
    <t>Management of Soneri Bank wants to advertise in only Jang for its one of ad in urdu newspapers.</t>
  </si>
  <si>
    <t>KARACHI INFRASTRUCTURE DEVELOPMENT COMPANY LIMITED (KIDCL)</t>
  </si>
  <si>
    <t>PID(K)</t>
  </si>
  <si>
    <t>PAKISTAN INTERNATIONAL AIRLINES (PIA)</t>
  </si>
  <si>
    <t>TRADING CORPORATION OF PAKISTAN(TCP)</t>
  </si>
  <si>
    <t>NATIONAL INSURANCE COMPANY LTD.</t>
  </si>
  <si>
    <t>SUI SOUTHERN GAS COMPANY (SSGC)</t>
  </si>
  <si>
    <t>Kashif Nazeer</t>
  </si>
  <si>
    <t>Irshad Ali</t>
  </si>
  <si>
    <t>As per govt policy media fainalize by PID and they have release their ads CM wise not Client wise.</t>
  </si>
  <si>
    <t>STATE BANK OF PAKISTAN (SBP)</t>
  </si>
  <si>
    <t>CAPITAL UNIVERSITY OF SCIENCE AND TECHNOLOGY</t>
  </si>
  <si>
    <t>CAPITAL UNIVERSITY OF SCIENCE AND TECHNO</t>
  </si>
  <si>
    <t>Impact Advt. Lhr</t>
  </si>
  <si>
    <t>MY UNIVERSITY</t>
  </si>
  <si>
    <t>C J / Smartways</t>
  </si>
  <si>
    <t>Faizan Bin Ishtaique</t>
  </si>
  <si>
    <t>Old name MAJU now is CUST &amp; released from Lahore.</t>
  </si>
  <si>
    <t>Follow-up in progress.</t>
  </si>
  <si>
    <t xml:space="preserve">MAROOF INTERNATIONAL HOSPITAL </t>
  </si>
  <si>
    <t>MAROOF INTERNATIONAL HOSPITAL</t>
  </si>
  <si>
    <t>Orient</t>
  </si>
  <si>
    <t>This is JMW magazine deal ad. Client has refused magazine deal with Tribune.</t>
  </si>
  <si>
    <t>Farrukh Abbasi</t>
  </si>
  <si>
    <t>ASKARI COMMERCIAL BANK (ISB)</t>
  </si>
  <si>
    <t>ASKARI BANK (HAJJ POLICY)</t>
  </si>
  <si>
    <t>Group M, Khi</t>
  </si>
  <si>
    <t>Muneer Hussein</t>
  </si>
  <si>
    <t>It is published in Express, combined on 6th August at Back-page.</t>
  </si>
  <si>
    <t>This is JMW magazine deal ad. Client has refused magazine deal with Express.</t>
  </si>
  <si>
    <t>Kamran Khilji / Zohaib Waheed</t>
  </si>
  <si>
    <t>HONDA ATLAS</t>
  </si>
  <si>
    <t>HONDA (CG-125)DELUX</t>
  </si>
  <si>
    <t>Management of Soneri Bank wants to advertise in only Dawn for its one of ad in English newspapers.</t>
  </si>
  <si>
    <t>Adcom</t>
  </si>
  <si>
    <t>Zain/Khilji</t>
  </si>
  <si>
    <t>We have exclusive ad in DE on 30th, 31st july 15x8 and on 6th Aug ( Half Page), they Opted dawn only as english newspapers</t>
  </si>
  <si>
    <t>GLOBAL ECONO TRADE (PVT) LTD</t>
  </si>
  <si>
    <t>Sv</t>
  </si>
  <si>
    <t>TREET HYGIENE RAZOR</t>
  </si>
  <si>
    <t>SV</t>
  </si>
  <si>
    <t xml:space="preserve">Shirmeen Khurram/Suleman Afzal </t>
  </si>
  <si>
    <t xml:space="preserve">Rate given to client but client did not given approval </t>
  </si>
  <si>
    <t>BEACONHOUSE NATIONAL UNIVERSITY</t>
  </si>
  <si>
    <t>CJ</t>
  </si>
  <si>
    <t>FALCON EDUCATION &amp; CONSULTANCY SERVICES</t>
  </si>
  <si>
    <t xml:space="preserve">Direct </t>
  </si>
  <si>
    <t>UNIQUE GROUP OF INSTITUTIONS</t>
  </si>
  <si>
    <t xml:space="preserve">Velocity </t>
  </si>
  <si>
    <t>UNIVERSITY OF MANAGEMENT&amp;TECHNOLOGY(UMT)</t>
  </si>
  <si>
    <t xml:space="preserve">Fv </t>
  </si>
  <si>
    <t xml:space="preserve">UNIVERSITY OF MANAGEMENT &amp; TECHNOLOGY </t>
  </si>
  <si>
    <t xml:space="preserve">Shirmeen Khurram / Raja Naseer </t>
  </si>
  <si>
    <t>Jang priorety.</t>
  </si>
  <si>
    <t>Jang priorety ,He is friend of Mr Sarmad Ali.</t>
  </si>
  <si>
    <t xml:space="preserve"> Jang priorety broad sheet ad.</t>
  </si>
  <si>
    <t>Published on 11, July 15x8 Guj+Fsd+Sar+Mul+Isb. &amp;  pubished 13, july 15x8 only lhr DE.</t>
  </si>
  <si>
    <t xml:space="preserve">Shirmeen khurram / Raja Naseer </t>
  </si>
  <si>
    <t>Dawn priorety.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</si>
</sst>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_);_(@_)"/>
    <numFmt numFmtId="165" formatCode="_(* #,##0_);_(* \(#,##0\);_(* &quot;-&quot;??_);_(@_)"/>
    <numFmt numFmtId="166" formatCode="0.0%"/>
    <numFmt numFmtId="167" formatCode="\(0%\)"/>
    <numFmt numFmtId="168" formatCode="_(* #,##0.0_);_(* \(#,##0.0\);_(* &quot;-&quot;??_);_(@_)"/>
    <numFmt numFmtId="169" formatCode="0.0"/>
    <numFmt numFmtId="170" formatCode="0.000"/>
    <numFmt numFmtId="171" formatCode="#,##0.0"/>
    <numFmt numFmtId="172" formatCode="[$-409]mmm\-yy;@"/>
    <numFmt numFmtId="173" formatCode="_(* #,##0.00_);_(* \(#,##0.00\);_(* &quot;-&quot;?_);_(@_)"/>
  </numFmts>
  <fonts count="140" x14ac:knownFonts="1">
    <font>
      <sz val="10"/>
      <color indexed="8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u/>
      <sz val="17"/>
      <color indexed="8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indexed="8"/>
      <name val="MS Sans Serif"/>
      <family val="2"/>
    </font>
    <font>
      <b/>
      <u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sz val="9"/>
      <color theme="1"/>
      <name val="Arial"/>
      <family val="2"/>
    </font>
    <font>
      <sz val="1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i/>
      <sz val="10"/>
      <color theme="1"/>
      <name val="Arial"/>
      <family val="2"/>
    </font>
    <font>
      <sz val="8.0500000000000007"/>
      <color indexed="8"/>
      <name val="Times New Roman"/>
      <family val="1"/>
    </font>
    <font>
      <sz val="8.0500000000000007"/>
      <color indexed="8"/>
      <name val="Calibri"/>
      <family val="2"/>
      <scheme val="minor"/>
    </font>
    <font>
      <sz val="9"/>
      <color indexed="8"/>
      <name val="Times New Roman"/>
      <family val="1"/>
    </font>
    <font>
      <sz val="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9"/>
      <color indexed="8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6"/>
      <color indexed="8"/>
      <name val="Calibri"/>
      <family val="2"/>
      <scheme val="minor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.0500000000000007"/>
      <color indexed="8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57"/>
      <name val="Cambria"/>
      <family val="2"/>
    </font>
    <font>
      <b/>
      <sz val="11"/>
      <color indexed="8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2"/>
    </font>
    <font>
      <sz val="11"/>
      <color rgb="FF00000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50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13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E5DFEC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35">
    <xf numFmtId="0" fontId="0" fillId="0" borderId="0"/>
    <xf numFmtId="43" fontId="4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8" fillId="0" borderId="0"/>
    <xf numFmtId="43" fontId="40" fillId="0" borderId="0" applyFont="0" applyFill="0" applyBorder="0" applyAlignment="0" applyProtection="0"/>
    <xf numFmtId="0" fontId="40" fillId="0" borderId="0"/>
    <xf numFmtId="9" fontId="40" fillId="0" borderId="0" applyFont="0" applyFill="0" applyBorder="0" applyAlignment="0" applyProtection="0"/>
    <xf numFmtId="0" fontId="38" fillId="0" borderId="0"/>
    <xf numFmtId="0" fontId="37" fillId="0" borderId="0"/>
    <xf numFmtId="9" fontId="37" fillId="0" borderId="0" applyFont="0" applyFill="0" applyBorder="0" applyAlignment="0" applyProtection="0"/>
    <xf numFmtId="0" fontId="48" fillId="0" borderId="0"/>
    <xf numFmtId="43" fontId="37" fillId="0" borderId="0" applyFont="0" applyFill="0" applyBorder="0" applyAlignment="0" applyProtection="0"/>
    <xf numFmtId="0" fontId="110" fillId="0" borderId="0"/>
    <xf numFmtId="0" fontId="34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  <xf numFmtId="0" fontId="26" fillId="0" borderId="0"/>
    <xf numFmtId="0" fontId="25" fillId="0" borderId="0"/>
    <xf numFmtId="0" fontId="24" fillId="0" borderId="0"/>
    <xf numFmtId="0" fontId="112" fillId="15" borderId="0" applyNumberFormat="0" applyBorder="0" applyAlignment="0" applyProtection="0"/>
    <xf numFmtId="0" fontId="112" fillId="16" borderId="0" applyNumberFormat="0" applyBorder="0" applyAlignment="0" applyProtection="0"/>
    <xf numFmtId="0" fontId="112" fillId="17" borderId="0" applyNumberFormat="0" applyBorder="0" applyAlignment="0" applyProtection="0"/>
    <xf numFmtId="0" fontId="112" fillId="17" borderId="0" applyNumberFormat="0" applyBorder="0" applyAlignment="0" applyProtection="0"/>
    <xf numFmtId="0" fontId="112" fillId="15" borderId="0" applyNumberFormat="0" applyBorder="0" applyAlignment="0" applyProtection="0"/>
    <xf numFmtId="0" fontId="112" fillId="18" borderId="0" applyNumberFormat="0" applyBorder="0" applyAlignment="0" applyProtection="0"/>
    <xf numFmtId="0" fontId="112" fillId="15" borderId="0" applyNumberFormat="0" applyBorder="0" applyAlignment="0" applyProtection="0"/>
    <xf numFmtId="0" fontId="112" fillId="19" borderId="0" applyNumberFormat="0" applyBorder="0" applyAlignment="0" applyProtection="0"/>
    <xf numFmtId="0" fontId="112" fillId="17" borderId="0" applyNumberFormat="0" applyBorder="0" applyAlignment="0" applyProtection="0"/>
    <xf numFmtId="0" fontId="112" fillId="20" borderId="0" applyNumberFormat="0" applyBorder="0" applyAlignment="0" applyProtection="0"/>
    <xf numFmtId="0" fontId="112" fillId="15" borderId="0" applyNumberFormat="0" applyBorder="0" applyAlignment="0" applyProtection="0"/>
    <xf numFmtId="0" fontId="112" fillId="18" borderId="0" applyNumberFormat="0" applyBorder="0" applyAlignment="0" applyProtection="0"/>
    <xf numFmtId="0" fontId="113" fillId="15" borderId="0" applyNumberFormat="0" applyBorder="0" applyAlignment="0" applyProtection="0"/>
    <xf numFmtId="0" fontId="113" fillId="19" borderId="0" applyNumberFormat="0" applyBorder="0" applyAlignment="0" applyProtection="0"/>
    <xf numFmtId="0" fontId="113" fillId="17" borderId="0" applyNumberFormat="0" applyBorder="0" applyAlignment="0" applyProtection="0"/>
    <xf numFmtId="0" fontId="113" fillId="20" borderId="0" applyNumberFormat="0" applyBorder="0" applyAlignment="0" applyProtection="0"/>
    <xf numFmtId="0" fontId="113" fillId="15" borderId="0" applyNumberFormat="0" applyBorder="0" applyAlignment="0" applyProtection="0"/>
    <xf numFmtId="0" fontId="113" fillId="21" borderId="0" applyNumberFormat="0" applyBorder="0" applyAlignment="0" applyProtection="0"/>
    <xf numFmtId="0" fontId="113" fillId="22" borderId="0" applyNumberFormat="0" applyBorder="0" applyAlignment="0" applyProtection="0"/>
    <xf numFmtId="0" fontId="113" fillId="23" borderId="0" applyNumberFormat="0" applyBorder="0" applyAlignment="0" applyProtection="0"/>
    <xf numFmtId="0" fontId="113" fillId="24" borderId="0" applyNumberFormat="0" applyBorder="0" applyAlignment="0" applyProtection="0"/>
    <xf numFmtId="0" fontId="113" fillId="25" borderId="0" applyNumberFormat="0" applyBorder="0" applyAlignment="0" applyProtection="0"/>
    <xf numFmtId="0" fontId="113" fillId="26" borderId="0" applyNumberFormat="0" applyBorder="0" applyAlignment="0" applyProtection="0"/>
    <xf numFmtId="0" fontId="113" fillId="21" borderId="0" applyNumberFormat="0" applyBorder="0" applyAlignment="0" applyProtection="0"/>
    <xf numFmtId="0" fontId="114" fillId="27" borderId="0" applyNumberFormat="0" applyBorder="0" applyAlignment="0" applyProtection="0"/>
    <xf numFmtId="0" fontId="115" fillId="28" borderId="42" applyNumberFormat="0" applyAlignment="0" applyProtection="0"/>
    <xf numFmtId="0" fontId="116" fillId="24" borderId="43" applyNumberFormat="0" applyAlignment="0" applyProtection="0"/>
    <xf numFmtId="0" fontId="117" fillId="0" borderId="0" applyNumberFormat="0" applyFill="0" applyBorder="0" applyAlignment="0" applyProtection="0"/>
    <xf numFmtId="0" fontId="118" fillId="18" borderId="0" applyNumberFormat="0" applyBorder="0" applyAlignment="0" applyProtection="0"/>
    <xf numFmtId="0" fontId="119" fillId="0" borderId="44" applyNumberFormat="0" applyFill="0" applyAlignment="0" applyProtection="0"/>
    <xf numFmtId="0" fontId="120" fillId="0" borderId="45" applyNumberFormat="0" applyFill="0" applyAlignment="0" applyProtection="0"/>
    <xf numFmtId="0" fontId="121" fillId="0" borderId="46" applyNumberFormat="0" applyFill="0" applyAlignment="0" applyProtection="0"/>
    <xf numFmtId="0" fontId="121" fillId="0" borderId="0" applyNumberFormat="0" applyFill="0" applyBorder="0" applyAlignment="0" applyProtection="0"/>
    <xf numFmtId="0" fontId="122" fillId="20" borderId="42" applyNumberFormat="0" applyAlignment="0" applyProtection="0"/>
    <xf numFmtId="0" fontId="123" fillId="0" borderId="47" applyNumberFormat="0" applyFill="0" applyAlignment="0" applyProtection="0"/>
    <xf numFmtId="0" fontId="124" fillId="20" borderId="0" applyNumberFormat="0" applyBorder="0" applyAlignment="0" applyProtection="0"/>
    <xf numFmtId="0" fontId="48" fillId="16" borderId="48" applyNumberFormat="0" applyFont="0" applyAlignment="0" applyProtection="0"/>
    <xf numFmtId="0" fontId="125" fillId="28" borderId="49" applyNumberFormat="0" applyAlignment="0" applyProtection="0"/>
    <xf numFmtId="0" fontId="126" fillId="0" borderId="0" applyNumberFormat="0" applyFill="0" applyBorder="0" applyAlignment="0" applyProtection="0"/>
    <xf numFmtId="0" fontId="127" fillId="0" borderId="50" applyNumberFormat="0" applyFill="0" applyAlignment="0" applyProtection="0"/>
    <xf numFmtId="0" fontId="123" fillId="0" borderId="0" applyNumberForma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12" fillId="36" borderId="0" applyNumberFormat="0" applyBorder="0" applyAlignment="0" applyProtection="0"/>
    <xf numFmtId="0" fontId="112" fillId="37" borderId="0" applyNumberFormat="0" applyBorder="0" applyAlignment="0" applyProtection="0"/>
    <xf numFmtId="0" fontId="112" fillId="38" borderId="0" applyNumberFormat="0" applyBorder="0" applyAlignment="0" applyProtection="0"/>
    <xf numFmtId="0" fontId="112" fillId="39" borderId="0" applyNumberFormat="0" applyBorder="0" applyAlignment="0" applyProtection="0"/>
    <xf numFmtId="0" fontId="112" fillId="40" borderId="0" applyNumberFormat="0" applyBorder="0" applyAlignment="0" applyProtection="0"/>
    <xf numFmtId="0" fontId="112" fillId="41" borderId="0" applyNumberFormat="0" applyBorder="0" applyAlignment="0" applyProtection="0"/>
    <xf numFmtId="0" fontId="112" fillId="42" borderId="0" applyNumberFormat="0" applyBorder="0" applyAlignment="0" applyProtection="0"/>
    <xf numFmtId="0" fontId="112" fillId="43" borderId="0" applyNumberFormat="0" applyBorder="0" applyAlignment="0" applyProtection="0"/>
    <xf numFmtId="0" fontId="112" fillId="44" borderId="0" applyNumberFormat="0" applyBorder="0" applyAlignment="0" applyProtection="0"/>
    <xf numFmtId="0" fontId="112" fillId="45" borderId="0" applyNumberFormat="0" applyBorder="0" applyAlignment="0" applyProtection="0"/>
    <xf numFmtId="0" fontId="112" fillId="46" borderId="0" applyNumberFormat="0" applyBorder="0" applyAlignment="0" applyProtection="0"/>
    <xf numFmtId="0" fontId="113" fillId="47" borderId="0" applyNumberFormat="0" applyBorder="0" applyAlignment="0" applyProtection="0"/>
    <xf numFmtId="0" fontId="113" fillId="48" borderId="0" applyNumberFormat="0" applyBorder="0" applyAlignment="0" applyProtection="0"/>
    <xf numFmtId="0" fontId="113" fillId="49" borderId="0" applyNumberFormat="0" applyBorder="0" applyAlignment="0" applyProtection="0"/>
    <xf numFmtId="0" fontId="113" fillId="50" borderId="0" applyNumberFormat="0" applyBorder="0" applyAlignment="0" applyProtection="0"/>
    <xf numFmtId="0" fontId="113" fillId="51" borderId="0" applyNumberFormat="0" applyBorder="0" applyAlignment="0" applyProtection="0"/>
    <xf numFmtId="0" fontId="113" fillId="52" borderId="0" applyNumberFormat="0" applyBorder="0" applyAlignment="0" applyProtection="0"/>
    <xf numFmtId="0" fontId="113" fillId="53" borderId="0" applyNumberFormat="0" applyBorder="0" applyAlignment="0" applyProtection="0"/>
    <xf numFmtId="0" fontId="113" fillId="54" borderId="0" applyNumberFormat="0" applyBorder="0" applyAlignment="0" applyProtection="0"/>
    <xf numFmtId="0" fontId="113" fillId="55" borderId="0" applyNumberFormat="0" applyBorder="0" applyAlignment="0" applyProtection="0"/>
    <xf numFmtId="0" fontId="113" fillId="56" borderId="0" applyNumberFormat="0" applyBorder="0" applyAlignment="0" applyProtection="0"/>
    <xf numFmtId="0" fontId="113" fillId="57" borderId="0" applyNumberFormat="0" applyBorder="0" applyAlignment="0" applyProtection="0"/>
    <xf numFmtId="0" fontId="113" fillId="58" borderId="0" applyNumberFormat="0" applyBorder="0" applyAlignment="0" applyProtection="0"/>
    <xf numFmtId="0" fontId="128" fillId="30" borderId="0" applyNumberFormat="0" applyBorder="0" applyAlignment="0" applyProtection="0"/>
    <xf numFmtId="0" fontId="129" fillId="33" borderId="67" applyNumberFormat="0" applyAlignment="0" applyProtection="0"/>
    <xf numFmtId="0" fontId="116" fillId="34" borderId="70" applyNumberFormat="0" applyAlignment="0" applyProtection="0"/>
    <xf numFmtId="0" fontId="130" fillId="29" borderId="0" applyNumberFormat="0" applyBorder="0" applyAlignment="0" applyProtection="0"/>
    <xf numFmtId="0" fontId="131" fillId="0" borderId="72" applyNumberFormat="0" applyFill="0" applyAlignment="0" applyProtection="0"/>
    <xf numFmtId="0" fontId="132" fillId="0" borderId="73" applyNumberFormat="0" applyFill="0" applyAlignment="0" applyProtection="0"/>
    <xf numFmtId="0" fontId="133" fillId="0" borderId="74" applyNumberFormat="0" applyFill="0" applyAlignment="0" applyProtection="0"/>
    <xf numFmtId="0" fontId="133" fillId="0" borderId="0" applyNumberFormat="0" applyFill="0" applyBorder="0" applyAlignment="0" applyProtection="0"/>
    <xf numFmtId="0" fontId="134" fillId="32" borderId="67" applyNumberFormat="0" applyAlignment="0" applyProtection="0"/>
    <xf numFmtId="0" fontId="135" fillId="0" borderId="69" applyNumberFormat="0" applyFill="0" applyAlignment="0" applyProtection="0"/>
    <xf numFmtId="0" fontId="136" fillId="31" borderId="0" applyNumberFormat="0" applyBorder="0" applyAlignment="0" applyProtection="0"/>
    <xf numFmtId="0" fontId="48" fillId="35" borderId="71" applyNumberFormat="0" applyFont="0" applyAlignment="0" applyProtection="0"/>
    <xf numFmtId="0" fontId="137" fillId="33" borderId="68" applyNumberFormat="0" applyAlignment="0" applyProtection="0"/>
    <xf numFmtId="0" fontId="138" fillId="0" borderId="0" applyNumberFormat="0" applyFill="0" applyBorder="0" applyAlignment="0" applyProtection="0"/>
    <xf numFmtId="0" fontId="127" fillId="0" borderId="75" applyNumberFormat="0" applyFill="0" applyAlignment="0" applyProtection="0"/>
    <xf numFmtId="0" fontId="112" fillId="59" borderId="0" applyNumberFormat="0" applyBorder="0" applyAlignment="0" applyProtection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9" fontId="10" fillId="0" borderId="0" applyFon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39" fillId="0" borderId="0" applyBorder="0"/>
    <xf numFmtId="0" fontId="1" fillId="0" borderId="0"/>
  </cellStyleXfs>
  <cellXfs count="568">
    <xf numFmtId="0" fontId="0" fillId="0" borderId="0" xfId="0"/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left" vertical="center" wrapText="1"/>
    </xf>
    <xf numFmtId="0" fontId="55" fillId="0" borderId="0" xfId="3" applyFont="1" applyAlignment="1">
      <alignment vertical="center"/>
    </xf>
    <xf numFmtId="0" fontId="49" fillId="0" borderId="0" xfId="3" applyAlignment="1">
      <alignment horizontal="center" vertical="center"/>
    </xf>
    <xf numFmtId="0" fontId="49" fillId="0" borderId="0" xfId="3" applyAlignment="1">
      <alignment vertical="center"/>
    </xf>
    <xf numFmtId="0" fontId="56" fillId="0" borderId="0" xfId="3" applyFont="1" applyAlignment="1">
      <alignment horizontal="right" vertical="center"/>
    </xf>
    <xf numFmtId="0" fontId="57" fillId="0" borderId="0" xfId="3" applyFont="1" applyAlignment="1">
      <alignment horizontal="center" vertical="center"/>
    </xf>
    <xf numFmtId="0" fontId="50" fillId="0" borderId="0" xfId="3" applyFont="1" applyAlignment="1">
      <alignment vertical="center"/>
    </xf>
    <xf numFmtId="0" fontId="57" fillId="0" borderId="0" xfId="3" applyFont="1" applyAlignment="1">
      <alignment vertical="center"/>
    </xf>
    <xf numFmtId="0" fontId="58" fillId="0" borderId="0" xfId="3" applyFont="1" applyAlignment="1">
      <alignment horizontal="left" vertical="center"/>
    </xf>
    <xf numFmtId="165" fontId="56" fillId="0" borderId="0" xfId="2" applyNumberFormat="1" applyFont="1" applyBorder="1" applyAlignment="1">
      <alignment horizontal="center" vertical="center"/>
    </xf>
    <xf numFmtId="9" fontId="0" fillId="0" borderId="0" xfId="5" applyFont="1" applyAlignment="1">
      <alignment horizontal="center" vertical="center"/>
    </xf>
    <xf numFmtId="164" fontId="49" fillId="0" borderId="0" xfId="3" applyNumberFormat="1" applyAlignment="1">
      <alignment horizontal="left" vertical="center"/>
    </xf>
    <xf numFmtId="165" fontId="0" fillId="0" borderId="0" xfId="2" applyNumberFormat="1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4" fontId="49" fillId="0" borderId="7" xfId="3" applyNumberFormat="1" applyBorder="1" applyAlignment="1">
      <alignment horizontal="left" vertical="center"/>
    </xf>
    <xf numFmtId="165" fontId="50" fillId="0" borderId="0" xfId="2" applyNumberFormat="1" applyFont="1" applyAlignment="1">
      <alignment horizontal="center" vertical="center"/>
    </xf>
    <xf numFmtId="164" fontId="60" fillId="0" borderId="0" xfId="3" applyNumberFormat="1" applyFont="1" applyAlignment="1">
      <alignment horizontal="left" vertical="center"/>
    </xf>
    <xf numFmtId="164" fontId="60" fillId="0" borderId="7" xfId="3" applyNumberFormat="1" applyFont="1" applyBorder="1" applyAlignment="1">
      <alignment horizontal="left" vertical="center"/>
    </xf>
    <xf numFmtId="164" fontId="61" fillId="0" borderId="0" xfId="3" applyNumberFormat="1" applyFont="1" applyAlignment="1">
      <alignment horizontal="left" vertical="center"/>
    </xf>
    <xf numFmtId="0" fontId="62" fillId="0" borderId="0" xfId="3" applyFont="1" applyAlignment="1">
      <alignment horizontal="left" vertical="center"/>
    </xf>
    <xf numFmtId="0" fontId="50" fillId="0" borderId="0" xfId="3" applyFont="1" applyAlignment="1">
      <alignment horizontal="center" vertical="center"/>
    </xf>
    <xf numFmtId="164" fontId="49" fillId="0" borderId="0" xfId="3" applyNumberFormat="1" applyAlignment="1">
      <alignment horizontal="center" vertical="center"/>
    </xf>
    <xf numFmtId="166" fontId="0" fillId="0" borderId="0" xfId="5" applyNumberFormat="1" applyFont="1" applyAlignment="1">
      <alignment horizontal="right" vertical="center"/>
    </xf>
    <xf numFmtId="41" fontId="56" fillId="0" borderId="0" xfId="3" applyNumberFormat="1" applyFont="1" applyAlignment="1">
      <alignment horizontal="center" vertical="center"/>
    </xf>
    <xf numFmtId="164" fontId="50" fillId="0" borderId="0" xfId="3" applyNumberFormat="1" applyFont="1" applyAlignment="1">
      <alignment horizontal="left" vertical="center"/>
    </xf>
    <xf numFmtId="165" fontId="50" fillId="0" borderId="0" xfId="3" applyNumberFormat="1" applyFont="1" applyAlignment="1">
      <alignment horizontal="center" vertical="center"/>
    </xf>
    <xf numFmtId="165" fontId="50" fillId="0" borderId="0" xfId="3" applyNumberFormat="1" applyFont="1" applyAlignment="1">
      <alignment vertical="center"/>
    </xf>
    <xf numFmtId="165" fontId="0" fillId="0" borderId="0" xfId="2" applyNumberFormat="1" applyFont="1" applyAlignment="1">
      <alignment vertical="center"/>
    </xf>
    <xf numFmtId="164" fontId="50" fillId="0" borderId="7" xfId="3" applyNumberFormat="1" applyFont="1" applyBorder="1" applyAlignment="1">
      <alignment horizontal="left" vertical="center"/>
    </xf>
    <xf numFmtId="164" fontId="61" fillId="0" borderId="7" xfId="3" applyNumberFormat="1" applyFont="1" applyBorder="1" applyAlignment="1">
      <alignment horizontal="left" vertical="center"/>
    </xf>
    <xf numFmtId="165" fontId="49" fillId="0" borderId="0" xfId="3" applyNumberFormat="1" applyAlignment="1">
      <alignment horizontal="center" vertical="center"/>
    </xf>
    <xf numFmtId="165" fontId="49" fillId="0" borderId="0" xfId="3" applyNumberFormat="1" applyAlignment="1">
      <alignment vertical="center"/>
    </xf>
    <xf numFmtId="9" fontId="49" fillId="0" borderId="0" xfId="4" applyFont="1" applyAlignment="1">
      <alignment horizontal="center" vertical="center"/>
    </xf>
    <xf numFmtId="167" fontId="0" fillId="0" borderId="0" xfId="5" applyNumberFormat="1" applyFont="1" applyAlignment="1">
      <alignment vertical="center"/>
    </xf>
    <xf numFmtId="0" fontId="59" fillId="0" borderId="2" xfId="3" applyFont="1" applyBorder="1" applyAlignment="1">
      <alignment horizontal="center" vertical="center" wrapText="1"/>
    </xf>
    <xf numFmtId="0" fontId="50" fillId="0" borderId="0" xfId="3" applyFont="1" applyAlignment="1">
      <alignment horizontal="center" vertical="center" wrapText="1"/>
    </xf>
    <xf numFmtId="165" fontId="0" fillId="0" borderId="0" xfId="2" applyNumberFormat="1" applyFont="1" applyFill="1" applyBorder="1" applyAlignment="1">
      <alignment horizontal="center" vertical="center"/>
    </xf>
    <xf numFmtId="165" fontId="56" fillId="0" borderId="0" xfId="2" applyNumberFormat="1" applyFont="1" applyFill="1" applyBorder="1" applyAlignment="1">
      <alignment horizontal="center" vertical="center"/>
    </xf>
    <xf numFmtId="9" fontId="49" fillId="0" borderId="0" xfId="4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right" vertical="center"/>
    </xf>
    <xf numFmtId="165" fontId="56" fillId="0" borderId="3" xfId="2" applyNumberFormat="1" applyFont="1" applyBorder="1" applyAlignment="1">
      <alignment horizontal="center" vertical="center"/>
    </xf>
    <xf numFmtId="165" fontId="56" fillId="0" borderId="3" xfId="2" applyNumberFormat="1" applyFont="1" applyFill="1" applyBorder="1" applyAlignment="1">
      <alignment horizontal="center" vertical="center"/>
    </xf>
    <xf numFmtId="165" fontId="56" fillId="0" borderId="1" xfId="2" applyNumberFormat="1" applyFont="1" applyBorder="1" applyAlignment="1">
      <alignment horizontal="center" vertical="center"/>
    </xf>
    <xf numFmtId="165" fontId="56" fillId="0" borderId="1" xfId="2" applyNumberFormat="1" applyFont="1" applyFill="1" applyBorder="1" applyAlignment="1">
      <alignment horizontal="center" vertical="center"/>
    </xf>
    <xf numFmtId="165" fontId="59" fillId="0" borderId="5" xfId="2" applyNumberFormat="1" applyFont="1" applyBorder="1" applyAlignment="1">
      <alignment horizontal="center" vertical="center"/>
    </xf>
    <xf numFmtId="165" fontId="59" fillId="0" borderId="5" xfId="2" applyNumberFormat="1" applyFont="1" applyFill="1" applyBorder="1" applyAlignment="1">
      <alignment horizontal="center" vertical="center"/>
    </xf>
    <xf numFmtId="165" fontId="56" fillId="0" borderId="4" xfId="2" applyNumberFormat="1" applyFont="1" applyBorder="1" applyAlignment="1">
      <alignment horizontal="center" vertical="center"/>
    </xf>
    <xf numFmtId="165" fontId="56" fillId="0" borderId="4" xfId="2" applyNumberFormat="1" applyFont="1" applyFill="1" applyBorder="1" applyAlignment="1">
      <alignment horizontal="center" vertical="center"/>
    </xf>
    <xf numFmtId="0" fontId="66" fillId="0" borderId="0" xfId="3" applyFont="1" applyAlignment="1">
      <alignment horizontal="right" vertical="center"/>
    </xf>
    <xf numFmtId="0" fontId="47" fillId="0" borderId="0" xfId="3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65" fillId="0" borderId="0" xfId="0" applyFont="1" applyAlignment="1">
      <alignment horizontal="right" vertical="center" wrapText="1"/>
    </xf>
    <xf numFmtId="0" fontId="65" fillId="0" borderId="0" xfId="0" applyFont="1" applyAlignment="1">
      <alignment horizontal="center" vertical="center" wrapText="1"/>
    </xf>
    <xf numFmtId="0" fontId="59" fillId="0" borderId="0" xfId="3" applyFont="1" applyAlignment="1">
      <alignment horizontal="right" vertical="center"/>
    </xf>
    <xf numFmtId="166" fontId="49" fillId="0" borderId="0" xfId="4" applyNumberFormat="1" applyFont="1" applyAlignment="1">
      <alignment vertical="center"/>
    </xf>
    <xf numFmtId="164" fontId="50" fillId="0" borderId="1" xfId="3" applyNumberFormat="1" applyFont="1" applyBorder="1" applyAlignment="1">
      <alignment horizontal="left" vertical="center"/>
    </xf>
    <xf numFmtId="165" fontId="59" fillId="0" borderId="1" xfId="2" applyNumberFormat="1" applyFont="1" applyBorder="1" applyAlignment="1">
      <alignment horizontal="center" vertical="center"/>
    </xf>
    <xf numFmtId="164" fontId="50" fillId="0" borderId="1" xfId="3" applyNumberFormat="1" applyFont="1" applyBorder="1" applyAlignment="1">
      <alignment vertical="center"/>
    </xf>
    <xf numFmtId="164" fontId="50" fillId="0" borderId="9" xfId="3" applyNumberFormat="1" applyFont="1" applyBorder="1" applyAlignment="1">
      <alignment horizontal="left" vertical="center"/>
    </xf>
    <xf numFmtId="165" fontId="56" fillId="0" borderId="9" xfId="2" applyNumberFormat="1" applyFont="1" applyFill="1" applyBorder="1" applyAlignment="1">
      <alignment horizontal="center" vertical="center"/>
    </xf>
    <xf numFmtId="9" fontId="50" fillId="0" borderId="10" xfId="4" applyFont="1" applyBorder="1" applyAlignment="1">
      <alignment horizontal="left" vertical="center"/>
    </xf>
    <xf numFmtId="9" fontId="59" fillId="0" borderId="1" xfId="4" applyFont="1" applyBorder="1" applyAlignment="1">
      <alignment horizontal="center" vertical="center"/>
    </xf>
    <xf numFmtId="9" fontId="50" fillId="0" borderId="10" xfId="4" applyFont="1" applyBorder="1" applyAlignment="1">
      <alignment vertical="center"/>
    </xf>
    <xf numFmtId="9" fontId="50" fillId="0" borderId="11" xfId="4" applyFont="1" applyBorder="1" applyAlignment="1">
      <alignment horizontal="left" vertical="center"/>
    </xf>
    <xf numFmtId="9" fontId="50" fillId="0" borderId="1" xfId="4" applyFont="1" applyBorder="1" applyAlignment="1">
      <alignment horizontal="left" vertical="center"/>
    </xf>
    <xf numFmtId="164" fontId="50" fillId="6" borderId="8" xfId="3" applyNumberFormat="1" applyFont="1" applyFill="1" applyBorder="1" applyAlignment="1">
      <alignment horizontal="left" vertical="center"/>
    </xf>
    <xf numFmtId="165" fontId="59" fillId="6" borderId="8" xfId="2" applyNumberFormat="1" applyFont="1" applyFill="1" applyBorder="1" applyAlignment="1">
      <alignment horizontal="center" vertical="center"/>
    </xf>
    <xf numFmtId="164" fontId="50" fillId="6" borderId="1" xfId="3" applyNumberFormat="1" applyFont="1" applyFill="1" applyBorder="1" applyAlignment="1">
      <alignment horizontal="left" vertical="center"/>
    </xf>
    <xf numFmtId="165" fontId="59" fillId="6" borderId="1" xfId="2" applyNumberFormat="1" applyFont="1" applyFill="1" applyBorder="1" applyAlignment="1">
      <alignment horizontal="center" vertical="center"/>
    </xf>
    <xf numFmtId="9" fontId="50" fillId="6" borderId="1" xfId="4" applyFont="1" applyFill="1" applyBorder="1" applyAlignment="1">
      <alignment horizontal="left" vertical="center"/>
    </xf>
    <xf numFmtId="9" fontId="59" fillId="6" borderId="1" xfId="4" applyFont="1" applyFill="1" applyBorder="1" applyAlignment="1">
      <alignment horizontal="center" vertical="center"/>
    </xf>
    <xf numFmtId="9" fontId="50" fillId="0" borderId="1" xfId="4" applyFont="1" applyBorder="1" applyAlignment="1">
      <alignment vertical="center"/>
    </xf>
    <xf numFmtId="9" fontId="50" fillId="0" borderId="9" xfId="4" applyFont="1" applyBorder="1" applyAlignment="1">
      <alignment horizontal="left" vertical="center"/>
    </xf>
    <xf numFmtId="9" fontId="50" fillId="6" borderId="10" xfId="4" applyFont="1" applyFill="1" applyBorder="1" applyAlignment="1">
      <alignment horizontal="left" vertical="center"/>
    </xf>
    <xf numFmtId="0" fontId="45" fillId="0" borderId="0" xfId="3" applyFont="1" applyAlignment="1">
      <alignment horizontal="center" vertical="center"/>
    </xf>
    <xf numFmtId="165" fontId="59" fillId="0" borderId="0" xfId="3" applyNumberFormat="1" applyFont="1" applyAlignment="1">
      <alignment horizontal="right" vertical="center"/>
    </xf>
    <xf numFmtId="9" fontId="50" fillId="0" borderId="0" xfId="4" applyFont="1" applyAlignment="1">
      <alignment horizontal="center" vertical="center"/>
    </xf>
    <xf numFmtId="0" fontId="62" fillId="0" borderId="0" xfId="3" applyFont="1" applyAlignment="1">
      <alignment vertical="center"/>
    </xf>
    <xf numFmtId="0" fontId="68" fillId="0" borderId="0" xfId="3" applyFont="1" applyAlignment="1">
      <alignment vertical="center"/>
    </xf>
    <xf numFmtId="0" fontId="69" fillId="0" borderId="0" xfId="3" applyFont="1" applyAlignment="1">
      <alignment vertical="center"/>
    </xf>
    <xf numFmtId="0" fontId="49" fillId="5" borderId="0" xfId="3" applyFill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44" fillId="0" borderId="0" xfId="3" applyFont="1" applyAlignment="1">
      <alignment horizontal="center" vertical="center"/>
    </xf>
    <xf numFmtId="0" fontId="63" fillId="0" borderId="0" xfId="3" quotePrefix="1" applyFont="1" applyAlignment="1">
      <alignment horizontal="left" vertical="center"/>
    </xf>
    <xf numFmtId="0" fontId="43" fillId="0" borderId="0" xfId="3" applyFont="1" applyAlignment="1">
      <alignment vertical="center"/>
    </xf>
    <xf numFmtId="0" fontId="49" fillId="4" borderId="0" xfId="3" applyFill="1" applyAlignment="1">
      <alignment vertical="center"/>
    </xf>
    <xf numFmtId="165" fontId="49" fillId="4" borderId="0" xfId="3" applyNumberFormat="1" applyFill="1" applyAlignment="1">
      <alignment horizontal="center" vertical="center"/>
    </xf>
    <xf numFmtId="0" fontId="43" fillId="4" borderId="0" xfId="3" applyFont="1" applyFill="1" applyAlignment="1">
      <alignment vertical="center"/>
    </xf>
    <xf numFmtId="9" fontId="49" fillId="4" borderId="0" xfId="4" applyFont="1" applyFill="1" applyAlignment="1">
      <alignment vertical="center"/>
    </xf>
    <xf numFmtId="0" fontId="43" fillId="8" borderId="0" xfId="3" applyFont="1" applyFill="1" applyAlignment="1">
      <alignment vertical="center"/>
    </xf>
    <xf numFmtId="165" fontId="49" fillId="8" borderId="0" xfId="3" applyNumberFormat="1" applyFill="1" applyAlignment="1">
      <alignment vertical="center"/>
    </xf>
    <xf numFmtId="0" fontId="49" fillId="8" borderId="0" xfId="3" applyFill="1" applyAlignment="1">
      <alignment vertical="center"/>
    </xf>
    <xf numFmtId="9" fontId="49" fillId="8" borderId="0" xfId="4" applyFont="1" applyFill="1" applyAlignment="1">
      <alignment vertical="center"/>
    </xf>
    <xf numFmtId="0" fontId="43" fillId="9" borderId="0" xfId="3" applyFont="1" applyFill="1" applyAlignment="1">
      <alignment vertical="center"/>
    </xf>
    <xf numFmtId="165" fontId="49" fillId="9" borderId="0" xfId="3" applyNumberFormat="1" applyFill="1" applyAlignment="1">
      <alignment vertical="center"/>
    </xf>
    <xf numFmtId="165" fontId="49" fillId="9" borderId="0" xfId="1" applyNumberFormat="1" applyFont="1" applyFill="1" applyAlignment="1">
      <alignment vertical="center"/>
    </xf>
    <xf numFmtId="0" fontId="49" fillId="9" borderId="0" xfId="3" applyFill="1" applyAlignment="1">
      <alignment vertical="center"/>
    </xf>
    <xf numFmtId="9" fontId="49" fillId="9" borderId="0" xfId="4" applyFont="1" applyFill="1" applyAlignment="1">
      <alignment vertical="center"/>
    </xf>
    <xf numFmtId="9" fontId="49" fillId="0" borderId="0" xfId="4" applyFont="1" applyAlignment="1">
      <alignment vertical="center"/>
    </xf>
    <xf numFmtId="0" fontId="42" fillId="0" borderId="0" xfId="3" applyFont="1" applyAlignment="1">
      <alignment vertical="center"/>
    </xf>
    <xf numFmtId="9" fontId="42" fillId="0" borderId="0" xfId="4" applyFont="1" applyAlignment="1">
      <alignment horizontal="center" vertical="center"/>
    </xf>
    <xf numFmtId="0" fontId="49" fillId="3" borderId="0" xfId="3" applyFill="1" applyAlignment="1">
      <alignment vertical="center"/>
    </xf>
    <xf numFmtId="9" fontId="56" fillId="0" borderId="1" xfId="4" applyFont="1" applyBorder="1" applyAlignment="1">
      <alignment horizontal="center" vertical="center"/>
    </xf>
    <xf numFmtId="0" fontId="41" fillId="0" borderId="0" xfId="3" applyFont="1" applyAlignment="1">
      <alignment horizontal="center" vertical="center"/>
    </xf>
    <xf numFmtId="0" fontId="71" fillId="0" borderId="0" xfId="3" applyFont="1" applyAlignment="1">
      <alignment vertical="center"/>
    </xf>
    <xf numFmtId="164" fontId="56" fillId="0" borderId="0" xfId="3" applyNumberFormat="1" applyFont="1" applyAlignment="1">
      <alignment horizontal="left" vertical="center"/>
    </xf>
    <xf numFmtId="0" fontId="56" fillId="0" borderId="0" xfId="3" applyFont="1" applyAlignment="1">
      <alignment horizontal="left" vertical="center"/>
    </xf>
    <xf numFmtId="164" fontId="56" fillId="0" borderId="7" xfId="3" applyNumberFormat="1" applyFont="1" applyBorder="1" applyAlignment="1">
      <alignment horizontal="left" vertical="center"/>
    </xf>
    <xf numFmtId="0" fontId="56" fillId="0" borderId="0" xfId="3" applyFont="1" applyAlignment="1">
      <alignment vertical="center"/>
    </xf>
    <xf numFmtId="165" fontId="49" fillId="0" borderId="1" xfId="1" applyNumberFormat="1" applyFont="1" applyBorder="1" applyAlignment="1">
      <alignment horizontal="center" vertical="center"/>
    </xf>
    <xf numFmtId="165" fontId="49" fillId="0" borderId="1" xfId="1" applyNumberFormat="1" applyFont="1" applyFill="1" applyBorder="1" applyAlignment="1">
      <alignment horizontal="center" vertical="center"/>
    </xf>
    <xf numFmtId="165" fontId="50" fillId="6" borderId="1" xfId="1" applyNumberFormat="1" applyFont="1" applyFill="1" applyBorder="1" applyAlignment="1">
      <alignment horizontal="center" vertical="center"/>
    </xf>
    <xf numFmtId="165" fontId="49" fillId="0" borderId="0" xfId="1" applyNumberFormat="1" applyFont="1" applyBorder="1" applyAlignment="1">
      <alignment horizontal="center" vertical="center"/>
    </xf>
    <xf numFmtId="165" fontId="49" fillId="0" borderId="0" xfId="1" applyNumberFormat="1" applyFont="1" applyFill="1" applyBorder="1" applyAlignment="1">
      <alignment horizontal="center" vertical="center"/>
    </xf>
    <xf numFmtId="164" fontId="49" fillId="0" borderId="14" xfId="3" applyNumberFormat="1" applyBorder="1" applyAlignment="1">
      <alignment horizontal="left" vertical="center"/>
    </xf>
    <xf numFmtId="9" fontId="50" fillId="11" borderId="1" xfId="4" applyFont="1" applyFill="1" applyBorder="1" applyAlignment="1">
      <alignment horizontal="left" vertical="center"/>
    </xf>
    <xf numFmtId="9" fontId="59" fillId="11" borderId="1" xfId="4" applyFont="1" applyFill="1" applyBorder="1" applyAlignment="1">
      <alignment horizontal="center" vertical="center"/>
    </xf>
    <xf numFmtId="9" fontId="59" fillId="0" borderId="1" xfId="5" applyFont="1" applyBorder="1" applyAlignment="1">
      <alignment horizontal="center" vertical="center"/>
    </xf>
    <xf numFmtId="0" fontId="57" fillId="0" borderId="15" xfId="3" applyFont="1" applyBorder="1" applyAlignment="1">
      <alignment vertical="center"/>
    </xf>
    <xf numFmtId="0" fontId="49" fillId="0" borderId="16" xfId="3" applyBorder="1" applyAlignment="1">
      <alignment horizontal="center" vertical="center"/>
    </xf>
    <xf numFmtId="164" fontId="50" fillId="0" borderId="15" xfId="3" applyNumberFormat="1" applyFont="1" applyBorder="1" applyAlignment="1">
      <alignment horizontal="left" vertical="center"/>
    </xf>
    <xf numFmtId="165" fontId="50" fillId="0" borderId="16" xfId="1" applyNumberFormat="1" applyFont="1" applyBorder="1" applyAlignment="1">
      <alignment horizontal="center" vertical="center"/>
    </xf>
    <xf numFmtId="164" fontId="50" fillId="0" borderId="16" xfId="3" applyNumberFormat="1" applyFont="1" applyBorder="1" applyAlignment="1">
      <alignment horizontal="center" vertical="center"/>
    </xf>
    <xf numFmtId="0" fontId="50" fillId="0" borderId="15" xfId="3" applyFont="1" applyBorder="1" applyAlignment="1">
      <alignment vertical="center"/>
    </xf>
    <xf numFmtId="164" fontId="49" fillId="0" borderId="15" xfId="3" applyNumberFormat="1" applyBorder="1" applyAlignment="1">
      <alignment horizontal="left" vertical="center"/>
    </xf>
    <xf numFmtId="165" fontId="50" fillId="0" borderId="16" xfId="2" applyNumberFormat="1" applyFont="1" applyBorder="1" applyAlignment="1">
      <alignment horizontal="center" vertical="center"/>
    </xf>
    <xf numFmtId="164" fontId="50" fillId="0" borderId="3" xfId="3" applyNumberFormat="1" applyFont="1" applyBorder="1" applyAlignment="1">
      <alignment horizontal="left" vertical="center"/>
    </xf>
    <xf numFmtId="164" fontId="50" fillId="0" borderId="4" xfId="3" applyNumberFormat="1" applyFont="1" applyBorder="1" applyAlignment="1">
      <alignment horizontal="left" vertical="center"/>
    </xf>
    <xf numFmtId="164" fontId="50" fillId="0" borderId="5" xfId="3" applyNumberFormat="1" applyFont="1" applyBorder="1" applyAlignment="1">
      <alignment horizontal="left" vertical="center"/>
    </xf>
    <xf numFmtId="0" fontId="49" fillId="0" borderId="15" xfId="3" applyBorder="1" applyAlignment="1">
      <alignment vertical="center"/>
    </xf>
    <xf numFmtId="164" fontId="49" fillId="0" borderId="10" xfId="3" applyNumberFormat="1" applyBorder="1" applyAlignment="1">
      <alignment horizontal="left" vertical="center"/>
    </xf>
    <xf numFmtId="0" fontId="50" fillId="0" borderId="15" xfId="3" applyFont="1" applyBorder="1" applyAlignment="1">
      <alignment horizontal="center" vertical="center"/>
    </xf>
    <xf numFmtId="0" fontId="50" fillId="0" borderId="16" xfId="3" applyFont="1" applyBorder="1" applyAlignment="1">
      <alignment horizontal="center" vertical="center"/>
    </xf>
    <xf numFmtId="165" fontId="59" fillId="0" borderId="16" xfId="2" applyNumberFormat="1" applyFont="1" applyBorder="1" applyAlignment="1">
      <alignment horizontal="center" vertical="center"/>
    </xf>
    <xf numFmtId="165" fontId="59" fillId="0" borderId="3" xfId="2" applyNumberFormat="1" applyFont="1" applyBorder="1" applyAlignment="1">
      <alignment horizontal="center" vertical="center"/>
    </xf>
    <xf numFmtId="165" fontId="59" fillId="0" borderId="4" xfId="2" applyNumberFormat="1" applyFont="1" applyBorder="1" applyAlignment="1">
      <alignment horizontal="center" vertical="center"/>
    </xf>
    <xf numFmtId="9" fontId="50" fillId="0" borderId="16" xfId="4" applyFont="1" applyBorder="1" applyAlignment="1">
      <alignment horizontal="center" vertical="center"/>
    </xf>
    <xf numFmtId="0" fontId="49" fillId="0" borderId="15" xfId="3" applyBorder="1" applyAlignment="1">
      <alignment horizontal="center" vertical="center"/>
    </xf>
    <xf numFmtId="164" fontId="46" fillId="0" borderId="15" xfId="3" applyNumberFormat="1" applyFont="1" applyBorder="1" applyAlignment="1">
      <alignment horizontal="left" vertical="center"/>
    </xf>
    <xf numFmtId="166" fontId="50" fillId="0" borderId="16" xfId="4" applyNumberFormat="1" applyFont="1" applyBorder="1" applyAlignment="1">
      <alignment horizontal="center" vertical="center"/>
    </xf>
    <xf numFmtId="0" fontId="49" fillId="3" borderId="15" xfId="3" applyFill="1" applyBorder="1" applyAlignment="1">
      <alignment horizontal="center" vertical="center"/>
    </xf>
    <xf numFmtId="41" fontId="59" fillId="0" borderId="16" xfId="3" applyNumberFormat="1" applyFont="1" applyBorder="1" applyAlignment="1">
      <alignment horizontal="center" vertical="center"/>
    </xf>
    <xf numFmtId="9" fontId="59" fillId="0" borderId="16" xfId="5" applyFont="1" applyBorder="1" applyAlignment="1">
      <alignment horizontal="center" vertical="center"/>
    </xf>
    <xf numFmtId="164" fontId="49" fillId="4" borderId="14" xfId="3" applyNumberFormat="1" applyFill="1" applyBorder="1" applyAlignment="1">
      <alignment horizontal="left" vertical="center"/>
    </xf>
    <xf numFmtId="0" fontId="72" fillId="0" borderId="0" xfId="3" applyFont="1" applyAlignment="1">
      <alignment vertical="center"/>
    </xf>
    <xf numFmtId="0" fontId="64" fillId="0" borderId="0" xfId="3" applyFont="1" applyAlignment="1">
      <alignment horizontal="center" vertical="center"/>
    </xf>
    <xf numFmtId="0" fontId="72" fillId="0" borderId="0" xfId="3" applyFont="1" applyAlignment="1">
      <alignment horizontal="center" vertical="center"/>
    </xf>
    <xf numFmtId="0" fontId="64" fillId="0" borderId="0" xfId="3" applyFont="1" applyAlignment="1">
      <alignment vertical="center"/>
    </xf>
    <xf numFmtId="9" fontId="72" fillId="0" borderId="0" xfId="4" applyFont="1" applyAlignment="1">
      <alignment horizontal="center" vertical="center"/>
    </xf>
    <xf numFmtId="165" fontId="72" fillId="0" borderId="0" xfId="3" applyNumberFormat="1" applyFont="1" applyAlignment="1">
      <alignment horizontal="center" vertical="center"/>
    </xf>
    <xf numFmtId="165" fontId="72" fillId="0" borderId="0" xfId="3" applyNumberFormat="1" applyFont="1" applyAlignment="1">
      <alignment vertical="center"/>
    </xf>
    <xf numFmtId="165" fontId="73" fillId="0" borderId="0" xfId="1" applyNumberFormat="1" applyFont="1" applyAlignment="1">
      <alignment horizontal="right" vertical="center"/>
    </xf>
    <xf numFmtId="165" fontId="50" fillId="0" borderId="13" xfId="2" applyNumberFormat="1" applyFont="1" applyBorder="1" applyAlignment="1">
      <alignment horizontal="center" vertical="center"/>
    </xf>
    <xf numFmtId="165" fontId="0" fillId="0" borderId="12" xfId="2" applyNumberFormat="1" applyFont="1" applyBorder="1" applyAlignment="1">
      <alignment horizontal="center" vertical="center"/>
    </xf>
    <xf numFmtId="165" fontId="0" fillId="0" borderId="12" xfId="2" applyNumberFormat="1" applyFont="1" applyFill="1" applyBorder="1" applyAlignment="1">
      <alignment horizontal="center" vertical="center"/>
    </xf>
    <xf numFmtId="0" fontId="51" fillId="0" borderId="0" xfId="6" applyFont="1" applyAlignment="1">
      <alignment vertical="center" wrapText="1"/>
    </xf>
    <xf numFmtId="0" fontId="65" fillId="0" borderId="0" xfId="6" applyFont="1" applyAlignment="1">
      <alignment horizontal="center" vertical="center" wrapText="1"/>
    </xf>
    <xf numFmtId="0" fontId="65" fillId="0" borderId="0" xfId="6" applyFont="1" applyAlignment="1">
      <alignment horizontal="right" vertical="center" wrapText="1"/>
    </xf>
    <xf numFmtId="0" fontId="52" fillId="0" borderId="0" xfId="6" applyFont="1" applyAlignment="1">
      <alignment horizontal="left" vertical="center"/>
    </xf>
    <xf numFmtId="0" fontId="52" fillId="0" borderId="0" xfId="6" applyFont="1" applyAlignment="1">
      <alignment horizontal="left" vertical="center" wrapText="1"/>
    </xf>
    <xf numFmtId="0" fontId="52" fillId="0" borderId="0" xfId="6" applyFont="1" applyAlignment="1">
      <alignment horizontal="center" vertical="center" wrapText="1"/>
    </xf>
    <xf numFmtId="0" fontId="51" fillId="0" borderId="0" xfId="6" applyFont="1" applyAlignment="1">
      <alignment horizontal="center" vertical="center" wrapText="1"/>
    </xf>
    <xf numFmtId="0" fontId="52" fillId="0" borderId="0" xfId="6" applyFont="1" applyAlignment="1">
      <alignment vertical="center" wrapText="1"/>
    </xf>
    <xf numFmtId="0" fontId="53" fillId="2" borderId="22" xfId="6" applyFont="1" applyFill="1" applyBorder="1" applyAlignment="1">
      <alignment horizontal="center" vertical="center" wrapText="1"/>
    </xf>
    <xf numFmtId="0" fontId="53" fillId="2" borderId="23" xfId="6" applyFont="1" applyFill="1" applyBorder="1" applyAlignment="1">
      <alignment horizontal="center" vertical="center" wrapText="1"/>
    </xf>
    <xf numFmtId="0" fontId="53" fillId="2" borderId="24" xfId="6" applyFont="1" applyFill="1" applyBorder="1" applyAlignment="1">
      <alignment horizontal="center" vertical="center" wrapText="1"/>
    </xf>
    <xf numFmtId="0" fontId="53" fillId="2" borderId="25" xfId="6" applyFont="1" applyFill="1" applyBorder="1" applyAlignment="1">
      <alignment horizontal="center" vertical="center" wrapText="1"/>
    </xf>
    <xf numFmtId="0" fontId="53" fillId="2" borderId="26" xfId="6" applyFont="1" applyFill="1" applyBorder="1" applyAlignment="1">
      <alignment horizontal="center" vertical="center" wrapText="1"/>
    </xf>
    <xf numFmtId="0" fontId="53" fillId="2" borderId="22" xfId="0" applyFont="1" applyFill="1" applyBorder="1" applyAlignment="1">
      <alignment horizontal="center" vertical="center" wrapText="1"/>
    </xf>
    <xf numFmtId="0" fontId="53" fillId="2" borderId="24" xfId="0" applyFont="1" applyFill="1" applyBorder="1" applyAlignment="1">
      <alignment horizontal="center" vertical="center" wrapText="1"/>
    </xf>
    <xf numFmtId="0" fontId="53" fillId="2" borderId="17" xfId="6" applyFont="1" applyFill="1" applyBorder="1" applyAlignment="1">
      <alignment horizontal="center" vertical="center" wrapText="1"/>
    </xf>
    <xf numFmtId="0" fontId="53" fillId="2" borderId="28" xfId="0" applyFont="1" applyFill="1" applyBorder="1" applyAlignment="1">
      <alignment horizontal="center" vertical="center" wrapText="1"/>
    </xf>
    <xf numFmtId="0" fontId="53" fillId="2" borderId="21" xfId="0" applyFont="1" applyFill="1" applyBorder="1" applyAlignment="1">
      <alignment horizontal="center" vertical="center" wrapText="1"/>
    </xf>
    <xf numFmtId="0" fontId="53" fillId="2" borderId="18" xfId="0" applyFont="1" applyFill="1" applyBorder="1" applyAlignment="1">
      <alignment horizontal="center" vertical="center" wrapText="1"/>
    </xf>
    <xf numFmtId="0" fontId="53" fillId="2" borderId="19" xfId="0" applyFont="1" applyFill="1" applyBorder="1" applyAlignment="1">
      <alignment horizontal="center" vertical="center" wrapText="1"/>
    </xf>
    <xf numFmtId="0" fontId="53" fillId="2" borderId="20" xfId="0" applyFont="1" applyFill="1" applyBorder="1" applyAlignment="1">
      <alignment horizontal="center" vertical="center" wrapText="1"/>
    </xf>
    <xf numFmtId="0" fontId="53" fillId="2" borderId="27" xfId="0" applyFont="1" applyFill="1" applyBorder="1" applyAlignment="1">
      <alignment horizontal="center" vertical="center" wrapText="1"/>
    </xf>
    <xf numFmtId="0" fontId="74" fillId="0" borderId="0" xfId="3" applyFont="1" applyAlignment="1">
      <alignment horizontal="center" vertical="center"/>
    </xf>
    <xf numFmtId="9" fontId="50" fillId="0" borderId="0" xfId="4" applyFont="1" applyAlignment="1">
      <alignment vertical="center"/>
    </xf>
    <xf numFmtId="164" fontId="49" fillId="4" borderId="10" xfId="3" applyNumberFormat="1" applyFill="1" applyBorder="1" applyAlignment="1">
      <alignment horizontal="left" vertical="center"/>
    </xf>
    <xf numFmtId="0" fontId="53" fillId="2" borderId="30" xfId="0" applyFont="1" applyFill="1" applyBorder="1" applyAlignment="1">
      <alignment horizontal="center" vertical="center" wrapText="1"/>
    </xf>
    <xf numFmtId="0" fontId="75" fillId="0" borderId="0" xfId="3" applyFont="1" applyAlignment="1">
      <alignment vertical="center"/>
    </xf>
    <xf numFmtId="0" fontId="77" fillId="0" borderId="0" xfId="3" applyFont="1" applyAlignment="1">
      <alignment vertical="center"/>
    </xf>
    <xf numFmtId="0" fontId="78" fillId="0" borderId="0" xfId="3" applyFont="1" applyAlignment="1">
      <alignment horizontal="center" vertical="center"/>
    </xf>
    <xf numFmtId="0" fontId="78" fillId="0" borderId="0" xfId="3" applyFont="1" applyAlignment="1">
      <alignment vertical="center"/>
    </xf>
    <xf numFmtId="0" fontId="79" fillId="0" borderId="0" xfId="3" applyFont="1" applyAlignment="1">
      <alignment horizontal="right" vertical="center"/>
    </xf>
    <xf numFmtId="0" fontId="80" fillId="0" borderId="0" xfId="3" applyFont="1" applyAlignment="1">
      <alignment horizontal="center" vertical="center"/>
    </xf>
    <xf numFmtId="0" fontId="80" fillId="0" borderId="0" xfId="3" applyFont="1" applyAlignment="1">
      <alignment vertical="center"/>
    </xf>
    <xf numFmtId="168" fontId="82" fillId="0" borderId="6" xfId="2" applyNumberFormat="1" applyFont="1" applyFill="1" applyBorder="1" applyAlignment="1">
      <alignment horizontal="center" vertical="center"/>
    </xf>
    <xf numFmtId="168" fontId="83" fillId="0" borderId="6" xfId="2" applyNumberFormat="1" applyFont="1" applyBorder="1" applyAlignment="1">
      <alignment horizontal="center" vertical="center"/>
    </xf>
    <xf numFmtId="167" fontId="82" fillId="0" borderId="0" xfId="5" applyNumberFormat="1" applyFont="1" applyAlignment="1">
      <alignment horizontal="center" vertical="center"/>
    </xf>
    <xf numFmtId="0" fontId="84" fillId="0" borderId="0" xfId="3" applyFont="1" applyAlignment="1">
      <alignment horizontal="right" vertical="center"/>
    </xf>
    <xf numFmtId="9" fontId="79" fillId="0" borderId="0" xfId="4" applyFont="1" applyBorder="1" applyAlignment="1">
      <alignment horizontal="center" vertical="center"/>
    </xf>
    <xf numFmtId="9" fontId="85" fillId="0" borderId="0" xfId="5" applyFont="1" applyAlignment="1">
      <alignment horizontal="center" vertical="center"/>
    </xf>
    <xf numFmtId="9" fontId="81" fillId="0" borderId="0" xfId="5" applyFont="1" applyAlignment="1">
      <alignment horizontal="center" vertical="center"/>
    </xf>
    <xf numFmtId="168" fontId="78" fillId="0" borderId="6" xfId="3" applyNumberFormat="1" applyFont="1" applyBorder="1" applyAlignment="1">
      <alignment horizontal="center" vertical="center"/>
    </xf>
    <xf numFmtId="168" fontId="83" fillId="0" borderId="6" xfId="3" applyNumberFormat="1" applyFont="1" applyBorder="1" applyAlignment="1">
      <alignment horizontal="center" vertical="center"/>
    </xf>
    <xf numFmtId="0" fontId="86" fillId="12" borderId="0" xfId="3" applyFont="1" applyFill="1" applyAlignment="1">
      <alignment vertical="center"/>
    </xf>
    <xf numFmtId="0" fontId="83" fillId="0" borderId="0" xfId="3" applyFont="1" applyAlignment="1">
      <alignment horizontal="center" vertical="center"/>
    </xf>
    <xf numFmtId="0" fontId="81" fillId="0" borderId="0" xfId="3" applyFont="1" applyAlignment="1">
      <alignment horizontal="right" vertical="center"/>
    </xf>
    <xf numFmtId="164" fontId="78" fillId="0" borderId="6" xfId="3" applyNumberFormat="1" applyFont="1" applyBorder="1" applyAlignment="1">
      <alignment horizontal="center" vertical="center"/>
    </xf>
    <xf numFmtId="164" fontId="83" fillId="0" borderId="6" xfId="3" applyNumberFormat="1" applyFont="1" applyBorder="1" applyAlignment="1">
      <alignment horizontal="center" vertical="center"/>
    </xf>
    <xf numFmtId="0" fontId="87" fillId="0" borderId="0" xfId="3" applyFont="1" applyAlignment="1">
      <alignment horizontal="right" vertical="center"/>
    </xf>
    <xf numFmtId="9" fontId="79" fillId="0" borderId="0" xfId="4" applyFont="1" applyFill="1" applyBorder="1" applyAlignment="1">
      <alignment horizontal="center" vertical="center"/>
    </xf>
    <xf numFmtId="0" fontId="88" fillId="0" borderId="0" xfId="3" applyFont="1" applyAlignment="1">
      <alignment horizontal="right" vertical="center"/>
    </xf>
    <xf numFmtId="0" fontId="89" fillId="0" borderId="0" xfId="3" applyFont="1" applyAlignment="1">
      <alignment vertical="center"/>
    </xf>
    <xf numFmtId="0" fontId="83" fillId="0" borderId="0" xfId="3" applyFont="1" applyAlignment="1">
      <alignment horizontal="center" vertical="center" wrapText="1"/>
    </xf>
    <xf numFmtId="168" fontId="78" fillId="0" borderId="6" xfId="1" applyNumberFormat="1" applyFont="1" applyFill="1" applyBorder="1" applyAlignment="1">
      <alignment horizontal="right" vertical="center"/>
    </xf>
    <xf numFmtId="168" fontId="83" fillId="0" borderId="6" xfId="1" applyNumberFormat="1" applyFont="1" applyBorder="1" applyAlignment="1">
      <alignment horizontal="right" vertical="center"/>
    </xf>
    <xf numFmtId="0" fontId="83" fillId="0" borderId="0" xfId="3" applyFont="1" applyAlignment="1">
      <alignment vertical="center"/>
    </xf>
    <xf numFmtId="168" fontId="83" fillId="0" borderId="6" xfId="1" applyNumberFormat="1" applyFont="1" applyFill="1" applyBorder="1" applyAlignment="1">
      <alignment horizontal="right" vertical="center"/>
    </xf>
    <xf numFmtId="167" fontId="85" fillId="0" borderId="0" xfId="5" applyNumberFormat="1" applyFont="1" applyAlignment="1">
      <alignment horizontal="center" vertical="center"/>
    </xf>
    <xf numFmtId="168" fontId="78" fillId="0" borderId="6" xfId="3" applyNumberFormat="1" applyFont="1" applyBorder="1" applyAlignment="1">
      <alignment horizontal="right" vertical="center"/>
    </xf>
    <xf numFmtId="168" fontId="83" fillId="0" borderId="6" xfId="3" applyNumberFormat="1" applyFont="1" applyBorder="1" applyAlignment="1">
      <alignment horizontal="right" vertical="center"/>
    </xf>
    <xf numFmtId="0" fontId="90" fillId="0" borderId="0" xfId="3" applyFont="1" applyAlignment="1">
      <alignment vertical="center"/>
    </xf>
    <xf numFmtId="168" fontId="85" fillId="0" borderId="6" xfId="2" applyNumberFormat="1" applyFont="1" applyBorder="1" applyAlignment="1">
      <alignment horizontal="center" vertical="center"/>
    </xf>
    <xf numFmtId="168" fontId="85" fillId="0" borderId="6" xfId="2" applyNumberFormat="1" applyFont="1" applyFill="1" applyBorder="1" applyAlignment="1">
      <alignment horizontal="center" vertical="center"/>
    </xf>
    <xf numFmtId="0" fontId="76" fillId="6" borderId="1" xfId="3" applyFont="1" applyFill="1" applyBorder="1" applyAlignment="1">
      <alignment horizontal="center" vertical="center"/>
    </xf>
    <xf numFmtId="164" fontId="76" fillId="4" borderId="14" xfId="3" applyNumberFormat="1" applyFont="1" applyFill="1" applyBorder="1" applyAlignment="1">
      <alignment horizontal="left" vertical="center"/>
    </xf>
    <xf numFmtId="164" fontId="76" fillId="5" borderId="14" xfId="3" applyNumberFormat="1" applyFont="1" applyFill="1" applyBorder="1" applyAlignment="1">
      <alignment horizontal="left" vertical="center"/>
    </xf>
    <xf numFmtId="164" fontId="76" fillId="10" borderId="14" xfId="3" applyNumberFormat="1" applyFont="1" applyFill="1" applyBorder="1" applyAlignment="1">
      <alignment horizontal="left" vertical="center"/>
    </xf>
    <xf numFmtId="164" fontId="76" fillId="10" borderId="14" xfId="3" applyNumberFormat="1" applyFont="1" applyFill="1" applyBorder="1" applyAlignment="1">
      <alignment vertical="center"/>
    </xf>
    <xf numFmtId="164" fontId="76" fillId="5" borderId="10" xfId="3" applyNumberFormat="1" applyFont="1" applyFill="1" applyBorder="1" applyAlignment="1">
      <alignment horizontal="left" vertical="center"/>
    </xf>
    <xf numFmtId="164" fontId="76" fillId="4" borderId="10" xfId="3" applyNumberFormat="1" applyFont="1" applyFill="1" applyBorder="1" applyAlignment="1">
      <alignment horizontal="left" vertical="center"/>
    </xf>
    <xf numFmtId="164" fontId="76" fillId="7" borderId="10" xfId="3" applyNumberFormat="1" applyFont="1" applyFill="1" applyBorder="1" applyAlignment="1">
      <alignment horizontal="left" vertical="center"/>
    </xf>
    <xf numFmtId="164" fontId="76" fillId="6" borderId="10" xfId="3" applyNumberFormat="1" applyFont="1" applyFill="1" applyBorder="1" applyAlignment="1">
      <alignment horizontal="left" vertical="center"/>
    </xf>
    <xf numFmtId="0" fontId="76" fillId="0" borderId="0" xfId="3" applyFont="1" applyAlignment="1">
      <alignment vertical="center"/>
    </xf>
    <xf numFmtId="164" fontId="75" fillId="4" borderId="14" xfId="3" applyNumberFormat="1" applyFont="1" applyFill="1" applyBorder="1" applyAlignment="1">
      <alignment horizontal="left" vertical="center"/>
    </xf>
    <xf numFmtId="164" fontId="75" fillId="0" borderId="0" xfId="3" applyNumberFormat="1" applyFont="1" applyAlignment="1">
      <alignment horizontal="left" vertical="center"/>
    </xf>
    <xf numFmtId="164" fontId="76" fillId="7" borderId="14" xfId="3" applyNumberFormat="1" applyFont="1" applyFill="1" applyBorder="1" applyAlignment="1">
      <alignment horizontal="left" vertical="center"/>
    </xf>
    <xf numFmtId="164" fontId="76" fillId="6" borderId="10" xfId="3" applyNumberFormat="1" applyFont="1" applyFill="1" applyBorder="1" applyAlignment="1">
      <alignment vertical="center"/>
    </xf>
    <xf numFmtId="0" fontId="86" fillId="13" borderId="0" xfId="3" applyFont="1" applyFill="1" applyAlignment="1">
      <alignment vertical="center"/>
    </xf>
    <xf numFmtId="0" fontId="86" fillId="14" borderId="0" xfId="3" applyFont="1" applyFill="1" applyAlignment="1">
      <alignment vertical="center"/>
    </xf>
    <xf numFmtId="0" fontId="84" fillId="0" borderId="0" xfId="8" applyFont="1" applyAlignment="1">
      <alignment horizontal="right" vertical="center"/>
    </xf>
    <xf numFmtId="0" fontId="53" fillId="2" borderId="31" xfId="0" applyFont="1" applyFill="1" applyBorder="1" applyAlignment="1">
      <alignment horizontal="center" vertical="center" wrapText="1"/>
    </xf>
    <xf numFmtId="3" fontId="91" fillId="3" borderId="33" xfId="0" applyNumberFormat="1" applyFont="1" applyFill="1" applyBorder="1" applyAlignment="1">
      <alignment horizontal="center" vertical="center" wrapText="1"/>
    </xf>
    <xf numFmtId="0" fontId="91" fillId="0" borderId="33" xfId="0" applyFont="1" applyBorder="1" applyAlignment="1">
      <alignment horizontal="center" vertical="center"/>
    </xf>
    <xf numFmtId="165" fontId="39" fillId="0" borderId="1" xfId="1" applyNumberFormat="1" applyFont="1" applyFill="1" applyBorder="1" applyAlignment="1">
      <alignment horizontal="center" vertical="center"/>
    </xf>
    <xf numFmtId="0" fontId="53" fillId="2" borderId="17" xfId="0" applyFont="1" applyFill="1" applyBorder="1" applyAlignment="1">
      <alignment horizontal="center" vertical="center" wrapText="1"/>
    </xf>
    <xf numFmtId="165" fontId="38" fillId="0" borderId="1" xfId="1" applyNumberFormat="1" applyFont="1" applyFill="1" applyBorder="1" applyAlignment="1">
      <alignment horizontal="center" vertical="center"/>
    </xf>
    <xf numFmtId="168" fontId="93" fillId="0" borderId="6" xfId="2" applyNumberFormat="1" applyFont="1" applyFill="1" applyBorder="1" applyAlignment="1">
      <alignment horizontal="center" vertical="center"/>
    </xf>
    <xf numFmtId="168" fontId="94" fillId="0" borderId="6" xfId="2" applyNumberFormat="1" applyFont="1" applyFill="1" applyBorder="1" applyAlignment="1">
      <alignment horizontal="center" vertical="center"/>
    </xf>
    <xf numFmtId="167" fontId="94" fillId="0" borderId="0" xfId="5" applyNumberFormat="1" applyFont="1" applyAlignment="1">
      <alignment horizontal="center" vertical="center"/>
    </xf>
    <xf numFmtId="9" fontId="78" fillId="0" borderId="0" xfId="4" applyFont="1" applyBorder="1" applyAlignment="1">
      <alignment horizontal="center" vertical="center"/>
    </xf>
    <xf numFmtId="9" fontId="94" fillId="0" borderId="0" xfId="5" applyFont="1" applyAlignment="1">
      <alignment horizontal="center" vertical="center"/>
    </xf>
    <xf numFmtId="0" fontId="95" fillId="0" borderId="0" xfId="3" applyFont="1" applyAlignment="1">
      <alignment horizontal="right" vertical="center"/>
    </xf>
    <xf numFmtId="167" fontId="82" fillId="0" borderId="0" xfId="5" applyNumberFormat="1" applyFont="1" applyAlignment="1">
      <alignment vertical="center"/>
    </xf>
    <xf numFmtId="0" fontId="53" fillId="2" borderId="25" xfId="0" applyFont="1" applyFill="1" applyBorder="1" applyAlignment="1">
      <alignment horizontal="center" vertical="center" wrapText="1"/>
    </xf>
    <xf numFmtId="0" fontId="54" fillId="0" borderId="0" xfId="6" applyFont="1" applyAlignment="1">
      <alignment vertical="center" wrapText="1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 vertical="center" wrapText="1"/>
    </xf>
    <xf numFmtId="0" fontId="54" fillId="0" borderId="0" xfId="0" applyFont="1" applyAlignment="1">
      <alignment vertical="center" wrapText="1"/>
    </xf>
    <xf numFmtId="0" fontId="53" fillId="2" borderId="31" xfId="6" applyFont="1" applyFill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3" fillId="0" borderId="0" xfId="0" applyFont="1" applyAlignment="1">
      <alignment vertical="center" wrapText="1"/>
    </xf>
    <xf numFmtId="0" fontId="53" fillId="2" borderId="23" xfId="0" applyFont="1" applyFill="1" applyBorder="1" applyAlignment="1">
      <alignment horizontal="center" vertical="center" wrapText="1"/>
    </xf>
    <xf numFmtId="0" fontId="53" fillId="2" borderId="26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91" fillId="0" borderId="0" xfId="6" applyFont="1" applyAlignment="1">
      <alignment vertical="center" wrapText="1"/>
    </xf>
    <xf numFmtId="0" fontId="99" fillId="0" borderId="0" xfId="6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99" fillId="0" borderId="0" xfId="0" applyFont="1" applyAlignment="1">
      <alignment vertical="center" wrapText="1"/>
    </xf>
    <xf numFmtId="0" fontId="100" fillId="0" borderId="0" xfId="0" applyFont="1" applyAlignment="1">
      <alignment vertical="center" wrapText="1"/>
    </xf>
    <xf numFmtId="0" fontId="92" fillId="0" borderId="0" xfId="0" applyFont="1" applyAlignment="1">
      <alignment vertical="center" wrapText="1"/>
    </xf>
    <xf numFmtId="43" fontId="83" fillId="0" borderId="6" xfId="3" applyNumberFormat="1" applyFont="1" applyBorder="1" applyAlignment="1">
      <alignment horizontal="center" vertical="center"/>
    </xf>
    <xf numFmtId="169" fontId="78" fillId="0" borderId="6" xfId="3" applyNumberFormat="1" applyFon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5" fontId="59" fillId="0" borderId="23" xfId="2" applyNumberFormat="1" applyFont="1" applyBorder="1" applyAlignment="1">
      <alignment horizontal="center" vertical="center"/>
    </xf>
    <xf numFmtId="0" fontId="56" fillId="0" borderId="0" xfId="0" applyFont="1" applyAlignment="1">
      <alignment vertical="center" wrapText="1"/>
    </xf>
    <xf numFmtId="0" fontId="102" fillId="0" borderId="0" xfId="0" applyFont="1" applyAlignment="1">
      <alignment vertical="center" wrapText="1"/>
    </xf>
    <xf numFmtId="0" fontId="56" fillId="0" borderId="0" xfId="0" applyFont="1" applyAlignment="1">
      <alignment vertical="center"/>
    </xf>
    <xf numFmtId="165" fontId="59" fillId="0" borderId="34" xfId="2" applyNumberFormat="1" applyFont="1" applyBorder="1" applyAlignment="1">
      <alignment horizontal="center" vertical="center"/>
    </xf>
    <xf numFmtId="169" fontId="0" fillId="0" borderId="6" xfId="0" applyNumberFormat="1" applyBorder="1" applyAlignment="1">
      <alignment horizontal="right" vertical="center"/>
    </xf>
    <xf numFmtId="2" fontId="36" fillId="0" borderId="6" xfId="1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/>
    </xf>
    <xf numFmtId="169" fontId="0" fillId="0" borderId="6" xfId="1" applyNumberFormat="1" applyFont="1" applyBorder="1" applyAlignment="1">
      <alignment horizontal="center" vertical="center"/>
    </xf>
    <xf numFmtId="169" fontId="36" fillId="0" borderId="6" xfId="1" applyNumberFormat="1" applyFont="1" applyBorder="1" applyAlignment="1">
      <alignment horizontal="center" vertical="center"/>
    </xf>
    <xf numFmtId="171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35" fillId="0" borderId="0" xfId="3" applyFont="1" applyAlignment="1">
      <alignment horizontal="center" vertical="center"/>
    </xf>
    <xf numFmtId="0" fontId="104" fillId="0" borderId="0" xfId="0" applyFont="1" applyAlignment="1">
      <alignment horizontal="left" vertical="center"/>
    </xf>
    <xf numFmtId="0" fontId="105" fillId="0" borderId="0" xfId="3" applyFont="1" applyAlignment="1">
      <alignment vertical="center"/>
    </xf>
    <xf numFmtId="0" fontId="90" fillId="0" borderId="2" xfId="3" applyFont="1" applyBorder="1" applyAlignment="1">
      <alignment horizontal="center" vertical="center" wrapText="1"/>
    </xf>
    <xf numFmtId="0" fontId="105" fillId="0" borderId="0" xfId="3" applyFont="1" applyAlignment="1">
      <alignment horizontal="center" vertical="center"/>
    </xf>
    <xf numFmtId="0" fontId="106" fillId="0" borderId="0" xfId="3" applyFont="1" applyAlignment="1">
      <alignment horizontal="center" vertical="center"/>
    </xf>
    <xf numFmtId="0" fontId="106" fillId="0" borderId="0" xfId="3" applyFont="1" applyAlignment="1">
      <alignment vertical="center"/>
    </xf>
    <xf numFmtId="0" fontId="102" fillId="0" borderId="0" xfId="3" applyFont="1" applyAlignment="1">
      <alignment vertical="center"/>
    </xf>
    <xf numFmtId="0" fontId="107" fillId="0" borderId="2" xfId="3" applyFont="1" applyBorder="1" applyAlignment="1">
      <alignment horizontal="center" vertical="center" wrapText="1"/>
    </xf>
    <xf numFmtId="0" fontId="107" fillId="0" borderId="0" xfId="3" applyFont="1" applyAlignment="1">
      <alignment horizontal="center" vertical="center"/>
    </xf>
    <xf numFmtId="164" fontId="107" fillId="4" borderId="14" xfId="3" applyNumberFormat="1" applyFont="1" applyFill="1" applyBorder="1" applyAlignment="1">
      <alignment horizontal="left" vertical="center"/>
    </xf>
    <xf numFmtId="0" fontId="107" fillId="6" borderId="1" xfId="3" applyFont="1" applyFill="1" applyBorder="1" applyAlignment="1">
      <alignment horizontal="center" vertical="center"/>
    </xf>
    <xf numFmtId="0" fontId="90" fillId="6" borderId="1" xfId="3" applyFont="1" applyFill="1" applyBorder="1" applyAlignment="1">
      <alignment horizontal="center" vertical="center" wrapText="1"/>
    </xf>
    <xf numFmtId="0" fontId="102" fillId="0" borderId="0" xfId="3" applyFont="1" applyAlignment="1">
      <alignment horizontal="center" vertical="center"/>
    </xf>
    <xf numFmtId="0" fontId="108" fillId="0" borderId="0" xfId="3" applyFont="1" applyAlignment="1">
      <alignment horizontal="center" vertical="center"/>
    </xf>
    <xf numFmtId="0" fontId="107" fillId="0" borderId="0" xfId="3" applyFont="1" applyAlignment="1">
      <alignment vertical="center"/>
    </xf>
    <xf numFmtId="2" fontId="0" fillId="0" borderId="6" xfId="1" applyNumberFormat="1" applyFont="1" applyBorder="1" applyAlignment="1">
      <alignment horizontal="center" vertical="center"/>
    </xf>
    <xf numFmtId="0" fontId="107" fillId="6" borderId="1" xfId="3" applyFont="1" applyFill="1" applyBorder="1" applyAlignment="1">
      <alignment horizontal="center" vertical="center" wrapText="1"/>
    </xf>
    <xf numFmtId="0" fontId="76" fillId="6" borderId="1" xfId="3" applyFont="1" applyFill="1" applyBorder="1" applyAlignment="1">
      <alignment horizontal="center" vertical="center" wrapText="1"/>
    </xf>
    <xf numFmtId="43" fontId="94" fillId="0" borderId="6" xfId="2" applyFont="1" applyFill="1" applyBorder="1" applyAlignment="1">
      <alignment horizontal="center" vertical="center"/>
    </xf>
    <xf numFmtId="43" fontId="78" fillId="0" borderId="6" xfId="3" applyNumberFormat="1" applyFont="1" applyBorder="1" applyAlignment="1">
      <alignment horizontal="center" vertical="center"/>
    </xf>
    <xf numFmtId="0" fontId="53" fillId="2" borderId="29" xfId="6" applyFont="1" applyFill="1" applyBorder="1" applyAlignment="1">
      <alignment horizontal="center" vertical="center" wrapText="1"/>
    </xf>
    <xf numFmtId="165" fontId="33" fillId="0" borderId="1" xfId="1" applyNumberFormat="1" applyFont="1" applyFill="1" applyBorder="1" applyAlignment="1">
      <alignment horizontal="center" vertical="center"/>
    </xf>
    <xf numFmtId="0" fontId="51" fillId="0" borderId="35" xfId="6" applyFont="1" applyBorder="1" applyAlignment="1">
      <alignment vertical="center" wrapText="1"/>
    </xf>
    <xf numFmtId="0" fontId="91" fillId="0" borderId="33" xfId="6" applyFont="1" applyBorder="1" applyAlignment="1">
      <alignment horizontal="center" vertical="center" wrapText="1"/>
    </xf>
    <xf numFmtId="0" fontId="53" fillId="2" borderId="29" xfId="0" applyFont="1" applyFill="1" applyBorder="1" applyAlignment="1">
      <alignment horizontal="center" vertical="center" wrapText="1"/>
    </xf>
    <xf numFmtId="0" fontId="53" fillId="2" borderId="38" xfId="0" applyFont="1" applyFill="1" applyBorder="1" applyAlignment="1">
      <alignment horizontal="center" vertical="center" wrapText="1"/>
    </xf>
    <xf numFmtId="0" fontId="53" fillId="2" borderId="39" xfId="0" applyFont="1" applyFill="1" applyBorder="1" applyAlignment="1">
      <alignment horizontal="center" vertical="center" wrapText="1"/>
    </xf>
    <xf numFmtId="0" fontId="53" fillId="2" borderId="32" xfId="6" applyFont="1" applyFill="1" applyBorder="1" applyAlignment="1">
      <alignment horizontal="center" vertical="center" wrapText="1"/>
    </xf>
    <xf numFmtId="9" fontId="91" fillId="0" borderId="33" xfId="4" applyFont="1" applyFill="1" applyBorder="1" applyAlignment="1">
      <alignment horizontal="center" vertical="center" wrapText="1"/>
    </xf>
    <xf numFmtId="0" fontId="53" fillId="2" borderId="38" xfId="6" applyFont="1" applyFill="1" applyBorder="1" applyAlignment="1">
      <alignment horizontal="center" vertical="center" wrapText="1"/>
    </xf>
    <xf numFmtId="0" fontId="53" fillId="2" borderId="37" xfId="6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9" fontId="56" fillId="0" borderId="0" xfId="4" applyFont="1" applyFill="1" applyBorder="1" applyAlignment="1">
      <alignment horizontal="center" vertical="center" wrapText="1"/>
    </xf>
    <xf numFmtId="3" fontId="56" fillId="3" borderId="0" xfId="0" applyNumberFormat="1" applyFont="1" applyFill="1" applyAlignment="1">
      <alignment horizontal="center" vertical="center" wrapText="1"/>
    </xf>
    <xf numFmtId="0" fontId="59" fillId="0" borderId="2" xfId="3" applyFont="1" applyBorder="1" applyAlignment="1">
      <alignment horizontal="center" wrapText="1"/>
    </xf>
    <xf numFmtId="0" fontId="90" fillId="0" borderId="2" xfId="3" applyFont="1" applyBorder="1" applyAlignment="1">
      <alignment horizontal="center" vertical="center"/>
    </xf>
    <xf numFmtId="0" fontId="91" fillId="0" borderId="0" xfId="6" applyFont="1" applyAlignment="1">
      <alignment horizontal="center" vertical="center" wrapText="1"/>
    </xf>
    <xf numFmtId="0" fontId="96" fillId="0" borderId="0" xfId="0" applyFont="1" applyAlignment="1">
      <alignment vertical="center" wrapText="1"/>
    </xf>
    <xf numFmtId="17" fontId="90" fillId="6" borderId="1" xfId="3" applyNumberFormat="1" applyFont="1" applyFill="1" applyBorder="1" applyAlignment="1">
      <alignment horizontal="center" vertical="center" wrapText="1"/>
    </xf>
    <xf numFmtId="0" fontId="91" fillId="0" borderId="0" xfId="0" applyFont="1" applyAlignment="1">
      <alignment horizontal="left" vertical="center" wrapText="1"/>
    </xf>
    <xf numFmtId="0" fontId="91" fillId="0" borderId="0" xfId="6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 wrapText="1"/>
    </xf>
    <xf numFmtId="1" fontId="98" fillId="0" borderId="0" xfId="0" applyNumberFormat="1" applyFont="1" applyAlignment="1">
      <alignment horizontal="center" vertical="center"/>
    </xf>
    <xf numFmtId="9" fontId="91" fillId="0" borderId="0" xfId="4" applyFont="1" applyFill="1" applyBorder="1" applyAlignment="1">
      <alignment horizontal="center" vertical="center"/>
    </xf>
    <xf numFmtId="3" fontId="91" fillId="3" borderId="0" xfId="0" applyNumberFormat="1" applyFont="1" applyFill="1" applyAlignment="1">
      <alignment horizontal="center" vertical="center"/>
    </xf>
    <xf numFmtId="0" fontId="53" fillId="2" borderId="39" xfId="6" applyFont="1" applyFill="1" applyBorder="1" applyAlignment="1">
      <alignment horizontal="center" vertical="center" wrapText="1"/>
    </xf>
    <xf numFmtId="0" fontId="53" fillId="2" borderId="30" xfId="6" applyFont="1" applyFill="1" applyBorder="1" applyAlignment="1">
      <alignment horizontal="center" vertical="center" wrapText="1"/>
    </xf>
    <xf numFmtId="0" fontId="53" fillId="2" borderId="20" xfId="6" applyFont="1" applyFill="1" applyBorder="1" applyAlignment="1">
      <alignment horizontal="center" vertical="center" wrapText="1"/>
    </xf>
    <xf numFmtId="0" fontId="53" fillId="2" borderId="18" xfId="6" applyFont="1" applyFill="1" applyBorder="1" applyAlignment="1">
      <alignment horizontal="center" vertical="center" wrapText="1"/>
    </xf>
    <xf numFmtId="0" fontId="53" fillId="2" borderId="19" xfId="6" applyFont="1" applyFill="1" applyBorder="1" applyAlignment="1">
      <alignment horizontal="center" vertical="center" wrapText="1"/>
    </xf>
    <xf numFmtId="0" fontId="53" fillId="2" borderId="27" xfId="6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1" fontId="56" fillId="0" borderId="2" xfId="0" applyNumberFormat="1" applyFont="1" applyBorder="1" applyAlignment="1">
      <alignment horizontal="center" vertical="center"/>
    </xf>
    <xf numFmtId="0" fontId="96" fillId="0" borderId="33" xfId="0" applyFont="1" applyBorder="1" applyAlignment="1">
      <alignment vertical="center" wrapText="1"/>
    </xf>
    <xf numFmtId="165" fontId="56" fillId="0" borderId="56" xfId="2" applyNumberFormat="1" applyFont="1" applyFill="1" applyBorder="1" applyAlignment="1">
      <alignment horizontal="center" vertical="center"/>
    </xf>
    <xf numFmtId="165" fontId="0" fillId="0" borderId="55" xfId="2" applyNumberFormat="1" applyFont="1" applyFill="1" applyBorder="1" applyAlignment="1">
      <alignment horizontal="center" vertical="center"/>
    </xf>
    <xf numFmtId="0" fontId="53" fillId="0" borderId="35" xfId="0" applyFont="1" applyBorder="1" applyAlignment="1">
      <alignment horizontal="center" vertical="center" wrapText="1"/>
    </xf>
    <xf numFmtId="0" fontId="91" fillId="0" borderId="33" xfId="0" applyFont="1" applyBorder="1" applyAlignment="1">
      <alignment horizontal="center" vertical="center" wrapText="1"/>
    </xf>
    <xf numFmtId="1" fontId="98" fillId="0" borderId="33" xfId="0" applyNumberFormat="1" applyFont="1" applyBorder="1" applyAlignment="1">
      <alignment horizontal="center" vertical="center"/>
    </xf>
    <xf numFmtId="0" fontId="96" fillId="0" borderId="33" xfId="0" applyFont="1" applyBorder="1" applyAlignment="1">
      <alignment horizontal="center" vertical="center"/>
    </xf>
    <xf numFmtId="1" fontId="101" fillId="0" borderId="33" xfId="0" applyNumberFormat="1" applyFont="1" applyBorder="1" applyAlignment="1">
      <alignment horizontal="center" vertical="center"/>
    </xf>
    <xf numFmtId="0" fontId="54" fillId="0" borderId="33" xfId="0" applyFont="1" applyBorder="1" applyAlignment="1">
      <alignment wrapText="1"/>
    </xf>
    <xf numFmtId="0" fontId="96" fillId="0" borderId="57" xfId="0" applyFont="1" applyBorder="1" applyAlignment="1">
      <alignment vertical="center" wrapText="1"/>
    </xf>
    <xf numFmtId="3" fontId="91" fillId="3" borderId="59" xfId="0" applyNumberFormat="1" applyFont="1" applyFill="1" applyBorder="1" applyAlignment="1">
      <alignment horizontal="center" vertical="center"/>
    </xf>
    <xf numFmtId="165" fontId="56" fillId="0" borderId="52" xfId="2" applyNumberFormat="1" applyFont="1" applyFill="1" applyBorder="1" applyAlignment="1">
      <alignment horizontal="center" vertical="center"/>
    </xf>
    <xf numFmtId="165" fontId="59" fillId="6" borderId="52" xfId="2" applyNumberFormat="1" applyFont="1" applyFill="1" applyBorder="1" applyAlignment="1">
      <alignment horizontal="center" vertical="center"/>
    </xf>
    <xf numFmtId="165" fontId="49" fillId="0" borderId="52" xfId="1" applyNumberFormat="1" applyFont="1" applyFill="1" applyBorder="1" applyAlignment="1">
      <alignment horizontal="center" vertical="center"/>
    </xf>
    <xf numFmtId="165" fontId="33" fillId="0" borderId="52" xfId="1" applyNumberFormat="1" applyFont="1" applyFill="1" applyBorder="1" applyAlignment="1">
      <alignment horizontal="center" vertical="center"/>
    </xf>
    <xf numFmtId="165" fontId="50" fillId="6" borderId="52" xfId="1" applyNumberFormat="1" applyFont="1" applyFill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7" xfId="6" applyFont="1" applyBorder="1" applyAlignment="1">
      <alignment horizontal="center" vertical="center" wrapText="1"/>
    </xf>
    <xf numFmtId="9" fontId="91" fillId="0" borderId="33" xfId="4" applyFont="1" applyFill="1" applyBorder="1" applyAlignment="1">
      <alignment horizontal="center" vertical="center"/>
    </xf>
    <xf numFmtId="0" fontId="91" fillId="0" borderId="33" xfId="0" applyFont="1" applyBorder="1" applyAlignment="1">
      <alignment horizontal="left" vertical="center" wrapText="1"/>
    </xf>
    <xf numFmtId="165" fontId="56" fillId="0" borderId="60" xfId="2" applyNumberFormat="1" applyFont="1" applyFill="1" applyBorder="1" applyAlignment="1">
      <alignment horizontal="center" vertical="center"/>
    </xf>
    <xf numFmtId="165" fontId="0" fillId="0" borderId="61" xfId="2" applyNumberFormat="1" applyFont="1" applyFill="1" applyBorder="1" applyAlignment="1">
      <alignment horizontal="center" vertical="center"/>
    </xf>
    <xf numFmtId="0" fontId="91" fillId="0" borderId="58" xfId="6" applyFont="1" applyBorder="1" applyAlignment="1">
      <alignment horizontal="center" vertical="center"/>
    </xf>
    <xf numFmtId="0" fontId="91" fillId="0" borderId="51" xfId="0" applyFont="1" applyBorder="1" applyAlignment="1">
      <alignment horizontal="left" vertical="center" wrapText="1"/>
    </xf>
    <xf numFmtId="0" fontId="91" fillId="0" borderId="62" xfId="6" applyFont="1" applyBorder="1" applyAlignment="1">
      <alignment horizontal="center" vertical="center"/>
    </xf>
    <xf numFmtId="0" fontId="91" fillId="0" borderId="63" xfId="0" applyFont="1" applyBorder="1" applyAlignment="1">
      <alignment horizontal="center" vertical="center" wrapText="1"/>
    </xf>
    <xf numFmtId="1" fontId="98" fillId="0" borderId="64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1" fontId="98" fillId="0" borderId="65" xfId="0" applyNumberFormat="1" applyFont="1" applyBorder="1" applyAlignment="1">
      <alignment horizontal="center" vertical="center"/>
    </xf>
    <xf numFmtId="3" fontId="91" fillId="3" borderId="66" xfId="0" applyNumberFormat="1" applyFont="1" applyFill="1" applyBorder="1" applyAlignment="1">
      <alignment horizontal="center" vertical="center"/>
    </xf>
    <xf numFmtId="0" fontId="90" fillId="6" borderId="52" xfId="3" applyFont="1" applyFill="1" applyBorder="1" applyAlignment="1">
      <alignment horizontal="center" vertical="center" wrapText="1"/>
    </xf>
    <xf numFmtId="0" fontId="53" fillId="2" borderId="21" xfId="6" applyFont="1" applyFill="1" applyBorder="1" applyAlignment="1">
      <alignment horizontal="center" vertical="center" wrapText="1"/>
    </xf>
    <xf numFmtId="3" fontId="91" fillId="3" borderId="61" xfId="0" applyNumberFormat="1" applyFont="1" applyFill="1" applyBorder="1" applyAlignment="1">
      <alignment horizontal="center" vertical="center" wrapText="1"/>
    </xf>
    <xf numFmtId="0" fontId="91" fillId="0" borderId="0" xfId="0" applyFont="1" applyAlignment="1">
      <alignment wrapText="1"/>
    </xf>
    <xf numFmtId="1" fontId="56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1" fontId="98" fillId="0" borderId="2" xfId="0" applyNumberFormat="1" applyFont="1" applyBorder="1" applyAlignment="1">
      <alignment horizontal="center" vertical="center"/>
    </xf>
    <xf numFmtId="1" fontId="56" fillId="0" borderId="77" xfId="0" applyNumberFormat="1" applyFont="1" applyBorder="1" applyAlignment="1">
      <alignment horizontal="center" vertical="center"/>
    </xf>
    <xf numFmtId="1" fontId="56" fillId="0" borderId="3" xfId="0" applyNumberFormat="1" applyFont="1" applyBorder="1" applyAlignment="1">
      <alignment horizontal="center" vertical="center"/>
    </xf>
    <xf numFmtId="1" fontId="56" fillId="0" borderId="78" xfId="0" applyNumberFormat="1" applyFont="1" applyBorder="1" applyAlignment="1">
      <alignment horizontal="center" vertical="center"/>
    </xf>
    <xf numFmtId="3" fontId="56" fillId="3" borderId="61" xfId="0" applyNumberFormat="1" applyFont="1" applyFill="1" applyBorder="1" applyAlignment="1">
      <alignment horizontal="center" vertical="center" wrapText="1"/>
    </xf>
    <xf numFmtId="3" fontId="56" fillId="3" borderId="33" xfId="0" applyNumberFormat="1" applyFont="1" applyFill="1" applyBorder="1" applyAlignment="1">
      <alignment horizontal="center" vertical="center" wrapText="1"/>
    </xf>
    <xf numFmtId="0" fontId="96" fillId="0" borderId="64" xfId="0" applyFont="1" applyBorder="1" applyAlignment="1">
      <alignment vertical="center"/>
    </xf>
    <xf numFmtId="2" fontId="10" fillId="0" borderId="6" xfId="1" applyNumberFormat="1" applyFont="1" applyBorder="1" applyAlignment="1">
      <alignment horizontal="center" vertical="center"/>
    </xf>
    <xf numFmtId="2" fontId="10" fillId="0" borderId="6" xfId="120" applyNumberFormat="1" applyBorder="1" applyAlignment="1">
      <alignment horizontal="center" vertical="center"/>
    </xf>
    <xf numFmtId="9" fontId="91" fillId="0" borderId="0" xfId="4" applyFont="1" applyFill="1" applyBorder="1" applyAlignment="1">
      <alignment horizontal="center" vertical="center" wrapText="1"/>
    </xf>
    <xf numFmtId="173" fontId="78" fillId="0" borderId="6" xfId="3" applyNumberFormat="1" applyFont="1" applyBorder="1" applyAlignment="1">
      <alignment horizontal="center" vertical="center"/>
    </xf>
    <xf numFmtId="0" fontId="96" fillId="0" borderId="33" xfId="0" applyFont="1" applyBorder="1" applyAlignment="1">
      <alignment horizontal="left" vertical="center"/>
    </xf>
    <xf numFmtId="0" fontId="91" fillId="0" borderId="33" xfId="6" applyFont="1" applyBorder="1" applyAlignment="1">
      <alignment horizontal="center" vertical="center"/>
    </xf>
    <xf numFmtId="0" fontId="56" fillId="0" borderId="31" xfId="0" applyFont="1" applyBorder="1" applyAlignment="1">
      <alignment vertical="center" wrapText="1"/>
    </xf>
    <xf numFmtId="0" fontId="56" fillId="0" borderId="38" xfId="0" applyFont="1" applyBorder="1" applyAlignment="1">
      <alignment horizontal="center" vertical="center" wrapText="1"/>
    </xf>
    <xf numFmtId="0" fontId="56" fillId="0" borderId="31" xfId="0" applyFont="1" applyBorder="1" applyAlignment="1">
      <alignment horizontal="center" vertical="center" wrapText="1"/>
    </xf>
    <xf numFmtId="1" fontId="98" fillId="0" borderId="31" xfId="0" applyNumberFormat="1" applyFont="1" applyBorder="1" applyAlignment="1">
      <alignment horizontal="center" vertical="center"/>
    </xf>
    <xf numFmtId="9" fontId="91" fillId="0" borderId="31" xfId="4" applyFont="1" applyFill="1" applyBorder="1" applyAlignment="1">
      <alignment horizontal="center" vertical="center" wrapText="1"/>
    </xf>
    <xf numFmtId="3" fontId="91" fillId="3" borderId="76" xfId="0" applyNumberFormat="1" applyFont="1" applyFill="1" applyBorder="1" applyAlignment="1">
      <alignment horizontal="center" vertical="center" wrapText="1"/>
    </xf>
    <xf numFmtId="3" fontId="91" fillId="3" borderId="79" xfId="0" applyNumberFormat="1" applyFont="1" applyFill="1" applyBorder="1" applyAlignment="1">
      <alignment horizontal="center" vertical="center" wrapText="1"/>
    </xf>
    <xf numFmtId="0" fontId="51" fillId="0" borderId="31" xfId="0" applyFont="1" applyBorder="1" applyAlignment="1">
      <alignment vertical="center" wrapText="1"/>
    </xf>
    <xf numFmtId="0" fontId="56" fillId="0" borderId="33" xfId="0" applyFont="1" applyBorder="1" applyAlignment="1">
      <alignment vertical="center" wrapText="1"/>
    </xf>
    <xf numFmtId="0" fontId="56" fillId="0" borderId="36" xfId="0" applyFont="1" applyBorder="1" applyAlignment="1">
      <alignment horizontal="center" vertical="center" wrapText="1"/>
    </xf>
    <xf numFmtId="0" fontId="56" fillId="0" borderId="33" xfId="0" applyFont="1" applyBorder="1" applyAlignment="1">
      <alignment horizontal="center" vertical="center" wrapText="1"/>
    </xf>
    <xf numFmtId="0" fontId="51" fillId="0" borderId="33" xfId="0" applyFont="1" applyBorder="1" applyAlignment="1">
      <alignment vertical="center" wrapText="1"/>
    </xf>
    <xf numFmtId="0" fontId="91" fillId="0" borderId="31" xfId="0" applyFont="1" applyBorder="1" applyAlignment="1">
      <alignment horizontal="center" vertical="center"/>
    </xf>
    <xf numFmtId="0" fontId="91" fillId="0" borderId="61" xfId="6" applyFont="1" applyBorder="1" applyAlignment="1">
      <alignment horizontal="center" vertical="center"/>
    </xf>
    <xf numFmtId="1" fontId="98" fillId="0" borderId="36" xfId="0" applyNumberFormat="1" applyFont="1" applyBorder="1" applyAlignment="1">
      <alignment horizontal="center" vertical="center"/>
    </xf>
    <xf numFmtId="0" fontId="91" fillId="0" borderId="59" xfId="0" applyFont="1" applyBorder="1" applyAlignment="1">
      <alignment horizontal="center" vertical="center"/>
    </xf>
    <xf numFmtId="0" fontId="91" fillId="0" borderId="33" xfId="0" applyFont="1" applyBorder="1" applyAlignment="1">
      <alignment vertical="center" wrapText="1"/>
    </xf>
    <xf numFmtId="0" fontId="91" fillId="0" borderId="66" xfId="0" applyFont="1" applyBorder="1" applyAlignment="1">
      <alignment vertical="center" wrapText="1"/>
    </xf>
    <xf numFmtId="0" fontId="53" fillId="2" borderId="28" xfId="6" applyFont="1" applyFill="1" applyBorder="1" applyAlignment="1">
      <alignment horizontal="center" vertical="center" wrapText="1"/>
    </xf>
    <xf numFmtId="0" fontId="91" fillId="0" borderId="58" xfId="0" applyFont="1" applyBorder="1" applyAlignment="1">
      <alignment horizontal="center" vertical="center" wrapText="1"/>
    </xf>
    <xf numFmtId="16" fontId="107" fillId="0" borderId="2" xfId="3" applyNumberFormat="1" applyFont="1" applyBorder="1" applyAlignment="1">
      <alignment horizontal="center" vertical="center" wrapText="1"/>
    </xf>
    <xf numFmtId="0" fontId="91" fillId="0" borderId="36" xfId="0" applyFont="1" applyBorder="1" applyAlignment="1">
      <alignment horizontal="center" vertical="center" wrapText="1"/>
    </xf>
    <xf numFmtId="1" fontId="98" fillId="0" borderId="59" xfId="0" applyNumberFormat="1" applyFont="1" applyBorder="1" applyAlignment="1">
      <alignment horizontal="center" vertical="center"/>
    </xf>
    <xf numFmtId="1" fontId="98" fillId="0" borderId="80" xfId="0" applyNumberFormat="1" applyFont="1" applyBorder="1" applyAlignment="1">
      <alignment horizontal="center" vertical="center"/>
    </xf>
    <xf numFmtId="9" fontId="91" fillId="0" borderId="37" xfId="4" applyFont="1" applyFill="1" applyBorder="1" applyAlignment="1">
      <alignment horizontal="center" vertical="center" wrapText="1"/>
    </xf>
    <xf numFmtId="0" fontId="56" fillId="0" borderId="37" xfId="0" applyFont="1" applyBorder="1" applyAlignment="1">
      <alignment horizontal="center" vertical="center" wrapText="1"/>
    </xf>
    <xf numFmtId="0" fontId="77" fillId="0" borderId="0" xfId="129" applyFont="1" applyAlignment="1">
      <alignment vertical="center"/>
    </xf>
    <xf numFmtId="0" fontId="78" fillId="0" borderId="0" xfId="129" applyFont="1" applyAlignment="1">
      <alignment horizontal="center" vertical="center"/>
    </xf>
    <xf numFmtId="0" fontId="83" fillId="0" borderId="0" xfId="129" applyFont="1" applyAlignment="1">
      <alignment horizontal="center" vertical="center"/>
    </xf>
    <xf numFmtId="0" fontId="78" fillId="0" borderId="0" xfId="129" applyFont="1" applyAlignment="1">
      <alignment vertical="center"/>
    </xf>
    <xf numFmtId="0" fontId="81" fillId="0" borderId="0" xfId="129" applyFont="1" applyAlignment="1">
      <alignment horizontal="right" vertical="center"/>
    </xf>
    <xf numFmtId="0" fontId="80" fillId="0" borderId="0" xfId="129" applyFont="1" applyAlignment="1">
      <alignment horizontal="center" vertical="center"/>
    </xf>
    <xf numFmtId="0" fontId="83" fillId="0" borderId="0" xfId="129" applyFont="1" applyAlignment="1">
      <alignment vertical="center"/>
    </xf>
    <xf numFmtId="0" fontId="105" fillId="0" borderId="0" xfId="129" applyFont="1" applyAlignment="1">
      <alignment vertical="center"/>
    </xf>
    <xf numFmtId="0" fontId="90" fillId="0" borderId="2" xfId="129" applyFont="1" applyBorder="1" applyAlignment="1">
      <alignment horizontal="center" vertical="center" wrapText="1"/>
    </xf>
    <xf numFmtId="0" fontId="59" fillId="0" borderId="2" xfId="129" applyFont="1" applyBorder="1" applyAlignment="1">
      <alignment horizontal="center" vertical="center" wrapText="1"/>
    </xf>
    <xf numFmtId="0" fontId="107" fillId="0" borderId="2" xfId="129" applyFont="1" applyBorder="1" applyAlignment="1">
      <alignment horizontal="center" vertical="center" wrapText="1"/>
    </xf>
    <xf numFmtId="16" fontId="107" fillId="0" borderId="2" xfId="129" applyNumberFormat="1" applyFont="1" applyBorder="1" applyAlignment="1">
      <alignment horizontal="center" vertical="center" wrapText="1"/>
    </xf>
    <xf numFmtId="0" fontId="105" fillId="0" borderId="0" xfId="129" applyFont="1" applyAlignment="1">
      <alignment horizontal="center" vertical="center"/>
    </xf>
    <xf numFmtId="0" fontId="106" fillId="0" borderId="0" xfId="129" applyFont="1" applyAlignment="1">
      <alignment horizontal="center" vertical="center"/>
    </xf>
    <xf numFmtId="0" fontId="80" fillId="0" borderId="0" xfId="129" applyFont="1" applyAlignment="1">
      <alignment vertical="center"/>
    </xf>
    <xf numFmtId="164" fontId="78" fillId="0" borderId="6" xfId="129" applyNumberFormat="1" applyFont="1" applyBorder="1" applyAlignment="1">
      <alignment horizontal="center" vertical="center"/>
    </xf>
    <xf numFmtId="0" fontId="78" fillId="0" borderId="6" xfId="129" applyFont="1" applyBorder="1" applyAlignment="1">
      <alignment horizontal="center" vertical="center"/>
    </xf>
    <xf numFmtId="0" fontId="83" fillId="0" borderId="6" xfId="129" applyFont="1" applyBorder="1" applyAlignment="1">
      <alignment horizontal="center" vertical="center"/>
    </xf>
    <xf numFmtId="167" fontId="85" fillId="0" borderId="0" xfId="130" applyNumberFormat="1" applyFont="1" applyAlignment="1">
      <alignment horizontal="center" vertical="center"/>
    </xf>
    <xf numFmtId="0" fontId="84" fillId="0" borderId="0" xfId="129" applyFont="1" applyAlignment="1">
      <alignment horizontal="right" vertical="center"/>
    </xf>
    <xf numFmtId="9" fontId="81" fillId="0" borderId="0" xfId="130" applyFont="1" applyAlignment="1">
      <alignment horizontal="center" vertical="center"/>
    </xf>
    <xf numFmtId="0" fontId="87" fillId="0" borderId="0" xfId="129" applyFont="1" applyAlignment="1">
      <alignment horizontal="right" vertical="center"/>
    </xf>
    <xf numFmtId="0" fontId="88" fillId="0" borderId="0" xfId="129" applyFont="1" applyAlignment="1">
      <alignment horizontal="right" vertical="center"/>
    </xf>
    <xf numFmtId="0" fontId="86" fillId="12" borderId="0" xfId="129" applyFont="1" applyFill="1" applyAlignment="1">
      <alignment vertical="center"/>
    </xf>
    <xf numFmtId="0" fontId="86" fillId="13" borderId="0" xfId="129" applyFont="1" applyFill="1" applyAlignment="1">
      <alignment vertical="center"/>
    </xf>
    <xf numFmtId="0" fontId="86" fillId="14" borderId="0" xfId="129" applyFont="1" applyFill="1" applyAlignment="1">
      <alignment vertical="center"/>
    </xf>
    <xf numFmtId="0" fontId="79" fillId="0" borderId="0" xfId="129" applyFont="1" applyAlignment="1">
      <alignment horizontal="right" vertical="center"/>
    </xf>
    <xf numFmtId="0" fontId="90" fillId="0" borderId="2" xfId="129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3" fillId="0" borderId="6" xfId="1" applyNumberFormat="1" applyFont="1" applyBorder="1" applyAlignment="1">
      <alignment horizontal="right" vertical="center"/>
    </xf>
    <xf numFmtId="164" fontId="83" fillId="0" borderId="6" xfId="129" applyNumberFormat="1" applyFont="1" applyBorder="1" applyAlignment="1">
      <alignment horizontal="center" vertical="center"/>
    </xf>
    <xf numFmtId="168" fontId="82" fillId="0" borderId="6" xfId="131" applyNumberFormat="1" applyFont="1" applyFill="1" applyBorder="1" applyAlignment="1">
      <alignment horizontal="center" vertical="center"/>
    </xf>
    <xf numFmtId="168" fontId="85" fillId="0" borderId="6" xfId="131" applyNumberFormat="1" applyFont="1" applyFill="1" applyBorder="1" applyAlignment="1">
      <alignment horizontal="center" vertical="center"/>
    </xf>
    <xf numFmtId="9" fontId="85" fillId="0" borderId="0" xfId="130" applyFont="1" applyAlignment="1">
      <alignment horizontal="center" vertical="center"/>
    </xf>
    <xf numFmtId="168" fontId="78" fillId="0" borderId="6" xfId="129" applyNumberFormat="1" applyFont="1" applyBorder="1" applyAlignment="1">
      <alignment horizontal="center" vertical="center"/>
    </xf>
    <xf numFmtId="169" fontId="78" fillId="0" borderId="6" xfId="129" applyNumberFormat="1" applyFont="1" applyBorder="1" applyAlignment="1">
      <alignment horizontal="center" vertical="center"/>
    </xf>
    <xf numFmtId="168" fontId="83" fillId="0" borderId="6" xfId="129" applyNumberFormat="1" applyFont="1" applyBorder="1" applyAlignment="1">
      <alignment horizontal="center" vertical="center"/>
    </xf>
    <xf numFmtId="0" fontId="106" fillId="0" borderId="0" xfId="129" applyFont="1" applyAlignment="1">
      <alignment vertical="center"/>
    </xf>
    <xf numFmtId="0" fontId="59" fillId="0" borderId="2" xfId="129" applyFont="1" applyBorder="1" applyAlignment="1">
      <alignment horizontal="center" wrapText="1"/>
    </xf>
    <xf numFmtId="0" fontId="89" fillId="0" borderId="0" xfId="129" applyFont="1" applyAlignment="1">
      <alignment vertical="center"/>
    </xf>
    <xf numFmtId="0" fontId="83" fillId="0" borderId="0" xfId="129" applyFont="1" applyAlignment="1">
      <alignment horizontal="center" vertical="center" wrapText="1"/>
    </xf>
    <xf numFmtId="168" fontId="78" fillId="0" borderId="6" xfId="129" applyNumberFormat="1" applyFont="1" applyBorder="1" applyAlignment="1">
      <alignment horizontal="right" vertical="center"/>
    </xf>
    <xf numFmtId="2" fontId="2" fillId="0" borderId="6" xfId="1" applyNumberFormat="1" applyFont="1" applyBorder="1" applyAlignment="1">
      <alignment horizontal="center" vertical="center"/>
    </xf>
    <xf numFmtId="169" fontId="2" fillId="0" borderId="6" xfId="1" applyNumberFormat="1" applyFont="1" applyBorder="1" applyAlignment="1">
      <alignment horizontal="center" vertical="center"/>
    </xf>
    <xf numFmtId="168" fontId="83" fillId="0" borderId="6" xfId="129" applyNumberFormat="1" applyFont="1" applyBorder="1" applyAlignment="1">
      <alignment horizontal="right" vertical="center"/>
    </xf>
    <xf numFmtId="0" fontId="90" fillId="0" borderId="0" xfId="129" applyFont="1" applyAlignment="1">
      <alignment vertical="center"/>
    </xf>
    <xf numFmtId="167" fontId="82" fillId="0" borderId="0" xfId="130" applyNumberFormat="1" applyFont="1" applyAlignment="1">
      <alignment horizontal="center" vertical="center"/>
    </xf>
    <xf numFmtId="168" fontId="93" fillId="0" borderId="6" xfId="131" applyNumberFormat="1" applyFont="1" applyFill="1" applyBorder="1" applyAlignment="1">
      <alignment horizontal="center" vertical="center"/>
    </xf>
    <xf numFmtId="0" fontId="83" fillId="0" borderId="6" xfId="131" applyNumberFormat="1" applyFont="1" applyBorder="1" applyAlignment="1">
      <alignment horizontal="center" vertical="center"/>
    </xf>
    <xf numFmtId="168" fontId="94" fillId="0" borderId="6" xfId="131" applyNumberFormat="1" applyFont="1" applyFill="1" applyBorder="1" applyAlignment="1">
      <alignment horizontal="center" vertical="center"/>
    </xf>
    <xf numFmtId="43" fontId="94" fillId="0" borderId="6" xfId="131" applyFont="1" applyFill="1" applyBorder="1" applyAlignment="1">
      <alignment horizontal="center" vertical="center"/>
    </xf>
    <xf numFmtId="167" fontId="94" fillId="0" borderId="0" xfId="130" applyNumberFormat="1" applyFont="1" applyAlignment="1">
      <alignment horizontal="center" vertical="center"/>
    </xf>
    <xf numFmtId="9" fontId="94" fillId="0" borderId="0" xfId="130" applyFont="1" applyAlignment="1">
      <alignment horizontal="center" vertical="center"/>
    </xf>
    <xf numFmtId="0" fontId="84" fillId="0" borderId="0" xfId="132" applyFont="1" applyAlignment="1">
      <alignment horizontal="right" vertical="center"/>
    </xf>
    <xf numFmtId="0" fontId="78" fillId="0" borderId="6" xfId="129" applyFont="1" applyBorder="1" applyAlignment="1">
      <alignment horizontal="right" vertical="center"/>
    </xf>
    <xf numFmtId="0" fontId="91" fillId="0" borderId="51" xfId="6" applyFont="1" applyBorder="1" applyAlignment="1">
      <alignment horizontal="center" vertical="center"/>
    </xf>
    <xf numFmtId="0" fontId="91" fillId="0" borderId="51" xfId="0" applyFont="1" applyBorder="1" applyAlignment="1">
      <alignment horizontal="center" vertical="center" wrapText="1"/>
    </xf>
    <xf numFmtId="1" fontId="98" fillId="0" borderId="63" xfId="0" applyNumberFormat="1" applyFont="1" applyBorder="1" applyAlignment="1">
      <alignment horizontal="center" vertical="center"/>
    </xf>
    <xf numFmtId="1" fontId="98" fillId="0" borderId="66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1" fontId="98" fillId="0" borderId="81" xfId="0" applyNumberFormat="1" applyFont="1" applyBorder="1" applyAlignment="1">
      <alignment horizontal="center" vertical="center"/>
    </xf>
    <xf numFmtId="9" fontId="56" fillId="0" borderId="52" xfId="4" applyFont="1" applyBorder="1" applyAlignment="1">
      <alignment horizontal="center" vertical="center"/>
    </xf>
    <xf numFmtId="9" fontId="59" fillId="0" borderId="52" xfId="4" applyFont="1" applyBorder="1" applyAlignment="1">
      <alignment horizontal="center" vertical="center"/>
    </xf>
    <xf numFmtId="165" fontId="59" fillId="0" borderId="52" xfId="2" applyNumberFormat="1" applyFont="1" applyBorder="1" applyAlignment="1">
      <alignment horizontal="center" vertical="center"/>
    </xf>
    <xf numFmtId="0" fontId="54" fillId="0" borderId="52" xfId="0" applyFont="1" applyBorder="1" applyAlignment="1">
      <alignment wrapText="1"/>
    </xf>
    <xf numFmtId="0" fontId="96" fillId="0" borderId="54" xfId="0" applyFont="1" applyBorder="1" applyAlignment="1">
      <alignment horizontal="center" vertical="center" wrapText="1"/>
    </xf>
    <xf numFmtId="1" fontId="56" fillId="0" borderId="36" xfId="0" applyNumberFormat="1" applyFont="1" applyBorder="1" applyAlignment="1">
      <alignment horizontal="center" vertical="center"/>
    </xf>
    <xf numFmtId="1" fontId="56" fillId="0" borderId="52" xfId="0" applyNumberFormat="1" applyFont="1" applyBorder="1" applyAlignment="1">
      <alignment horizontal="center" vertical="center"/>
    </xf>
    <xf numFmtId="1" fontId="56" fillId="0" borderId="59" xfId="0" applyNumberFormat="1" applyFont="1" applyBorder="1" applyAlignment="1">
      <alignment horizontal="center" vertical="center"/>
    </xf>
    <xf numFmtId="1" fontId="98" fillId="0" borderId="54" xfId="0" applyNumberFormat="1" applyFont="1" applyBorder="1" applyAlignment="1">
      <alignment horizontal="center" vertical="center"/>
    </xf>
    <xf numFmtId="0" fontId="97" fillId="0" borderId="54" xfId="0" applyFont="1" applyBorder="1" applyAlignment="1">
      <alignment vertical="center"/>
    </xf>
    <xf numFmtId="1" fontId="56" fillId="0" borderId="35" xfId="0" applyNumberFormat="1" applyFont="1" applyBorder="1" applyAlignment="1">
      <alignment horizontal="center" vertical="center"/>
    </xf>
    <xf numFmtId="1" fontId="56" fillId="0" borderId="83" xfId="0" applyNumberFormat="1" applyFont="1" applyBorder="1" applyAlignment="1">
      <alignment horizontal="center" vertical="center"/>
    </xf>
    <xf numFmtId="0" fontId="96" fillId="0" borderId="0" xfId="0" applyFont="1" applyAlignment="1">
      <alignment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 wrapText="1"/>
    </xf>
    <xf numFmtId="0" fontId="56" fillId="3" borderId="0" xfId="0" applyFont="1" applyFill="1" applyAlignment="1">
      <alignment horizontal="center" vertical="center" wrapText="1"/>
    </xf>
    <xf numFmtId="0" fontId="96" fillId="0" borderId="11" xfId="0" applyFont="1" applyBorder="1" applyAlignment="1">
      <alignment horizontal="center" vertical="center" wrapText="1"/>
    </xf>
    <xf numFmtId="1" fontId="98" fillId="0" borderId="52" xfId="0" applyNumberFormat="1" applyFont="1" applyBorder="1" applyAlignment="1">
      <alignment horizontal="center" vertical="center"/>
    </xf>
    <xf numFmtId="0" fontId="96" fillId="0" borderId="54" xfId="0" applyFont="1" applyBorder="1" applyAlignment="1">
      <alignment vertical="center"/>
    </xf>
    <xf numFmtId="0" fontId="76" fillId="6" borderId="52" xfId="3" applyFont="1" applyFill="1" applyBorder="1" applyAlignment="1">
      <alignment horizontal="center" vertical="center" wrapText="1"/>
    </xf>
    <xf numFmtId="0" fontId="107" fillId="6" borderId="52" xfId="3" applyFont="1" applyFill="1" applyBorder="1" applyAlignment="1">
      <alignment horizontal="center" vertical="center" wrapText="1"/>
    </xf>
    <xf numFmtId="0" fontId="96" fillId="0" borderId="37" xfId="0" applyFont="1" applyBorder="1" applyAlignment="1">
      <alignment vertical="center"/>
    </xf>
    <xf numFmtId="0" fontId="96" fillId="0" borderId="84" xfId="0" applyFont="1" applyBorder="1" applyAlignment="1">
      <alignment vertical="center"/>
    </xf>
    <xf numFmtId="0" fontId="96" fillId="0" borderId="37" xfId="0" applyFont="1" applyBorder="1" applyAlignment="1">
      <alignment horizontal="center" vertical="center"/>
    </xf>
    <xf numFmtId="0" fontId="96" fillId="0" borderId="85" xfId="0" applyFont="1" applyBorder="1" applyAlignment="1">
      <alignment horizontal="center" vertical="center" wrapText="1"/>
    </xf>
    <xf numFmtId="9" fontId="56" fillId="0" borderId="84" xfId="4" applyFont="1" applyFill="1" applyBorder="1" applyAlignment="1">
      <alignment horizontal="center" vertical="center" wrapText="1"/>
    </xf>
    <xf numFmtId="9" fontId="56" fillId="0" borderId="3" xfId="4" applyFont="1" applyFill="1" applyBorder="1" applyAlignment="1">
      <alignment horizontal="center" vertical="center" wrapText="1"/>
    </xf>
    <xf numFmtId="0" fontId="56" fillId="3" borderId="3" xfId="0" applyFont="1" applyFill="1" applyBorder="1" applyAlignment="1">
      <alignment horizontal="center" vertical="center" wrapText="1"/>
    </xf>
    <xf numFmtId="3" fontId="56" fillId="3" borderId="3" xfId="0" applyNumberFormat="1" applyFont="1" applyFill="1" applyBorder="1" applyAlignment="1">
      <alignment horizontal="center" vertical="center" wrapText="1"/>
    </xf>
    <xf numFmtId="0" fontId="56" fillId="0" borderId="86" xfId="0" applyFont="1" applyBorder="1" applyAlignment="1">
      <alignment vertical="center" wrapText="1"/>
    </xf>
    <xf numFmtId="0" fontId="109" fillId="0" borderId="37" xfId="0" applyFont="1" applyBorder="1" applyAlignment="1">
      <alignment horizontal="center" vertical="center"/>
    </xf>
    <xf numFmtId="0" fontId="97" fillId="0" borderId="37" xfId="0" applyFont="1" applyBorder="1" applyAlignment="1">
      <alignment horizontal="center" vertical="center"/>
    </xf>
    <xf numFmtId="0" fontId="91" fillId="0" borderId="37" xfId="6" applyFont="1" applyBorder="1" applyAlignment="1">
      <alignment vertical="center"/>
    </xf>
    <xf numFmtId="1" fontId="101" fillId="0" borderId="37" xfId="0" applyNumberFormat="1" applyFont="1" applyBorder="1" applyAlignment="1">
      <alignment horizontal="center" vertical="center"/>
    </xf>
    <xf numFmtId="1" fontId="51" fillId="0" borderId="37" xfId="0" applyNumberFormat="1" applyFont="1" applyBorder="1" applyAlignment="1">
      <alignment horizontal="center" vertical="center"/>
    </xf>
    <xf numFmtId="0" fontId="91" fillId="0" borderId="53" xfId="0" applyFont="1" applyBorder="1" applyAlignment="1">
      <alignment horizontal="center" vertical="center" wrapText="1"/>
    </xf>
    <xf numFmtId="0" fontId="91" fillId="0" borderId="54" xfId="0" applyFont="1" applyBorder="1" applyAlignment="1">
      <alignment horizontal="center" vertical="top" wrapText="1"/>
    </xf>
    <xf numFmtId="0" fontId="91" fillId="0" borderId="37" xfId="6" applyFont="1" applyBorder="1" applyAlignment="1">
      <alignment horizontal="center" vertical="center" wrapText="1"/>
    </xf>
    <xf numFmtId="0" fontId="103" fillId="0" borderId="33" xfId="0" applyFont="1" applyBorder="1" applyAlignment="1">
      <alignment horizontal="left" vertical="center"/>
    </xf>
    <xf numFmtId="0" fontId="56" fillId="0" borderId="87" xfId="0" applyFont="1" applyBorder="1" applyAlignment="1">
      <alignment horizontal="center" vertical="center" wrapText="1"/>
    </xf>
    <xf numFmtId="0" fontId="56" fillId="0" borderId="87" xfId="0" applyFont="1" applyBorder="1" applyAlignment="1">
      <alignment vertical="center" wrapText="1"/>
    </xf>
    <xf numFmtId="1" fontId="56" fillId="0" borderId="34" xfId="0" applyNumberFormat="1" applyFont="1" applyBorder="1" applyAlignment="1">
      <alignment horizontal="center" vertical="center"/>
    </xf>
    <xf numFmtId="3" fontId="56" fillId="3" borderId="87" xfId="0" applyNumberFormat="1" applyFont="1" applyFill="1" applyBorder="1" applyAlignment="1">
      <alignment horizontal="center" vertical="center" wrapText="1"/>
    </xf>
    <xf numFmtId="0" fontId="103" fillId="0" borderId="87" xfId="0" applyFont="1" applyBorder="1" applyAlignment="1">
      <alignment horizontal="left" vertical="center"/>
    </xf>
    <xf numFmtId="0" fontId="53" fillId="0" borderId="77" xfId="0" applyFont="1" applyBorder="1" applyAlignment="1">
      <alignment horizontal="center" vertical="center" wrapText="1"/>
    </xf>
    <xf numFmtId="0" fontId="53" fillId="0" borderId="36" xfId="0" applyFont="1" applyBorder="1" applyAlignment="1">
      <alignment horizontal="center" vertical="center" wrapText="1"/>
    </xf>
    <xf numFmtId="0" fontId="54" fillId="0" borderId="37" xfId="0" applyFont="1" applyBorder="1" applyAlignment="1">
      <alignment horizontal="center" vertical="center" wrapText="1"/>
    </xf>
    <xf numFmtId="0" fontId="54" fillId="0" borderId="88" xfId="0" applyFont="1" applyBorder="1" applyAlignment="1">
      <alignment horizontal="center" vertical="center" wrapText="1"/>
    </xf>
    <xf numFmtId="0" fontId="54" fillId="0" borderId="33" xfId="0" applyFont="1" applyBorder="1" applyAlignment="1">
      <alignment horizontal="center" vertical="center" wrapText="1"/>
    </xf>
    <xf numFmtId="0" fontId="54" fillId="0" borderId="61" xfId="0" applyFont="1" applyBorder="1" applyAlignment="1">
      <alignment horizontal="center" vertical="center" wrapText="1"/>
    </xf>
    <xf numFmtId="0" fontId="54" fillId="0" borderId="88" xfId="0" applyFont="1" applyBorder="1" applyAlignment="1">
      <alignment horizontal="left" vertical="center" wrapText="1"/>
    </xf>
    <xf numFmtId="0" fontId="54" fillId="0" borderId="61" xfId="0" applyFont="1" applyBorder="1" applyAlignment="1">
      <alignment horizontal="left" vertical="center" wrapText="1"/>
    </xf>
    <xf numFmtId="0" fontId="54" fillId="0" borderId="37" xfId="0" applyFont="1" applyBorder="1" applyAlignment="1">
      <alignment horizontal="left" vertical="center" wrapText="1"/>
    </xf>
    <xf numFmtId="0" fontId="54" fillId="0" borderId="33" xfId="0" applyFont="1" applyBorder="1" applyAlignment="1">
      <alignment horizontal="left" vertical="center" wrapText="1"/>
    </xf>
    <xf numFmtId="0" fontId="54" fillId="0" borderId="77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54" fillId="0" borderId="78" xfId="0" applyFont="1" applyBorder="1" applyAlignment="1">
      <alignment horizontal="center" vertical="center" wrapText="1"/>
    </xf>
    <xf numFmtId="0" fontId="54" fillId="0" borderId="51" xfId="0" applyFont="1" applyBorder="1" applyAlignment="1">
      <alignment horizontal="center" vertical="center" wrapText="1"/>
    </xf>
    <xf numFmtId="0" fontId="54" fillId="0" borderId="57" xfId="0" applyFont="1" applyBorder="1" applyAlignment="1">
      <alignment horizontal="center" vertical="center" wrapText="1"/>
    </xf>
    <xf numFmtId="0" fontId="54" fillId="0" borderId="36" xfId="0" applyFont="1" applyBorder="1" applyAlignment="1">
      <alignment horizontal="center" vertical="center" wrapText="1"/>
    </xf>
    <xf numFmtId="0" fontId="54" fillId="0" borderId="52" xfId="0" applyFont="1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9" fontId="91" fillId="0" borderId="36" xfId="4" applyFont="1" applyFill="1" applyBorder="1" applyAlignment="1">
      <alignment horizontal="center" vertical="center" wrapText="1"/>
    </xf>
    <xf numFmtId="9" fontId="91" fillId="0" borderId="82" xfId="4" applyFont="1" applyFill="1" applyBorder="1" applyAlignment="1">
      <alignment horizontal="center" vertical="center" wrapText="1"/>
    </xf>
    <xf numFmtId="1" fontId="98" fillId="0" borderId="89" xfId="0" applyNumberFormat="1" applyFont="1" applyBorder="1" applyAlignment="1">
      <alignment horizontal="center" vertical="center"/>
    </xf>
    <xf numFmtId="172" fontId="111" fillId="0" borderId="17" xfId="0" applyNumberFormat="1" applyFont="1" applyBorder="1" applyAlignment="1">
      <alignment horizontal="center" vertical="center" wrapText="1"/>
    </xf>
    <xf numFmtId="0" fontId="53" fillId="0" borderId="17" xfId="0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52" fillId="0" borderId="0" xfId="6" applyFont="1" applyAlignment="1">
      <alignment horizontal="center" vertical="center" wrapText="1"/>
    </xf>
    <xf numFmtId="0" fontId="111" fillId="0" borderId="32" xfId="0" applyFont="1" applyBorder="1" applyAlignment="1">
      <alignment horizontal="center" vertical="center" wrapText="1"/>
    </xf>
    <xf numFmtId="0" fontId="111" fillId="0" borderId="29" xfId="0" applyFont="1" applyBorder="1" applyAlignment="1">
      <alignment horizontal="center" vertical="center" wrapText="1"/>
    </xf>
    <xf numFmtId="0" fontId="111" fillId="0" borderId="28" xfId="0" applyFont="1" applyBorder="1" applyAlignment="1">
      <alignment horizontal="center" vertical="center" wrapText="1"/>
    </xf>
    <xf numFmtId="0" fontId="53" fillId="0" borderId="29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172" fontId="111" fillId="0" borderId="40" xfId="0" applyNumberFormat="1" applyFont="1" applyBorder="1" applyAlignment="1">
      <alignment horizontal="center" vertical="center" wrapText="1"/>
    </xf>
    <xf numFmtId="172" fontId="111" fillId="0" borderId="2" xfId="0" applyNumberFormat="1" applyFont="1" applyBorder="1" applyAlignment="1">
      <alignment horizontal="center" vertical="center" wrapText="1"/>
    </xf>
    <xf numFmtId="172" fontId="111" fillId="0" borderId="41" xfId="0" applyNumberFormat="1" applyFont="1" applyBorder="1" applyAlignment="1">
      <alignment horizontal="center" vertical="center" wrapText="1"/>
    </xf>
    <xf numFmtId="0" fontId="53" fillId="0" borderId="40" xfId="0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0" fontId="53" fillId="0" borderId="41" xfId="0" applyFont="1" applyBorder="1" applyAlignment="1">
      <alignment horizontal="center" vertical="center" wrapText="1"/>
    </xf>
    <xf numFmtId="0" fontId="111" fillId="0" borderId="38" xfId="0" applyFont="1" applyBorder="1" applyAlignment="1">
      <alignment horizontal="center" vertical="center" wrapText="1"/>
    </xf>
    <xf numFmtId="0" fontId="111" fillId="0" borderId="39" xfId="0" applyFont="1" applyBorder="1" applyAlignment="1">
      <alignment horizontal="center" vertical="center" wrapText="1"/>
    </xf>
    <xf numFmtId="0" fontId="111" fillId="0" borderId="21" xfId="0" applyFont="1" applyBorder="1" applyAlignment="1">
      <alignment horizontal="center" vertical="center" wrapText="1"/>
    </xf>
    <xf numFmtId="0" fontId="111" fillId="0" borderId="40" xfId="0" applyFont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center" wrapText="1"/>
    </xf>
    <xf numFmtId="0" fontId="111" fillId="0" borderId="41" xfId="0" applyFont="1" applyBorder="1" applyAlignment="1">
      <alignment horizontal="center" vertical="center" wrapText="1"/>
    </xf>
    <xf numFmtId="0" fontId="67" fillId="0" borderId="0" xfId="6" applyFont="1" applyAlignment="1">
      <alignment horizontal="center" vertical="center" wrapText="1"/>
    </xf>
    <xf numFmtId="0" fontId="52" fillId="0" borderId="32" xfId="0" applyFont="1" applyBorder="1" applyAlignment="1">
      <alignment horizontal="center" vertical="center" wrapText="1"/>
    </xf>
    <xf numFmtId="0" fontId="52" fillId="0" borderId="29" xfId="0" applyFont="1" applyBorder="1" applyAlignment="1">
      <alignment horizontal="center" vertical="center" wrapText="1"/>
    </xf>
    <xf numFmtId="0" fontId="52" fillId="0" borderId="28" xfId="0" applyFont="1" applyBorder="1" applyAlignment="1">
      <alignment horizontal="center" vertical="center" wrapText="1"/>
    </xf>
    <xf numFmtId="0" fontId="70" fillId="0" borderId="0" xfId="3" applyFont="1" applyAlignment="1">
      <alignment horizontal="center" vertical="center"/>
    </xf>
    <xf numFmtId="0" fontId="62" fillId="0" borderId="0" xfId="3" applyFont="1" applyAlignment="1">
      <alignment horizontal="center" vertical="center"/>
    </xf>
    <xf numFmtId="0" fontId="50" fillId="0" borderId="0" xfId="3" applyFont="1" applyAlignment="1">
      <alignment horizontal="center" vertical="center"/>
    </xf>
  </cellXfs>
  <cellStyles count="135">
    <cellStyle name="20% - Accent1 2" xfId="27" xr:uid="{00000000-0005-0000-0000-000000000000}"/>
    <cellStyle name="20% - Accent1 3" xfId="76" xr:uid="{00000000-0005-0000-0000-000001000000}"/>
    <cellStyle name="20% - Accent2 2" xfId="28" xr:uid="{00000000-0005-0000-0000-000002000000}"/>
    <cellStyle name="20% - Accent2 3" xfId="77" xr:uid="{00000000-0005-0000-0000-000003000000}"/>
    <cellStyle name="20% - Accent3 2" xfId="29" xr:uid="{00000000-0005-0000-0000-000004000000}"/>
    <cellStyle name="20% - Accent3 3" xfId="78" xr:uid="{00000000-0005-0000-0000-000005000000}"/>
    <cellStyle name="20% - Accent4 2" xfId="30" xr:uid="{00000000-0005-0000-0000-000006000000}"/>
    <cellStyle name="20% - Accent4 3" xfId="114" xr:uid="{00000000-0005-0000-0000-000007000000}"/>
    <cellStyle name="20% - Accent5 2" xfId="31" xr:uid="{00000000-0005-0000-0000-000008000000}"/>
    <cellStyle name="20% - Accent5 3" xfId="79" xr:uid="{00000000-0005-0000-0000-000009000000}"/>
    <cellStyle name="20% - Accent6 2" xfId="32" xr:uid="{00000000-0005-0000-0000-00000A000000}"/>
    <cellStyle name="20% - Accent6 3" xfId="80" xr:uid="{00000000-0005-0000-0000-00000B000000}"/>
    <cellStyle name="40% - Accent1 2" xfId="33" xr:uid="{00000000-0005-0000-0000-00000C000000}"/>
    <cellStyle name="40% - Accent1 3" xfId="81" xr:uid="{00000000-0005-0000-0000-00000D000000}"/>
    <cellStyle name="40% - Accent2 2" xfId="34" xr:uid="{00000000-0005-0000-0000-00000E000000}"/>
    <cellStyle name="40% - Accent2 3" xfId="82" xr:uid="{00000000-0005-0000-0000-00000F000000}"/>
    <cellStyle name="40% - Accent3 2" xfId="35" xr:uid="{00000000-0005-0000-0000-000010000000}"/>
    <cellStyle name="40% - Accent3 3" xfId="83" xr:uid="{00000000-0005-0000-0000-000011000000}"/>
    <cellStyle name="40% - Accent4 2" xfId="36" xr:uid="{00000000-0005-0000-0000-000012000000}"/>
    <cellStyle name="40% - Accent4 3" xfId="84" xr:uid="{00000000-0005-0000-0000-000013000000}"/>
    <cellStyle name="40% - Accent5 2" xfId="37" xr:uid="{00000000-0005-0000-0000-000014000000}"/>
    <cellStyle name="40% - Accent5 3" xfId="85" xr:uid="{00000000-0005-0000-0000-000015000000}"/>
    <cellStyle name="40% - Accent6 2" xfId="38" xr:uid="{00000000-0005-0000-0000-000016000000}"/>
    <cellStyle name="40% - Accent6 3" xfId="86" xr:uid="{00000000-0005-0000-0000-000017000000}"/>
    <cellStyle name="60% - Accent1 2" xfId="39" xr:uid="{00000000-0005-0000-0000-000018000000}"/>
    <cellStyle name="60% - Accent1 3" xfId="87" xr:uid="{00000000-0005-0000-0000-000019000000}"/>
    <cellStyle name="60% - Accent2 2" xfId="40" xr:uid="{00000000-0005-0000-0000-00001A000000}"/>
    <cellStyle name="60% - Accent2 3" xfId="88" xr:uid="{00000000-0005-0000-0000-00001B000000}"/>
    <cellStyle name="60% - Accent3 2" xfId="41" xr:uid="{00000000-0005-0000-0000-00001C000000}"/>
    <cellStyle name="60% - Accent3 3" xfId="89" xr:uid="{00000000-0005-0000-0000-00001D000000}"/>
    <cellStyle name="60% - Accent4 2" xfId="42" xr:uid="{00000000-0005-0000-0000-00001E000000}"/>
    <cellStyle name="60% - Accent4 3" xfId="90" xr:uid="{00000000-0005-0000-0000-00001F000000}"/>
    <cellStyle name="60% - Accent5 2" xfId="43" xr:uid="{00000000-0005-0000-0000-000020000000}"/>
    <cellStyle name="60% - Accent5 3" xfId="91" xr:uid="{00000000-0005-0000-0000-000021000000}"/>
    <cellStyle name="60% - Accent6 2" xfId="44" xr:uid="{00000000-0005-0000-0000-000022000000}"/>
    <cellStyle name="60% - Accent6 3" xfId="92" xr:uid="{00000000-0005-0000-0000-000023000000}"/>
    <cellStyle name="Accent1 2" xfId="45" xr:uid="{00000000-0005-0000-0000-000024000000}"/>
    <cellStyle name="Accent1 3" xfId="93" xr:uid="{00000000-0005-0000-0000-000025000000}"/>
    <cellStyle name="Accent2 2" xfId="46" xr:uid="{00000000-0005-0000-0000-000026000000}"/>
    <cellStyle name="Accent2 3" xfId="94" xr:uid="{00000000-0005-0000-0000-000027000000}"/>
    <cellStyle name="Accent3 2" xfId="47" xr:uid="{00000000-0005-0000-0000-000028000000}"/>
    <cellStyle name="Accent3 3" xfId="95" xr:uid="{00000000-0005-0000-0000-000029000000}"/>
    <cellStyle name="Accent4 2" xfId="48" xr:uid="{00000000-0005-0000-0000-00002A000000}"/>
    <cellStyle name="Accent4 3" xfId="96" xr:uid="{00000000-0005-0000-0000-00002B000000}"/>
    <cellStyle name="Accent5 2" xfId="49" xr:uid="{00000000-0005-0000-0000-00002C000000}"/>
    <cellStyle name="Accent5 3" xfId="97" xr:uid="{00000000-0005-0000-0000-00002D000000}"/>
    <cellStyle name="Accent6 2" xfId="50" xr:uid="{00000000-0005-0000-0000-00002E000000}"/>
    <cellStyle name="Accent6 3" xfId="98" xr:uid="{00000000-0005-0000-0000-00002F000000}"/>
    <cellStyle name="Bad 2" xfId="51" xr:uid="{00000000-0005-0000-0000-000030000000}"/>
    <cellStyle name="Bad 3" xfId="99" xr:uid="{00000000-0005-0000-0000-000031000000}"/>
    <cellStyle name="Calculation 2" xfId="52" xr:uid="{00000000-0005-0000-0000-000032000000}"/>
    <cellStyle name="Calculation 3" xfId="100" xr:uid="{00000000-0005-0000-0000-000033000000}"/>
    <cellStyle name="Check Cell 2" xfId="53" xr:uid="{00000000-0005-0000-0000-000034000000}"/>
    <cellStyle name="Check Cell 3" xfId="101" xr:uid="{00000000-0005-0000-0000-000035000000}"/>
    <cellStyle name="Comma" xfId="1" builtinId="3"/>
    <cellStyle name="Comma 2" xfId="2" xr:uid="{00000000-0005-0000-0000-000037000000}"/>
    <cellStyle name="Comma 2 2" xfId="7" xr:uid="{00000000-0005-0000-0000-000038000000}"/>
    <cellStyle name="Comma 2 3" xfId="131" xr:uid="{C0A6C018-CD52-419F-97D6-22402ABBF031}"/>
    <cellStyle name="Comma 3" xfId="14" xr:uid="{00000000-0005-0000-0000-000039000000}"/>
    <cellStyle name="Explanatory Text 2" xfId="54" xr:uid="{00000000-0005-0000-0000-00003A000000}"/>
    <cellStyle name="Good 2" xfId="55" xr:uid="{00000000-0005-0000-0000-00003B000000}"/>
    <cellStyle name="Good 3" xfId="102" xr:uid="{00000000-0005-0000-0000-00003C000000}"/>
    <cellStyle name="Heading 1 2" xfId="56" xr:uid="{00000000-0005-0000-0000-00003D000000}"/>
    <cellStyle name="Heading 1 3" xfId="103" xr:uid="{00000000-0005-0000-0000-00003E000000}"/>
    <cellStyle name="Heading 2 2" xfId="57" xr:uid="{00000000-0005-0000-0000-00003F000000}"/>
    <cellStyle name="Heading 2 3" xfId="104" xr:uid="{00000000-0005-0000-0000-000040000000}"/>
    <cellStyle name="Heading 3 2" xfId="58" xr:uid="{00000000-0005-0000-0000-000041000000}"/>
    <cellStyle name="Heading 3 3" xfId="105" xr:uid="{00000000-0005-0000-0000-000042000000}"/>
    <cellStyle name="Heading 4 2" xfId="59" xr:uid="{00000000-0005-0000-0000-000043000000}"/>
    <cellStyle name="Heading 4 3" xfId="106" xr:uid="{00000000-0005-0000-0000-000044000000}"/>
    <cellStyle name="Input 2" xfId="60" xr:uid="{00000000-0005-0000-0000-000045000000}"/>
    <cellStyle name="Input 3" xfId="107" xr:uid="{00000000-0005-0000-0000-000046000000}"/>
    <cellStyle name="Linked Cell 2" xfId="61" xr:uid="{00000000-0005-0000-0000-000047000000}"/>
    <cellStyle name="Linked Cell 3" xfId="108" xr:uid="{00000000-0005-0000-0000-000048000000}"/>
    <cellStyle name="Neutral 2" xfId="62" xr:uid="{00000000-0005-0000-0000-000049000000}"/>
    <cellStyle name="Neutral 3" xfId="109" xr:uid="{00000000-0005-0000-0000-00004A000000}"/>
    <cellStyle name="Normal" xfId="0" builtinId="0"/>
    <cellStyle name="Normal 2" xfId="3" xr:uid="{00000000-0005-0000-0000-00004C000000}"/>
    <cellStyle name="Normal 2 10" xfId="24" xr:uid="{00000000-0005-0000-0000-00004D000000}"/>
    <cellStyle name="Normal 2 11" xfId="25" xr:uid="{00000000-0005-0000-0000-00004E000000}"/>
    <cellStyle name="Normal 2 12" xfId="26" xr:uid="{00000000-0005-0000-0000-00004F000000}"/>
    <cellStyle name="Normal 2 13" xfId="68" xr:uid="{00000000-0005-0000-0000-000050000000}"/>
    <cellStyle name="Normal 2 14" xfId="69" xr:uid="{00000000-0005-0000-0000-000051000000}"/>
    <cellStyle name="Normal 2 15" xfId="70" xr:uid="{00000000-0005-0000-0000-000052000000}"/>
    <cellStyle name="Normal 2 16" xfId="71" xr:uid="{00000000-0005-0000-0000-000053000000}"/>
    <cellStyle name="Normal 2 17" xfId="72" xr:uid="{00000000-0005-0000-0000-000054000000}"/>
    <cellStyle name="Normal 2 18" xfId="73" xr:uid="{00000000-0005-0000-0000-000055000000}"/>
    <cellStyle name="Normal 2 19" xfId="74" xr:uid="{00000000-0005-0000-0000-000056000000}"/>
    <cellStyle name="Normal 2 2" xfId="8" xr:uid="{00000000-0005-0000-0000-000057000000}"/>
    <cellStyle name="Normal 2 2 2" xfId="132" xr:uid="{2175748B-7FDE-4A12-B9FF-6E424F1C7B00}"/>
    <cellStyle name="Normal 2 20" xfId="75" xr:uid="{00000000-0005-0000-0000-000058000000}"/>
    <cellStyle name="Normal 2 21" xfId="115" xr:uid="{00000000-0005-0000-0000-000059000000}"/>
    <cellStyle name="Normal 2 22" xfId="116" xr:uid="{4A41EA3F-22AC-4E74-8B18-EFFD1B397089}"/>
    <cellStyle name="Normal 2 23" xfId="117" xr:uid="{AEE77139-AA70-4EC1-A769-BB4AFD41B67E}"/>
    <cellStyle name="Normal 2 24" xfId="118" xr:uid="{DF4B5C1D-6737-4708-9279-99D3A9B9455D}"/>
    <cellStyle name="Normal 2 25" xfId="119" xr:uid="{F3E8DA4B-4377-413D-BC42-CB65C5313F56}"/>
    <cellStyle name="Normal 2 26" xfId="122" xr:uid="{BDC2D3C7-40AC-4BCB-9D07-17F773D1D7A5}"/>
    <cellStyle name="Normal 2 27" xfId="123" xr:uid="{BDC195DE-C438-4D56-BFEA-3A56EF9649BE}"/>
    <cellStyle name="Normal 2 28" xfId="124" xr:uid="{DA85B77D-AE44-4205-A034-18B783E9F4C7}"/>
    <cellStyle name="Normal 2 29" xfId="125" xr:uid="{F0C75F09-7CB4-4E58-A983-C110961BA305}"/>
    <cellStyle name="Normal 2 3" xfId="13" xr:uid="{00000000-0005-0000-0000-00005A000000}"/>
    <cellStyle name="Normal 2 30" xfId="126" xr:uid="{9B0651D3-EFE8-4EDF-A40D-F5242D5B6E8D}"/>
    <cellStyle name="Normal 2 31" xfId="127" xr:uid="{ED2BB74F-A24F-42F8-8DE6-C3A3D8B1B85E}"/>
    <cellStyle name="Normal 2 32" xfId="128" xr:uid="{9C7504E2-8284-4595-82D3-4C349B50AE71}"/>
    <cellStyle name="Normal 2 33" xfId="129" xr:uid="{269B2799-2E6D-406C-831F-5574285FB270}"/>
    <cellStyle name="Normal 2 34" xfId="133" xr:uid="{D1CC13F7-41C5-4E32-A17C-4B61685AAC9A}"/>
    <cellStyle name="Normal 2 35" xfId="134" xr:uid="{5CF011D2-5E75-46EB-BED0-92C276942702}"/>
    <cellStyle name="Normal 2 4" xfId="16" xr:uid="{00000000-0005-0000-0000-00005B000000}"/>
    <cellStyle name="Normal 2 5" xfId="17" xr:uid="{00000000-0005-0000-0000-00005C000000}"/>
    <cellStyle name="Normal 2 6" xfId="18" xr:uid="{00000000-0005-0000-0000-00005D000000}"/>
    <cellStyle name="Normal 2 7" xfId="19" xr:uid="{00000000-0005-0000-0000-00005E000000}"/>
    <cellStyle name="Normal 2 8" xfId="20" xr:uid="{00000000-0005-0000-0000-00005F000000}"/>
    <cellStyle name="Normal 2 9" xfId="23" xr:uid="{00000000-0005-0000-0000-000060000000}"/>
    <cellStyle name="Normal 3" xfId="6" xr:uid="{00000000-0005-0000-0000-000061000000}"/>
    <cellStyle name="Normal 4" xfId="10" xr:uid="{00000000-0005-0000-0000-000062000000}"/>
    <cellStyle name="Normal 5" xfId="11" xr:uid="{00000000-0005-0000-0000-000063000000}"/>
    <cellStyle name="Normal 6" xfId="15" xr:uid="{00000000-0005-0000-0000-000064000000}"/>
    <cellStyle name="Normal 7" xfId="21" xr:uid="{00000000-0005-0000-0000-000065000000}"/>
    <cellStyle name="Normal 8" xfId="120" xr:uid="{6CD51C33-46C6-4E4F-9BA5-EDAF18E0F7FE}"/>
    <cellStyle name="Note 2" xfId="63" xr:uid="{00000000-0005-0000-0000-000066000000}"/>
    <cellStyle name="Note 3" xfId="110" xr:uid="{00000000-0005-0000-0000-000067000000}"/>
    <cellStyle name="Output 2" xfId="64" xr:uid="{00000000-0005-0000-0000-000068000000}"/>
    <cellStyle name="Output 3" xfId="111" xr:uid="{00000000-0005-0000-0000-000069000000}"/>
    <cellStyle name="Percent" xfId="4" builtinId="5"/>
    <cellStyle name="Percent 2" xfId="5" xr:uid="{00000000-0005-0000-0000-00006B000000}"/>
    <cellStyle name="Percent 2 2" xfId="9" xr:uid="{00000000-0005-0000-0000-00006C000000}"/>
    <cellStyle name="Percent 2 3" xfId="130" xr:uid="{2339C666-B8B6-45F4-A751-0DD19E2EBE8F}"/>
    <cellStyle name="Percent 3" xfId="12" xr:uid="{00000000-0005-0000-0000-00006D000000}"/>
    <cellStyle name="Percent 4" xfId="22" xr:uid="{00000000-0005-0000-0000-00006E000000}"/>
    <cellStyle name="Percent 5" xfId="121" xr:uid="{B1C7C2E8-0770-4A7B-8EB0-1B5C4BC9BF2A}"/>
    <cellStyle name="Title 2" xfId="65" xr:uid="{00000000-0005-0000-0000-00006F000000}"/>
    <cellStyle name="Title 3" xfId="112" xr:uid="{00000000-0005-0000-0000-000070000000}"/>
    <cellStyle name="Total 2" xfId="66" xr:uid="{00000000-0005-0000-0000-000071000000}"/>
    <cellStyle name="Total 3" xfId="113" xr:uid="{00000000-0005-0000-0000-000072000000}"/>
    <cellStyle name="Warning Text 2" xfId="67" xr:uid="{00000000-0005-0000-0000-000073000000}"/>
  </cellStyles>
  <dxfs count="364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rgb="FFFF0000"/>
      </font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B050"/>
      <color rgb="FFEBF1DE"/>
      <color rgb="FFC4D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r>
              <a:rPr lang="en-US" sz="1200" b="0" i="0" u="none" strike="noStrike" cap="none" baseline="0">
                <a:solidFill>
                  <a:srgbClr val="FF0000"/>
                </a:solidFill>
                <a:effectLst/>
              </a:rPr>
              <a:t>  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'FED-PID(ALL)'!$A$13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'FED-PID(ALL)'!$B$5:$BF$5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'FED-PID(ALL)'!$B$13:$BF$13</c:f>
              <c:numCache>
                <c:formatCode>0%</c:formatCode>
                <c:ptCount val="21"/>
                <c:pt idx="0">
                  <c:v>0.28280507544203271</c:v>
                </c:pt>
                <c:pt idx="1">
                  <c:v>0.23480099848735755</c:v>
                </c:pt>
                <c:pt idx="2">
                  <c:v>0.30850079196800972</c:v>
                </c:pt>
                <c:pt idx="3">
                  <c:v>0.27862756032887259</c:v>
                </c:pt>
                <c:pt idx="4">
                  <c:v>0.29344512423101055</c:v>
                </c:pt>
                <c:pt idx="5">
                  <c:v>0.26571896690901164</c:v>
                </c:pt>
                <c:pt idx="6">
                  <c:v>0.28613841362012138</c:v>
                </c:pt>
                <c:pt idx="7">
                  <c:v>0.26643163527589914</c:v>
                </c:pt>
                <c:pt idx="8">
                  <c:v>0.2745047646685943</c:v>
                </c:pt>
                <c:pt idx="9">
                  <c:v>0.27511562388542982</c:v>
                </c:pt>
                <c:pt idx="10">
                  <c:v>0.24936657756615688</c:v>
                </c:pt>
                <c:pt idx="11">
                  <c:v>0.24578517143410569</c:v>
                </c:pt>
                <c:pt idx="12">
                  <c:v>0.25924549357881821</c:v>
                </c:pt>
                <c:pt idx="13">
                  <c:v>0.26973743791141258</c:v>
                </c:pt>
                <c:pt idx="14">
                  <c:v>0.26368950644683681</c:v>
                </c:pt>
                <c:pt idx="15">
                  <c:v>0.30242174350817091</c:v>
                </c:pt>
                <c:pt idx="16">
                  <c:v>0.26980878652412565</c:v>
                </c:pt>
                <c:pt idx="17">
                  <c:v>0.25674295055169594</c:v>
                </c:pt>
                <c:pt idx="18">
                  <c:v>0.25879867419822189</c:v>
                </c:pt>
                <c:pt idx="19">
                  <c:v>0.20591962550616225</c:v>
                </c:pt>
                <c:pt idx="20">
                  <c:v>0.266394945988841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7-2A47-AD6F-046E07100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8537344"/>
        <c:axId val="218543232"/>
      </c:lineChart>
      <c:catAx>
        <c:axId val="21853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43232"/>
        <c:crosses val="autoZero"/>
        <c:auto val="1"/>
        <c:lblAlgn val="ctr"/>
        <c:lblOffset val="100"/>
        <c:noMultiLvlLbl val="0"/>
      </c:catAx>
      <c:valAx>
        <c:axId val="2185432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373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992179015600448E-2"/>
          <c:y val="0.2505891624254718"/>
          <c:w val="0.86690038705833461"/>
          <c:h val="0.5021977890566468"/>
        </c:manualLayout>
      </c:layout>
      <c:lineChart>
        <c:grouping val="stacked"/>
        <c:varyColors val="0"/>
        <c:ser>
          <c:idx val="0"/>
          <c:order val="0"/>
          <c:tx>
            <c:strRef>
              <c:f>'FED-PID(ALL)'!$A$23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'FED-PID(ALL)'!$B$5:$BF$5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'FED-PID(ALL)'!$B$23:$BF$23</c:f>
              <c:numCache>
                <c:formatCode>0%</c:formatCode>
                <c:ptCount val="21"/>
                <c:pt idx="0">
                  <c:v>0.19778919047666216</c:v>
                </c:pt>
                <c:pt idx="1">
                  <c:v>0.19239314112539321</c:v>
                </c:pt>
                <c:pt idx="2">
                  <c:v>0.19077751654401881</c:v>
                </c:pt>
                <c:pt idx="3">
                  <c:v>0.17981035747526342</c:v>
                </c:pt>
                <c:pt idx="4">
                  <c:v>0.19494866018302123</c:v>
                </c:pt>
                <c:pt idx="5">
                  <c:v>0.19565263124921767</c:v>
                </c:pt>
                <c:pt idx="6">
                  <c:v>0.22072276734362559</c:v>
                </c:pt>
                <c:pt idx="7">
                  <c:v>0.20766038150488006</c:v>
                </c:pt>
                <c:pt idx="8">
                  <c:v>0.21236496044110539</c:v>
                </c:pt>
                <c:pt idx="9">
                  <c:v>0.29192555912753876</c:v>
                </c:pt>
                <c:pt idx="10">
                  <c:v>0.39424886189534059</c:v>
                </c:pt>
                <c:pt idx="11">
                  <c:v>0.37328848005030696</c:v>
                </c:pt>
                <c:pt idx="12">
                  <c:v>0.32596754803655914</c:v>
                </c:pt>
                <c:pt idx="13">
                  <c:v>0.34365444641080184</c:v>
                </c:pt>
                <c:pt idx="14">
                  <c:v>0.37479608766593037</c:v>
                </c:pt>
                <c:pt idx="15">
                  <c:v>0.34980432691042757</c:v>
                </c:pt>
                <c:pt idx="16">
                  <c:v>0.3360512230404199</c:v>
                </c:pt>
                <c:pt idx="17">
                  <c:v>0.38131593814948644</c:v>
                </c:pt>
                <c:pt idx="18">
                  <c:v>0.39353902018399073</c:v>
                </c:pt>
                <c:pt idx="19">
                  <c:v>0.39694339430104175</c:v>
                </c:pt>
                <c:pt idx="20">
                  <c:v>0.35961206250403532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8-2A4A-A481-E2C24D23A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9109248"/>
        <c:axId val="219110784"/>
      </c:lineChart>
      <c:catAx>
        <c:axId val="2191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10784"/>
        <c:crosses val="autoZero"/>
        <c:auto val="1"/>
        <c:lblAlgn val="ctr"/>
        <c:lblOffset val="100"/>
        <c:noMultiLvlLbl val="0"/>
      </c:catAx>
      <c:valAx>
        <c:axId val="2191107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092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8966300225024971"/>
          <c:y val="9.178331389608487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'FED-PID(ALL)'!$A$7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multiLvlStrRef>
              <c:f>('FED-PID(ALL)'!$A$5:$BF$5,'FED-PID(ALL)'!$A$7:$BF$7,'FED-PID(ALL)'!$A$10:$BF$10)</c:f>
              <c:multiLvlStrCache>
                <c:ptCount val="6"/>
                <c:lvl>
                  <c:pt idx="1">
                    <c:v>TOTAL</c:v>
                  </c:pt>
                  <c:pt idx="2">
                    <c:v>Jang</c:v>
                  </c:pt>
                  <c:pt idx="3">
                    <c:v> 263.85 </c:v>
                  </c:pt>
                  <c:pt idx="4">
                    <c:v>Express</c:v>
                  </c:pt>
                  <c:pt idx="5">
                    <c:v> 164.28 </c:v>
                  </c:pt>
                </c:lvl>
                <c:lvl>
                  <c:pt idx="1">
                    <c:v>1-5-Aug'25</c:v>
                  </c:pt>
                  <c:pt idx="3">
                    <c:v> 5.63 </c:v>
                  </c:pt>
                  <c:pt idx="5">
                    <c:v> 2.63 </c:v>
                  </c:pt>
                </c:lvl>
                <c:lvl>
                  <c:pt idx="1">
                    <c:v>Jul'25</c:v>
                  </c:pt>
                  <c:pt idx="3">
                    <c:v> 46.12 </c:v>
                  </c:pt>
                  <c:pt idx="5">
                    <c:v> 26.16 </c:v>
                  </c:pt>
                </c:lvl>
                <c:lvl>
                  <c:pt idx="1">
                    <c:v>Jun'25</c:v>
                  </c:pt>
                  <c:pt idx="3">
                    <c:v> 43.26 </c:v>
                  </c:pt>
                  <c:pt idx="5">
                    <c:v> 25.13 </c:v>
                  </c:pt>
                </c:lvl>
                <c:lvl>
                  <c:pt idx="1">
                    <c:v>May'25</c:v>
                  </c:pt>
                  <c:pt idx="3">
                    <c:v> 37.80 </c:v>
                  </c:pt>
                  <c:pt idx="5">
                    <c:v> 24.23 </c:v>
                  </c:pt>
                </c:lvl>
                <c:lvl>
                  <c:pt idx="1">
                    <c:v>Apr'25</c:v>
                  </c:pt>
                  <c:pt idx="3">
                    <c:v> 27.11 </c:v>
                  </c:pt>
                  <c:pt idx="5">
                    <c:v> 22.22 </c:v>
                  </c:pt>
                </c:lvl>
                <c:lvl>
                  <c:pt idx="1">
                    <c:v>Mar'25</c:v>
                  </c:pt>
                  <c:pt idx="3">
                    <c:v> 35.9 </c:v>
                  </c:pt>
                  <c:pt idx="5">
                    <c:v> 22.3 </c:v>
                  </c:pt>
                </c:lvl>
                <c:lvl>
                  <c:pt idx="1">
                    <c:v>Feb'25</c:v>
                  </c:pt>
                  <c:pt idx="3">
                    <c:v> 35.2 </c:v>
                  </c:pt>
                  <c:pt idx="5">
                    <c:v> 22.7 </c:v>
                  </c:pt>
                </c:lvl>
                <c:lvl>
                  <c:pt idx="1">
                    <c:v>Jan'25</c:v>
                  </c:pt>
                  <c:pt idx="3">
                    <c:v> 32.9 </c:v>
                  </c:pt>
                  <c:pt idx="5">
                    <c:v> 18.9 </c:v>
                  </c:pt>
                </c:lvl>
                <c:lvl>
                  <c:pt idx="1">
                    <c:v>Dec'24</c:v>
                  </c:pt>
                  <c:pt idx="3">
                    <c:v> 41.1 </c:v>
                  </c:pt>
                  <c:pt idx="5">
                    <c:v> 22.6 </c:v>
                  </c:pt>
                </c:lvl>
                <c:lvl>
                  <c:pt idx="1">
                    <c:v>Nov'24</c:v>
                  </c:pt>
                  <c:pt idx="3">
                    <c:v> 29.5 </c:v>
                  </c:pt>
                  <c:pt idx="5">
                    <c:v> 16.8 </c:v>
                  </c:pt>
                </c:lvl>
                <c:lvl>
                  <c:pt idx="1">
                    <c:v>Oct'24 </c:v>
                  </c:pt>
                  <c:pt idx="3">
                    <c:v> 30.3 </c:v>
                  </c:pt>
                  <c:pt idx="5">
                    <c:v> 22.3 </c:v>
                  </c:pt>
                </c:lvl>
                <c:lvl>
                  <c:pt idx="1">
                    <c:v>Sep'24 </c:v>
                  </c:pt>
                  <c:pt idx="3">
                    <c:v> 36.0 </c:v>
                  </c:pt>
                  <c:pt idx="5">
                    <c:v> 22.5 </c:v>
                  </c:pt>
                </c:lvl>
                <c:lvl>
                  <c:pt idx="1">
                    <c:v>Aug'24 </c:v>
                  </c:pt>
                  <c:pt idx="3">
                    <c:v> 37.1 </c:v>
                  </c:pt>
                  <c:pt idx="5">
                    <c:v> 22.5 </c:v>
                  </c:pt>
                </c:lvl>
                <c:lvl>
                  <c:pt idx="1">
                    <c:v>Jul'24 </c:v>
                  </c:pt>
                  <c:pt idx="3">
                    <c:v> 29.4 </c:v>
                  </c:pt>
                  <c:pt idx="5">
                    <c:v> 20.5 </c:v>
                  </c:pt>
                </c:lvl>
                <c:lvl>
                  <c:pt idx="1">
                    <c:v>Jun'24 </c:v>
                  </c:pt>
                  <c:pt idx="3">
                    <c:v> 32.2 </c:v>
                  </c:pt>
                  <c:pt idx="5">
                    <c:v> 17.0 </c:v>
                  </c:pt>
                </c:lvl>
                <c:lvl>
                  <c:pt idx="1">
                    <c:v>May'24 </c:v>
                  </c:pt>
                  <c:pt idx="3">
                    <c:v> 37.3 </c:v>
                  </c:pt>
                  <c:pt idx="5">
                    <c:v> 25.1 </c:v>
                  </c:pt>
                </c:lvl>
                <c:lvl>
                  <c:pt idx="1">
                    <c:v>Apr'24 </c:v>
                  </c:pt>
                  <c:pt idx="3">
                    <c:v> 26.7 </c:v>
                  </c:pt>
                  <c:pt idx="5">
                    <c:v> 15.6 </c:v>
                  </c:pt>
                </c:lvl>
                <c:lvl>
                  <c:pt idx="1">
                    <c:v>Mar'24 </c:v>
                  </c:pt>
                  <c:pt idx="3">
                    <c:v> 30.2 </c:v>
                  </c:pt>
                  <c:pt idx="5">
                    <c:v> 21.0 </c:v>
                  </c:pt>
                </c:lvl>
                <c:lvl>
                  <c:pt idx="1">
                    <c:v>Feb'24 </c:v>
                  </c:pt>
                  <c:pt idx="3">
                    <c:v> 14.2 </c:v>
                  </c:pt>
                  <c:pt idx="5">
                    <c:v> 7.5 </c:v>
                  </c:pt>
                </c:lvl>
                <c:lvl>
                  <c:pt idx="1">
                    <c:v>Jan'24 </c:v>
                  </c:pt>
                  <c:pt idx="3">
                    <c:v> 14.3 </c:v>
                  </c:pt>
                  <c:pt idx="5">
                    <c:v> 9.4 </c:v>
                  </c:pt>
                </c:lvl>
              </c:multiLvlStrCache>
            </c:multiLvlStrRef>
          </c:cat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5-B74B-9971-4CDBEFA4BD47}"/>
            </c:ext>
          </c:extLst>
        </c:ser>
        <c:ser>
          <c:idx val="1"/>
          <c:order val="1"/>
          <c:tx>
            <c:strRef>
              <c:f>'FED-PID(ALL)'!$A$10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('FED-PID(ALL)'!$A$5:$BF$5,'FED-PID(ALL)'!$A$7:$BF$7,'FED-PID(ALL)'!$A$10:$BF$10)</c:f>
              <c:multiLvlStrCache>
                <c:ptCount val="6"/>
                <c:lvl>
                  <c:pt idx="1">
                    <c:v>TOTAL</c:v>
                  </c:pt>
                  <c:pt idx="2">
                    <c:v>Jang</c:v>
                  </c:pt>
                  <c:pt idx="3">
                    <c:v> 263.85 </c:v>
                  </c:pt>
                  <c:pt idx="4">
                    <c:v>Express</c:v>
                  </c:pt>
                  <c:pt idx="5">
                    <c:v> 164.28 </c:v>
                  </c:pt>
                </c:lvl>
                <c:lvl>
                  <c:pt idx="1">
                    <c:v>1-5-Aug'25</c:v>
                  </c:pt>
                  <c:pt idx="3">
                    <c:v> 5.63 </c:v>
                  </c:pt>
                  <c:pt idx="5">
                    <c:v> 2.63 </c:v>
                  </c:pt>
                </c:lvl>
                <c:lvl>
                  <c:pt idx="1">
                    <c:v>Jul'25</c:v>
                  </c:pt>
                  <c:pt idx="3">
                    <c:v> 46.12 </c:v>
                  </c:pt>
                  <c:pt idx="5">
                    <c:v> 26.16 </c:v>
                  </c:pt>
                </c:lvl>
                <c:lvl>
                  <c:pt idx="1">
                    <c:v>Jun'25</c:v>
                  </c:pt>
                  <c:pt idx="3">
                    <c:v> 43.26 </c:v>
                  </c:pt>
                  <c:pt idx="5">
                    <c:v> 25.13 </c:v>
                  </c:pt>
                </c:lvl>
                <c:lvl>
                  <c:pt idx="1">
                    <c:v>May'25</c:v>
                  </c:pt>
                  <c:pt idx="3">
                    <c:v> 37.80 </c:v>
                  </c:pt>
                  <c:pt idx="5">
                    <c:v> 24.23 </c:v>
                  </c:pt>
                </c:lvl>
                <c:lvl>
                  <c:pt idx="1">
                    <c:v>Apr'25</c:v>
                  </c:pt>
                  <c:pt idx="3">
                    <c:v> 27.11 </c:v>
                  </c:pt>
                  <c:pt idx="5">
                    <c:v> 22.22 </c:v>
                  </c:pt>
                </c:lvl>
                <c:lvl>
                  <c:pt idx="1">
                    <c:v>Mar'25</c:v>
                  </c:pt>
                  <c:pt idx="3">
                    <c:v> 35.9 </c:v>
                  </c:pt>
                  <c:pt idx="5">
                    <c:v> 22.3 </c:v>
                  </c:pt>
                </c:lvl>
                <c:lvl>
                  <c:pt idx="1">
                    <c:v>Feb'25</c:v>
                  </c:pt>
                  <c:pt idx="3">
                    <c:v> 35.2 </c:v>
                  </c:pt>
                  <c:pt idx="5">
                    <c:v> 22.7 </c:v>
                  </c:pt>
                </c:lvl>
                <c:lvl>
                  <c:pt idx="1">
                    <c:v>Jan'25</c:v>
                  </c:pt>
                  <c:pt idx="3">
                    <c:v> 32.9 </c:v>
                  </c:pt>
                  <c:pt idx="5">
                    <c:v> 18.9 </c:v>
                  </c:pt>
                </c:lvl>
                <c:lvl>
                  <c:pt idx="1">
                    <c:v>Dec'24</c:v>
                  </c:pt>
                  <c:pt idx="3">
                    <c:v> 41.1 </c:v>
                  </c:pt>
                  <c:pt idx="5">
                    <c:v> 22.6 </c:v>
                  </c:pt>
                </c:lvl>
                <c:lvl>
                  <c:pt idx="1">
                    <c:v>Nov'24</c:v>
                  </c:pt>
                  <c:pt idx="3">
                    <c:v> 29.5 </c:v>
                  </c:pt>
                  <c:pt idx="5">
                    <c:v> 16.8 </c:v>
                  </c:pt>
                </c:lvl>
                <c:lvl>
                  <c:pt idx="1">
                    <c:v>Oct'24 </c:v>
                  </c:pt>
                  <c:pt idx="3">
                    <c:v> 30.3 </c:v>
                  </c:pt>
                  <c:pt idx="5">
                    <c:v> 22.3 </c:v>
                  </c:pt>
                </c:lvl>
                <c:lvl>
                  <c:pt idx="1">
                    <c:v>Sep'24 </c:v>
                  </c:pt>
                  <c:pt idx="3">
                    <c:v> 36.0 </c:v>
                  </c:pt>
                  <c:pt idx="5">
                    <c:v> 22.5 </c:v>
                  </c:pt>
                </c:lvl>
                <c:lvl>
                  <c:pt idx="1">
                    <c:v>Aug'24 </c:v>
                  </c:pt>
                  <c:pt idx="3">
                    <c:v> 37.1 </c:v>
                  </c:pt>
                  <c:pt idx="5">
                    <c:v> 22.5 </c:v>
                  </c:pt>
                </c:lvl>
                <c:lvl>
                  <c:pt idx="1">
                    <c:v>Jul'24 </c:v>
                  </c:pt>
                  <c:pt idx="3">
                    <c:v> 29.4 </c:v>
                  </c:pt>
                  <c:pt idx="5">
                    <c:v> 20.5 </c:v>
                  </c:pt>
                </c:lvl>
                <c:lvl>
                  <c:pt idx="1">
                    <c:v>Jun'24 </c:v>
                  </c:pt>
                  <c:pt idx="3">
                    <c:v> 32.2 </c:v>
                  </c:pt>
                  <c:pt idx="5">
                    <c:v> 17.0 </c:v>
                  </c:pt>
                </c:lvl>
                <c:lvl>
                  <c:pt idx="1">
                    <c:v>May'24 </c:v>
                  </c:pt>
                  <c:pt idx="3">
                    <c:v> 37.3 </c:v>
                  </c:pt>
                  <c:pt idx="5">
                    <c:v> 25.1 </c:v>
                  </c:pt>
                </c:lvl>
                <c:lvl>
                  <c:pt idx="1">
                    <c:v>Apr'24 </c:v>
                  </c:pt>
                  <c:pt idx="3">
                    <c:v> 26.7 </c:v>
                  </c:pt>
                  <c:pt idx="5">
                    <c:v> 15.6 </c:v>
                  </c:pt>
                </c:lvl>
                <c:lvl>
                  <c:pt idx="1">
                    <c:v>Mar'24 </c:v>
                  </c:pt>
                  <c:pt idx="3">
                    <c:v> 30.2 </c:v>
                  </c:pt>
                  <c:pt idx="5">
                    <c:v> 21.0 </c:v>
                  </c:pt>
                </c:lvl>
                <c:lvl>
                  <c:pt idx="1">
                    <c:v>Feb'24 </c:v>
                  </c:pt>
                  <c:pt idx="3">
                    <c:v> 14.2 </c:v>
                  </c:pt>
                  <c:pt idx="5">
                    <c:v> 7.5 </c:v>
                  </c:pt>
                </c:lvl>
                <c:lvl>
                  <c:pt idx="1">
                    <c:v>Jan'24 </c:v>
                  </c:pt>
                  <c:pt idx="3">
                    <c:v> 14.3 </c:v>
                  </c:pt>
                  <c:pt idx="5">
                    <c:v> 9.4 </c:v>
                  </c:pt>
                </c:lvl>
              </c:multiLvlStrCache>
            </c:multiLvlStrRef>
          </c:cat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5-B74B-9971-4CDBEFA4B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156864"/>
        <c:axId val="219158784"/>
      </c:lineChart>
      <c:catAx>
        <c:axId val="21915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58784"/>
        <c:crosses val="autoZero"/>
        <c:auto val="1"/>
        <c:lblAlgn val="ctr"/>
        <c:lblOffset val="100"/>
        <c:noMultiLvlLbl val="0"/>
      </c:catAx>
      <c:valAx>
        <c:axId val="21915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5686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0914138847771172"/>
          <c:y val="0.1571291494522348"/>
          <c:w val="0.38171695029026015"/>
          <c:h val="0.131233248646573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20577154727166666"/>
          <c:y val="6.987233816970419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22610722611146"/>
          <c:y val="0.46111111111111114"/>
          <c:w val="0.8554778554778556"/>
          <c:h val="0.37777777777778815"/>
        </c:manualLayout>
      </c:layout>
      <c:lineChart>
        <c:grouping val="standard"/>
        <c:varyColors val="0"/>
        <c:ser>
          <c:idx val="0"/>
          <c:order val="0"/>
          <c:tx>
            <c:strRef>
              <c:f>'FED-PID(ALL)'!$A$17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3C4-C140-B5A3-ACC8D299F315}"/>
            </c:ext>
          </c:extLst>
        </c:ser>
        <c:ser>
          <c:idx val="1"/>
          <c:order val="1"/>
          <c:tx>
            <c:strRef>
              <c:f>'FED-PID(ALL)'!$A$20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tx2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3C4-C140-B5A3-ACC8D299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188608"/>
        <c:axId val="21920307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'FED-PID(ALL)'!$A$18</c15:sqref>
                        </c15:formulaRef>
                      </c:ext>
                    </c:extLst>
                    <c:strCache>
                      <c:ptCount val="1"/>
                      <c:pt idx="0">
                        <c:v>The News</c:v>
                      </c:pt>
                    </c:strCache>
                  </c:strRef>
                </c:tx>
                <c:spPr>
                  <a:ln w="2222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  <a:round/>
                    </a:ln>
                    <a:effectLst/>
                  </c:spPr>
                </c:marker>
                <c:dPt>
                  <c:idx val="3"/>
                  <c:marker>
                    <c:spPr>
                      <a:solidFill>
                        <a:schemeClr val="tx2"/>
                      </a:solidFill>
                      <a:ln w="9525">
                        <a:solidFill>
                          <a:srgbClr val="FF0000"/>
                        </a:solidFill>
                        <a:round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0-B8F5-4D23-A420-1DF29BE94543}"/>
                    </c:ext>
                  </c:extLst>
                </c:dPt>
                <c:val>
                  <c:num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'FED-PID(ALL)'!#REF!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2-A3C4-C140-B5A3-ACC8D299F315}"/>
                  </c:ext>
                </c:extLst>
              </c15:ser>
            </c15:filteredLineSeries>
          </c:ext>
        </c:extLst>
      </c:lineChart>
      <c:catAx>
        <c:axId val="21918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03072"/>
        <c:crosses val="autoZero"/>
        <c:auto val="1"/>
        <c:lblAlgn val="ctr"/>
        <c:lblOffset val="100"/>
        <c:noMultiLvlLbl val="0"/>
      </c:catAx>
      <c:valAx>
        <c:axId val="21920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8860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4132352339706156"/>
          <c:y val="0.15546931969424627"/>
          <c:w val="0.51735295320587682"/>
          <c:h val="0.1366080580103314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4766564254044776"/>
          <c:y val="7.067157472406087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743119266055009E-2"/>
          <c:y val="0.46111111111111114"/>
          <c:w val="0.87155963302753781"/>
          <c:h val="0.37777777777778815"/>
        </c:manualLayout>
      </c:layout>
      <c:lineChart>
        <c:grouping val="standard"/>
        <c:varyColors val="0"/>
        <c:ser>
          <c:idx val="0"/>
          <c:order val="0"/>
          <c:tx>
            <c:strRef>
              <c:f>'FED-PID(ALL)'!$A$27</c:f>
              <c:strCache>
                <c:ptCount val="1"/>
                <c:pt idx="0">
                  <c:v>Kawish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A49-8A46-AFD4-33A7FC8EB65A}"/>
            </c:ext>
          </c:extLst>
        </c:ser>
        <c:ser>
          <c:idx val="1"/>
          <c:order val="1"/>
          <c:tx>
            <c:strRef>
              <c:f>'FED-PID(ALL)'!$A$10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A49-8A46-AFD4-33A7FC8EB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907008"/>
        <c:axId val="218908928"/>
      </c:lineChart>
      <c:catAx>
        <c:axId val="2189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08928"/>
        <c:crosses val="autoZero"/>
        <c:auto val="1"/>
        <c:lblAlgn val="ctr"/>
        <c:lblOffset val="100"/>
        <c:noMultiLvlLbl val="0"/>
      </c:catAx>
      <c:valAx>
        <c:axId val="21890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0700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58110098422572"/>
          <c:y val="0.25058895280006732"/>
          <c:w val="0.86690038705833461"/>
          <c:h val="0.5021977890566468"/>
        </c:manualLayout>
      </c:layout>
      <c:lineChart>
        <c:grouping val="stacked"/>
        <c:varyColors val="0"/>
        <c:ser>
          <c:idx val="0"/>
          <c:order val="0"/>
          <c:tx>
            <c:strRef>
              <c:f>'FED-PID(ALL)'!$A$33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'FED-PID(ALL)'!$B$5:$BF$5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'FED-PID(ALL)'!$B$33:$BF$33</c:f>
              <c:numCache>
                <c:formatCode>0%</c:formatCode>
                <c:ptCount val="21"/>
                <c:pt idx="0">
                  <c:v>0.22469356627236495</c:v>
                </c:pt>
                <c:pt idx="1">
                  <c:v>4.9845572772655285E-2</c:v>
                </c:pt>
                <c:pt idx="2">
                  <c:v>6.8452380952380945E-2</c:v>
                </c:pt>
                <c:pt idx="3">
                  <c:v>0.13792489194464994</c:v>
                </c:pt>
                <c:pt idx="4">
                  <c:v>0.22137837722690085</c:v>
                </c:pt>
                <c:pt idx="5">
                  <c:v>0.13305097497335353</c:v>
                </c:pt>
                <c:pt idx="6">
                  <c:v>0.14648106431178043</c:v>
                </c:pt>
                <c:pt idx="7">
                  <c:v>0.19692029870169292</c:v>
                </c:pt>
                <c:pt idx="8">
                  <c:v>1.724919478359244E-2</c:v>
                </c:pt>
                <c:pt idx="9">
                  <c:v>0.11221196591000476</c:v>
                </c:pt>
                <c:pt idx="10">
                  <c:v>2.2002790058419826E-2</c:v>
                </c:pt>
                <c:pt idx="11">
                  <c:v>8.6574310048344122E-2</c:v>
                </c:pt>
                <c:pt idx="12">
                  <c:v>3.0342225576847952E-2</c:v>
                </c:pt>
                <c:pt idx="13">
                  <c:v>2.504070301855859E-2</c:v>
                </c:pt>
                <c:pt idx="14">
                  <c:v>5.2658498567048927E-2</c:v>
                </c:pt>
                <c:pt idx="15">
                  <c:v>4.5393580803992167E-2</c:v>
                </c:pt>
                <c:pt idx="16">
                  <c:v>2.5813692480359147E-2</c:v>
                </c:pt>
                <c:pt idx="17">
                  <c:v>4.2340549316830178E-2</c:v>
                </c:pt>
                <c:pt idx="18">
                  <c:v>4.9553060751437006E-2</c:v>
                </c:pt>
                <c:pt idx="19">
                  <c:v>4.8805874870331341E-2</c:v>
                </c:pt>
                <c:pt idx="20">
                  <c:v>3.8457603563446664E-2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5-FD4D-A11E-295338A92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8943488"/>
        <c:axId val="218945024"/>
      </c:lineChart>
      <c:catAx>
        <c:axId val="21894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45024"/>
        <c:crosses val="autoZero"/>
        <c:auto val="1"/>
        <c:lblAlgn val="ctr"/>
        <c:lblOffset val="100"/>
        <c:noMultiLvlLbl val="0"/>
      </c:catAx>
      <c:valAx>
        <c:axId val="21894502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434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0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321573682014447"/>
          <c:y val="1.5949954818927223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'FED-PID(K)'!$A$13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'FED-PID(K)'!$B$5:$BF$5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'FED-PID(K)'!$B$13:$BF$13</c:f>
              <c:numCache>
                <c:formatCode>0%</c:formatCode>
                <c:ptCount val="21"/>
                <c:pt idx="0">
                  <c:v>0.30474948193029905</c:v>
                </c:pt>
                <c:pt idx="1">
                  <c:v>0.1819938613093055</c:v>
                </c:pt>
                <c:pt idx="2">
                  <c:v>0.26353503184713373</c:v>
                </c:pt>
                <c:pt idx="3">
                  <c:v>0.27241521990806322</c:v>
                </c:pt>
                <c:pt idx="4">
                  <c:v>0.25392581727354863</c:v>
                </c:pt>
                <c:pt idx="5">
                  <c:v>0.20431211498973306</c:v>
                </c:pt>
                <c:pt idx="6">
                  <c:v>0.3210137498895887</c:v>
                </c:pt>
                <c:pt idx="7">
                  <c:v>0.21510244983976537</c:v>
                </c:pt>
                <c:pt idx="8">
                  <c:v>0.2892865130628976</c:v>
                </c:pt>
                <c:pt idx="9">
                  <c:v>0.21633237822349571</c:v>
                </c:pt>
                <c:pt idx="10">
                  <c:v>0.19651230325029884</c:v>
                </c:pt>
                <c:pt idx="11">
                  <c:v>0.19850940504614301</c:v>
                </c:pt>
                <c:pt idx="12">
                  <c:v>0.24721025325790902</c:v>
                </c:pt>
                <c:pt idx="13">
                  <c:v>0.25436330588932138</c:v>
                </c:pt>
                <c:pt idx="14">
                  <c:v>0.24009689558791403</c:v>
                </c:pt>
                <c:pt idx="15">
                  <c:v>0.19914651493598862</c:v>
                </c:pt>
                <c:pt idx="16">
                  <c:v>0.21403197158081708</c:v>
                </c:pt>
                <c:pt idx="17">
                  <c:v>0.23089300080450526</c:v>
                </c:pt>
                <c:pt idx="18">
                  <c:v>0.19331742243436756</c:v>
                </c:pt>
                <c:pt idx="19">
                  <c:v>0.17591862491170238</c:v>
                </c:pt>
                <c:pt idx="20">
                  <c:v>0.22142801045838287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5-5348-B3D5-5DECF92EA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6127616"/>
        <c:axId val="210313984"/>
      </c:lineChart>
      <c:catAx>
        <c:axId val="24612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13984"/>
        <c:crosses val="autoZero"/>
        <c:auto val="1"/>
        <c:lblAlgn val="ctr"/>
        <c:lblOffset val="100"/>
        <c:noMultiLvlLbl val="0"/>
      </c:catAx>
      <c:valAx>
        <c:axId val="2103139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276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0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8543947485573262"/>
          <c:y val="3.703664819632435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'FED-PID(K)'!$A$33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'FED-PID(K)'!$B$5:$BF$5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'FED-PID(K)'!$B$33:$BF$33</c:f>
              <c:numCache>
                <c:formatCode>0%</c:formatCode>
                <c:ptCount val="21"/>
                <c:pt idx="0">
                  <c:v>0</c:v>
                </c:pt>
                <c:pt idx="1">
                  <c:v>1.9903696728903995E-2</c:v>
                </c:pt>
                <c:pt idx="2">
                  <c:v>1.4814814814814814E-2</c:v>
                </c:pt>
                <c:pt idx="3">
                  <c:v>9.2747671332449724E-2</c:v>
                </c:pt>
                <c:pt idx="4">
                  <c:v>1.3064850652425979E-2</c:v>
                </c:pt>
                <c:pt idx="5">
                  <c:v>0</c:v>
                </c:pt>
                <c:pt idx="6">
                  <c:v>0</c:v>
                </c:pt>
                <c:pt idx="7">
                  <c:v>6.0906333087365448E-2</c:v>
                </c:pt>
                <c:pt idx="8">
                  <c:v>0</c:v>
                </c:pt>
                <c:pt idx="9">
                  <c:v>0</c:v>
                </c:pt>
                <c:pt idx="10">
                  <c:v>1.5486572469951283E-2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1.8425051612343372E-2</c:v>
                </c:pt>
                <c:pt idx="15">
                  <c:v>3.3014922458544205E-2</c:v>
                </c:pt>
                <c:pt idx="16">
                  <c:v>0</c:v>
                </c:pt>
                <c:pt idx="17">
                  <c:v>3.904053969642076E-2</c:v>
                </c:pt>
                <c:pt idx="18">
                  <c:v>2.9680668734973697E-2</c:v>
                </c:pt>
                <c:pt idx="19">
                  <c:v>0</c:v>
                </c:pt>
                <c:pt idx="20">
                  <c:v>1.8307852691547728E-2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6-734B-92D8-78FC2B375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0347136"/>
        <c:axId val="210348672"/>
      </c:lineChart>
      <c:catAx>
        <c:axId val="2103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8672"/>
        <c:crosses val="autoZero"/>
        <c:auto val="1"/>
        <c:lblAlgn val="ctr"/>
        <c:lblOffset val="100"/>
        <c:noMultiLvlLbl val="0"/>
      </c:catAx>
      <c:valAx>
        <c:axId val="2103486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71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20967627100799771"/>
          <c:y val="2.8299163115994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'FED-PID(K)'!$A$7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EAC-4749-BAFF-7294437BE358}"/>
            </c:ext>
          </c:extLst>
        </c:ser>
        <c:ser>
          <c:idx val="1"/>
          <c:order val="1"/>
          <c:tx>
            <c:strRef>
              <c:f>'FED-PID(K)'!$A$10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EAC-4749-BAFF-7294437BE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970176"/>
        <c:axId val="217972096"/>
      </c:lineChart>
      <c:catAx>
        <c:axId val="21797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72096"/>
        <c:crosses val="autoZero"/>
        <c:auto val="1"/>
        <c:lblAlgn val="ctr"/>
        <c:lblOffset val="100"/>
        <c:noMultiLvlLbl val="0"/>
      </c:catAx>
      <c:valAx>
        <c:axId val="21797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70176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6419145489077094"/>
          <c:y val="3.4249961151885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'FED-PID(K)'!$A$17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42B-4D41-A2FF-C03E72C4EAE0}"/>
            </c:ext>
          </c:extLst>
        </c:ser>
        <c:ser>
          <c:idx val="1"/>
          <c:order val="1"/>
          <c:tx>
            <c:strRef>
              <c:f>'FED-PID(K)'!$A$20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42B-4D41-A2FF-C03E72C4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051328"/>
        <c:axId val="218053248"/>
      </c:lineChart>
      <c:catAx>
        <c:axId val="21805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053248"/>
        <c:crosses val="autoZero"/>
        <c:auto val="1"/>
        <c:lblAlgn val="ctr"/>
        <c:lblOffset val="100"/>
        <c:noMultiLvlLbl val="0"/>
      </c:catAx>
      <c:valAx>
        <c:axId val="21805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05132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4463219115292519"/>
          <c:y val="2.77421292630314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'FED-PID(K)'!$A$27</c:f>
              <c:strCache>
                <c:ptCount val="1"/>
                <c:pt idx="0">
                  <c:v>Kawish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534-6643-AE54-5B3952ADB425}"/>
            </c:ext>
          </c:extLst>
        </c:ser>
        <c:ser>
          <c:idx val="1"/>
          <c:order val="1"/>
          <c:tx>
            <c:strRef>
              <c:f>'FED-PID(K)'!$A$31</c:f>
              <c:strCache>
                <c:ptCount val="1"/>
                <c:pt idx="0">
                  <c:v>Sindh 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534-6643-AE54-5B3952ADB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103808"/>
        <c:axId val="218105728"/>
      </c:lineChart>
      <c:catAx>
        <c:axId val="21810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5728"/>
        <c:crosses val="autoZero"/>
        <c:auto val="1"/>
        <c:lblAlgn val="ctr"/>
        <c:lblOffset val="100"/>
        <c:noMultiLvlLbl val="0"/>
      </c:catAx>
      <c:valAx>
        <c:axId val="21810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380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0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'FED-PID(K)'!$A$23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'FED-PID(K)'!$B$5:$BF$5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'FED-PID(K)'!$B$23:$BF$23</c:f>
              <c:numCache>
                <c:formatCode>0%</c:formatCode>
                <c:ptCount val="21"/>
                <c:pt idx="0">
                  <c:v>0.1241434878937575</c:v>
                </c:pt>
                <c:pt idx="1">
                  <c:v>0.17499875416001581</c:v>
                </c:pt>
                <c:pt idx="2">
                  <c:v>0.13043478260869565</c:v>
                </c:pt>
                <c:pt idx="3">
                  <c:v>0.19537464364211365</c:v>
                </c:pt>
                <c:pt idx="4">
                  <c:v>0.18347546051520078</c:v>
                </c:pt>
                <c:pt idx="5">
                  <c:v>0.23220226214238193</c:v>
                </c:pt>
                <c:pt idx="6">
                  <c:v>0.25820835291768529</c:v>
                </c:pt>
                <c:pt idx="7">
                  <c:v>0.208922625661349</c:v>
                </c:pt>
                <c:pt idx="8">
                  <c:v>0.21783189482253115</c:v>
                </c:pt>
                <c:pt idx="9">
                  <c:v>0.25780346820809247</c:v>
                </c:pt>
                <c:pt idx="10">
                  <c:v>0.45026493718605437</c:v>
                </c:pt>
                <c:pt idx="11">
                  <c:v>0.42311310229371013</c:v>
                </c:pt>
                <c:pt idx="12">
                  <c:v>0.41493798690308348</c:v>
                </c:pt>
                <c:pt idx="13">
                  <c:v>0.42705708919749358</c:v>
                </c:pt>
                <c:pt idx="14">
                  <c:v>0.4621427653643928</c:v>
                </c:pt>
                <c:pt idx="15">
                  <c:v>0.47252747252747251</c:v>
                </c:pt>
                <c:pt idx="16">
                  <c:v>0.41224794622852873</c:v>
                </c:pt>
                <c:pt idx="17">
                  <c:v>0.44452773613193403</c:v>
                </c:pt>
                <c:pt idx="18">
                  <c:v>0.47218543046357614</c:v>
                </c:pt>
                <c:pt idx="19">
                  <c:v>0.56350490123883112</c:v>
                </c:pt>
                <c:pt idx="20">
                  <c:v>0.44993526917781768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A-214C-BC88-7339ADBA6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8151936"/>
        <c:axId val="218161920"/>
      </c:lineChart>
      <c:catAx>
        <c:axId val="2181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61920"/>
        <c:crosses val="autoZero"/>
        <c:auto val="1"/>
        <c:lblAlgn val="ctr"/>
        <c:lblOffset val="100"/>
        <c:noMultiLvlLbl val="0"/>
      </c:catAx>
      <c:valAx>
        <c:axId val="2181619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519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'FED-PID(L)'!$A$13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'FED-PID(L)'!$B$5:$BF$5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'FED-PID(L)'!$B$13:$BF$13</c:f>
              <c:numCache>
                <c:formatCode>0%</c:formatCode>
                <c:ptCount val="21"/>
                <c:pt idx="0">
                  <c:v>0.2172580329326767</c:v>
                </c:pt>
                <c:pt idx="1">
                  <c:v>0.27238048827821215</c:v>
                </c:pt>
                <c:pt idx="2">
                  <c:v>0.33774834437086099</c:v>
                </c:pt>
                <c:pt idx="3">
                  <c:v>0.25703529018360538</c:v>
                </c:pt>
                <c:pt idx="4">
                  <c:v>0.23816067293079515</c:v>
                </c:pt>
                <c:pt idx="5">
                  <c:v>0.2788688138256088</c:v>
                </c:pt>
                <c:pt idx="6">
                  <c:v>0.24491472582141768</c:v>
                </c:pt>
                <c:pt idx="7">
                  <c:v>0.2373173872990203</c:v>
                </c:pt>
                <c:pt idx="8">
                  <c:v>0.21696263964089368</c:v>
                </c:pt>
                <c:pt idx="9">
                  <c:v>0.24037460978147765</c:v>
                </c:pt>
                <c:pt idx="10">
                  <c:v>0.27262935883768896</c:v>
                </c:pt>
                <c:pt idx="11">
                  <c:v>0.24305066520265095</c:v>
                </c:pt>
                <c:pt idx="12">
                  <c:v>0.2949102848853497</c:v>
                </c:pt>
                <c:pt idx="13">
                  <c:v>0.32563450700003055</c:v>
                </c:pt>
                <c:pt idx="14">
                  <c:v>0.3488229317345915</c:v>
                </c:pt>
                <c:pt idx="15">
                  <c:v>0.33475661827497866</c:v>
                </c:pt>
                <c:pt idx="16">
                  <c:v>0.34307585247042449</c:v>
                </c:pt>
                <c:pt idx="17">
                  <c:v>0.34721065778517901</c:v>
                </c:pt>
                <c:pt idx="18">
                  <c:v>0.3966480446927374</c:v>
                </c:pt>
                <c:pt idx="19">
                  <c:v>0.22194146282313293</c:v>
                </c:pt>
                <c:pt idx="20">
                  <c:v>0.33828877700706639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6-6243-9FF6-C86AE6427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6834304"/>
        <c:axId val="246835840"/>
      </c:lineChart>
      <c:catAx>
        <c:axId val="24683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35840"/>
        <c:crosses val="autoZero"/>
        <c:auto val="1"/>
        <c:lblAlgn val="ctr"/>
        <c:lblOffset val="100"/>
        <c:noMultiLvlLbl val="0"/>
      </c:catAx>
      <c:valAx>
        <c:axId val="2468358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343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'FED-PID(L)'!$A$23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'FED-PID(L)'!$B$5:$BF$5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'FED-PID(L)'!$B$23:$BF$23</c:f>
              <c:numCache>
                <c:formatCode>0%</c:formatCode>
                <c:ptCount val="21"/>
                <c:pt idx="0">
                  <c:v>0.32165634484455746</c:v>
                </c:pt>
                <c:pt idx="1">
                  <c:v>0.33436535844855109</c:v>
                </c:pt>
                <c:pt idx="2">
                  <c:v>0.27503736920777283</c:v>
                </c:pt>
                <c:pt idx="3">
                  <c:v>0.19451178140210357</c:v>
                </c:pt>
                <c:pt idx="4">
                  <c:v>0.2230326286479376</c:v>
                </c:pt>
                <c:pt idx="5">
                  <c:v>0.19131334022750776</c:v>
                </c:pt>
                <c:pt idx="6">
                  <c:v>0.20889509729582881</c:v>
                </c:pt>
                <c:pt idx="7">
                  <c:v>0.25699437117233065</c:v>
                </c:pt>
                <c:pt idx="8">
                  <c:v>0.21897750662509011</c:v>
                </c:pt>
                <c:pt idx="9">
                  <c:v>0.41499316163442351</c:v>
                </c:pt>
                <c:pt idx="10">
                  <c:v>0.46313863819486173</c:v>
                </c:pt>
                <c:pt idx="11">
                  <c:v>0.40631307103204539</c:v>
                </c:pt>
                <c:pt idx="12">
                  <c:v>0.37387020757710071</c:v>
                </c:pt>
                <c:pt idx="13">
                  <c:v>0.37036604033933518</c:v>
                </c:pt>
                <c:pt idx="14">
                  <c:v>0.39417410152888549</c:v>
                </c:pt>
                <c:pt idx="15">
                  <c:v>0.34190620272314676</c:v>
                </c:pt>
                <c:pt idx="16">
                  <c:v>0.3258426966292135</c:v>
                </c:pt>
                <c:pt idx="17">
                  <c:v>0.29648241206030146</c:v>
                </c:pt>
                <c:pt idx="18">
                  <c:v>0.377523127743498</c:v>
                </c:pt>
                <c:pt idx="19">
                  <c:v>0.30063952819610906</c:v>
                </c:pt>
                <c:pt idx="20">
                  <c:v>0.35380063373248982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5-2240-B4EC-1043AAF0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6848896"/>
        <c:axId val="246871168"/>
      </c:lineChart>
      <c:catAx>
        <c:axId val="2468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71168"/>
        <c:crosses val="autoZero"/>
        <c:auto val="1"/>
        <c:lblAlgn val="ctr"/>
        <c:lblOffset val="100"/>
        <c:noMultiLvlLbl val="0"/>
      </c:catAx>
      <c:valAx>
        <c:axId val="2468711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4889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8350835703733645"/>
          <c:y val="5.07067728636325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'FED-PID(L)'!$A$7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'FED-PID(L)'!$A$7:$S$10</c:f>
              <c:strCache>
                <c:ptCount val="4"/>
                <c:pt idx="0">
                  <c:v>Jang</c:v>
                </c:pt>
                <c:pt idx="1">
                  <c:v>Nawa-e-Waqt</c:v>
                </c:pt>
                <c:pt idx="2">
                  <c:v>Dunya</c:v>
                </c:pt>
                <c:pt idx="3">
                  <c:v>Express</c:v>
                </c:pt>
              </c:strCache>
            </c:strRef>
          </c:cat>
          <c:val>
            <c:numRef>
              <c:f>'FED-PID(L)'!#REF!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4-644E-8358-E297019BFAE3}"/>
            </c:ext>
          </c:extLst>
        </c:ser>
        <c:ser>
          <c:idx val="1"/>
          <c:order val="1"/>
          <c:tx>
            <c:strRef>
              <c:f>'FED-PID(L)'!$A$10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'FED-PID(L)'!$A$7:$S$10</c:f>
              <c:strCache>
                <c:ptCount val="4"/>
                <c:pt idx="0">
                  <c:v>Jang</c:v>
                </c:pt>
                <c:pt idx="1">
                  <c:v>Nawa-e-Waqt</c:v>
                </c:pt>
                <c:pt idx="2">
                  <c:v>Dunya</c:v>
                </c:pt>
                <c:pt idx="3">
                  <c:v>Express</c:v>
                </c:pt>
              </c:strCache>
            </c:strRef>
          </c:cat>
          <c:val>
            <c:numRef>
              <c:f>'FED-PID(L)'!#REF!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4-644E-8358-E297019BF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732672"/>
        <c:axId val="246738944"/>
      </c:lineChart>
      <c:catAx>
        <c:axId val="24673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38944"/>
        <c:crosses val="autoZero"/>
        <c:auto val="1"/>
        <c:lblAlgn val="ctr"/>
        <c:lblOffset val="100"/>
        <c:noMultiLvlLbl val="0"/>
      </c:catAx>
      <c:valAx>
        <c:axId val="24673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3267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'FED-PID(L)'!$A$17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72-A643-83D7-8F754475700A}"/>
            </c:ext>
          </c:extLst>
        </c:ser>
        <c:ser>
          <c:idx val="1"/>
          <c:order val="1"/>
          <c:tx>
            <c:strRef>
              <c:f>'FED-PID(L)'!$A$20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72-A643-83D7-8F7544757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23424"/>
        <c:axId val="247225344"/>
      </c:lineChart>
      <c:catAx>
        <c:axId val="24722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25344"/>
        <c:crosses val="autoZero"/>
        <c:auto val="1"/>
        <c:lblAlgn val="ctr"/>
        <c:lblOffset val="100"/>
        <c:noMultiLvlLbl val="0"/>
      </c:catAx>
      <c:valAx>
        <c:axId val="24722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2342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'FED-PID(I)'!$A$13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'FED-PID(I)'!$B$5:$BF$5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'FED-PID(I)'!$B$13:$BF$13</c:f>
              <c:numCache>
                <c:formatCode>0%</c:formatCode>
                <c:ptCount val="21"/>
                <c:pt idx="0">
                  <c:v>0.30422958817068962</c:v>
                </c:pt>
                <c:pt idx="1">
                  <c:v>0.23779727401965184</c:v>
                </c:pt>
                <c:pt idx="2">
                  <c:v>0.31443184345118963</c:v>
                </c:pt>
                <c:pt idx="3">
                  <c:v>0.28541447325265507</c:v>
                </c:pt>
                <c:pt idx="4">
                  <c:v>0.3091703893890585</c:v>
                </c:pt>
                <c:pt idx="5">
                  <c:v>0.2739130434782609</c:v>
                </c:pt>
                <c:pt idx="6">
                  <c:v>0.28928482006711559</c:v>
                </c:pt>
                <c:pt idx="7">
                  <c:v>0.28222300409621132</c:v>
                </c:pt>
                <c:pt idx="8">
                  <c:v>0.27904829226392547</c:v>
                </c:pt>
                <c:pt idx="9">
                  <c:v>0.28586990351696234</c:v>
                </c:pt>
                <c:pt idx="10">
                  <c:v>0.25800538571036219</c:v>
                </c:pt>
                <c:pt idx="11">
                  <c:v>0.25633368250172078</c:v>
                </c:pt>
                <c:pt idx="12">
                  <c:v>0.25043170373722151</c:v>
                </c:pt>
                <c:pt idx="13">
                  <c:v>0.2598805075891481</c:v>
                </c:pt>
                <c:pt idx="14">
                  <c:v>0.24889467934286577</c:v>
                </c:pt>
                <c:pt idx="15">
                  <c:v>0.30885608856088559</c:v>
                </c:pt>
                <c:pt idx="16">
                  <c:v>0.26434231378763867</c:v>
                </c:pt>
                <c:pt idx="17">
                  <c:v>0.24505119453924915</c:v>
                </c:pt>
                <c:pt idx="18">
                  <c:v>0.24578059071729957</c:v>
                </c:pt>
                <c:pt idx="19">
                  <c:v>0.21293528067572037</c:v>
                </c:pt>
                <c:pt idx="20">
                  <c:v>0.25816049629243931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1-C748-A96E-EED60E667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8981120"/>
        <c:axId val="218982656"/>
      </c:lineChart>
      <c:catAx>
        <c:axId val="2189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82656"/>
        <c:crosses val="autoZero"/>
        <c:auto val="1"/>
        <c:lblAlgn val="ctr"/>
        <c:lblOffset val="100"/>
        <c:noMultiLvlLbl val="0"/>
      </c:catAx>
      <c:valAx>
        <c:axId val="21898265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811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'FED-PID(I)'!$A$23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'FED-PID(I)'!$B$5:$BF$5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'FED-PID(I)'!$B$23:$BF$23</c:f>
              <c:numCache>
                <c:formatCode>0%</c:formatCode>
                <c:ptCount val="21"/>
                <c:pt idx="0">
                  <c:v>0.16860204416430619</c:v>
                </c:pt>
                <c:pt idx="1">
                  <c:v>0.15627955656228559</c:v>
                </c:pt>
                <c:pt idx="2">
                  <c:v>0.2017543859649123</c:v>
                </c:pt>
                <c:pt idx="3">
                  <c:v>0.16815810100942211</c:v>
                </c:pt>
                <c:pt idx="4">
                  <c:v>0.19127497863181517</c:v>
                </c:pt>
                <c:pt idx="5">
                  <c:v>0.17291574768416407</c:v>
                </c:pt>
                <c:pt idx="6">
                  <c:v>0.20625821870176309</c:v>
                </c:pt>
                <c:pt idx="7">
                  <c:v>0.19262722484429159</c:v>
                </c:pt>
                <c:pt idx="8">
                  <c:v>0.20820228977154975</c:v>
                </c:pt>
                <c:pt idx="9">
                  <c:v>0.27615408348016224</c:v>
                </c:pt>
                <c:pt idx="10">
                  <c:v>0.32669052615757505</c:v>
                </c:pt>
                <c:pt idx="11">
                  <c:v>0.34199536607645997</c:v>
                </c:pt>
                <c:pt idx="12">
                  <c:v>0.28076871476965221</c:v>
                </c:pt>
                <c:pt idx="13">
                  <c:v>0.31546916414014331</c:v>
                </c:pt>
                <c:pt idx="14">
                  <c:v>0.32149667730493336</c:v>
                </c:pt>
                <c:pt idx="15">
                  <c:v>0.30217102348249891</c:v>
                </c:pt>
                <c:pt idx="16">
                  <c:v>0.30437153166320308</c:v>
                </c:pt>
                <c:pt idx="17">
                  <c:v>0.37140772416437218</c:v>
                </c:pt>
                <c:pt idx="18">
                  <c:v>0.35693641618497113</c:v>
                </c:pt>
                <c:pt idx="19">
                  <c:v>0.29054581145659758</c:v>
                </c:pt>
                <c:pt idx="20">
                  <c:v>0.32209777257511424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C-9240-B4FB-27ECF9364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127040"/>
        <c:axId val="247251712"/>
      </c:lineChart>
      <c:catAx>
        <c:axId val="24712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51712"/>
        <c:crosses val="autoZero"/>
        <c:auto val="1"/>
        <c:lblAlgn val="ctr"/>
        <c:lblOffset val="100"/>
        <c:noMultiLvlLbl val="0"/>
      </c:catAx>
      <c:valAx>
        <c:axId val="2472517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270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'FED-PID(I)'!$A$33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'FED-PID(I)'!$B$5:$BF$5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'FED-PID(I)'!$B$33:$BF$33</c:f>
              <c:numCache>
                <c:formatCode>0%</c:formatCode>
                <c:ptCount val="21"/>
                <c:pt idx="0">
                  <c:v>0.48144216419975161</c:v>
                </c:pt>
                <c:pt idx="1">
                  <c:v>9.7527911269106329E-2</c:v>
                </c:pt>
                <c:pt idx="2">
                  <c:v>0.10447761194029849</c:v>
                </c:pt>
                <c:pt idx="3">
                  <c:v>0.17622619565734182</c:v>
                </c:pt>
                <c:pt idx="4">
                  <c:v>0.29591365692411703</c:v>
                </c:pt>
                <c:pt idx="5">
                  <c:v>0.19708126233773493</c:v>
                </c:pt>
                <c:pt idx="6">
                  <c:v>0.18039550685420766</c:v>
                </c:pt>
                <c:pt idx="7">
                  <c:v>0.27084723811289363</c:v>
                </c:pt>
                <c:pt idx="8">
                  <c:v>2.329917396507232E-2</c:v>
                </c:pt>
                <c:pt idx="9">
                  <c:v>0.16564417177914112</c:v>
                </c:pt>
                <c:pt idx="10">
                  <c:v>2.8142870573826039E-2</c:v>
                </c:pt>
                <c:pt idx="11">
                  <c:v>0.12552633072199001</c:v>
                </c:pt>
                <c:pt idx="12">
                  <c:v>3.7286148553303575E-2</c:v>
                </c:pt>
                <c:pt idx="13">
                  <c:v>3.2115939441052142E-2</c:v>
                </c:pt>
                <c:pt idx="14">
                  <c:v>5.9216288209801127E-2</c:v>
                </c:pt>
                <c:pt idx="15">
                  <c:v>4.6709546029922139E-2</c:v>
                </c:pt>
                <c:pt idx="16">
                  <c:v>2.9562982005141389E-2</c:v>
                </c:pt>
                <c:pt idx="17">
                  <c:v>4.4666743984447338E-2</c:v>
                </c:pt>
                <c:pt idx="18">
                  <c:v>5.4865057759669295E-2</c:v>
                </c:pt>
                <c:pt idx="19">
                  <c:v>5.090358109526353E-2</c:v>
                </c:pt>
                <c:pt idx="20">
                  <c:v>3.9637903599362798E-2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9-DB49-A39D-662AE226D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162368"/>
        <c:axId val="247163904"/>
      </c:lineChart>
      <c:catAx>
        <c:axId val="2471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63904"/>
        <c:crosses val="autoZero"/>
        <c:auto val="1"/>
        <c:lblAlgn val="ctr"/>
        <c:lblOffset val="100"/>
        <c:noMultiLvlLbl val="0"/>
      </c:catAx>
      <c:valAx>
        <c:axId val="2471639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623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'FED-PID(I)'!$A$7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C09-FB40-AC30-0D6F8368BDF2}"/>
            </c:ext>
          </c:extLst>
        </c:ser>
        <c:ser>
          <c:idx val="1"/>
          <c:order val="1"/>
          <c:tx>
            <c:strRef>
              <c:f>'FED-PID(I)'!$A$10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C09-FB40-AC30-0D6F8368B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664640"/>
        <c:axId val="247666560"/>
      </c:lineChart>
      <c:catAx>
        <c:axId val="24766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66560"/>
        <c:crosses val="autoZero"/>
        <c:auto val="1"/>
        <c:lblAlgn val="ctr"/>
        <c:lblOffset val="100"/>
        <c:noMultiLvlLbl val="0"/>
      </c:catAx>
      <c:valAx>
        <c:axId val="24766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646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'FED-PID(I)'!$A$17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249-DF4B-8BB6-29FF109687E0}"/>
            </c:ext>
          </c:extLst>
        </c:ser>
        <c:ser>
          <c:idx val="1"/>
          <c:order val="1"/>
          <c:tx>
            <c:strRef>
              <c:f>'FED-PID(I)'!$A$20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249-DF4B-8BB6-29FF10968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700480"/>
        <c:axId val="247714944"/>
      </c:lineChart>
      <c:catAx>
        <c:axId val="24770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14944"/>
        <c:crosses val="autoZero"/>
        <c:auto val="1"/>
        <c:lblAlgn val="ctr"/>
        <c:lblOffset val="100"/>
        <c:noMultiLvlLbl val="0"/>
      </c:catAx>
      <c:valAx>
        <c:axId val="247714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0048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'FED-PID(I)'!$A$27</c:f>
              <c:strCache>
                <c:ptCount val="1"/>
                <c:pt idx="0">
                  <c:v>Kawish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8F-A04E-BE31-D827B6965922}"/>
            </c:ext>
          </c:extLst>
        </c:ser>
        <c:ser>
          <c:idx val="1"/>
          <c:order val="1"/>
          <c:tx>
            <c:strRef>
              <c:f>'FED-PID(I)'!$A$31</c:f>
              <c:strCache>
                <c:ptCount val="1"/>
                <c:pt idx="0">
                  <c:v>Sindh 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8F-A04E-BE31-D827B6965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25280"/>
        <c:axId val="247431552"/>
      </c:lineChart>
      <c:catAx>
        <c:axId val="24742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31552"/>
        <c:crosses val="autoZero"/>
        <c:auto val="1"/>
        <c:lblAlgn val="ctr"/>
        <c:lblOffset val="100"/>
        <c:noMultiLvlLbl val="0"/>
      </c:catAx>
      <c:valAx>
        <c:axId val="24743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2528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'FED-PID(P)'!$A$15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'FED-PID(P)'!$B$5:$BF$5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'FED-PID(P)'!$B$15:$BF$15</c:f>
              <c:numCache>
                <c:formatCode>0%</c:formatCode>
                <c:ptCount val="21"/>
                <c:pt idx="0">
                  <c:v>0.1440106294056214</c:v>
                </c:pt>
                <c:pt idx="1">
                  <c:v>0.10810858212718191</c:v>
                </c:pt>
                <c:pt idx="2">
                  <c:v>2.9253462294152894E-2</c:v>
                </c:pt>
                <c:pt idx="3">
                  <c:v>7.6545235727203689E-2</c:v>
                </c:pt>
                <c:pt idx="4">
                  <c:v>5.7005421364007977E-2</c:v>
                </c:pt>
                <c:pt idx="5">
                  <c:v>0.29337434986148542</c:v>
                </c:pt>
                <c:pt idx="6">
                  <c:v>0.30654531371030208</c:v>
                </c:pt>
                <c:pt idx="7">
                  <c:v>0.15384100575222273</c:v>
                </c:pt>
                <c:pt idx="8">
                  <c:v>0.29304181886797831</c:v>
                </c:pt>
                <c:pt idx="9">
                  <c:v>0.24716311667197607</c:v>
                </c:pt>
                <c:pt idx="10">
                  <c:v>0.31221645046770563</c:v>
                </c:pt>
                <c:pt idx="11">
                  <c:v>0.15993613436007956</c:v>
                </c:pt>
                <c:pt idx="12">
                  <c:v>8.0981529496672103E-2</c:v>
                </c:pt>
                <c:pt idx="13">
                  <c:v>0.16844296473270204</c:v>
                </c:pt>
                <c:pt idx="14">
                  <c:v>0.34909088948321976</c:v>
                </c:pt>
                <c:pt idx="15">
                  <c:v>0.20419049952653329</c:v>
                </c:pt>
                <c:pt idx="16">
                  <c:v>0.12928327813142568</c:v>
                </c:pt>
                <c:pt idx="17">
                  <c:v>0.16666666666666666</c:v>
                </c:pt>
                <c:pt idx="18">
                  <c:v>0.27322223211107155</c:v>
                </c:pt>
                <c:pt idx="19">
                  <c:v>0</c:v>
                </c:pt>
                <c:pt idx="20">
                  <c:v>0.17624936990794274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B1-184B-9D88-128F3360D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538432"/>
        <c:axId val="247539968"/>
      </c:lineChart>
      <c:catAx>
        <c:axId val="24753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39968"/>
        <c:crosses val="autoZero"/>
        <c:auto val="1"/>
        <c:lblAlgn val="ctr"/>
        <c:lblOffset val="100"/>
        <c:noMultiLvlLbl val="0"/>
      </c:catAx>
      <c:valAx>
        <c:axId val="2475399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3843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'FED-PID(P)'!$A$24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'FED-PID(P)'!$B$5:$BF$5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'FED-PID(P)'!$B$24:$BF$24</c:f>
              <c:numCache>
                <c:formatCode>0%</c:formatCode>
                <c:ptCount val="21"/>
                <c:pt idx="0">
                  <c:v>0.12586965540223474</c:v>
                </c:pt>
                <c:pt idx="1">
                  <c:v>5.6946458116567455E-2</c:v>
                </c:pt>
                <c:pt idx="2">
                  <c:v>8.9002956830277938E-2</c:v>
                </c:pt>
                <c:pt idx="3">
                  <c:v>1.9336576607882315E-2</c:v>
                </c:pt>
                <c:pt idx="4">
                  <c:v>0.21339103657775374</c:v>
                </c:pt>
                <c:pt idx="5">
                  <c:v>0.31223799473821162</c:v>
                </c:pt>
                <c:pt idx="6">
                  <c:v>2.4713034546893001E-2</c:v>
                </c:pt>
                <c:pt idx="7">
                  <c:v>0.54154886914378031</c:v>
                </c:pt>
                <c:pt idx="8">
                  <c:v>0.2527483078104748</c:v>
                </c:pt>
                <c:pt idx="9">
                  <c:v>0.16129032258064518</c:v>
                </c:pt>
                <c:pt idx="10">
                  <c:v>0.29774834707683506</c:v>
                </c:pt>
                <c:pt idx="11">
                  <c:v>0.13437201022125878</c:v>
                </c:pt>
                <c:pt idx="12">
                  <c:v>0.25805000931043082</c:v>
                </c:pt>
                <c:pt idx="13">
                  <c:v>0.1185443292196704</c:v>
                </c:pt>
                <c:pt idx="14">
                  <c:v>0.24383802816901406</c:v>
                </c:pt>
                <c:pt idx="15">
                  <c:v>8.055102372137958E-2</c:v>
                </c:pt>
                <c:pt idx="16">
                  <c:v>0.27537160200422639</c:v>
                </c:pt>
                <c:pt idx="17">
                  <c:v>0.23609754370017974</c:v>
                </c:pt>
                <c:pt idx="18">
                  <c:v>0.16971502165029867</c:v>
                </c:pt>
                <c:pt idx="19">
                  <c:v>0.17149975599106154</c:v>
                </c:pt>
                <c:pt idx="20">
                  <c:v>0.2016590534510492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3-B44F-87BF-12FD9362A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557120"/>
        <c:axId val="247587584"/>
      </c:lineChart>
      <c:catAx>
        <c:axId val="2475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87584"/>
        <c:crosses val="autoZero"/>
        <c:auto val="1"/>
        <c:lblAlgn val="ctr"/>
        <c:lblOffset val="100"/>
        <c:noMultiLvlLbl val="0"/>
      </c:catAx>
      <c:valAx>
        <c:axId val="2475875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571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8350835703733645"/>
          <c:y val="5.07067728636325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'FED-PID(P)'!$A$10</c:f>
              <c:strCache>
                <c:ptCount val="1"/>
                <c:pt idx="0">
                  <c:v>Aaj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'FED-PID(P)'!#REF!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'FED-PID(P)'!#REF!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3BB-0249-8FC6-D555D65D669F}"/>
            </c:ext>
          </c:extLst>
        </c:ser>
        <c:ser>
          <c:idx val="1"/>
          <c:order val="1"/>
          <c:tx>
            <c:strRef>
              <c:f>'FED-PID(P)'!$A$12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'FED-PID(P)'!#REF!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'FED-PID(P)'!#REF!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3BB-0249-8FC6-D555D65D6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276480"/>
        <c:axId val="248278400"/>
      </c:lineChart>
      <c:catAx>
        <c:axId val="24827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278400"/>
        <c:crosses val="autoZero"/>
        <c:auto val="1"/>
        <c:lblAlgn val="ctr"/>
        <c:lblOffset val="100"/>
        <c:noMultiLvlLbl val="0"/>
      </c:catAx>
      <c:valAx>
        <c:axId val="24827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27648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'FED-PID(P)'!$A$18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'FED-PID(P)'!#REF!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'FED-PID(P)'!#REF!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EDA-4949-8361-3E34346BFEF3}"/>
            </c:ext>
          </c:extLst>
        </c:ser>
        <c:ser>
          <c:idx val="1"/>
          <c:order val="1"/>
          <c:tx>
            <c:strRef>
              <c:f>'FED-PID(P)'!$A$21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'FED-PID(P)'!#REF!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'FED-PID(P)'!#REF!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EDA-4949-8361-3E34346BF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316672"/>
        <c:axId val="248318592"/>
      </c:lineChart>
      <c:catAx>
        <c:axId val="24831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18592"/>
        <c:crosses val="autoZero"/>
        <c:auto val="1"/>
        <c:lblAlgn val="ctr"/>
        <c:lblOffset val="100"/>
        <c:noMultiLvlLbl val="0"/>
      </c:catAx>
      <c:valAx>
        <c:axId val="24831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1667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'Prov-Sind'!$A$10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'Prov-Sind'!$B$5:$BF$5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'Prov-Sind'!$B$10:$BF$10</c:f>
              <c:numCache>
                <c:formatCode>0%</c:formatCode>
                <c:ptCount val="21"/>
                <c:pt idx="0">
                  <c:v>0.26208914532655775</c:v>
                </c:pt>
                <c:pt idx="1">
                  <c:v>0.24742066416003167</c:v>
                </c:pt>
                <c:pt idx="2">
                  <c:v>0.35099913119026932</c:v>
                </c:pt>
                <c:pt idx="3">
                  <c:v>0.22620656555189125</c:v>
                </c:pt>
                <c:pt idx="4">
                  <c:v>0.40421774793502108</c:v>
                </c:pt>
                <c:pt idx="5">
                  <c:v>0.43457300275482091</c:v>
                </c:pt>
                <c:pt idx="6">
                  <c:v>0.47081205382000318</c:v>
                </c:pt>
                <c:pt idx="7">
                  <c:v>0.4611516322444395</c:v>
                </c:pt>
                <c:pt idx="8">
                  <c:v>0.40307282984968956</c:v>
                </c:pt>
                <c:pt idx="9">
                  <c:v>0.41143567433188316</c:v>
                </c:pt>
                <c:pt idx="10">
                  <c:v>0.60615541885353952</c:v>
                </c:pt>
                <c:pt idx="11">
                  <c:v>0.38907612041603046</c:v>
                </c:pt>
                <c:pt idx="12">
                  <c:v>0.43536884984003837</c:v>
                </c:pt>
                <c:pt idx="13">
                  <c:v>0.28079582528851338</c:v>
                </c:pt>
                <c:pt idx="14">
                  <c:v>0.45882333098224415</c:v>
                </c:pt>
                <c:pt idx="15">
                  <c:v>0.42016806722689076</c:v>
                </c:pt>
                <c:pt idx="16">
                  <c:v>0.465893587994543</c:v>
                </c:pt>
                <c:pt idx="17">
                  <c:v>0.40348964013086153</c:v>
                </c:pt>
                <c:pt idx="18">
                  <c:v>0.35437262357414451</c:v>
                </c:pt>
                <c:pt idx="19">
                  <c:v>0.29943878131075052</c:v>
                </c:pt>
                <c:pt idx="20">
                  <c:v>0.40369389717984783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0-B84D-9C27-24DFE795E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459840"/>
        <c:axId val="247461376"/>
      </c:lineChart>
      <c:catAx>
        <c:axId val="2474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61376"/>
        <c:crosses val="autoZero"/>
        <c:auto val="1"/>
        <c:lblAlgn val="ctr"/>
        <c:lblOffset val="100"/>
        <c:noMultiLvlLbl val="0"/>
      </c:catAx>
      <c:valAx>
        <c:axId val="2474613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598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738599000652492E-2"/>
          <c:y val="0.25167313118881246"/>
          <c:w val="0.85827708195627272"/>
          <c:h val="0.44863535862942217"/>
        </c:manualLayout>
      </c:layout>
      <c:lineChart>
        <c:grouping val="stacked"/>
        <c:varyColors val="0"/>
        <c:ser>
          <c:idx val="0"/>
          <c:order val="0"/>
          <c:tx>
            <c:strRef>
              <c:f>'Prov-Sind'!$A$19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'Prov-Sind'!$B$5:$BF$5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'Prov-Sind'!$B$19:$BF$19</c:f>
              <c:numCache>
                <c:formatCode>0%</c:formatCode>
                <c:ptCount val="21"/>
                <c:pt idx="0">
                  <c:v>0.25344591733562244</c:v>
                </c:pt>
                <c:pt idx="1">
                  <c:v>0.21606496590006211</c:v>
                </c:pt>
                <c:pt idx="2">
                  <c:v>0.22589928057553954</c:v>
                </c:pt>
                <c:pt idx="3">
                  <c:v>0.19489364052056332</c:v>
                </c:pt>
                <c:pt idx="4">
                  <c:v>0.38578492476461557</c:v>
                </c:pt>
                <c:pt idx="5">
                  <c:v>0.44380952380952382</c:v>
                </c:pt>
                <c:pt idx="6">
                  <c:v>0.33101527181881257</c:v>
                </c:pt>
                <c:pt idx="7">
                  <c:v>0.37194827228428007</c:v>
                </c:pt>
                <c:pt idx="8">
                  <c:v>0.41641777380995743</c:v>
                </c:pt>
                <c:pt idx="9">
                  <c:v>0.56334231805929913</c:v>
                </c:pt>
                <c:pt idx="10">
                  <c:v>0.44385926483026455</c:v>
                </c:pt>
                <c:pt idx="11">
                  <c:v>0.65385143842567706</c:v>
                </c:pt>
                <c:pt idx="12">
                  <c:v>0.36669907879372832</c:v>
                </c:pt>
                <c:pt idx="13">
                  <c:v>0.60721145526907772</c:v>
                </c:pt>
                <c:pt idx="14">
                  <c:v>0.29879836335323451</c:v>
                </c:pt>
                <c:pt idx="15">
                  <c:v>0.43879907621247111</c:v>
                </c:pt>
                <c:pt idx="16">
                  <c:v>0.47124304267161404</c:v>
                </c:pt>
                <c:pt idx="17">
                  <c:v>0.43258426966292135</c:v>
                </c:pt>
                <c:pt idx="18">
                  <c:v>0.26213592233009708</c:v>
                </c:pt>
                <c:pt idx="19">
                  <c:v>0.44644686361272451</c:v>
                </c:pt>
                <c:pt idx="20">
                  <c:v>0.40534546061566629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4-3343-B673-A7305052F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8715520"/>
        <c:axId val="248733696"/>
      </c:lineChart>
      <c:catAx>
        <c:axId val="24871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33696"/>
        <c:crosses val="autoZero"/>
        <c:auto val="1"/>
        <c:lblAlgn val="ctr"/>
        <c:lblOffset val="100"/>
        <c:noMultiLvlLbl val="0"/>
      </c:catAx>
      <c:valAx>
        <c:axId val="24873369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155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6447259814457585"/>
          <c:y val="5.572628739516373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'Prov-Sind'!$A$29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'Prov-Sind'!$B$5:$BF$5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'Prov-Sind'!$B$29:$BF$29</c:f>
              <c:numCache>
                <c:formatCode>0%</c:formatCode>
                <c:ptCount val="21"/>
                <c:pt idx="0">
                  <c:v>0.10128778109340289</c:v>
                </c:pt>
                <c:pt idx="1">
                  <c:v>9.0084895473311874E-2</c:v>
                </c:pt>
                <c:pt idx="2">
                  <c:v>0</c:v>
                </c:pt>
                <c:pt idx="3">
                  <c:v>7.4921811743972305E-2</c:v>
                </c:pt>
                <c:pt idx="4">
                  <c:v>8.9846199285587194E-2</c:v>
                </c:pt>
                <c:pt idx="5">
                  <c:v>0.13930294497296133</c:v>
                </c:pt>
                <c:pt idx="6">
                  <c:v>6.9471536518127916E-2</c:v>
                </c:pt>
                <c:pt idx="7">
                  <c:v>0.11530955187852876</c:v>
                </c:pt>
                <c:pt idx="8">
                  <c:v>7.9612625883238655E-2</c:v>
                </c:pt>
                <c:pt idx="9">
                  <c:v>2.5606946670960761E-2</c:v>
                </c:pt>
                <c:pt idx="10">
                  <c:v>0.51569708905295675</c:v>
                </c:pt>
                <c:pt idx="11">
                  <c:v>0.11307172335482112</c:v>
                </c:pt>
                <c:pt idx="12">
                  <c:v>4.0726282957825606E-2</c:v>
                </c:pt>
                <c:pt idx="13">
                  <c:v>2.7149553750831504E-2</c:v>
                </c:pt>
                <c:pt idx="14">
                  <c:v>2.9148814235613475E-2</c:v>
                </c:pt>
                <c:pt idx="15">
                  <c:v>4.4262312686971991E-2</c:v>
                </c:pt>
                <c:pt idx="16">
                  <c:v>5.2010723860589816E-2</c:v>
                </c:pt>
                <c:pt idx="17">
                  <c:v>4.9606299212598425E-2</c:v>
                </c:pt>
                <c:pt idx="18">
                  <c:v>0.10990575734847501</c:v>
                </c:pt>
                <c:pt idx="19">
                  <c:v>0.19962933523700235</c:v>
                </c:pt>
                <c:pt idx="20">
                  <c:v>5.4145332818728034E-2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0-5947-AF29-A45230430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8783616"/>
        <c:axId val="248785152"/>
      </c:lineChart>
      <c:catAx>
        <c:axId val="24878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85152"/>
        <c:crosses val="autoZero"/>
        <c:auto val="1"/>
        <c:lblAlgn val="ctr"/>
        <c:lblOffset val="100"/>
        <c:noMultiLvlLbl val="0"/>
      </c:catAx>
      <c:valAx>
        <c:axId val="2487851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836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24226483782197769"/>
          <c:y val="3.01494471813444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81566820276485"/>
          <c:y val="0.52866242038216549"/>
          <c:w val="0.84331797235023043"/>
          <c:h val="0.28662420382166615"/>
        </c:manualLayout>
      </c:layout>
      <c:lineChart>
        <c:grouping val="standard"/>
        <c:varyColors val="0"/>
        <c:ser>
          <c:idx val="0"/>
          <c:order val="0"/>
          <c:tx>
            <c:strRef>
              <c:f>'Prov-Sind'!$A$7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'Prov-Sind'!#REF!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'Prov-Sind'!#REF!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98F-C944-AAF5-C641EC79E7D3}"/>
            </c:ext>
          </c:extLst>
        </c:ser>
        <c:ser>
          <c:idx val="1"/>
          <c:order val="1"/>
          <c:tx>
            <c:strRef>
              <c:f>'Prov-Sind'!$A$8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'Prov-Sind'!#REF!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'Prov-Sind'!#REF!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98F-C944-AAF5-C641EC79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822784"/>
        <c:axId val="248824960"/>
      </c:lineChart>
      <c:catAx>
        <c:axId val="24882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24960"/>
        <c:crosses val="autoZero"/>
        <c:auto val="1"/>
        <c:lblAlgn val="ctr"/>
        <c:lblOffset val="100"/>
        <c:noMultiLvlLbl val="0"/>
      </c:catAx>
      <c:valAx>
        <c:axId val="24882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2278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8755030899671629"/>
          <c:y val="8.660805418314350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09237875288722"/>
          <c:y val="0.51234567901234551"/>
          <c:w val="0.84295612009237852"/>
          <c:h val="0.30864197530865489"/>
        </c:manualLayout>
      </c:layout>
      <c:lineChart>
        <c:grouping val="standard"/>
        <c:varyColors val="0"/>
        <c:ser>
          <c:idx val="0"/>
          <c:order val="0"/>
          <c:tx>
            <c:strRef>
              <c:f>'Prov-Sind'!$A$14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'Prov-Sind'!#REF!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'Prov-Sind'!#REF!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1E-5F4C-A231-B18D75BD80E4}"/>
            </c:ext>
          </c:extLst>
        </c:ser>
        <c:ser>
          <c:idx val="1"/>
          <c:order val="1"/>
          <c:tx>
            <c:strRef>
              <c:f>'Prov-Sind'!$A$16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'Prov-Sind'!#REF!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'Prov-Sind'!#REF!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1E-5F4C-A231-B18D75BD8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912128"/>
        <c:axId val="248926592"/>
      </c:lineChart>
      <c:catAx>
        <c:axId val="24891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26592"/>
        <c:crosses val="autoZero"/>
        <c:auto val="1"/>
        <c:lblAlgn val="ctr"/>
        <c:lblOffset val="100"/>
        <c:noMultiLvlLbl val="0"/>
      </c:catAx>
      <c:valAx>
        <c:axId val="24892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1212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8755010462401875"/>
          <c:y val="3.64035745531808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81566820276485"/>
          <c:y val="0.49404761904762556"/>
          <c:w val="0.84331797235023043"/>
          <c:h val="0.33333333333333331"/>
        </c:manualLayout>
      </c:layout>
      <c:lineChart>
        <c:grouping val="standard"/>
        <c:varyColors val="0"/>
        <c:ser>
          <c:idx val="0"/>
          <c:order val="0"/>
          <c:tx>
            <c:strRef>
              <c:f>'Prov-Sind'!$A$23</c:f>
              <c:strCache>
                <c:ptCount val="1"/>
                <c:pt idx="0">
                  <c:v>Kawish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'Prov-Sind'!#REF!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'Prov-Sind'!#REF!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8FF-5747-B749-09C209C97C0A}"/>
            </c:ext>
          </c:extLst>
        </c:ser>
        <c:ser>
          <c:idx val="1"/>
          <c:order val="1"/>
          <c:tx>
            <c:strRef>
              <c:f>'Prov-Sind'!$A$27</c:f>
              <c:strCache>
                <c:ptCount val="1"/>
                <c:pt idx="0">
                  <c:v>Sindh 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'Prov-Sind'!#REF!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'Prov-Sind'!#REF!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8FF-5747-B749-09C209C97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965760"/>
        <c:axId val="248964992"/>
      </c:lineChart>
      <c:catAx>
        <c:axId val="24896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64992"/>
        <c:crosses val="autoZero"/>
        <c:auto val="1"/>
        <c:lblAlgn val="ctr"/>
        <c:lblOffset val="100"/>
        <c:noMultiLvlLbl val="0"/>
      </c:catAx>
      <c:valAx>
        <c:axId val="24896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6576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r>
              <a:rPr lang="en-US" sz="1200" b="0" i="0" u="none" strike="noStrike" cap="none" baseline="0">
                <a:solidFill>
                  <a:srgbClr val="FF0000"/>
                </a:solidFill>
                <a:effectLst/>
              </a:rPr>
              <a:t> 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>
          <a:solidFill>
            <a:schemeClr val="dk1">
              <a:lumMod val="15000"/>
              <a:lumOff val="85000"/>
            </a:schemeClr>
          </a:solidFill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'Prov-Punjab'!$A$14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'Prov-Punjab'!$B$5:$BF$5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'Prov-Punjab'!$B$14:$BF$14</c:f>
              <c:numCache>
                <c:formatCode>0%</c:formatCode>
                <c:ptCount val="21"/>
                <c:pt idx="0">
                  <c:v>0.2572658532547189</c:v>
                </c:pt>
                <c:pt idx="1">
                  <c:v>0.22379562009841705</c:v>
                </c:pt>
                <c:pt idx="2">
                  <c:v>0.279167856046035</c:v>
                </c:pt>
                <c:pt idx="3">
                  <c:v>0.24510951069157499</c:v>
                </c:pt>
                <c:pt idx="4">
                  <c:v>0.24647628815577233</c:v>
                </c:pt>
                <c:pt idx="5">
                  <c:v>0.21001362628951836</c:v>
                </c:pt>
                <c:pt idx="6">
                  <c:v>0.20562298053805689</c:v>
                </c:pt>
                <c:pt idx="7">
                  <c:v>0.26636285663932463</c:v>
                </c:pt>
                <c:pt idx="8">
                  <c:v>0.21252233056861936</c:v>
                </c:pt>
                <c:pt idx="9">
                  <c:v>0.27435450657373678</c:v>
                </c:pt>
                <c:pt idx="10">
                  <c:v>0.24426547996578007</c:v>
                </c:pt>
                <c:pt idx="11">
                  <c:v>0.24658764409650236</c:v>
                </c:pt>
                <c:pt idx="12">
                  <c:v>0.27866976418356154</c:v>
                </c:pt>
                <c:pt idx="13">
                  <c:v>0.28989874201523258</c:v>
                </c:pt>
                <c:pt idx="14">
                  <c:v>0.25063353265317595</c:v>
                </c:pt>
                <c:pt idx="15">
                  <c:v>0.24167089463893116</c:v>
                </c:pt>
                <c:pt idx="16">
                  <c:v>0.25151476086115765</c:v>
                </c:pt>
                <c:pt idx="17">
                  <c:v>0.27796161482461945</c:v>
                </c:pt>
                <c:pt idx="18">
                  <c:v>0.26560062402496104</c:v>
                </c:pt>
                <c:pt idx="19">
                  <c:v>0.20626780198716865</c:v>
                </c:pt>
                <c:pt idx="20">
                  <c:v>0.27002306053188219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4-3A43-BC67-F189FE6B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898496"/>
        <c:axId val="247900032"/>
      </c:lineChart>
      <c:catAx>
        <c:axId val="24789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00032"/>
        <c:crosses val="autoZero"/>
        <c:auto val="1"/>
        <c:lblAlgn val="ctr"/>
        <c:lblOffset val="100"/>
        <c:noMultiLvlLbl val="0"/>
      </c:catAx>
      <c:valAx>
        <c:axId val="2479000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9849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>
          <a:solidFill>
            <a:schemeClr val="dk1">
              <a:lumMod val="15000"/>
              <a:lumOff val="85000"/>
            </a:schemeClr>
          </a:solidFill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'Prov-Punjab'!$A$24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'Prov-Punjab'!$B$5:$BF$5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'Prov-Punjab'!$B$24:$BF$24</c:f>
              <c:numCache>
                <c:formatCode>0%</c:formatCode>
                <c:ptCount val="21"/>
                <c:pt idx="0">
                  <c:v>0.23307321638208053</c:v>
                </c:pt>
                <c:pt idx="1">
                  <c:v>0.1992949350166876</c:v>
                </c:pt>
                <c:pt idx="2">
                  <c:v>0.21239606953892667</c:v>
                </c:pt>
                <c:pt idx="3">
                  <c:v>0.19824676527845345</c:v>
                </c:pt>
                <c:pt idx="4">
                  <c:v>0.19278901811435317</c:v>
                </c:pt>
                <c:pt idx="5">
                  <c:v>0.1768033946251768</c:v>
                </c:pt>
                <c:pt idx="6">
                  <c:v>0.17455132285160288</c:v>
                </c:pt>
                <c:pt idx="7">
                  <c:v>0.20906305035681177</c:v>
                </c:pt>
                <c:pt idx="8">
                  <c:v>0.26835351044431666</c:v>
                </c:pt>
                <c:pt idx="9">
                  <c:v>0.29274670216168525</c:v>
                </c:pt>
                <c:pt idx="10">
                  <c:v>0.37548094961578388</c:v>
                </c:pt>
                <c:pt idx="11">
                  <c:v>0.32890841400170029</c:v>
                </c:pt>
                <c:pt idx="12">
                  <c:v>0.31330966625506529</c:v>
                </c:pt>
                <c:pt idx="13">
                  <c:v>0.39444031295363358</c:v>
                </c:pt>
                <c:pt idx="14">
                  <c:v>0.32065403603865789</c:v>
                </c:pt>
                <c:pt idx="15">
                  <c:v>0.34438775510204078</c:v>
                </c:pt>
                <c:pt idx="16">
                  <c:v>0.30451952610794208</c:v>
                </c:pt>
                <c:pt idx="17">
                  <c:v>0.27950594693504122</c:v>
                </c:pt>
                <c:pt idx="18">
                  <c:v>0.25462962962962965</c:v>
                </c:pt>
                <c:pt idx="19">
                  <c:v>0.35502283680415792</c:v>
                </c:pt>
                <c:pt idx="20">
                  <c:v>0.32886375598143752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3-EE49-B455-45EE82D1F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8593024"/>
        <c:axId val="248598912"/>
      </c:lineChart>
      <c:catAx>
        <c:axId val="24859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598912"/>
        <c:crosses val="autoZero"/>
        <c:auto val="1"/>
        <c:lblAlgn val="ctr"/>
        <c:lblOffset val="100"/>
        <c:noMultiLvlLbl val="0"/>
      </c:catAx>
      <c:valAx>
        <c:axId val="2485989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5930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MONTHLY REVENUE </a:t>
            </a:r>
            <a:r>
              <a:rPr lang="en-US"/>
              <a:t>Trend</a:t>
            </a:r>
          </a:p>
        </c:rich>
      </c:tx>
      <c:layout>
        <c:manualLayout>
          <c:xMode val="edge"/>
          <c:yMode val="edge"/>
          <c:x val="0.18755013687805194"/>
          <c:y val="3.6403684833513458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'Prov-Punjab'!$A$8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'Prov-Punjab'!#REF!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'Prov-Punjab'!#REF!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17C-444E-9126-D819689EA8A4}"/>
            </c:ext>
          </c:extLst>
        </c:ser>
        <c:ser>
          <c:idx val="1"/>
          <c:order val="1"/>
          <c:tx>
            <c:strRef>
              <c:f>'Prov-Punjab'!$A$11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'Prov-Punjab'!#REF!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'Prov-Punjab'!#REF!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17C-444E-9126-D819689EA8A4}"/>
            </c:ext>
          </c:extLst>
        </c:ser>
        <c:ser>
          <c:idx val="2"/>
          <c:order val="2"/>
          <c:tx>
            <c:strRef>
              <c:f>'Prov-Punjab'!$A$9</c:f>
              <c:strCache>
                <c:ptCount val="1"/>
                <c:pt idx="0">
                  <c:v>Nawa-i-Waqt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'Prov-Punjab'!#REF!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'Prov-Punjab'!#REF!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17C-444E-9126-D819689EA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637696"/>
        <c:axId val="248004992"/>
      </c:lineChart>
      <c:catAx>
        <c:axId val="24863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04992"/>
        <c:crosses val="autoZero"/>
        <c:auto val="1"/>
        <c:lblAlgn val="ctr"/>
        <c:lblOffset val="100"/>
        <c:noMultiLvlLbl val="0"/>
      </c:catAx>
      <c:valAx>
        <c:axId val="24800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37696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MONTHLY REVENUE </a:t>
            </a:r>
            <a:r>
              <a:rPr lang="en-US"/>
              <a:t>Trend</a:t>
            </a:r>
          </a:p>
        </c:rich>
      </c:tx>
      <c:layout>
        <c:manualLayout>
          <c:xMode val="edge"/>
          <c:yMode val="edge"/>
          <c:x val="0.1875502481389579"/>
          <c:y val="4.9520565488977757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'Prov-Punjab'!$A$18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'Prov-Punjab'!#REF!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'Prov-Punjab'!#REF!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E50-B44A-9941-5A3EB2F332D3}"/>
            </c:ext>
          </c:extLst>
        </c:ser>
        <c:ser>
          <c:idx val="1"/>
          <c:order val="1"/>
          <c:tx>
            <c:strRef>
              <c:f>'Prov-Punjab'!$A$21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'Prov-Punjab'!#REF!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'Prov-Punjab'!#REF!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E50-B44A-9941-5A3EB2F332D3}"/>
            </c:ext>
          </c:extLst>
        </c:ser>
        <c:ser>
          <c:idx val="2"/>
          <c:order val="2"/>
          <c:tx>
            <c:strRef>
              <c:f>'Prov-Punjab'!$A$19</c:f>
              <c:strCache>
                <c:ptCount val="1"/>
                <c:pt idx="0">
                  <c:v>The News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'Prov-Punjab'!#REF!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'Prov-Punjab'!#REF!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E50-B44A-9941-5A3EB2F33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040064"/>
        <c:axId val="248050432"/>
      </c:lineChart>
      <c:catAx>
        <c:axId val="24804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50432"/>
        <c:crosses val="autoZero"/>
        <c:auto val="1"/>
        <c:lblAlgn val="ctr"/>
        <c:lblOffset val="100"/>
        <c:noMultiLvlLbl val="0"/>
      </c:catAx>
      <c:valAx>
        <c:axId val="24805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4006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'Prov-KPK'!$A$12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'Prov-KPK'!$B$5:$BF$5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'Prov-KPK'!$B$12:$BF$12</c:f>
              <c:numCache>
                <c:formatCode>0%</c:formatCode>
                <c:ptCount val="21"/>
                <c:pt idx="0">
                  <c:v>7.1174337066268453E-2</c:v>
                </c:pt>
                <c:pt idx="1">
                  <c:v>0.23053230505144259</c:v>
                </c:pt>
                <c:pt idx="2">
                  <c:v>0.23357664233576639</c:v>
                </c:pt>
                <c:pt idx="3">
                  <c:v>0.22858681926282012</c:v>
                </c:pt>
                <c:pt idx="4">
                  <c:v>0.21567809502998578</c:v>
                </c:pt>
                <c:pt idx="5">
                  <c:v>0.16496232329270297</c:v>
                </c:pt>
                <c:pt idx="6">
                  <c:v>0.13973305694512575</c:v>
                </c:pt>
                <c:pt idx="7">
                  <c:v>0.23087881532162105</c:v>
                </c:pt>
                <c:pt idx="8">
                  <c:v>0.21507143825169386</c:v>
                </c:pt>
                <c:pt idx="9">
                  <c:v>0.32318836854511562</c:v>
                </c:pt>
                <c:pt idx="10">
                  <c:v>0.35148783236795267</c:v>
                </c:pt>
                <c:pt idx="11">
                  <c:v>0.2469898430314896</c:v>
                </c:pt>
                <c:pt idx="12">
                  <c:v>0.20562956570809049</c:v>
                </c:pt>
                <c:pt idx="13">
                  <c:v>0.19069209013577301</c:v>
                </c:pt>
                <c:pt idx="14">
                  <c:v>0.19054525309315742</c:v>
                </c:pt>
                <c:pt idx="15">
                  <c:v>0.14692349904314372</c:v>
                </c:pt>
                <c:pt idx="16">
                  <c:v>0.14730729909580101</c:v>
                </c:pt>
                <c:pt idx="17">
                  <c:v>0.16499778642443369</c:v>
                </c:pt>
                <c:pt idx="18">
                  <c:v>0.14032517552925394</c:v>
                </c:pt>
                <c:pt idx="19">
                  <c:v>0.19855185443380463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9-D541-95A9-CCA41C152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9758848"/>
        <c:axId val="249760384"/>
      </c:lineChart>
      <c:catAx>
        <c:axId val="24975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60384"/>
        <c:crosses val="autoZero"/>
        <c:auto val="1"/>
        <c:lblAlgn val="ctr"/>
        <c:lblOffset val="100"/>
        <c:noMultiLvlLbl val="0"/>
      </c:catAx>
      <c:valAx>
        <c:axId val="2497603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588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94315245478129"/>
          <c:y val="0.31609195402298851"/>
          <c:w val="0.88113695090439259"/>
          <c:h val="0.32758620689656204"/>
        </c:manualLayout>
      </c:layout>
      <c:lineChart>
        <c:grouping val="stacked"/>
        <c:varyColors val="0"/>
        <c:ser>
          <c:idx val="0"/>
          <c:order val="0"/>
          <c:tx>
            <c:strRef>
              <c:f>'Prov-KPK'!$A$21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'Prov-KPK'!$B$5:$BF$5</c:f>
              <c:strCache>
                <c:ptCount val="21"/>
                <c:pt idx="0">
                  <c:v>Jan'24 </c:v>
                </c:pt>
                <c:pt idx="1">
                  <c:v>Feb'24 </c:v>
                </c:pt>
                <c:pt idx="2">
                  <c:v>Mar'24 </c:v>
                </c:pt>
                <c:pt idx="3">
                  <c:v>Apr'24 </c:v>
                </c:pt>
                <c:pt idx="4">
                  <c:v>May'24 </c:v>
                </c:pt>
                <c:pt idx="5">
                  <c:v>Jun'24 </c:v>
                </c:pt>
                <c:pt idx="6">
                  <c:v>Jul'24 </c:v>
                </c:pt>
                <c:pt idx="7">
                  <c:v>Aug'24 </c:v>
                </c:pt>
                <c:pt idx="8">
                  <c:v>Sep'24 </c:v>
                </c:pt>
                <c:pt idx="9">
                  <c:v>Oct'24 </c:v>
                </c:pt>
                <c:pt idx="10">
                  <c:v>Nov'24</c:v>
                </c:pt>
                <c:pt idx="11">
                  <c:v>Dec'24</c:v>
                </c:pt>
                <c:pt idx="12">
                  <c:v>Jan'25</c:v>
                </c:pt>
                <c:pt idx="13">
                  <c:v>Feb'25</c:v>
                </c:pt>
                <c:pt idx="14">
                  <c:v>Mar'25</c:v>
                </c:pt>
                <c:pt idx="15">
                  <c:v>Apr'25</c:v>
                </c:pt>
                <c:pt idx="16">
                  <c:v>May'25</c:v>
                </c:pt>
                <c:pt idx="17">
                  <c:v>Jun'25</c:v>
                </c:pt>
                <c:pt idx="18">
                  <c:v>Jul'25</c:v>
                </c:pt>
                <c:pt idx="19">
                  <c:v>1-5-Aug'25</c:v>
                </c:pt>
                <c:pt idx="20">
                  <c:v>TOTAL</c:v>
                </c:pt>
              </c:strCache>
            </c:strRef>
          </c:cat>
          <c:val>
            <c:numRef>
              <c:f>'Prov-KPK'!$B$21:$BF$21</c:f>
              <c:numCache>
                <c:formatCode>0%</c:formatCode>
                <c:ptCount val="21"/>
                <c:pt idx="0">
                  <c:v>0.13522055852574499</c:v>
                </c:pt>
                <c:pt idx="1">
                  <c:v>0.22385302149031353</c:v>
                </c:pt>
                <c:pt idx="2">
                  <c:v>0.1871345029239766</c:v>
                </c:pt>
                <c:pt idx="3">
                  <c:v>0.2455129955273497</c:v>
                </c:pt>
                <c:pt idx="4">
                  <c:v>0.16262474856341744</c:v>
                </c:pt>
                <c:pt idx="5">
                  <c:v>0.15053763440860216</c:v>
                </c:pt>
                <c:pt idx="6">
                  <c:v>0.16994959937439355</c:v>
                </c:pt>
                <c:pt idx="7">
                  <c:v>0.16794835751297849</c:v>
                </c:pt>
                <c:pt idx="8">
                  <c:v>0.30050571452382802</c:v>
                </c:pt>
                <c:pt idx="9">
                  <c:v>0.14285714285714288</c:v>
                </c:pt>
                <c:pt idx="10">
                  <c:v>0.13989547178193049</c:v>
                </c:pt>
                <c:pt idx="11">
                  <c:v>0.16585216535223687</c:v>
                </c:pt>
                <c:pt idx="12">
                  <c:v>0.17945472379943828</c:v>
                </c:pt>
                <c:pt idx="13">
                  <c:v>0.15346156411810177</c:v>
                </c:pt>
                <c:pt idx="14">
                  <c:v>0.1673242412420585</c:v>
                </c:pt>
                <c:pt idx="15">
                  <c:v>0.21761658031088082</c:v>
                </c:pt>
                <c:pt idx="16">
                  <c:v>0.18497109826589594</c:v>
                </c:pt>
                <c:pt idx="17">
                  <c:v>8.99182561307902E-2</c:v>
                </c:pt>
                <c:pt idx="18">
                  <c:v>0.21</c:v>
                </c:pt>
                <c:pt idx="19">
                  <c:v>5.4090376642250616E-2</c:v>
                </c:pt>
                <c:pt idx="20">
                  <c:v>0.16257244162711162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F-0E47-94CE-C8D3B11DA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9802112"/>
        <c:axId val="249803904"/>
      </c:lineChart>
      <c:catAx>
        <c:axId val="24980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03904"/>
        <c:crosses val="autoZero"/>
        <c:auto val="1"/>
        <c:lblAlgn val="ctr"/>
        <c:lblOffset val="100"/>
        <c:noMultiLvlLbl val="0"/>
      </c:catAx>
      <c:valAx>
        <c:axId val="2498039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0211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MONTHLY REVENUE </a:t>
            </a:r>
            <a:r>
              <a:rPr lang="en-US"/>
              <a:t>Trend</a:t>
            </a:r>
          </a:p>
        </c:rich>
      </c:tx>
      <c:layout>
        <c:manualLayout>
          <c:xMode val="edge"/>
          <c:yMode val="edge"/>
          <c:x val="0.18755023390671224"/>
          <c:y val="3.64035433070866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72176308539945"/>
          <c:y val="0.51875000000000004"/>
          <c:w val="0.82920110192837471"/>
          <c:h val="0.30000000000000032"/>
        </c:manualLayout>
      </c:layout>
      <c:lineChart>
        <c:grouping val="standard"/>
        <c:varyColors val="0"/>
        <c:ser>
          <c:idx val="0"/>
          <c:order val="0"/>
          <c:tx>
            <c:strRef>
              <c:f>'Prov-KPK'!$A$7</c:f>
              <c:strCache>
                <c:ptCount val="1"/>
                <c:pt idx="0">
                  <c:v>Aaj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'Prov-KPK'!#REF!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'Prov-KPK'!#REF!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764-E247-81F9-39EB801FE885}"/>
            </c:ext>
          </c:extLst>
        </c:ser>
        <c:ser>
          <c:idx val="1"/>
          <c:order val="1"/>
          <c:tx>
            <c:strRef>
              <c:f>'Prov-KPK'!$A$10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'Prov-KPK'!#REF!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'Prov-KPK'!#REF!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764-E247-81F9-39EB801FE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837440"/>
        <c:axId val="249860096"/>
      </c:lineChart>
      <c:catAx>
        <c:axId val="24983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60096"/>
        <c:crosses val="autoZero"/>
        <c:auto val="1"/>
        <c:lblAlgn val="ctr"/>
        <c:lblOffset val="100"/>
        <c:noMultiLvlLbl val="0"/>
      </c:catAx>
      <c:valAx>
        <c:axId val="24986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374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MONTHLY REVENUE </a:t>
            </a:r>
            <a:r>
              <a:rPr lang="en-US"/>
              <a:t>Trend</a:t>
            </a:r>
          </a:p>
        </c:rich>
      </c:tx>
      <c:layout>
        <c:manualLayout>
          <c:xMode val="edge"/>
          <c:yMode val="edge"/>
          <c:x val="0.18755021111491499"/>
          <c:y val="3.6403294415785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108695652173947E-2"/>
          <c:y val="0.47701149425288225"/>
          <c:w val="0.86141304347826086"/>
          <c:h val="0.35632183908047088"/>
        </c:manualLayout>
      </c:layout>
      <c:lineChart>
        <c:grouping val="standard"/>
        <c:varyColors val="0"/>
        <c:ser>
          <c:idx val="0"/>
          <c:order val="0"/>
          <c:tx>
            <c:strRef>
              <c:f>'Prov-KPK'!$A$16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'Prov-KPK'!#REF!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'Prov-KPK'!#REF!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B84-9A44-AD11-1008547CC74C}"/>
            </c:ext>
          </c:extLst>
        </c:ser>
        <c:ser>
          <c:idx val="1"/>
          <c:order val="1"/>
          <c:tx>
            <c:strRef>
              <c:f>'Prov-KPK'!$A$18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'Prov-KPK'!#REF!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'Prov-KPK'!#REF!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B84-9A44-AD11-1008547CC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885824"/>
        <c:axId val="249887744"/>
      </c:lineChart>
      <c:catAx>
        <c:axId val="24988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87744"/>
        <c:crosses val="autoZero"/>
        <c:auto val="1"/>
        <c:lblAlgn val="ctr"/>
        <c:lblOffset val="100"/>
        <c:noMultiLvlLbl val="0"/>
      </c:catAx>
      <c:valAx>
        <c:axId val="24988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8582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r>
              <a:rPr lang="en-US" sz="1200" b="0" i="0" u="none" strike="noStrike" cap="none" baseline="0">
                <a:solidFill>
                  <a:srgbClr val="FF0000"/>
                </a:solidFill>
                <a:effectLst/>
              </a:rPr>
              <a:t>  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Total!$A$13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Total!$B$5:$BF$5</c:f>
              <c:strCache>
                <c:ptCount val="15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Jul'25</c:v>
                </c:pt>
                <c:pt idx="13">
                  <c:v>1-5-Aug'25</c:v>
                </c:pt>
                <c:pt idx="14">
                  <c:v>TOTAL</c:v>
                </c:pt>
              </c:strCache>
            </c:strRef>
          </c:cat>
          <c:val>
            <c:numRef>
              <c:f>Total!$B$13:$BF$13</c:f>
              <c:numCache>
                <c:formatCode>0%</c:formatCode>
                <c:ptCount val="15"/>
                <c:pt idx="0">
                  <c:v>0.24105642256902762</c:v>
                </c:pt>
                <c:pt idx="1">
                  <c:v>0.28287351228651164</c:v>
                </c:pt>
                <c:pt idx="2">
                  <c:v>0.2031432233628564</c:v>
                </c:pt>
                <c:pt idx="3">
                  <c:v>0.17223094804297293</c:v>
                </c:pt>
                <c:pt idx="4">
                  <c:v>0.36352542426258422</c:v>
                </c:pt>
                <c:pt idx="5">
                  <c:v>0.23342360443784399</c:v>
                </c:pt>
                <c:pt idx="6">
                  <c:v>0.17060109074442323</c:v>
                </c:pt>
                <c:pt idx="7">
                  <c:v>0.22301828779131672</c:v>
                </c:pt>
                <c:pt idx="8">
                  <c:v>0.2256714290342437</c:v>
                </c:pt>
                <c:pt idx="9">
                  <c:v>0.18582997497946788</c:v>
                </c:pt>
                <c:pt idx="10">
                  <c:v>0.2520065886564663</c:v>
                </c:pt>
                <c:pt idx="11">
                  <c:v>0.23034250302828152</c:v>
                </c:pt>
                <c:pt idx="14">
                  <c:v>0.23560264900662251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F-449D-B95C-195CDED1C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8537344"/>
        <c:axId val="218543232"/>
      </c:lineChart>
      <c:catAx>
        <c:axId val="21853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43232"/>
        <c:crosses val="autoZero"/>
        <c:auto val="1"/>
        <c:lblAlgn val="ctr"/>
        <c:lblOffset val="100"/>
        <c:noMultiLvlLbl val="0"/>
      </c:catAx>
      <c:valAx>
        <c:axId val="2185432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373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992179015600448E-2"/>
          <c:y val="0.2505891624254718"/>
          <c:w val="0.86690038705833461"/>
          <c:h val="0.5021977890566468"/>
        </c:manualLayout>
      </c:layout>
      <c:lineChart>
        <c:grouping val="stacked"/>
        <c:varyColors val="0"/>
        <c:ser>
          <c:idx val="0"/>
          <c:order val="0"/>
          <c:tx>
            <c:strRef>
              <c:f>Total!$A$23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Total!$B$5:$BF$5</c:f>
              <c:strCache>
                <c:ptCount val="15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Jul'25</c:v>
                </c:pt>
                <c:pt idx="13">
                  <c:v>1-5-Aug'25</c:v>
                </c:pt>
                <c:pt idx="14">
                  <c:v>TOTAL</c:v>
                </c:pt>
              </c:strCache>
            </c:strRef>
          </c:cat>
          <c:val>
            <c:numRef>
              <c:f>Total!$B$23:$BF$23</c:f>
              <c:numCache>
                <c:formatCode>0%</c:formatCode>
                <c:ptCount val="15"/>
                <c:pt idx="0">
                  <c:v>0.23835329910629396</c:v>
                </c:pt>
                <c:pt idx="1">
                  <c:v>0.22268118162800304</c:v>
                </c:pt>
                <c:pt idx="2">
                  <c:v>0.2085382140472288</c:v>
                </c:pt>
                <c:pt idx="3">
                  <c:v>0.11777832052933079</c:v>
                </c:pt>
                <c:pt idx="4">
                  <c:v>0.34745111556331099</c:v>
                </c:pt>
                <c:pt idx="5">
                  <c:v>0.17808445583009669</c:v>
                </c:pt>
                <c:pt idx="6">
                  <c:v>0.22758063627852332</c:v>
                </c:pt>
                <c:pt idx="7">
                  <c:v>0.29365400161681487</c:v>
                </c:pt>
                <c:pt idx="8">
                  <c:v>0.14391657418661594</c:v>
                </c:pt>
                <c:pt idx="9">
                  <c:v>0.13718858760839217</c:v>
                </c:pt>
                <c:pt idx="10">
                  <c:v>0.14598208758099798</c:v>
                </c:pt>
                <c:pt idx="11">
                  <c:v>0.15883191975583197</c:v>
                </c:pt>
                <c:pt idx="14">
                  <c:v>0.21712163637987128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9-471C-80A9-980C568E5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9109248"/>
        <c:axId val="219110784"/>
      </c:lineChart>
      <c:catAx>
        <c:axId val="2191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10784"/>
        <c:crosses val="autoZero"/>
        <c:auto val="1"/>
        <c:lblAlgn val="ctr"/>
        <c:lblOffset val="100"/>
        <c:noMultiLvlLbl val="0"/>
      </c:catAx>
      <c:valAx>
        <c:axId val="2191107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092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8966300225024971"/>
          <c:y val="9.178331389608487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Total!$A$7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multiLvlStrRef>
              <c:f>(Total!$A$5:$BF$5,Total!$A$7:$BF$7,Total!$A$10:$BF$10)</c:f>
              <c:multiLvlStrCache>
                <c:ptCount val="6"/>
                <c:lvl>
                  <c:pt idx="1">
                    <c:v>TOTAL</c:v>
                  </c:pt>
                  <c:pt idx="2">
                    <c:v>Jang</c:v>
                  </c:pt>
                  <c:pt idx="3">
                    <c:v>594929</c:v>
                  </c:pt>
                  <c:pt idx="4">
                    <c:v>Express</c:v>
                  </c:pt>
                  <c:pt idx="5">
                    <c:v>382442</c:v>
                  </c:pt>
                </c:lvl>
                <c:lvl>
                  <c:pt idx="1">
                    <c:v>1-5-Aug'25</c:v>
                  </c:pt>
                </c:lvl>
                <c:lvl>
                  <c:pt idx="1">
                    <c:v>Jul'25</c:v>
                  </c:pt>
                </c:lvl>
                <c:lvl>
                  <c:pt idx="1">
                    <c:v>Jun'25</c:v>
                  </c:pt>
                  <c:pt idx="3">
                    <c:v>50361</c:v>
                  </c:pt>
                  <c:pt idx="5">
                    <c:v>26242</c:v>
                  </c:pt>
                </c:lvl>
                <c:lvl>
                  <c:pt idx="1">
                    <c:v>May'25</c:v>
                  </c:pt>
                  <c:pt idx="3">
                    <c:v>38097</c:v>
                  </c:pt>
                  <c:pt idx="5">
                    <c:v>26468</c:v>
                  </c:pt>
                </c:lvl>
                <c:lvl>
                  <c:pt idx="1">
                    <c:v>Apr'25</c:v>
                  </c:pt>
                  <c:pt idx="3">
                    <c:v>37409</c:v>
                  </c:pt>
                  <c:pt idx="5">
                    <c:v>19459</c:v>
                  </c:pt>
                </c:lvl>
                <c:lvl>
                  <c:pt idx="1">
                    <c:v>Mar'25</c:v>
                  </c:pt>
                  <c:pt idx="3">
                    <c:v>63802</c:v>
                  </c:pt>
                  <c:pt idx="5">
                    <c:v>34829</c:v>
                  </c:pt>
                </c:lvl>
                <c:lvl>
                  <c:pt idx="1">
                    <c:v>Feb'25</c:v>
                  </c:pt>
                  <c:pt idx="3">
                    <c:v>91908</c:v>
                  </c:pt>
                  <c:pt idx="5">
                    <c:v>76450</c:v>
                  </c:pt>
                </c:lvl>
                <c:lvl>
                  <c:pt idx="1">
                    <c:v>Jan'25</c:v>
                  </c:pt>
                  <c:pt idx="3">
                    <c:v>46201</c:v>
                  </c:pt>
                  <c:pt idx="5">
                    <c:v>17330</c:v>
                  </c:pt>
                </c:lvl>
                <c:lvl>
                  <c:pt idx="1">
                    <c:v>Dec'24</c:v>
                  </c:pt>
                  <c:pt idx="3">
                    <c:v>46964</c:v>
                  </c:pt>
                  <c:pt idx="5">
                    <c:v>26720</c:v>
                  </c:pt>
                </c:lvl>
                <c:lvl>
                  <c:pt idx="1">
                    <c:v>Nov'24</c:v>
                  </c:pt>
                  <c:pt idx="3">
                    <c:v>113769</c:v>
                  </c:pt>
                  <c:pt idx="5">
                    <c:v>92346</c:v>
                  </c:pt>
                </c:lvl>
                <c:lvl>
                  <c:pt idx="1">
                    <c:v>Oct'24 </c:v>
                  </c:pt>
                  <c:pt idx="3">
                    <c:v>47223</c:v>
                  </c:pt>
                  <c:pt idx="5">
                    <c:v>27414</c:v>
                  </c:pt>
                </c:lvl>
                <c:lvl>
                  <c:pt idx="1">
                    <c:v>Sep'24 </c:v>
                  </c:pt>
                  <c:pt idx="3">
                    <c:v>59195</c:v>
                  </c:pt>
                  <c:pt idx="5">
                    <c:v>35184</c:v>
                  </c:pt>
                </c:lvl>
                <c:lvl>
                  <c:pt idx="1">
                    <c:v>Aug'24 </c:v>
                  </c:pt>
                  <c:pt idx="3">
                    <c:v>55178</c:v>
                  </c:pt>
                  <c:pt idx="5">
                    <c:v>36388</c:v>
                  </c:pt>
                </c:lvl>
                <c:lvl>
                  <c:pt idx="1">
                    <c:v>Jul'24 </c:v>
                  </c:pt>
                  <c:pt idx="3">
                    <c:v>58523</c:v>
                  </c:pt>
                  <c:pt idx="5">
                    <c:v>31124</c:v>
                  </c:pt>
                </c:lvl>
              </c:multiLvlStrCache>
            </c:multiLvlStrRef>
          </c:cat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D-4D8F-8A9F-147421C131A2}"/>
            </c:ext>
          </c:extLst>
        </c:ser>
        <c:ser>
          <c:idx val="1"/>
          <c:order val="1"/>
          <c:tx>
            <c:strRef>
              <c:f>Total!$A$10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(Total!$A$5:$BF$5,Total!$A$7:$BF$7,Total!$A$10:$BF$10)</c:f>
              <c:multiLvlStrCache>
                <c:ptCount val="6"/>
                <c:lvl>
                  <c:pt idx="1">
                    <c:v>TOTAL</c:v>
                  </c:pt>
                  <c:pt idx="2">
                    <c:v>Jang</c:v>
                  </c:pt>
                  <c:pt idx="3">
                    <c:v>594929</c:v>
                  </c:pt>
                  <c:pt idx="4">
                    <c:v>Express</c:v>
                  </c:pt>
                  <c:pt idx="5">
                    <c:v>382442</c:v>
                  </c:pt>
                </c:lvl>
                <c:lvl>
                  <c:pt idx="1">
                    <c:v>1-5-Aug'25</c:v>
                  </c:pt>
                </c:lvl>
                <c:lvl>
                  <c:pt idx="1">
                    <c:v>Jul'25</c:v>
                  </c:pt>
                </c:lvl>
                <c:lvl>
                  <c:pt idx="1">
                    <c:v>Jun'25</c:v>
                  </c:pt>
                  <c:pt idx="3">
                    <c:v>50361</c:v>
                  </c:pt>
                  <c:pt idx="5">
                    <c:v>26242</c:v>
                  </c:pt>
                </c:lvl>
                <c:lvl>
                  <c:pt idx="1">
                    <c:v>May'25</c:v>
                  </c:pt>
                  <c:pt idx="3">
                    <c:v>38097</c:v>
                  </c:pt>
                  <c:pt idx="5">
                    <c:v>26468</c:v>
                  </c:pt>
                </c:lvl>
                <c:lvl>
                  <c:pt idx="1">
                    <c:v>Apr'25</c:v>
                  </c:pt>
                  <c:pt idx="3">
                    <c:v>37409</c:v>
                  </c:pt>
                  <c:pt idx="5">
                    <c:v>19459</c:v>
                  </c:pt>
                </c:lvl>
                <c:lvl>
                  <c:pt idx="1">
                    <c:v>Mar'25</c:v>
                  </c:pt>
                  <c:pt idx="3">
                    <c:v>63802</c:v>
                  </c:pt>
                  <c:pt idx="5">
                    <c:v>34829</c:v>
                  </c:pt>
                </c:lvl>
                <c:lvl>
                  <c:pt idx="1">
                    <c:v>Feb'25</c:v>
                  </c:pt>
                  <c:pt idx="3">
                    <c:v>91908</c:v>
                  </c:pt>
                  <c:pt idx="5">
                    <c:v>76450</c:v>
                  </c:pt>
                </c:lvl>
                <c:lvl>
                  <c:pt idx="1">
                    <c:v>Jan'25</c:v>
                  </c:pt>
                  <c:pt idx="3">
                    <c:v>46201</c:v>
                  </c:pt>
                  <c:pt idx="5">
                    <c:v>17330</c:v>
                  </c:pt>
                </c:lvl>
                <c:lvl>
                  <c:pt idx="1">
                    <c:v>Dec'24</c:v>
                  </c:pt>
                  <c:pt idx="3">
                    <c:v>46964</c:v>
                  </c:pt>
                  <c:pt idx="5">
                    <c:v>26720</c:v>
                  </c:pt>
                </c:lvl>
                <c:lvl>
                  <c:pt idx="1">
                    <c:v>Nov'24</c:v>
                  </c:pt>
                  <c:pt idx="3">
                    <c:v>113769</c:v>
                  </c:pt>
                  <c:pt idx="5">
                    <c:v>92346</c:v>
                  </c:pt>
                </c:lvl>
                <c:lvl>
                  <c:pt idx="1">
                    <c:v>Oct'24 </c:v>
                  </c:pt>
                  <c:pt idx="3">
                    <c:v>47223</c:v>
                  </c:pt>
                  <c:pt idx="5">
                    <c:v>27414</c:v>
                  </c:pt>
                </c:lvl>
                <c:lvl>
                  <c:pt idx="1">
                    <c:v>Sep'24 </c:v>
                  </c:pt>
                  <c:pt idx="3">
                    <c:v>59195</c:v>
                  </c:pt>
                  <c:pt idx="5">
                    <c:v>35184</c:v>
                  </c:pt>
                </c:lvl>
                <c:lvl>
                  <c:pt idx="1">
                    <c:v>Aug'24 </c:v>
                  </c:pt>
                  <c:pt idx="3">
                    <c:v>55178</c:v>
                  </c:pt>
                  <c:pt idx="5">
                    <c:v>36388</c:v>
                  </c:pt>
                </c:lvl>
                <c:lvl>
                  <c:pt idx="1">
                    <c:v>Jul'24 </c:v>
                  </c:pt>
                  <c:pt idx="3">
                    <c:v>58523</c:v>
                  </c:pt>
                  <c:pt idx="5">
                    <c:v>31124</c:v>
                  </c:pt>
                </c:lvl>
              </c:multiLvlStrCache>
            </c:multiLvlStrRef>
          </c:cat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D-4D8F-8A9F-147421C13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156864"/>
        <c:axId val="219158784"/>
      </c:lineChart>
      <c:catAx>
        <c:axId val="21915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58784"/>
        <c:crosses val="autoZero"/>
        <c:auto val="1"/>
        <c:lblAlgn val="ctr"/>
        <c:lblOffset val="100"/>
        <c:noMultiLvlLbl val="0"/>
      </c:catAx>
      <c:valAx>
        <c:axId val="21915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5686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0914138847771172"/>
          <c:y val="0.1571291494522348"/>
          <c:w val="0.38171695029026015"/>
          <c:h val="0.131233248646573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20577154727166666"/>
          <c:y val="6.987233816970419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22610722611146"/>
          <c:y val="0.46111111111111114"/>
          <c:w val="0.8554778554778556"/>
          <c:h val="0.37777777777778815"/>
        </c:manualLayout>
      </c:layout>
      <c:lineChart>
        <c:grouping val="standard"/>
        <c:varyColors val="0"/>
        <c:ser>
          <c:idx val="0"/>
          <c:order val="0"/>
          <c:tx>
            <c:strRef>
              <c:f>Total!$A$17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45E-45C0-9248-1F8571FE8ACF}"/>
            </c:ext>
          </c:extLst>
        </c:ser>
        <c:ser>
          <c:idx val="1"/>
          <c:order val="1"/>
          <c:tx>
            <c:strRef>
              <c:f>Total!$A$20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tx2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45E-45C0-9248-1F8571FE8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188608"/>
        <c:axId val="21920307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Total!$A$18</c15:sqref>
                        </c15:formulaRef>
                      </c:ext>
                    </c:extLst>
                    <c:strCache>
                      <c:ptCount val="1"/>
                      <c:pt idx="0">
                        <c:v>The News</c:v>
                      </c:pt>
                    </c:strCache>
                  </c:strRef>
                </c:tx>
                <c:spPr>
                  <a:ln w="2222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rgbClr val="FF0000"/>
                    </a:solidFill>
                    <a:ln w="9525">
                      <a:solidFill>
                        <a:srgbClr val="FF0000"/>
                      </a:solidFill>
                      <a:round/>
                    </a:ln>
                    <a:effectLst/>
                  </c:spPr>
                </c:marker>
                <c:dPt>
                  <c:idx val="3"/>
                  <c:marker>
                    <c:spPr>
                      <a:solidFill>
                        <a:schemeClr val="tx2"/>
                      </a:solidFill>
                      <a:ln w="9525">
                        <a:solidFill>
                          <a:srgbClr val="FF0000"/>
                        </a:solidFill>
                        <a:round/>
                      </a:ln>
                      <a:effectLst/>
                    </c:spPr>
                  </c:marker>
                  <c:bubble3D val="0"/>
                  <c:extLst>
                    <c:ext xmlns:c16="http://schemas.microsoft.com/office/drawing/2014/chart" uri="{C3380CC4-5D6E-409C-BE32-E72D297353CC}">
                      <c16:uniqueId val="{00000002-845E-45C0-9248-1F8571FE8ACF}"/>
                    </c:ext>
                  </c:extLst>
                </c:dPt>
                <c:val>
                  <c:num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'FED-PID(ALL)'!#REF!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3-845E-45C0-9248-1F8571FE8ACF}"/>
                  </c:ext>
                </c:extLst>
              </c15:ser>
            </c15:filteredLineSeries>
          </c:ext>
        </c:extLst>
      </c:lineChart>
      <c:catAx>
        <c:axId val="21918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03072"/>
        <c:crosses val="autoZero"/>
        <c:auto val="1"/>
        <c:lblAlgn val="ctr"/>
        <c:lblOffset val="100"/>
        <c:noMultiLvlLbl val="0"/>
      </c:catAx>
      <c:valAx>
        <c:axId val="21920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8860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4132352339706156"/>
          <c:y val="0.15546931969424627"/>
          <c:w val="0.51735295320587682"/>
          <c:h val="0.1366080580103314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4766564254044776"/>
          <c:y val="7.067157472406087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743119266055009E-2"/>
          <c:y val="0.46111111111111114"/>
          <c:w val="0.87155963302753781"/>
          <c:h val="0.37777777777778815"/>
        </c:manualLayout>
      </c:layout>
      <c:lineChart>
        <c:grouping val="standard"/>
        <c:varyColors val="0"/>
        <c:ser>
          <c:idx val="0"/>
          <c:order val="0"/>
          <c:tx>
            <c:strRef>
              <c:f>Total!$A$27</c:f>
              <c:strCache>
                <c:ptCount val="1"/>
                <c:pt idx="0">
                  <c:v>Kawish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CBD-40BF-96FE-BE5EF564FFD2}"/>
            </c:ext>
          </c:extLst>
        </c:ser>
        <c:ser>
          <c:idx val="1"/>
          <c:order val="1"/>
          <c:tx>
            <c:strRef>
              <c:f>Total!$A$10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'FED-PID(ALL)'!#REF!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'FED-PID(ALL)'!#REF!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CBD-40BF-96FE-BE5EF564F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907008"/>
        <c:axId val="218908928"/>
      </c:lineChart>
      <c:catAx>
        <c:axId val="2189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08928"/>
        <c:crosses val="autoZero"/>
        <c:auto val="1"/>
        <c:lblAlgn val="ctr"/>
        <c:lblOffset val="100"/>
        <c:noMultiLvlLbl val="0"/>
      </c:catAx>
      <c:valAx>
        <c:axId val="21890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0700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58110098422572"/>
          <c:y val="0.25058895280006732"/>
          <c:w val="0.86690038705833461"/>
          <c:h val="0.5021977890566468"/>
        </c:manualLayout>
      </c:layout>
      <c:lineChart>
        <c:grouping val="stacked"/>
        <c:varyColors val="0"/>
        <c:ser>
          <c:idx val="0"/>
          <c:order val="0"/>
          <c:tx>
            <c:strRef>
              <c:f>Total!$A$33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Total!$B$5:$BF$5</c:f>
              <c:strCache>
                <c:ptCount val="15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Jul'25</c:v>
                </c:pt>
                <c:pt idx="13">
                  <c:v>1-5-Aug'25</c:v>
                </c:pt>
                <c:pt idx="14">
                  <c:v>TOTAL</c:v>
                </c:pt>
              </c:strCache>
            </c:strRef>
          </c:cat>
          <c:val>
            <c:numRef>
              <c:f>Total!$B$33:$BF$33</c:f>
              <c:numCache>
                <c:formatCode>0%</c:formatCode>
                <c:ptCount val="15"/>
                <c:pt idx="0">
                  <c:v>0</c:v>
                </c:pt>
                <c:pt idx="1">
                  <c:v>1.0259917920656635E-2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2.930914166085136E-2</c:v>
                </c:pt>
                <c:pt idx="6">
                  <c:v>2.7447392497712716E-2</c:v>
                </c:pt>
                <c:pt idx="7">
                  <c:v>2.1940516821062895E-2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4">
                  <c:v>1.0154361167937512E-2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D-45B3-8CE2-502B3D309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8943488"/>
        <c:axId val="218945024"/>
      </c:lineChart>
      <c:catAx>
        <c:axId val="21894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45024"/>
        <c:crosses val="autoZero"/>
        <c:auto val="1"/>
        <c:lblAlgn val="ctr"/>
        <c:lblOffset val="100"/>
        <c:noMultiLvlLbl val="0"/>
      </c:catAx>
      <c:valAx>
        <c:axId val="21894502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434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0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321573682014447"/>
          <c:y val="1.5949954818927223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'KHI-CM'!$A$13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'KHI-CM'!$B$5:$BE$5</c:f>
              <c:strCache>
                <c:ptCount val="14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1-15-Jul'25</c:v>
                </c:pt>
                <c:pt idx="13">
                  <c:v>TOTAL</c:v>
                </c:pt>
              </c:strCache>
            </c:strRef>
          </c:cat>
          <c:val>
            <c:numRef>
              <c:f>'KHI-CM'!$B$13:$BE$13</c:f>
              <c:numCache>
                <c:formatCode>0%</c:formatCode>
                <c:ptCount val="14"/>
                <c:pt idx="0">
                  <c:v>0.25988374331139086</c:v>
                </c:pt>
                <c:pt idx="1">
                  <c:v>0.307202723454643</c:v>
                </c:pt>
                <c:pt idx="2">
                  <c:v>0.2384155021643764</c:v>
                </c:pt>
                <c:pt idx="3">
                  <c:v>0.1991849076447775</c:v>
                </c:pt>
                <c:pt idx="4">
                  <c:v>0.41751801214619899</c:v>
                </c:pt>
                <c:pt idx="5">
                  <c:v>0.26978565200940957</c:v>
                </c:pt>
                <c:pt idx="6">
                  <c:v>0.21802970804165955</c:v>
                </c:pt>
                <c:pt idx="7">
                  <c:v>0.21312662519337744</c:v>
                </c:pt>
                <c:pt idx="8">
                  <c:v>0.26144964223904116</c:v>
                </c:pt>
                <c:pt idx="9">
                  <c:v>0.19349149456676337</c:v>
                </c:pt>
                <c:pt idx="10">
                  <c:v>0.29061710657428219</c:v>
                </c:pt>
                <c:pt idx="11">
                  <c:v>0.21548274137068535</c:v>
                </c:pt>
                <c:pt idx="12">
                  <c:v>0</c:v>
                </c:pt>
                <c:pt idx="13">
                  <c:v>0.28369917200185762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BC-4ED9-9487-E4B97B90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6127616"/>
        <c:axId val="210313984"/>
      </c:lineChart>
      <c:catAx>
        <c:axId val="24612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13984"/>
        <c:crosses val="autoZero"/>
        <c:auto val="1"/>
        <c:lblAlgn val="ctr"/>
        <c:lblOffset val="100"/>
        <c:noMultiLvlLbl val="0"/>
      </c:catAx>
      <c:valAx>
        <c:axId val="2103139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276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000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8543947485573262"/>
          <c:y val="3.703664819632435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'KHI-CM'!$A$33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'KHI-CM'!$B$5:$BE$5</c:f>
              <c:strCache>
                <c:ptCount val="14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1-15-Jul'25</c:v>
                </c:pt>
                <c:pt idx="13">
                  <c:v>TOTAL</c:v>
                </c:pt>
              </c:strCache>
            </c:strRef>
          </c:cat>
          <c:val>
            <c:numRef>
              <c:f>'KHI-CM'!$B$33:$BE$33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3.7812288993923027E-2</c:v>
                </c:pt>
                <c:pt idx="6">
                  <c:v>2.9865604778496764E-2</c:v>
                </c:pt>
                <c:pt idx="7">
                  <c:v>4.8128342245989303E-2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1.3254357430693791E-2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2-4974-8818-F06C26B68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0347136"/>
        <c:axId val="210348672"/>
      </c:lineChart>
      <c:catAx>
        <c:axId val="2103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8672"/>
        <c:crosses val="autoZero"/>
        <c:auto val="1"/>
        <c:lblAlgn val="ctr"/>
        <c:lblOffset val="100"/>
        <c:noMultiLvlLbl val="0"/>
      </c:catAx>
      <c:valAx>
        <c:axId val="2103486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471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20967627100799771"/>
          <c:y val="2.82991631159946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'KHI-CM'!$A$7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F1-4F26-B1EE-32EEC4D9842E}"/>
            </c:ext>
          </c:extLst>
        </c:ser>
        <c:ser>
          <c:idx val="1"/>
          <c:order val="1"/>
          <c:tx>
            <c:strRef>
              <c:f>'KHI-CM'!$A$10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F1-4F26-B1EE-32EEC4D98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970176"/>
        <c:axId val="217972096"/>
      </c:lineChart>
      <c:catAx>
        <c:axId val="21797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72096"/>
        <c:crosses val="autoZero"/>
        <c:auto val="1"/>
        <c:lblAlgn val="ctr"/>
        <c:lblOffset val="100"/>
        <c:noMultiLvlLbl val="0"/>
      </c:catAx>
      <c:valAx>
        <c:axId val="21797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70176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6419145489077094"/>
          <c:y val="3.4249961151885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'KHI-CM'!$A$17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09D-4058-BB07-42E15E380679}"/>
            </c:ext>
          </c:extLst>
        </c:ser>
        <c:ser>
          <c:idx val="1"/>
          <c:order val="1"/>
          <c:tx>
            <c:strRef>
              <c:f>'KHI-CM'!$A$20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09D-4058-BB07-42E15E380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051328"/>
        <c:axId val="218053248"/>
      </c:lineChart>
      <c:catAx>
        <c:axId val="21805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053248"/>
        <c:crosses val="autoZero"/>
        <c:auto val="1"/>
        <c:lblAlgn val="ctr"/>
        <c:lblOffset val="100"/>
        <c:noMultiLvlLbl val="0"/>
      </c:catAx>
      <c:valAx>
        <c:axId val="21805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05132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4463219115292519"/>
          <c:y val="2.77421292630314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'KHI-CM'!$A$27</c:f>
              <c:strCache>
                <c:ptCount val="1"/>
                <c:pt idx="0">
                  <c:v>Kawish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F4A-4F0C-BC6F-E28048EEEAE3}"/>
            </c:ext>
          </c:extLst>
        </c:ser>
        <c:ser>
          <c:idx val="1"/>
          <c:order val="1"/>
          <c:tx>
            <c:strRef>
              <c:f>'KHI-CM'!$A$31</c:f>
              <c:strCache>
                <c:ptCount val="1"/>
                <c:pt idx="0">
                  <c:v>Sindh 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'FED-PID(K)'!#REF!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'FED-PID(K)'!#REF!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F4A-4F0C-BC6F-E28048EEE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103808"/>
        <c:axId val="218105728"/>
      </c:lineChart>
      <c:catAx>
        <c:axId val="21810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5728"/>
        <c:crosses val="autoZero"/>
        <c:auto val="1"/>
        <c:lblAlgn val="ctr"/>
        <c:lblOffset val="100"/>
        <c:noMultiLvlLbl val="0"/>
      </c:catAx>
      <c:valAx>
        <c:axId val="21810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380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0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'KHI-CM'!$A$23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'KHI-CM'!$B$5:$BE$5</c:f>
              <c:strCache>
                <c:ptCount val="14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1-15-Jul'25</c:v>
                </c:pt>
                <c:pt idx="13">
                  <c:v>TOTAL</c:v>
                </c:pt>
              </c:strCache>
            </c:strRef>
          </c:cat>
          <c:val>
            <c:numRef>
              <c:f>'KHI-CM'!$B$23:$BE$23</c:f>
              <c:numCache>
                <c:formatCode>0%</c:formatCode>
                <c:ptCount val="14"/>
                <c:pt idx="0">
                  <c:v>0.22088041557328764</c:v>
                </c:pt>
                <c:pt idx="1">
                  <c:v>0.19265514532600156</c:v>
                </c:pt>
                <c:pt idx="2">
                  <c:v>0.18774931592654864</c:v>
                </c:pt>
                <c:pt idx="3">
                  <c:v>0.16462455180952873</c:v>
                </c:pt>
                <c:pt idx="4">
                  <c:v>0.41211605673391644</c:v>
                </c:pt>
                <c:pt idx="5">
                  <c:v>0.20827566110584977</c:v>
                </c:pt>
                <c:pt idx="6">
                  <c:v>0.24881813125695218</c:v>
                </c:pt>
                <c:pt idx="7">
                  <c:v>0.22515766149650587</c:v>
                </c:pt>
                <c:pt idx="8">
                  <c:v>0.14071303976809266</c:v>
                </c:pt>
                <c:pt idx="9">
                  <c:v>0.13358892280205464</c:v>
                </c:pt>
                <c:pt idx="10">
                  <c:v>0.17509570824098328</c:v>
                </c:pt>
                <c:pt idx="11">
                  <c:v>9.0338135492320518E-2</c:v>
                </c:pt>
                <c:pt idx="13">
                  <c:v>0.22678973168323963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4-4DD3-A604-B4B2B0D6C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8151936"/>
        <c:axId val="218161920"/>
      </c:lineChart>
      <c:catAx>
        <c:axId val="2181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61920"/>
        <c:crosses val="autoZero"/>
        <c:auto val="1"/>
        <c:lblAlgn val="ctr"/>
        <c:lblOffset val="100"/>
        <c:noMultiLvlLbl val="0"/>
      </c:catAx>
      <c:valAx>
        <c:axId val="2181619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519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'LHE-CM'!$A$13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'LHE-CM'!$B$5:$BE$5</c:f>
              <c:strCache>
                <c:ptCount val="14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1-15-Jul'25</c:v>
                </c:pt>
                <c:pt idx="13">
                  <c:v>TOTAL</c:v>
                </c:pt>
              </c:strCache>
            </c:strRef>
          </c:cat>
          <c:val>
            <c:numRef>
              <c:f>'LHE-CM'!$B$13:$BE$13</c:f>
              <c:numCache>
                <c:formatCode>0%</c:formatCode>
                <c:ptCount val="14"/>
                <c:pt idx="0">
                  <c:v>0.15943957262372746</c:v>
                </c:pt>
                <c:pt idx="1">
                  <c:v>0.19792025621794743</c:v>
                </c:pt>
                <c:pt idx="2">
                  <c:v>0.13232155560825232</c:v>
                </c:pt>
                <c:pt idx="3">
                  <c:v>0.10090207232832182</c:v>
                </c:pt>
                <c:pt idx="4">
                  <c:v>0.12461739233598292</c:v>
                </c:pt>
                <c:pt idx="5">
                  <c:v>0.11799235124959237</c:v>
                </c:pt>
                <c:pt idx="6">
                  <c:v>0.10266474876270815</c:v>
                </c:pt>
                <c:pt idx="7">
                  <c:v>0.21424100156494522</c:v>
                </c:pt>
                <c:pt idx="8">
                  <c:v>0.16768721140333268</c:v>
                </c:pt>
                <c:pt idx="9">
                  <c:v>9.3495353824160118E-2</c:v>
                </c:pt>
                <c:pt idx="10">
                  <c:v>0.12023594558805827</c:v>
                </c:pt>
                <c:pt idx="11">
                  <c:v>0.20404107320304737</c:v>
                </c:pt>
                <c:pt idx="13">
                  <c:v>0.165055714072394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0-4F85-AFDE-B129B778A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6834304"/>
        <c:axId val="246835840"/>
      </c:lineChart>
      <c:catAx>
        <c:axId val="24683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35840"/>
        <c:crosses val="autoZero"/>
        <c:auto val="1"/>
        <c:lblAlgn val="ctr"/>
        <c:lblOffset val="100"/>
        <c:noMultiLvlLbl val="0"/>
      </c:catAx>
      <c:valAx>
        <c:axId val="2468358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343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'LHE-CM'!$A$23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'LHE-CM'!$B$5:$BE$5</c:f>
              <c:strCache>
                <c:ptCount val="14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1-15-Jul'25</c:v>
                </c:pt>
                <c:pt idx="13">
                  <c:v>TOTAL</c:v>
                </c:pt>
              </c:strCache>
            </c:strRef>
          </c:cat>
          <c:val>
            <c:numRef>
              <c:f>'LHE-CM'!$B$23:$BE$23</c:f>
              <c:numCache>
                <c:formatCode>0%</c:formatCode>
                <c:ptCount val="14"/>
                <c:pt idx="0">
                  <c:v>0.16963988919667591</c:v>
                </c:pt>
                <c:pt idx="1">
                  <c:v>0.23074953921769403</c:v>
                </c:pt>
                <c:pt idx="2">
                  <c:v>0.22264130012757224</c:v>
                </c:pt>
                <c:pt idx="3">
                  <c:v>6.2614027974863165E-2</c:v>
                </c:pt>
                <c:pt idx="4">
                  <c:v>4.8900988102440007E-2</c:v>
                </c:pt>
                <c:pt idx="5">
                  <c:v>6.0613603833468171E-2</c:v>
                </c:pt>
                <c:pt idx="6">
                  <c:v>9.8155588020452891E-2</c:v>
                </c:pt>
                <c:pt idx="7">
                  <c:v>0.30946640763367117</c:v>
                </c:pt>
                <c:pt idx="8">
                  <c:v>0.1165886483323581</c:v>
                </c:pt>
                <c:pt idx="9">
                  <c:v>1.302813715733285E-2</c:v>
                </c:pt>
                <c:pt idx="10">
                  <c:v>0.13180562327320006</c:v>
                </c:pt>
                <c:pt idx="11">
                  <c:v>0.2600476839237057</c:v>
                </c:pt>
                <c:pt idx="13">
                  <c:v>0.19906294054233353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0-4535-A8D1-C8DB2DC48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6848896"/>
        <c:axId val="246871168"/>
      </c:lineChart>
      <c:catAx>
        <c:axId val="2468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71168"/>
        <c:crosses val="autoZero"/>
        <c:auto val="1"/>
        <c:lblAlgn val="ctr"/>
        <c:lblOffset val="100"/>
        <c:noMultiLvlLbl val="0"/>
      </c:catAx>
      <c:valAx>
        <c:axId val="2468711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84889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8350835703733645"/>
          <c:y val="5.07067728636325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'LHE-CM'!$A$7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strRef>
              <c:f>'LHE-CM'!$A$7:$S$10</c:f>
              <c:strCache>
                <c:ptCount val="4"/>
                <c:pt idx="0">
                  <c:v>Jang</c:v>
                </c:pt>
                <c:pt idx="1">
                  <c:v>Nawa-e-Waqt</c:v>
                </c:pt>
                <c:pt idx="2">
                  <c:v>Dunya</c:v>
                </c:pt>
                <c:pt idx="3">
                  <c:v>Express</c:v>
                </c:pt>
              </c:strCache>
            </c:strRef>
          </c:cat>
          <c:val>
            <c:numRef>
              <c:f>'FED-PID(L)'!#REF!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3-4DD7-9FBC-C00A31A55DE8}"/>
            </c:ext>
          </c:extLst>
        </c:ser>
        <c:ser>
          <c:idx val="1"/>
          <c:order val="1"/>
          <c:tx>
            <c:strRef>
              <c:f>'LHE-CM'!$A$10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'LHE-CM'!$A$7:$S$10</c:f>
              <c:strCache>
                <c:ptCount val="4"/>
                <c:pt idx="0">
                  <c:v>Jang</c:v>
                </c:pt>
                <c:pt idx="1">
                  <c:v>Nawa-e-Waqt</c:v>
                </c:pt>
                <c:pt idx="2">
                  <c:v>Dunya</c:v>
                </c:pt>
                <c:pt idx="3">
                  <c:v>Express</c:v>
                </c:pt>
              </c:strCache>
            </c:strRef>
          </c:cat>
          <c:val>
            <c:numRef>
              <c:f>'FED-PID(L)'!#REF!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3-4DD7-9FBC-C00A31A55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732672"/>
        <c:axId val="246738944"/>
      </c:lineChart>
      <c:catAx>
        <c:axId val="24673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38944"/>
        <c:crosses val="autoZero"/>
        <c:auto val="1"/>
        <c:lblAlgn val="ctr"/>
        <c:lblOffset val="100"/>
        <c:noMultiLvlLbl val="0"/>
      </c:catAx>
      <c:valAx>
        <c:axId val="24673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3267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'LHE-CM'!$A$17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0BB-4925-A3C2-23B846C36FAC}"/>
            </c:ext>
          </c:extLst>
        </c:ser>
        <c:ser>
          <c:idx val="1"/>
          <c:order val="1"/>
          <c:tx>
            <c:strRef>
              <c:f>'LHE-CM'!$A$20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'FED-PID(L)'!#REF!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0BB-4925-A3C2-23B846C36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23424"/>
        <c:axId val="247225344"/>
      </c:lineChart>
      <c:catAx>
        <c:axId val="24722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25344"/>
        <c:crosses val="autoZero"/>
        <c:auto val="1"/>
        <c:lblAlgn val="ctr"/>
        <c:lblOffset val="100"/>
        <c:noMultiLvlLbl val="0"/>
      </c:catAx>
      <c:valAx>
        <c:axId val="24722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2342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'ISB-CM'!$A$13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'ISB-CM'!$B$5:$BE$5</c:f>
              <c:strCache>
                <c:ptCount val="14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1-15-Jul'25</c:v>
                </c:pt>
                <c:pt idx="13">
                  <c:v>TOTAL</c:v>
                </c:pt>
              </c:strCache>
            </c:strRef>
          </c:cat>
          <c:val>
            <c:numRef>
              <c:f>'ISB-CM'!$B$13:$BE$13</c:f>
              <c:numCache>
                <c:formatCode>0%</c:formatCode>
                <c:ptCount val="14"/>
                <c:pt idx="0">
                  <c:v>0.35248221802874147</c:v>
                </c:pt>
                <c:pt idx="1">
                  <c:v>0.39675311819441694</c:v>
                </c:pt>
                <c:pt idx="2">
                  <c:v>0.284231793553127</c:v>
                </c:pt>
                <c:pt idx="3">
                  <c:v>0.28058387395736795</c:v>
                </c:pt>
                <c:pt idx="4">
                  <c:v>0.31929522990975506</c:v>
                </c:pt>
                <c:pt idx="5">
                  <c:v>0.31779448621553885</c:v>
                </c:pt>
                <c:pt idx="6">
                  <c:v>0.21175869866511052</c:v>
                </c:pt>
                <c:pt idx="7">
                  <c:v>0.43954595386305384</c:v>
                </c:pt>
                <c:pt idx="8">
                  <c:v>0.26626597420785436</c:v>
                </c:pt>
                <c:pt idx="9">
                  <c:v>0.35195202257761055</c:v>
                </c:pt>
                <c:pt idx="10">
                  <c:v>0.43916228307359523</c:v>
                </c:pt>
                <c:pt idx="11">
                  <c:v>0.32998342866306729</c:v>
                </c:pt>
                <c:pt idx="13">
                  <c:v>0.33050273167859195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6-4A8D-B4BE-74BEC9BD8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8981120"/>
        <c:axId val="218982656"/>
      </c:lineChart>
      <c:catAx>
        <c:axId val="2189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82656"/>
        <c:crosses val="autoZero"/>
        <c:auto val="1"/>
        <c:lblAlgn val="ctr"/>
        <c:lblOffset val="100"/>
        <c:noMultiLvlLbl val="0"/>
      </c:catAx>
      <c:valAx>
        <c:axId val="21898265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9811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'ISB-CM'!$A$23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'ISB-CM'!$B$5:$BE$5</c:f>
              <c:strCache>
                <c:ptCount val="14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1-15-Jul'25</c:v>
                </c:pt>
                <c:pt idx="13">
                  <c:v>TOTAL</c:v>
                </c:pt>
              </c:strCache>
            </c:strRef>
          </c:cat>
          <c:val>
            <c:numRef>
              <c:f>'ISB-CM'!$B$23:$BE$23</c:f>
              <c:numCache>
                <c:formatCode>0%</c:formatCode>
                <c:ptCount val="14"/>
                <c:pt idx="0">
                  <c:v>0.3421832144816237</c:v>
                </c:pt>
                <c:pt idx="1">
                  <c:v>0.25311436010414579</c:v>
                </c:pt>
                <c:pt idx="2">
                  <c:v>0.23000570450656019</c:v>
                </c:pt>
                <c:pt idx="3">
                  <c:v>0.14824820599409033</c:v>
                </c:pt>
                <c:pt idx="4">
                  <c:v>0.2523298127274341</c:v>
                </c:pt>
                <c:pt idx="5">
                  <c:v>0.22004428236519927</c:v>
                </c:pt>
                <c:pt idx="6">
                  <c:v>0.28224767843828374</c:v>
                </c:pt>
                <c:pt idx="7">
                  <c:v>0.29254911967338609</c:v>
                </c:pt>
                <c:pt idx="8">
                  <c:v>0.20505133778010942</c:v>
                </c:pt>
                <c:pt idx="9">
                  <c:v>0.25073427113927965</c:v>
                </c:pt>
                <c:pt idx="10">
                  <c:v>9.7644879597777193E-2</c:v>
                </c:pt>
                <c:pt idx="11">
                  <c:v>0.19586818214311244</c:v>
                </c:pt>
                <c:pt idx="13">
                  <c:v>0.22641856698507354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1-4163-9A61-2CB68FC2A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127040"/>
        <c:axId val="247251712"/>
      </c:lineChart>
      <c:catAx>
        <c:axId val="24712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251712"/>
        <c:crosses val="autoZero"/>
        <c:auto val="1"/>
        <c:lblAlgn val="ctr"/>
        <c:lblOffset val="100"/>
        <c:noMultiLvlLbl val="0"/>
      </c:catAx>
      <c:valAx>
        <c:axId val="2472517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270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'ISB-CM'!$A$33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'ISB-CM'!$B$5:$BE$5</c:f>
              <c:strCache>
                <c:ptCount val="14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1-15-Jul'25</c:v>
                </c:pt>
                <c:pt idx="13">
                  <c:v>TOTAL</c:v>
                </c:pt>
              </c:strCache>
            </c:strRef>
          </c:cat>
          <c:val>
            <c:numRef>
              <c:f>'ISB-CM'!$B$33:$BE$33</c:f>
              <c:numCache>
                <c:formatCode>0%</c:formatCode>
                <c:ptCount val="14"/>
                <c:pt idx="0">
                  <c:v>0</c:v>
                </c:pt>
                <c:pt idx="1">
                  <c:v>2.050580997949419E-2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6-419D-9177-47A921FB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162368"/>
        <c:axId val="247163904"/>
      </c:lineChart>
      <c:catAx>
        <c:axId val="2471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63904"/>
        <c:crosses val="autoZero"/>
        <c:auto val="1"/>
        <c:lblAlgn val="ctr"/>
        <c:lblOffset val="100"/>
        <c:noMultiLvlLbl val="0"/>
      </c:catAx>
      <c:valAx>
        <c:axId val="2471639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623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'ISB-CM'!$A$7</c:f>
              <c:strCache>
                <c:ptCount val="1"/>
                <c:pt idx="0">
                  <c:v>Jang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0F-4EB5-B108-57DFE6BCBC54}"/>
            </c:ext>
          </c:extLst>
        </c:ser>
        <c:ser>
          <c:idx val="1"/>
          <c:order val="1"/>
          <c:tx>
            <c:strRef>
              <c:f>'ISB-CM'!$A$10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60F-4EB5-B108-57DFE6BCB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664640"/>
        <c:axId val="247666560"/>
      </c:lineChart>
      <c:catAx>
        <c:axId val="24766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66560"/>
        <c:crosses val="autoZero"/>
        <c:auto val="1"/>
        <c:lblAlgn val="ctr"/>
        <c:lblOffset val="100"/>
        <c:noMultiLvlLbl val="0"/>
      </c:catAx>
      <c:valAx>
        <c:axId val="24766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6646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'ISB-CM'!$A$17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8AE-4818-8F6B-775BD4AF8D33}"/>
            </c:ext>
          </c:extLst>
        </c:ser>
        <c:ser>
          <c:idx val="1"/>
          <c:order val="1"/>
          <c:tx>
            <c:strRef>
              <c:f>'ISB-CM'!$A$20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8AE-4818-8F6B-775BD4AF8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700480"/>
        <c:axId val="247714944"/>
      </c:lineChart>
      <c:catAx>
        <c:axId val="24770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14944"/>
        <c:crosses val="autoZero"/>
        <c:auto val="1"/>
        <c:lblAlgn val="ctr"/>
        <c:lblOffset val="100"/>
        <c:noMultiLvlLbl val="0"/>
      </c:catAx>
      <c:valAx>
        <c:axId val="247714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0048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'ISB-CM'!$A$27</c:f>
              <c:strCache>
                <c:ptCount val="1"/>
                <c:pt idx="0">
                  <c:v>Kawish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949-4C18-AC69-9301D62ED0E9}"/>
            </c:ext>
          </c:extLst>
        </c:ser>
        <c:ser>
          <c:idx val="1"/>
          <c:order val="1"/>
          <c:tx>
            <c:strRef>
              <c:f>'ISB-CM'!$A$31</c:f>
              <c:strCache>
                <c:ptCount val="1"/>
                <c:pt idx="0">
                  <c:v>Sindh 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'FED-PID(I)'!#REF!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'FED-PID(I)'!#REF!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949-4C18-AC69-9301D62ED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25280"/>
        <c:axId val="247431552"/>
      </c:lineChart>
      <c:catAx>
        <c:axId val="24742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31552"/>
        <c:crosses val="autoZero"/>
        <c:auto val="1"/>
        <c:lblAlgn val="ctr"/>
        <c:lblOffset val="100"/>
        <c:noMultiLvlLbl val="0"/>
      </c:catAx>
      <c:valAx>
        <c:axId val="24743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2528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'BDD-CM'!$A$12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'BDD-CM'!$B$5:$BF$5</c:f>
              <c:strCache>
                <c:ptCount val="15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Jul'25</c:v>
                </c:pt>
                <c:pt idx="13">
                  <c:v>1-5-Aug'25</c:v>
                </c:pt>
                <c:pt idx="14">
                  <c:v>TOTAL</c:v>
                </c:pt>
              </c:strCache>
            </c:strRef>
          </c:cat>
          <c:val>
            <c:numRef>
              <c:f>'BDD-CM'!$B$12:$BF$12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7-4696-8E82-78813EEAD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538432"/>
        <c:axId val="247539968"/>
      </c:lineChart>
      <c:catAx>
        <c:axId val="24753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39968"/>
        <c:crosses val="autoZero"/>
        <c:auto val="1"/>
        <c:lblAlgn val="ctr"/>
        <c:lblOffset val="100"/>
        <c:noMultiLvlLbl val="0"/>
      </c:catAx>
      <c:valAx>
        <c:axId val="2475399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3843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cap="none" spc="20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Market share</a:t>
            </a:r>
            <a:endParaRPr lang="en-US" sz="1200">
              <a:solidFill>
                <a:srgbClr val="FF0000"/>
              </a:solidFill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'BDD-CM'!$A$20</c:f>
              <c:strCache>
                <c:ptCount val="1"/>
                <c:pt idx="0">
                  <c:v>% Market share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'BDD-CM'!$B$5:$BF$5</c:f>
              <c:strCache>
                <c:ptCount val="15"/>
                <c:pt idx="0">
                  <c:v>Jul'24 </c:v>
                </c:pt>
                <c:pt idx="1">
                  <c:v>Aug'24 </c:v>
                </c:pt>
                <c:pt idx="2">
                  <c:v>Sep'24 </c:v>
                </c:pt>
                <c:pt idx="3">
                  <c:v>Oct'24 </c:v>
                </c:pt>
                <c:pt idx="4">
                  <c:v>Nov'24</c:v>
                </c:pt>
                <c:pt idx="5">
                  <c:v>Dec'24</c:v>
                </c:pt>
                <c:pt idx="6">
                  <c:v>Jan'25</c:v>
                </c:pt>
                <c:pt idx="7">
                  <c:v>Feb'25</c:v>
                </c:pt>
                <c:pt idx="8">
                  <c:v>Mar'25</c:v>
                </c:pt>
                <c:pt idx="9">
                  <c:v>Apr'25</c:v>
                </c:pt>
                <c:pt idx="10">
                  <c:v>May'25</c:v>
                </c:pt>
                <c:pt idx="11">
                  <c:v>Jun'25</c:v>
                </c:pt>
                <c:pt idx="12">
                  <c:v>Jul'25</c:v>
                </c:pt>
                <c:pt idx="13">
                  <c:v>1-5-Aug'25</c:v>
                </c:pt>
                <c:pt idx="14">
                  <c:v>TOTAL</c:v>
                </c:pt>
              </c:strCache>
            </c:strRef>
          </c:cat>
          <c:val>
            <c:numRef>
              <c:f>'BDD-CM'!$B$20:$BF$20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2-4824-AA2B-2EA8E357F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47557120"/>
        <c:axId val="247587584"/>
      </c:lineChart>
      <c:catAx>
        <c:axId val="2475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87584"/>
        <c:crosses val="autoZero"/>
        <c:auto val="1"/>
        <c:lblAlgn val="ctr"/>
        <c:lblOffset val="100"/>
        <c:noMultiLvlLbl val="0"/>
      </c:catAx>
      <c:valAx>
        <c:axId val="2475875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571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layout>
        <c:manualLayout>
          <c:xMode val="edge"/>
          <c:yMode val="edge"/>
          <c:x val="0.18350835703733645"/>
          <c:y val="5.07067728636325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'BDD-CM'!$A$7</c:f>
              <c:strCache>
                <c:ptCount val="1"/>
                <c:pt idx="0">
                  <c:v>Aaj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'FED-PID(P)'!#REF!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'FED-PID(P)'!#REF!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87B-454F-A1BA-A1DDF0F92EEC}"/>
            </c:ext>
          </c:extLst>
        </c:ser>
        <c:ser>
          <c:idx val="1"/>
          <c:order val="1"/>
          <c:tx>
            <c:strRef>
              <c:f>'BDD-CM'!$A$9</c:f>
              <c:strCache>
                <c:ptCount val="1"/>
                <c:pt idx="0">
                  <c:v>Express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'FED-PID(P)'!#REF!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'FED-PID(P)'!#REF!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87B-454F-A1BA-A1DDF0F9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276480"/>
        <c:axId val="248278400"/>
      </c:lineChart>
      <c:catAx>
        <c:axId val="24827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278400"/>
        <c:crosses val="autoZero"/>
        <c:auto val="1"/>
        <c:lblAlgn val="ctr"/>
        <c:lblOffset val="100"/>
        <c:noMultiLvlLbl val="0"/>
      </c:catAx>
      <c:valAx>
        <c:axId val="24827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27648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aseline="0"/>
              <a:t>MONTHLY REVENUE </a:t>
            </a:r>
            <a:r>
              <a:rPr lang="en-US" sz="1000"/>
              <a:t>Trend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26315789473686"/>
          <c:y val="0.39712918660288155"/>
          <c:w val="0.85812356979405036"/>
          <c:h val="0.46411483253588531"/>
        </c:manualLayout>
      </c:layout>
      <c:lineChart>
        <c:grouping val="standard"/>
        <c:varyColors val="0"/>
        <c:ser>
          <c:idx val="0"/>
          <c:order val="0"/>
          <c:tx>
            <c:strRef>
              <c:f>'BDD-CM'!$A$15</c:f>
              <c:strCache>
                <c:ptCount val="1"/>
                <c:pt idx="0">
                  <c:v>Dawn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val>
            <c:numRef>
              <c:f>'FED-PID(P)'!#REF!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'FED-PID(P)'!#REF!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F25-4BDC-9A16-4A11BBBA69CC}"/>
            </c:ext>
          </c:extLst>
        </c:ser>
        <c:ser>
          <c:idx val="1"/>
          <c:order val="1"/>
          <c:tx>
            <c:strRef>
              <c:f>'BDD-CM'!$A$17</c:f>
              <c:strCache>
                <c:ptCount val="1"/>
                <c:pt idx="0">
                  <c:v>Express Tribune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'FED-PID(P)'!#REF!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'FED-PID(P)'!#REF!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F25-4BDC-9A16-4A11BBBA6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316672"/>
        <c:axId val="248318592"/>
      </c:lineChart>
      <c:catAx>
        <c:axId val="24831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18592"/>
        <c:crosses val="autoZero"/>
        <c:auto val="1"/>
        <c:lblAlgn val="ctr"/>
        <c:lblOffset val="100"/>
        <c:noMultiLvlLbl val="0"/>
      </c:catAx>
      <c:valAx>
        <c:axId val="24831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1667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  <c:perspective val="0"/>
    </c:view3D>
    <c:floor>
      <c:thickness val="0"/>
      <c:spPr>
        <a:noFill/>
        <a:ln w="9525" cap="flat" cmpd="sng" algn="ctr">
          <a:solidFill>
            <a:schemeClr val="tx1">
              <a:tint val="75000"/>
              <a:shade val="95000"/>
              <a:satMod val="105000"/>
            </a:schemeClr>
          </a:solidFill>
          <a:prstDash val="solid"/>
          <a:round/>
        </a:ln>
        <a:effectLst/>
        <a:sp3d contourW="9525">
          <a:contourClr>
            <a:schemeClr val="tx1">
              <a:tint val="75000"/>
              <a:shade val="95000"/>
              <a:satMod val="10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'Express-Total'!$CR$55</c:f>
              <c:strCache>
                <c:ptCount val="1"/>
                <c:pt idx="0">
                  <c:v>ROP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53B-4A92-A5E1-DAE08E6DA4E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53B-4A92-A5E1-DAE08E6DA4E6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53B-4A92-A5E1-DAE08E6DA4E6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('Express-Total'!$CQ$56,'Express-Total'!$CQ$57,'Express-Total'!$CQ$58)</c:f>
              <c:strCache>
                <c:ptCount val="3"/>
                <c:pt idx="0">
                  <c:v>Jang</c:v>
                </c:pt>
                <c:pt idx="1">
                  <c:v>Others</c:v>
                </c:pt>
                <c:pt idx="2">
                  <c:v>Express</c:v>
                </c:pt>
              </c:strCache>
            </c:strRef>
          </c:cat>
          <c:val>
            <c:numRef>
              <c:f>('Express-Total'!$CR$56,'Express-Total'!$CR$57,'Express-Total'!$CR$58)</c:f>
              <c:numCache>
                <c:formatCode>0%</c:formatCode>
                <c:ptCount val="3"/>
                <c:pt idx="0">
                  <c:v>0.30633988688392133</c:v>
                </c:pt>
                <c:pt idx="1">
                  <c:v>0.46915289681722405</c:v>
                </c:pt>
                <c:pt idx="2">
                  <c:v>0.22450721629885459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8-5842-AE59-171ECAD9B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'Express-Total'!$CS$55</c:f>
              <c:strCache>
                <c:ptCount val="1"/>
                <c:pt idx="0">
                  <c:v>Education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700-41B8-A4AE-B3AB1680791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700-41B8-A4AE-B3AB16807912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700-41B8-A4AE-B3AB1680791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('Express-Total'!$CQ$56,'Express-Total'!$CQ$57,'Express-Total'!$CQ$58)</c:f>
              <c:strCache>
                <c:ptCount val="3"/>
                <c:pt idx="0">
                  <c:v>Jang</c:v>
                </c:pt>
                <c:pt idx="1">
                  <c:v>Others</c:v>
                </c:pt>
                <c:pt idx="2">
                  <c:v>Express</c:v>
                </c:pt>
              </c:strCache>
            </c:strRef>
          </c:cat>
          <c:val>
            <c:numRef>
              <c:f>('Express-Total'!$CS$56,'Express-Total'!$CS$57,'Express-Total'!$CS$58)</c:f>
              <c:numCache>
                <c:formatCode>0%</c:formatCode>
                <c:ptCount val="3"/>
                <c:pt idx="0">
                  <c:v>0.5796800798832713</c:v>
                </c:pt>
                <c:pt idx="1">
                  <c:v>0.23982397814046916</c:v>
                </c:pt>
                <c:pt idx="2">
                  <c:v>0.18049594197625948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E-A947-AB13-15A01C22C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'Express-Total'!$CT$55</c:f>
              <c:strCache>
                <c:ptCount val="1"/>
                <c:pt idx="0">
                  <c:v>Builder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BB8-4CC5-9DFE-DEFC9FD969A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BB8-4CC5-9DFE-DEFC9FD969A6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BB8-4CC5-9DFE-DEFC9FD969A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('Express-Total'!$CQ$56,'Express-Total'!$CQ$57,'Express-Total'!$CQ$58)</c:f>
              <c:strCache>
                <c:ptCount val="3"/>
                <c:pt idx="0">
                  <c:v>Jang</c:v>
                </c:pt>
                <c:pt idx="1">
                  <c:v>Others</c:v>
                </c:pt>
                <c:pt idx="2">
                  <c:v>Express</c:v>
                </c:pt>
              </c:strCache>
            </c:strRef>
          </c:cat>
          <c:val>
            <c:numRef>
              <c:f>('Express-Total'!$CT$56,'Express-Total'!$CT$57,'Express-Total'!$CT$58)</c:f>
              <c:numCache>
                <c:formatCode>0%</c:formatCode>
                <c:ptCount val="3"/>
                <c:pt idx="0">
                  <c:v>0.43444327944260297</c:v>
                </c:pt>
                <c:pt idx="1">
                  <c:v>0.32362341879185552</c:v>
                </c:pt>
                <c:pt idx="2">
                  <c:v>0.24193330176554151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6-C04C-961A-60F7277E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1884068148939451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'Express-Total'!$CU$55</c:f>
              <c:strCache>
                <c:ptCount val="1"/>
                <c:pt idx="0">
                  <c:v>Supplements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7CA-448E-9BA5-08F200464FE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7CA-448E-9BA5-08F200464FE1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7CA-448E-9BA5-08F200464FE1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('Express-Total'!$CQ$56,'Express-Total'!$CQ$57,'Express-Total'!$CQ$58)</c:f>
              <c:strCache>
                <c:ptCount val="3"/>
                <c:pt idx="0">
                  <c:v>Jang</c:v>
                </c:pt>
                <c:pt idx="1">
                  <c:v>Others</c:v>
                </c:pt>
                <c:pt idx="2">
                  <c:v>Express</c:v>
                </c:pt>
              </c:strCache>
            </c:strRef>
          </c:cat>
          <c:val>
            <c:numRef>
              <c:f>('Express-Total'!$CU$56,'Express-Total'!$CU$57,'Express-Total'!$CU$58)</c:f>
              <c:numCache>
                <c:formatCode>0%</c:formatCode>
                <c:ptCount val="3"/>
                <c:pt idx="0">
                  <c:v>0.33701257384438038</c:v>
                </c:pt>
                <c:pt idx="1">
                  <c:v>0.41523503744465834</c:v>
                </c:pt>
                <c:pt idx="2">
                  <c:v>0.24775238871096131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D-3C46-8B7C-63F78AFB5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'Express-Total'!$CV$55</c:f>
              <c:strCache>
                <c:ptCount val="1"/>
                <c:pt idx="0">
                  <c:v>Government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173-4392-B9D7-01206C727077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173-4392-B9D7-01206C727077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173-4392-B9D7-01206C727077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('Express-Total'!$CQ$56,'Express-Total'!$CQ$57,'Express-Total'!$CQ$58)</c:f>
              <c:strCache>
                <c:ptCount val="3"/>
                <c:pt idx="0">
                  <c:v>Jang</c:v>
                </c:pt>
                <c:pt idx="1">
                  <c:v>Others</c:v>
                </c:pt>
                <c:pt idx="2">
                  <c:v>Express</c:v>
                </c:pt>
              </c:strCache>
            </c:strRef>
          </c:cat>
          <c:val>
            <c:numRef>
              <c:f>('Express-Total'!$CV$56,'Express-Total'!$CV$57,'Express-Total'!$CV$58)</c:f>
              <c:numCache>
                <c:formatCode>0%</c:formatCode>
                <c:ptCount val="3"/>
                <c:pt idx="0">
                  <c:v>0.35851334574989102</c:v>
                </c:pt>
                <c:pt idx="1">
                  <c:v>0.42242438925108972</c:v>
                </c:pt>
                <c:pt idx="2">
                  <c:v>0.21906226499901926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9-E54D-8BA5-E610FA57F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'Express-Total'!$CW$55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B63-4B82-932C-F92C90162BFA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B63-4B82-932C-F92C90162BFA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B63-4B82-932C-F92C90162BFA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('Express-Total'!$CQ$56,'Express-Total'!$CQ$57,'Express-Total'!$CQ$58)</c:f>
              <c:strCache>
                <c:ptCount val="3"/>
                <c:pt idx="0">
                  <c:v>Jang</c:v>
                </c:pt>
                <c:pt idx="1">
                  <c:v>Others</c:v>
                </c:pt>
                <c:pt idx="2">
                  <c:v>Express</c:v>
                </c:pt>
              </c:strCache>
            </c:strRef>
          </c:cat>
          <c:val>
            <c:numRef>
              <c:f>('Express-Total'!$CW$56,'Express-Total'!$CW$57,'Express-Total'!$CW$58)</c:f>
              <c:numCache>
                <c:formatCode>0%</c:formatCode>
                <c:ptCount val="3"/>
                <c:pt idx="0">
                  <c:v>0.3550003256904638</c:v>
                </c:pt>
                <c:pt idx="1">
                  <c:v>0.31</c:v>
                </c:pt>
                <c:pt idx="2">
                  <c:v>0.22154681257599443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E-7D40-B5A3-2B1A47EB7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ROP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54612803114446"/>
          <c:y val="0.31405346413441804"/>
          <c:w val="0.81716938716231258"/>
          <c:h val="0.57168084215274084"/>
        </c:manualLayout>
      </c:layout>
      <c:lineChart>
        <c:grouping val="standard"/>
        <c:varyColors val="0"/>
        <c:ser>
          <c:idx val="0"/>
          <c:order val="0"/>
          <c:tx>
            <c:strRef>
              <c:f>'Express-Total'!$A$7</c:f>
              <c:strCache>
                <c:ptCount val="1"/>
                <c:pt idx="0">
                  <c:v> Jang 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9CD-3643-A073-C3329D52F99D}"/>
            </c:ext>
          </c:extLst>
        </c:ser>
        <c:ser>
          <c:idx val="1"/>
          <c:order val="1"/>
          <c:tx>
            <c:strRef>
              <c:f>'Express-Total'!$A$28</c:f>
              <c:strCache>
                <c:ptCount val="1"/>
                <c:pt idx="0">
                  <c:v> Express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9CD-3643-A073-C3329D52F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806272"/>
        <c:axId val="250808192"/>
      </c:lineChart>
      <c:catAx>
        <c:axId val="25080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08192"/>
        <c:crosses val="autoZero"/>
        <c:auto val="1"/>
        <c:lblAlgn val="ctr"/>
        <c:lblOffset val="100"/>
        <c:noMultiLvlLbl val="0"/>
      </c:catAx>
      <c:valAx>
        <c:axId val="2508081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0627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effectLst/>
              </a:rPr>
              <a:t>ROP</a:t>
            </a:r>
            <a:endParaRPr lang="en-US">
              <a:effectLst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62616822430019"/>
          <c:y val="0.39814814814814831"/>
          <c:w val="0.85046728971960883"/>
          <c:h val="0.46759259259259262"/>
        </c:manualLayout>
      </c:layout>
      <c:lineChart>
        <c:grouping val="standard"/>
        <c:varyColors val="0"/>
        <c:ser>
          <c:idx val="0"/>
          <c:order val="0"/>
          <c:tx>
            <c:v>Jang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B3A-AF44-95AF-63EB7B12EE28}"/>
            </c:ext>
          </c:extLst>
        </c:ser>
        <c:ser>
          <c:idx val="1"/>
          <c:order val="1"/>
          <c:tx>
            <c:v>Express</c:v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B3A-AF44-95AF-63EB7B12E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829824"/>
        <c:axId val="250877056"/>
      </c:lineChart>
      <c:catAx>
        <c:axId val="25082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77056"/>
        <c:crosses val="autoZero"/>
        <c:auto val="1"/>
        <c:lblAlgn val="ctr"/>
        <c:lblOffset val="100"/>
        <c:noMultiLvlLbl val="0"/>
      </c:catAx>
      <c:valAx>
        <c:axId val="25087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2982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EDU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'Express-Total'!$A$7</c:f>
              <c:strCache>
                <c:ptCount val="1"/>
                <c:pt idx="0">
                  <c:v> Jang 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441-E449-8DAB-3541F93DF8D8}"/>
            </c:ext>
          </c:extLst>
        </c:ser>
        <c:ser>
          <c:idx val="1"/>
          <c:order val="1"/>
          <c:tx>
            <c:strRef>
              <c:f>'Express-Total'!$A$28</c:f>
              <c:strCache>
                <c:ptCount val="1"/>
                <c:pt idx="0">
                  <c:v> Express 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441-E449-8DAB-3541F93DF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898688"/>
        <c:axId val="250900864"/>
      </c:lineChart>
      <c:catAx>
        <c:axId val="25089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00864"/>
        <c:crosses val="autoZero"/>
        <c:auto val="1"/>
        <c:lblAlgn val="ctr"/>
        <c:lblOffset val="100"/>
        <c:noMultiLvlLbl val="0"/>
      </c:catAx>
      <c:valAx>
        <c:axId val="25090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89868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build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'Express-Total'!$A$7</c:f>
              <c:strCache>
                <c:ptCount val="1"/>
                <c:pt idx="0">
                  <c:v> Jang 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F36-404A-9E79-8459F17F3D75}"/>
            </c:ext>
          </c:extLst>
        </c:ser>
        <c:ser>
          <c:idx val="1"/>
          <c:order val="1"/>
          <c:tx>
            <c:strRef>
              <c:f>'Express-Total'!$A$28</c:f>
              <c:strCache>
                <c:ptCount val="1"/>
                <c:pt idx="0">
                  <c:v> Express 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F36-404A-9E79-8459F17F3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938880"/>
        <c:axId val="250940800"/>
      </c:lineChart>
      <c:catAx>
        <c:axId val="25093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40800"/>
        <c:crosses val="autoZero"/>
        <c:auto val="1"/>
        <c:lblAlgn val="ctr"/>
        <c:lblOffset val="100"/>
        <c:noMultiLvlLbl val="0"/>
      </c:catAx>
      <c:valAx>
        <c:axId val="25094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3888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SUPPLE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'Express-Total'!$A$7</c:f>
              <c:strCache>
                <c:ptCount val="1"/>
                <c:pt idx="0">
                  <c:v> Jang 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4E1-7344-87BE-D0219C26D523}"/>
            </c:ext>
          </c:extLst>
        </c:ser>
        <c:ser>
          <c:idx val="1"/>
          <c:order val="1"/>
          <c:tx>
            <c:strRef>
              <c:f>'Express-Total'!$A$28</c:f>
              <c:strCache>
                <c:ptCount val="1"/>
                <c:pt idx="0">
                  <c:v> Express 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4E1-7344-87BE-D0219C2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983168"/>
        <c:axId val="250985088"/>
      </c:lineChart>
      <c:catAx>
        <c:axId val="25098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85088"/>
        <c:crosses val="autoZero"/>
        <c:auto val="1"/>
        <c:lblAlgn val="ctr"/>
        <c:lblOffset val="100"/>
        <c:noMultiLvlLbl val="0"/>
      </c:catAx>
      <c:valAx>
        <c:axId val="250985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8316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gov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'Express-Total'!$A$7</c:f>
              <c:strCache>
                <c:ptCount val="1"/>
                <c:pt idx="0">
                  <c:v> Jang 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948-2943-AA3B-CCC3F7CB122A}"/>
            </c:ext>
          </c:extLst>
        </c:ser>
        <c:ser>
          <c:idx val="1"/>
          <c:order val="1"/>
          <c:tx>
            <c:strRef>
              <c:f>'Express-Total'!$A$28</c:f>
              <c:strCache>
                <c:ptCount val="1"/>
                <c:pt idx="0">
                  <c:v> Express 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948-2943-AA3B-CCC3F7CB1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031552"/>
        <c:axId val="251033472"/>
      </c:lineChart>
      <c:catAx>
        <c:axId val="25103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33472"/>
        <c:crosses val="autoZero"/>
        <c:auto val="1"/>
        <c:lblAlgn val="ctr"/>
        <c:lblOffset val="100"/>
        <c:noMultiLvlLbl val="0"/>
      </c:catAx>
      <c:valAx>
        <c:axId val="25103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3155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effectLst/>
              </a:rPr>
              <a:t>EDU</a:t>
            </a:r>
            <a:endParaRPr lang="en-US">
              <a:effectLst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62616822430019"/>
          <c:y val="0.39814814814814831"/>
          <c:w val="0.85046728971960883"/>
          <c:h val="0.46759259259259262"/>
        </c:manualLayout>
      </c:layout>
      <c:lineChart>
        <c:grouping val="standard"/>
        <c:varyColors val="0"/>
        <c:ser>
          <c:idx val="0"/>
          <c:order val="0"/>
          <c:tx>
            <c:v>Jang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CBD-C142-88B6-7E6FA0B92310}"/>
            </c:ext>
          </c:extLst>
        </c:ser>
        <c:ser>
          <c:idx val="1"/>
          <c:order val="1"/>
          <c:tx>
            <c:v>Express</c:v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CBD-C142-88B6-7E6FA0B92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548608"/>
        <c:axId val="250549376"/>
      </c:lineChart>
      <c:catAx>
        <c:axId val="25054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49376"/>
        <c:crosses val="autoZero"/>
        <c:auto val="1"/>
        <c:lblAlgn val="ctr"/>
        <c:lblOffset val="100"/>
        <c:noMultiLvlLbl val="0"/>
      </c:catAx>
      <c:valAx>
        <c:axId val="250549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4860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effectLst/>
              </a:rPr>
              <a:t>build</a:t>
            </a:r>
            <a:endParaRPr lang="en-US">
              <a:effectLst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62616822430019"/>
          <c:y val="0.39814814814814831"/>
          <c:w val="0.85046728971960883"/>
          <c:h val="0.46759259259259262"/>
        </c:manualLayout>
      </c:layout>
      <c:lineChart>
        <c:grouping val="standard"/>
        <c:varyColors val="0"/>
        <c:ser>
          <c:idx val="0"/>
          <c:order val="0"/>
          <c:tx>
            <c:v>Jang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4EC-3A4E-9546-E9A596DC8AA0}"/>
            </c:ext>
          </c:extLst>
        </c:ser>
        <c:ser>
          <c:idx val="1"/>
          <c:order val="1"/>
          <c:tx>
            <c:v>Express</c:v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24EC-3A4E-9546-E9A596DC8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583296"/>
        <c:axId val="250585472"/>
      </c:lineChart>
      <c:catAx>
        <c:axId val="25058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85472"/>
        <c:crosses val="autoZero"/>
        <c:auto val="1"/>
        <c:lblAlgn val="ctr"/>
        <c:lblOffset val="100"/>
        <c:noMultiLvlLbl val="0"/>
      </c:catAx>
      <c:valAx>
        <c:axId val="250585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583296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effectLst/>
              </a:rPr>
              <a:t>suppl</a:t>
            </a:r>
            <a:endParaRPr lang="en-US">
              <a:effectLst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62616822430019"/>
          <c:y val="0.39814814814814831"/>
          <c:w val="0.85046728971960883"/>
          <c:h val="0.46759259259259262"/>
        </c:manualLayout>
      </c:layout>
      <c:lineChart>
        <c:grouping val="standard"/>
        <c:varyColors val="0"/>
        <c:ser>
          <c:idx val="0"/>
          <c:order val="0"/>
          <c:tx>
            <c:v>Jang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B9A-1D4D-9BAE-DD9F1934A67A}"/>
            </c:ext>
          </c:extLst>
        </c:ser>
        <c:ser>
          <c:idx val="1"/>
          <c:order val="1"/>
          <c:tx>
            <c:v>Express</c:v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B9A-1D4D-9BAE-DD9F1934A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627584"/>
        <c:axId val="250629504"/>
      </c:lineChart>
      <c:catAx>
        <c:axId val="25062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629504"/>
        <c:crosses val="autoZero"/>
        <c:auto val="1"/>
        <c:lblAlgn val="ctr"/>
        <c:lblOffset val="100"/>
        <c:noMultiLvlLbl val="0"/>
      </c:catAx>
      <c:valAx>
        <c:axId val="25062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62758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effectLst/>
              </a:rPr>
              <a:t>gov</a:t>
            </a:r>
            <a:endParaRPr lang="en-US">
              <a:effectLst/>
            </a:endParaRPr>
          </a:p>
        </c:rich>
      </c:tx>
      <c:overlay val="0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.11962616822430019"/>
          <c:y val="0.39814814814814831"/>
          <c:w val="0.85046728971960883"/>
          <c:h val="0.46759259259259262"/>
        </c:manualLayout>
      </c:layout>
      <c:lineChart>
        <c:grouping val="standard"/>
        <c:varyColors val="0"/>
        <c:ser>
          <c:idx val="0"/>
          <c:order val="0"/>
          <c:tx>
            <c:v>Jang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7F9-C845-A635-C235C0C2E7C6}"/>
            </c:ext>
          </c:extLst>
        </c:ser>
        <c:ser>
          <c:idx val="1"/>
          <c:order val="1"/>
          <c:tx>
            <c:v>Express</c:v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7F9-C845-A635-C235C0C2E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671872"/>
        <c:axId val="250673792"/>
      </c:lineChart>
      <c:catAx>
        <c:axId val="25067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673792"/>
        <c:crosses val="autoZero"/>
        <c:auto val="1"/>
        <c:lblAlgn val="ctr"/>
        <c:lblOffset val="100"/>
        <c:noMultiLvlLbl val="0"/>
      </c:catAx>
      <c:valAx>
        <c:axId val="25067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67187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Jang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AFB-7947-B056-EEFE383DA67C}"/>
            </c:ext>
          </c:extLst>
        </c:ser>
        <c:ser>
          <c:idx val="1"/>
          <c:order val="1"/>
          <c:tx>
            <c:v>Express</c:v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'Express-Total'!#REF!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'Express-Total'!#REF!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AFB-7947-B056-EEFE383DA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728448"/>
        <c:axId val="250730368"/>
      </c:lineChart>
      <c:catAx>
        <c:axId val="25072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30368"/>
        <c:crosses val="autoZero"/>
        <c:auto val="1"/>
        <c:lblAlgn val="ctr"/>
        <c:lblOffset val="100"/>
        <c:noMultiLvlLbl val="0"/>
      </c:catAx>
      <c:valAx>
        <c:axId val="25073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28448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effectLst/>
              </a:rPr>
              <a:t>total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9532695101399307"/>
          <c:y val="1.17216144262615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62616822430019"/>
          <c:y val="0.39814814814814831"/>
          <c:w val="0.85046728971960883"/>
          <c:h val="0.46759259259259262"/>
        </c:manualLayout>
      </c:layout>
      <c:lineChart>
        <c:grouping val="standard"/>
        <c:varyColors val="0"/>
        <c:ser>
          <c:idx val="0"/>
          <c:order val="0"/>
          <c:tx>
            <c:v>Jang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375-D048-BC28-F9862A13D628}"/>
            </c:ext>
          </c:extLst>
        </c:ser>
        <c:ser>
          <c:idx val="1"/>
          <c:order val="1"/>
          <c:tx>
            <c:v>Express</c:v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tx2"/>
                </a:solidFill>
                <a:round/>
              </a:ln>
              <a:effectLst/>
            </c:spPr>
          </c:marker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375-D048-BC28-F9862A13D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739712"/>
        <c:axId val="251163776"/>
      </c:lineChart>
      <c:catAx>
        <c:axId val="25073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63776"/>
        <c:crosses val="autoZero"/>
        <c:auto val="1"/>
        <c:lblAlgn val="ctr"/>
        <c:lblOffset val="100"/>
        <c:noMultiLvlLbl val="0"/>
      </c:catAx>
      <c:valAx>
        <c:axId val="25116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73971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'Express-Total'!$CQ$61</c:f>
              <c:strCache>
                <c:ptCount val="1"/>
                <c:pt idx="0">
                  <c:v>Industry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AD-43E3-99CD-B3DEE54E0F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AAD-43E3-99CD-B3DEE54E0F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AAD-43E3-99CD-B3DEE54E0F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AAD-43E3-99CD-B3DEE54E0FA3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AAD-43E3-99CD-B3DEE54E0F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'Express-Total'!$CR$55:$CV$55</c:f>
              <c:strCache>
                <c:ptCount val="5"/>
                <c:pt idx="0">
                  <c:v>ROP</c:v>
                </c:pt>
                <c:pt idx="1">
                  <c:v>Education</c:v>
                </c:pt>
                <c:pt idx="2">
                  <c:v>Builder</c:v>
                </c:pt>
                <c:pt idx="3">
                  <c:v>Supplements</c:v>
                </c:pt>
                <c:pt idx="4">
                  <c:v>Government</c:v>
                </c:pt>
              </c:strCache>
            </c:strRef>
          </c:cat>
          <c:val>
            <c:numRef>
              <c:f>'Express-Total'!$CR$61:$CV$61</c:f>
              <c:numCache>
                <c:formatCode>0%</c:formatCode>
                <c:ptCount val="5"/>
                <c:pt idx="0">
                  <c:v>0.17131589803717215</c:v>
                </c:pt>
                <c:pt idx="1">
                  <c:v>2.8050308320305715E-2</c:v>
                </c:pt>
                <c:pt idx="2">
                  <c:v>1.2839152336286261E-2</c:v>
                </c:pt>
                <c:pt idx="3">
                  <c:v>8.1557451797811362E-2</c:v>
                </c:pt>
                <c:pt idx="4">
                  <c:v>0.70623718950842451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2-7447-BA99-F69FDA0EC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'Express-Total'!$CQ$62</c:f>
              <c:strCache>
                <c:ptCount val="1"/>
                <c:pt idx="0">
                  <c:v>Jang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FD-4E0C-9B9E-652BAE3A4F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FD-4E0C-9B9E-652BAE3A4F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AFD-4E0C-9B9E-652BAE3A4F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FD-4E0C-9B9E-652BAE3A4F08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AFD-4E0C-9B9E-652BAE3A4F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'Express-Total'!$CR$55:$CV$55</c:f>
              <c:strCache>
                <c:ptCount val="5"/>
                <c:pt idx="0">
                  <c:v>ROP</c:v>
                </c:pt>
                <c:pt idx="1">
                  <c:v>Education</c:v>
                </c:pt>
                <c:pt idx="2">
                  <c:v>Builder</c:v>
                </c:pt>
                <c:pt idx="3">
                  <c:v>Supplements</c:v>
                </c:pt>
                <c:pt idx="4">
                  <c:v>Government</c:v>
                </c:pt>
              </c:strCache>
            </c:strRef>
          </c:cat>
          <c:val>
            <c:numRef>
              <c:f>'Express-Total'!$CR$63:$CV$63</c:f>
              <c:numCache>
                <c:formatCode>0%</c:formatCode>
                <c:ptCount val="5"/>
                <c:pt idx="0">
                  <c:v>0.14783336529072511</c:v>
                </c:pt>
                <c:pt idx="1">
                  <c:v>4.5803352253944135E-2</c:v>
                </c:pt>
                <c:pt idx="2">
                  <c:v>1.5712333320795028E-2</c:v>
                </c:pt>
                <c:pt idx="3">
                  <c:v>7.7424962056331245E-2</c:v>
                </c:pt>
                <c:pt idx="4">
                  <c:v>0.7132259870782045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7-2E41-B8BD-5C3F00686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'Express-Total'!$CQ$64</c:f>
              <c:strCache>
                <c:ptCount val="1"/>
                <c:pt idx="0">
                  <c:v>Express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E4-4C28-9683-974E82E5A1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E4-4C28-9683-974E82E5A1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E4-4C28-9683-974E82E5A1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E4-4C28-9683-974E82E5A138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E4-4C28-9683-974E82E5A1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'Express-Total'!$CR$55:$CV$55</c:f>
              <c:strCache>
                <c:ptCount val="5"/>
                <c:pt idx="0">
                  <c:v>ROP</c:v>
                </c:pt>
                <c:pt idx="1">
                  <c:v>Education</c:v>
                </c:pt>
                <c:pt idx="2">
                  <c:v>Builder</c:v>
                </c:pt>
                <c:pt idx="3">
                  <c:v>Supplements</c:v>
                </c:pt>
                <c:pt idx="4">
                  <c:v>Government</c:v>
                </c:pt>
              </c:strCache>
            </c:strRef>
          </c:cat>
          <c:val>
            <c:numRef>
              <c:f>'Express-Total'!$CR$65:$CV$65</c:f>
              <c:numCache>
                <c:formatCode>0%</c:formatCode>
                <c:ptCount val="5"/>
                <c:pt idx="0">
                  <c:v>0.17360509469244068</c:v>
                </c:pt>
                <c:pt idx="1">
                  <c:v>2.2852808235557003E-2</c:v>
                </c:pt>
                <c:pt idx="2">
                  <c:v>1.4020596732904986E-2</c:v>
                </c:pt>
                <c:pt idx="3">
                  <c:v>9.1204442371094013E-2</c:v>
                </c:pt>
                <c:pt idx="4">
                  <c:v>0.69831705796800336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0-E34E-8CC9-1DDE4833E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'Express-Khi'!$B$62</c:f>
              <c:strCache>
                <c:ptCount val="1"/>
                <c:pt idx="0">
                  <c:v>Industry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'Express-Khi'!#REF!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'Express-Khi'!#REF!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7DA-BA47-A283-1DBB114B4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'Express-Khi'!$B$63</c:f>
              <c:strCache>
                <c:ptCount val="1"/>
                <c:pt idx="0">
                  <c:v>Jang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'Express-Khi'!#REF!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'Express-Khi'!#REF!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AA8-EC48-85EA-F9B273208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740156076478767E-2"/>
          <c:y val="0.18909151255487724"/>
          <c:w val="0.64362913255762533"/>
          <c:h val="0.75661439613466563"/>
        </c:manualLayout>
      </c:layout>
      <c:pie3DChart>
        <c:varyColors val="1"/>
        <c:ser>
          <c:idx val="0"/>
          <c:order val="0"/>
          <c:tx>
            <c:strRef>
              <c:f>'Express-Khi'!$B$65</c:f>
              <c:strCache>
                <c:ptCount val="1"/>
                <c:pt idx="0">
                  <c:v>Express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'Express-Khi'!#REF!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'Express-Khi'!#REF!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3B8-F641-8475-41A475508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'Express-Lhr'!$B$62</c:f>
              <c:strCache>
                <c:ptCount val="1"/>
                <c:pt idx="0">
                  <c:v>Industry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'Express-Lhr'!#REF!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'Express-Lhr'!#REF!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45C-544F-8E9C-737D52090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'Express-Lhr'!$B$63</c:f>
              <c:strCache>
                <c:ptCount val="1"/>
                <c:pt idx="0">
                  <c:v>Jang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'Express-Lhr'!#REF!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'Express-Lhr'!#REF!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C34-654B-809A-DC31C67EA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'Express-Lhr'!$B$65</c:f>
              <c:strCache>
                <c:ptCount val="1"/>
                <c:pt idx="0">
                  <c:v>Express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'Express-Lhr'!#REF!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'Express-Lhr'!#REF!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7E4-184D-83E3-F57F45D71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'Express-Isl'!$B$62</c:f>
              <c:strCache>
                <c:ptCount val="1"/>
                <c:pt idx="0">
                  <c:v>Industry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6DB-8747-BDEE-91A877A5A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'Express-Isl'!$B$63</c:f>
              <c:strCache>
                <c:ptCount val="1"/>
                <c:pt idx="0">
                  <c:v>Jang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B9-8740-860F-4B2092708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'Express-Isl'!$B$65</c:f>
              <c:strCache>
                <c:ptCount val="1"/>
                <c:pt idx="0">
                  <c:v>Express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'Express-Isl'!#REF!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'Express-Isl'!#REF!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1B8-5F4D-AA3B-1C9E625A8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'Tribune-Total'!$DS$68</c:f>
              <c:strCache>
                <c:ptCount val="1"/>
                <c:pt idx="0">
                  <c:v>ROP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142-40BE-80EC-53F19CC4704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142-40BE-80EC-53F19CC47044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5-9142-40BE-80EC-53F19CC4704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'Tribune-Total'!$DR$69:$DR$72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'Tribune-Total'!$DS$69:$DS$72</c:f>
              <c:numCache>
                <c:formatCode>0%</c:formatCode>
                <c:ptCount val="4"/>
                <c:pt idx="0">
                  <c:v>0.30746928888080349</c:v>
                </c:pt>
                <c:pt idx="1">
                  <c:v>0.31535699581581944</c:v>
                </c:pt>
                <c:pt idx="2">
                  <c:v>0.23790656925919898</c:v>
                </c:pt>
                <c:pt idx="3">
                  <c:v>0.13926714604417806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8-5240-B6B1-6024575AA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2001749781277325E-2"/>
          <c:y val="0.85741207349081361"/>
          <c:w val="0.97044094488188981"/>
          <c:h val="0.1092545931758530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'Tribune-Khi'!$AY$64</c:f>
              <c:strCache>
                <c:ptCount val="1"/>
                <c:pt idx="0">
                  <c:v>ROP</c:v>
                </c:pt>
              </c:strCache>
            </c:strRef>
          </c:tx>
          <c:dLbls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DA-4C74-9776-9E7CE7C5983C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'Tribune-Khi'!$B$65:$B$68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('Tribune-Khi'!$AY$65,'Tribune-Khi'!$AY$66,'Tribune-Khi'!$AY$67,'Tribune-Khi'!$AY$68)</c:f>
            </c:numRef>
          </c:val>
          <c:extLst>
            <c:ext xmlns:c16="http://schemas.microsoft.com/office/drawing/2014/chart" uri="{C3380CC4-5D6E-409C-BE32-E72D297353CC}">
              <c16:uniqueId val="{00000000-67A7-0F44-9F0D-E45091AE3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'Tribune-Isl'!$AY$60</c:f>
              <c:strCache>
                <c:ptCount val="1"/>
                <c:pt idx="0">
                  <c:v>ROP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'Tribune-Isl'!$B$61:$B$64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('Tribune-Isl'!$AY$61,'Tribune-Isl'!$AY$62,'Tribune-Isl'!$AY$63,'Tribune-Isl'!$AY$64)</c:f>
            </c:numRef>
          </c:val>
          <c:extLst>
            <c:ext xmlns:c16="http://schemas.microsoft.com/office/drawing/2014/chart" uri="{C3380CC4-5D6E-409C-BE32-E72D297353CC}">
              <c16:uniqueId val="{00000000-915C-F242-9CD9-3B9DC4AC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7.9890638670167113E-3"/>
          <c:y val="0.85681846019247665"/>
          <c:w val="0.96424715660543692"/>
          <c:h val="0.11016929133858266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662929839974939"/>
          <c:y val="2.479630905963415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'Tribune-Total'!$DT$68</c:f>
              <c:strCache>
                <c:ptCount val="1"/>
                <c:pt idx="0">
                  <c:v>Education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EAC-4F33-A896-569F42B679E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EAC-4F33-A896-569F42B679E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5-3EAC-4F33-A896-569F42B679E0}"/>
              </c:ext>
            </c:extLst>
          </c:dPt>
          <c:dLbls>
            <c:dLbl>
              <c:idx val="2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AC-4F33-A896-569F42B679E0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'Tribune-Total'!$DR$69:$DR$72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'Tribune-Total'!$DT$69:$DT$72</c:f>
              <c:numCache>
                <c:formatCode>0%</c:formatCode>
                <c:ptCount val="4"/>
                <c:pt idx="0">
                  <c:v>0.29886090706069074</c:v>
                </c:pt>
                <c:pt idx="1">
                  <c:v>0.44785594898661463</c:v>
                </c:pt>
                <c:pt idx="2">
                  <c:v>2.9720353385676364E-2</c:v>
                </c:pt>
                <c:pt idx="3">
                  <c:v>0.22356279056701828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C-7F41-8D2D-D59AD9B74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1515748031496062E-2"/>
          <c:y val="0.86060367454069975"/>
          <c:w val="0.96030183727035212"/>
          <c:h val="0.1393963254593177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'Tribune-Khi'!$AZ$64</c:f>
              <c:strCache>
                <c:ptCount val="1"/>
                <c:pt idx="0">
                  <c:v>Education</c:v>
                </c:pt>
              </c:strCache>
            </c:strRef>
          </c:tx>
          <c:dLbls>
            <c:dLbl>
              <c:idx val="2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59-44DE-90DC-708F5EF3EF5B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'Tribune-Khi'!$B$65:$B$68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('Tribune-Khi'!$AZ$65,'Tribune-Khi'!$AZ$66,'Tribune-Khi'!$AZ$67,'Tribune-Khi'!$AZ$68)</c:f>
            </c:numRef>
          </c:val>
          <c:extLst>
            <c:ext xmlns:c16="http://schemas.microsoft.com/office/drawing/2014/chart" uri="{C3380CC4-5D6E-409C-BE32-E72D297353CC}">
              <c16:uniqueId val="{00000000-5345-4641-9D22-078A878B2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'Tribune-Isl'!$AZ$60</c:f>
              <c:strCache>
                <c:ptCount val="1"/>
                <c:pt idx="0">
                  <c:v>Education</c:v>
                </c:pt>
              </c:strCache>
            </c:strRef>
          </c:tx>
          <c:dLbls>
            <c:dLbl>
              <c:idx val="2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BC-4288-B450-5EEEE9DEB39F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'Tribune-Isl'!$B$61:$B$64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('Tribune-Isl'!$AZ$61,'Tribune-Isl'!$AZ$62,'Tribune-Isl'!$AZ$63,'Tribune-Isl'!$AZ$64)</c:f>
            </c:numRef>
          </c:val>
          <c:extLst>
            <c:ext xmlns:c16="http://schemas.microsoft.com/office/drawing/2014/chart" uri="{C3380CC4-5D6E-409C-BE32-E72D297353CC}">
              <c16:uniqueId val="{00000000-D4E4-D841-8E09-8341F85F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6565616797900265E-2"/>
          <c:y val="0.88432852143482066"/>
          <c:w val="0.96085564304463034"/>
          <c:h val="9.366316710411226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'Tribune-Total'!$DU$68</c:f>
              <c:strCache>
                <c:ptCount val="1"/>
                <c:pt idx="0">
                  <c:v>Builder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A1B-4ED0-B131-05183FAC6E2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A1B-4ED0-B131-05183FAC6E29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5-FA1B-4ED0-B131-05183FAC6E29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'Tribune-Total'!$DR$69:$DR$72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'Tribune-Total'!$DU$69:$DU$72</c:f>
              <c:numCache>
                <c:formatCode>0%</c:formatCode>
                <c:ptCount val="4"/>
                <c:pt idx="0">
                  <c:v>0.2482808729273166</c:v>
                </c:pt>
                <c:pt idx="1">
                  <c:v>0.41975244570153358</c:v>
                </c:pt>
                <c:pt idx="2">
                  <c:v>6.3341723538417619E-2</c:v>
                </c:pt>
                <c:pt idx="3">
                  <c:v>0.26862495783273216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F-F249-A325-2110F4767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8668416447944007E-2"/>
          <c:y val="0.86852318460192457"/>
          <c:w val="0.95377427821522365"/>
          <c:h val="0.12036570428696625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'Tribune-Khi'!$BA$64</c:f>
              <c:strCache>
                <c:ptCount val="1"/>
                <c:pt idx="0">
                  <c:v>Builder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'Tribune-Khi'!$B$65:$B$68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('Tribune-Khi'!$BA$65,'Tribune-Khi'!$BA$66,'Tribune-Khi'!$BA$67,'Tribune-Khi'!$BA$68)</c:f>
            </c:numRef>
          </c:val>
          <c:extLst>
            <c:ext xmlns:c16="http://schemas.microsoft.com/office/drawing/2014/chart" uri="{C3380CC4-5D6E-409C-BE32-E72D297353CC}">
              <c16:uniqueId val="{00000000-7CC0-4B49-A4CA-5A9665D2A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2137795275590642E-2"/>
          <c:y val="0.85829396325460061"/>
          <c:w val="0.95016885389326333"/>
          <c:h val="0.1361504811898512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'Tribune-Isl'!$BA$60</c:f>
              <c:strCache>
                <c:ptCount val="1"/>
                <c:pt idx="0">
                  <c:v>Builder</c:v>
                </c:pt>
              </c:strCache>
            </c:strRef>
          </c:tx>
          <c:dLbls>
            <c:dLbl>
              <c:idx val="2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455-4B0F-8292-7880DAD8C95E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'Tribune-Isl'!$B$61:$B$64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('Tribune-Isl'!$BA$61,'Tribune-Isl'!$BA$62,'Tribune-Isl'!$BA$63,'Tribune-Isl'!$BA$64)</c:f>
            </c:numRef>
          </c:val>
          <c:extLst>
            <c:ext xmlns:c16="http://schemas.microsoft.com/office/drawing/2014/chart" uri="{C3380CC4-5D6E-409C-BE32-E72D297353CC}">
              <c16:uniqueId val="{00000000-42CA-9F4F-8359-94E60D5C0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4599737532808396E-2"/>
          <c:y val="0.87103718285214349"/>
          <c:w val="0.97079965004376634"/>
          <c:h val="9.595056867891524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'Tribune-Total'!$DV$68</c:f>
              <c:strCache>
                <c:ptCount val="1"/>
                <c:pt idx="0">
                  <c:v>Supplements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0C9-4DDE-B7FF-24125390E40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0C9-4DDE-B7FF-24125390E40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5-C0C9-4DDE-B7FF-24125390E400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'Tribune-Total'!$DR$69:$DR$72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'Tribune-Total'!$DV$69:$DV$72</c:f>
              <c:numCache>
                <c:formatCode>0%</c:formatCode>
                <c:ptCount val="4"/>
                <c:pt idx="0">
                  <c:v>8.0192307692307688E-2</c:v>
                </c:pt>
                <c:pt idx="1">
                  <c:v>0.44423728813559321</c:v>
                </c:pt>
                <c:pt idx="2">
                  <c:v>0.14628422425032594</c:v>
                </c:pt>
                <c:pt idx="3">
                  <c:v>0.32928617992177311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8-CE42-BF74-7CD2BADF0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7071303587051598E-2"/>
          <c:y val="0.83838145231847705"/>
          <c:w val="0.98292869641294833"/>
          <c:h val="0.12828521434820647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047223675026982"/>
          <c:y val="3.1527233820364292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'Tribune-Khi'!$BB$64</c:f>
              <c:strCache>
                <c:ptCount val="1"/>
                <c:pt idx="0">
                  <c:v>Supplements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'Tribune-Khi'!$B$65:$B$68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('Tribune-Khi'!$BB$65,'Tribune-Khi'!$BB$66,'Tribune-Khi'!$BB$67,'Tribune-Khi'!$BB$68)</c:f>
            </c:numRef>
          </c:val>
          <c:extLst>
            <c:ext xmlns:c16="http://schemas.microsoft.com/office/drawing/2014/chart" uri="{C3380CC4-5D6E-409C-BE32-E72D297353CC}">
              <c16:uniqueId val="{00000000-22D3-7847-BF6C-E115AD4DC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6.4461942257217934E-3"/>
          <c:y val="0.85741207349081361"/>
          <c:w val="0.97044094488188981"/>
          <c:h val="0.1092545931758530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822014477722924"/>
          <c:y val="3.3012379642365884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'Tribune-Isl'!$BB$60</c:f>
              <c:strCache>
                <c:ptCount val="1"/>
                <c:pt idx="0">
                  <c:v>Supplements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'Tribune-Isl'!$B$61:$B$64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('Tribune-Isl'!$BB$61,'Tribune-Isl'!$BB$62,'Tribune-Isl'!$BB$63,'Tribune-Isl'!$BB$64)</c:f>
            </c:numRef>
          </c:val>
          <c:extLst>
            <c:ext xmlns:c16="http://schemas.microsoft.com/office/drawing/2014/chart" uri="{C3380CC4-5D6E-409C-BE32-E72D297353CC}">
              <c16:uniqueId val="{00000000-7893-D446-9311-AEAAFD776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"/>
          <c:y val="0.85437051618549464"/>
          <c:w val="0.99628433945756756"/>
          <c:h val="0.12912335958005247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'Tribune-Total'!$DX$68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F0B-44A0-9044-79804034C86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F0B-44A0-9044-79804034C86C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5-0F0B-44A0-9044-79804034C86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'Tribune-Total'!$DR$69:$DR$72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'Tribune-Total'!$DX$69:$DX$72</c:f>
              <c:numCache>
                <c:formatCode>0%</c:formatCode>
                <c:ptCount val="4"/>
                <c:pt idx="0">
                  <c:v>0.15611395060306169</c:v>
                </c:pt>
                <c:pt idx="1">
                  <c:v>0.36126708287992165</c:v>
                </c:pt>
                <c:pt idx="2">
                  <c:v>0.17074081041964165</c:v>
                </c:pt>
                <c:pt idx="3">
                  <c:v>0.31187815609737501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A-8142-B887-56020923B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3.4223972003500212E-2"/>
          <c:y val="0.84074540682416643"/>
          <c:w val="0.94821872265966767"/>
          <c:h val="0.1592545931758534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'Tribune-Khi'!$BC$64</c:f>
              <c:strCache>
                <c:ptCount val="1"/>
                <c:pt idx="0">
                  <c:v>Government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'Tribune-Khi'!$B$65:$B$68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('Tribune-Khi'!$BC$65,'Tribune-Khi'!$BC$66,'Tribune-Khi'!$BC$67,'Tribune-Khi'!$BC$68)</c:f>
            </c:numRef>
          </c:val>
          <c:extLst>
            <c:ext xmlns:c16="http://schemas.microsoft.com/office/drawing/2014/chart" uri="{C3380CC4-5D6E-409C-BE32-E72D297353CC}">
              <c16:uniqueId val="{00000000-AA97-624B-BCC8-502172B5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2.2137795275590642E-2"/>
          <c:y val="0.83607174103237081"/>
          <c:w val="0.9446132983377078"/>
          <c:h val="0.16392825896762941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832382063617088"/>
          <c:y val="3.301236534030896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'Tribune-Isl'!$BC$60</c:f>
              <c:strCache>
                <c:ptCount val="1"/>
                <c:pt idx="0">
                  <c:v>Government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'Tribune-Isl'!$B$61:$B$64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('Tribune-Isl'!$BC$61,'Tribune-Isl'!$BC$62,'Tribune-Isl'!$BC$63,'Tribune-Isl'!$BC$64)</c:f>
            </c:numRef>
          </c:val>
          <c:extLst>
            <c:ext xmlns:c16="http://schemas.microsoft.com/office/drawing/2014/chart" uri="{C3380CC4-5D6E-409C-BE32-E72D297353CC}">
              <c16:uniqueId val="{00000000-E5F2-A446-98FC-F71603C97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9527121609799299E-2"/>
          <c:y val="0.87653893263343741"/>
          <c:w val="0.98029177602799655"/>
          <c:h val="9.044838145231798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83D-4D35-9E64-BD384F84FBE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83D-4D35-9E64-BD384F84FBE5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5-F83D-4D35-9E64-BD384F84FBE5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Dawn</c:v>
              </c:pt>
              <c:pt idx="1">
                <c:v>The News</c:v>
              </c:pt>
              <c:pt idx="2">
                <c:v>Others</c:v>
              </c:pt>
              <c:pt idx="3">
                <c:v>Tribune</c:v>
              </c:pt>
            </c:strLit>
          </c:cat>
          <c:val>
            <c:numLit>
              <c:formatCode>General</c:formatCode>
              <c:ptCount val="4"/>
              <c:pt idx="0">
                <c:v>0.35768265302613622</c:v>
              </c:pt>
              <c:pt idx="1">
                <c:v>0.22080617010908887</c:v>
              </c:pt>
              <c:pt idx="2">
                <c:v>0.31253487921539153</c:v>
              </c:pt>
              <c:pt idx="3">
                <c:v>0.10897629764939039</c:v>
              </c:pt>
            </c:numLit>
          </c:val>
          <c:extLst>
            <c:ext xmlns:c16="http://schemas.microsoft.com/office/drawing/2014/chart" uri="{C3380CC4-5D6E-409C-BE32-E72D297353CC}">
              <c16:uniqueId val="{00000000-B980-E14C-8B85-D6EFDB384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3.230755710346201E-2"/>
          <c:y val="0.84065943341076699"/>
          <c:w val="0.95377427821522365"/>
          <c:h val="0.12036570428696625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'Tribune-Khi'!$BD$64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'Tribune-Khi'!$B$65:$B$68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('Tribune-Khi'!$BD$65,'Tribune-Khi'!$BD$66,'Tribune-Khi'!$BD$67,'Tribune-Khi'!$BD$68)</c:f>
            </c:numRef>
          </c:val>
          <c:extLst>
            <c:ext xmlns:c16="http://schemas.microsoft.com/office/drawing/2014/chart" uri="{C3380CC4-5D6E-409C-BE32-E72D297353CC}">
              <c16:uniqueId val="{00000000-D6BE-0D46-A321-BDBB5642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3.4223972003500212E-2"/>
          <c:y val="0.85185651793525807"/>
          <c:w val="0.95377427821522365"/>
          <c:h val="0.11481014873140856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667863798611868"/>
          <c:w val="1"/>
          <c:h val="0.64777639931428665"/>
        </c:manualLayout>
      </c:layout>
      <c:pie3DChart>
        <c:varyColors val="1"/>
        <c:ser>
          <c:idx val="0"/>
          <c:order val="0"/>
          <c:tx>
            <c:strRef>
              <c:f>'Tribune-Isl'!$BD$60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'Tribune-Isl'!$B$61:$B$64</c:f>
              <c:strCache>
                <c:ptCount val="4"/>
                <c:pt idx="0">
                  <c:v>Dawn</c:v>
                </c:pt>
                <c:pt idx="1">
                  <c:v>The News</c:v>
                </c:pt>
                <c:pt idx="2">
                  <c:v>Others</c:v>
                </c:pt>
                <c:pt idx="3">
                  <c:v>Tribune</c:v>
                </c:pt>
              </c:strCache>
            </c:strRef>
          </c:cat>
          <c:val>
            <c:numRef>
              <c:f>('Tribune-Isl'!$BD$61,'Tribune-Isl'!$BD$62,'Tribune-Isl'!$BD$63,'Tribune-Isl'!$BD$64)</c:f>
            </c:numRef>
          </c:val>
          <c:extLst>
            <c:ext xmlns:c16="http://schemas.microsoft.com/office/drawing/2014/chart" uri="{C3380CC4-5D6E-409C-BE32-E72D297353CC}">
              <c16:uniqueId val="{00000000-F012-694C-AEA2-94453006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"/>
          <c:y val="0.87098337707786522"/>
          <c:w val="0.9914028871391074"/>
          <c:h val="9.600393700787399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232" l="0.70000000000000062" r="0.70000000000000062" t="0.75000000000001232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'Tribune-Total'!$DR$75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40-4E1C-A17E-6C552ADDAC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40-4E1C-A17E-6C552ADDAC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40-4E1C-A17E-6C552ADDAC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240-4E1C-A17E-6C552ADDAC77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240-4E1C-A17E-6C552ADDAC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'Tribune-Total'!$DS$68:$DX$68</c:f>
              <c:strCache>
                <c:ptCount val="6"/>
                <c:pt idx="0">
                  <c:v>ROP</c:v>
                </c:pt>
                <c:pt idx="1">
                  <c:v>Education</c:v>
                </c:pt>
                <c:pt idx="2">
                  <c:v>Builder</c:v>
                </c:pt>
                <c:pt idx="3">
                  <c:v>Supplements</c:v>
                </c:pt>
                <c:pt idx="4">
                  <c:v>Government</c:v>
                </c:pt>
                <c:pt idx="5">
                  <c:v>Total</c:v>
                </c:pt>
              </c:strCache>
            </c:strRef>
          </c:cat>
          <c:val>
            <c:numRef>
              <c:f>'Tribune-Total'!$DS$75:$DW$75</c:f>
              <c:numCache>
                <c:formatCode>0%</c:formatCode>
                <c:ptCount val="5"/>
                <c:pt idx="0">
                  <c:v>0.14426433215950477</c:v>
                </c:pt>
                <c:pt idx="1">
                  <c:v>1.9668880337722277E-2</c:v>
                </c:pt>
                <c:pt idx="2">
                  <c:v>1.0646230059901446E-2</c:v>
                </c:pt>
                <c:pt idx="3">
                  <c:v>8.4756555579774351E-2</c:v>
                </c:pt>
                <c:pt idx="4">
                  <c:v>0.74066400186309722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6-3045-AF47-F03DEB0AF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'Tribune-Total'!$A$14</c:f>
              <c:strCache>
                <c:ptCount val="1"/>
                <c:pt idx="0">
                  <c:v> The News 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0C-49D3-9CE0-4505FAE062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0C-49D3-9CE0-4505FAE062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0C-49D3-9CE0-4505FAE062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0C-49D3-9CE0-4505FAE0626D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0C-49D3-9CE0-4505FAE062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'Tribune-Total'!$B$14:$B$18</c:f>
              <c:strCache>
                <c:ptCount val="5"/>
                <c:pt idx="0">
                  <c:v> ROP </c:v>
                </c:pt>
                <c:pt idx="1">
                  <c:v> EDU </c:v>
                </c:pt>
                <c:pt idx="2">
                  <c:v> Builder </c:v>
                </c:pt>
                <c:pt idx="3">
                  <c:v> Supple </c:v>
                </c:pt>
                <c:pt idx="4">
                  <c:v> Gov </c:v>
                </c:pt>
              </c:strCache>
            </c:strRef>
          </c:cat>
          <c:val>
            <c:numRef>
              <c:f>'Tribune-Total'!$DB$14:$DB$18</c:f>
              <c:numCache>
                <c:formatCode>0%</c:formatCode>
                <c:ptCount val="5"/>
                <c:pt idx="0">
                  <c:v>0.1259311145386543</c:v>
                </c:pt>
                <c:pt idx="1">
                  <c:v>2.4383137812981043E-2</c:v>
                </c:pt>
                <c:pt idx="2">
                  <c:v>1.2369743375236195E-2</c:v>
                </c:pt>
                <c:pt idx="3">
                  <c:v>0.10422212315143989</c:v>
                </c:pt>
                <c:pt idx="4">
                  <c:v>0.73309388112168861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B-DB43-A827-E105168F8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'Tribune-Total'!$A$35</c:f>
              <c:strCache>
                <c:ptCount val="1"/>
                <c:pt idx="0">
                  <c:v> Express Tribune 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F9-4920-99DE-043B2A5C9C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F9-4920-99DE-043B2A5C9C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F9-4920-99DE-043B2A5C9C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F9-4920-99DE-043B2A5C9CC8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F9-4920-99DE-043B2A5C9C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'Express-Total'!$CR$55:$CV$55</c:f>
              <c:strCache>
                <c:ptCount val="5"/>
                <c:pt idx="0">
                  <c:v>ROP</c:v>
                </c:pt>
                <c:pt idx="1">
                  <c:v>Education</c:v>
                </c:pt>
                <c:pt idx="2">
                  <c:v>Builder</c:v>
                </c:pt>
                <c:pt idx="3">
                  <c:v>Supplements</c:v>
                </c:pt>
                <c:pt idx="4">
                  <c:v>Government</c:v>
                </c:pt>
              </c:strCache>
            </c:strRef>
          </c:cat>
          <c:val>
            <c:numRef>
              <c:f>'Tribune-Total'!$DB$35:$DB$39</c:f>
              <c:numCache>
                <c:formatCode>0%</c:formatCode>
                <c:ptCount val="5"/>
                <c:pt idx="0">
                  <c:v>6.4420291780712707E-2</c:v>
                </c:pt>
                <c:pt idx="1">
                  <c:v>1.4099191269609276E-2</c:v>
                </c:pt>
                <c:pt idx="2">
                  <c:v>9.169744802600693E-3</c:v>
                </c:pt>
                <c:pt idx="3">
                  <c:v>8.9487390715101908E-2</c:v>
                </c:pt>
                <c:pt idx="4">
                  <c:v>0.82282338143197542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2-F746-A5B7-809850B10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'Tribune-Khi'!$B$71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'Tribune-Khi'!$AY$64:$BC$64</c:f>
            </c:multiLvlStrRef>
          </c:cat>
          <c:val>
            <c:numRef>
              <c:f>'Tribune-Khi'!$AY$71:$BC$71</c:f>
            </c:numRef>
          </c:val>
          <c:extLst>
            <c:ext xmlns:c16="http://schemas.microsoft.com/office/drawing/2014/chart" uri="{C3380CC4-5D6E-409C-BE32-E72D297353CC}">
              <c16:uniqueId val="{00000000-0AA3-824C-A12B-5C78D2F7E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'Tribune-Khi'!$A$14</c:f>
              <c:strCache>
                <c:ptCount val="1"/>
                <c:pt idx="0">
                  <c:v> The News 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E5-43EF-B7FE-637F15BD7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E5-43EF-B7FE-637F15BD7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E5-43EF-B7FE-637F15BD73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E5-43EF-B7FE-637F15BD73DA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FE5-43EF-B7FE-637F15BD73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'Tribune-Khi'!$B$14:$B$18</c:f>
              <c:strCache>
                <c:ptCount val="5"/>
                <c:pt idx="0">
                  <c:v>ROP</c:v>
                </c:pt>
                <c:pt idx="1">
                  <c:v>EDU</c:v>
                </c:pt>
                <c:pt idx="2">
                  <c:v>Builder</c:v>
                </c:pt>
                <c:pt idx="3">
                  <c:v>Supple</c:v>
                </c:pt>
                <c:pt idx="4">
                  <c:v>Gov</c:v>
                </c:pt>
              </c:strCache>
            </c:strRef>
          </c:cat>
          <c:val>
            <c:numRef>
              <c:f>'Tribune-Khi'!$EB$14:$EB$18</c:f>
              <c:numCache>
                <c:formatCode>0%</c:formatCode>
                <c:ptCount val="5"/>
                <c:pt idx="0">
                  <c:v>0.24426672003530542</c:v>
                </c:pt>
                <c:pt idx="1">
                  <c:v>1.2020772716309764E-2</c:v>
                </c:pt>
                <c:pt idx="2">
                  <c:v>2.298956745744621E-3</c:v>
                </c:pt>
                <c:pt idx="3">
                  <c:v>0.17335570710880532</c:v>
                </c:pt>
                <c:pt idx="4">
                  <c:v>0.56805784339383492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D-7440-A03B-992C8413B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'Tribune-Khi'!$A$35</c:f>
              <c:strCache>
                <c:ptCount val="1"/>
                <c:pt idx="0">
                  <c:v> Express Tribune 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61C-4A80-B87E-464140CFBD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61C-4A80-B87E-464140CFBD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61C-4A80-B87E-464140CFBD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61C-4A80-B87E-464140CFBD9E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61C-4A80-B87E-464140CFBD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'Tribune-Khi'!$B$14:$B$18</c:f>
              <c:strCache>
                <c:ptCount val="5"/>
                <c:pt idx="0">
                  <c:v>ROP</c:v>
                </c:pt>
                <c:pt idx="1">
                  <c:v>EDU</c:v>
                </c:pt>
                <c:pt idx="2">
                  <c:v>Builder</c:v>
                </c:pt>
                <c:pt idx="3">
                  <c:v>Supple</c:v>
                </c:pt>
                <c:pt idx="4">
                  <c:v>Gov</c:v>
                </c:pt>
              </c:strCache>
            </c:strRef>
          </c:cat>
          <c:val>
            <c:numRef>
              <c:f>'Tribune-Khi'!$EB$35:$EB$39</c:f>
              <c:numCache>
                <c:formatCode>0%</c:formatCode>
                <c:ptCount val="5"/>
                <c:pt idx="0">
                  <c:v>0.15343412392736239</c:v>
                </c:pt>
                <c:pt idx="1">
                  <c:v>7.6408836487680048E-3</c:v>
                </c:pt>
                <c:pt idx="2">
                  <c:v>4.3410579645203982E-3</c:v>
                </c:pt>
                <c:pt idx="3">
                  <c:v>0.14396201833294051</c:v>
                </c:pt>
                <c:pt idx="4">
                  <c:v>0.69062191612640866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8-A147-AEC1-A472EB968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'Tribune-Lhr'!$B$70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'Tribune-Lhr'!$AY$63:$BC$63</c:f>
            </c:multiLvlStrRef>
          </c:cat>
          <c:val>
            <c:numRef>
              <c:f>'Tribune-Lhr'!$AY$70:$BC$70</c:f>
            </c:numRef>
          </c:val>
          <c:extLst>
            <c:ext xmlns:c16="http://schemas.microsoft.com/office/drawing/2014/chart" uri="{C3380CC4-5D6E-409C-BE32-E72D297353CC}">
              <c16:uniqueId val="{00000000-CE99-354A-A855-02AA63BA4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'Tribune-Lhr'!$A$14</c:f>
              <c:strCache>
                <c:ptCount val="1"/>
                <c:pt idx="0">
                  <c:v> The News 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8F-4256-AC2A-A221B1075D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8F-4256-AC2A-A221B1075D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C8F-4256-AC2A-A221B1075D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C8F-4256-AC2A-A221B1075D21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C8F-4256-AC2A-A221B1075D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'Tribune-Lhr'!$B$14:$B$18</c:f>
              <c:strCache>
                <c:ptCount val="5"/>
                <c:pt idx="0">
                  <c:v> ROP </c:v>
                </c:pt>
                <c:pt idx="1">
                  <c:v> EDU </c:v>
                </c:pt>
                <c:pt idx="2">
                  <c:v> Builder </c:v>
                </c:pt>
                <c:pt idx="3">
                  <c:v> Supplement </c:v>
                </c:pt>
                <c:pt idx="4">
                  <c:v> Government </c:v>
                </c:pt>
              </c:strCache>
            </c:strRef>
          </c:cat>
          <c:val>
            <c:numRef>
              <c:f>'Tribune-Lhr'!$EB$14:$EB$18</c:f>
              <c:numCache>
                <c:formatCode>0%</c:formatCode>
                <c:ptCount val="5"/>
                <c:pt idx="0">
                  <c:v>0.11470174773648467</c:v>
                </c:pt>
                <c:pt idx="1">
                  <c:v>3.889767298461573E-2</c:v>
                </c:pt>
                <c:pt idx="2">
                  <c:v>5.362855437669534E-3</c:v>
                </c:pt>
                <c:pt idx="3">
                  <c:v>0.13902693590312917</c:v>
                </c:pt>
                <c:pt idx="4">
                  <c:v>0.7020107879381009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6-DC46-B0CA-BD1CCABC5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'Tribune-Lhr'!$A$35</c:f>
              <c:strCache>
                <c:ptCount val="1"/>
                <c:pt idx="0">
                  <c:v> Express Tribune 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57-4D00-9871-CED0862935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57-4D00-9871-CED0862935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57-4D00-9871-CED0862935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657-4D00-9871-CED0862935C2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657-4D00-9871-CED0862935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'Tribune-Lhr'!$B$35:$B$39</c:f>
              <c:strCache>
                <c:ptCount val="5"/>
                <c:pt idx="0">
                  <c:v> ROP </c:v>
                </c:pt>
                <c:pt idx="1">
                  <c:v> EDU </c:v>
                </c:pt>
                <c:pt idx="2">
                  <c:v> Builder </c:v>
                </c:pt>
                <c:pt idx="3">
                  <c:v> Supplement </c:v>
                </c:pt>
                <c:pt idx="4">
                  <c:v> Government </c:v>
                </c:pt>
              </c:strCache>
            </c:strRef>
          </c:cat>
          <c:val>
            <c:numRef>
              <c:f>'Tribune-Lhr'!$EB$35:$EB$39</c:f>
              <c:numCache>
                <c:formatCode>0%</c:formatCode>
                <c:ptCount val="5"/>
                <c:pt idx="0">
                  <c:v>4.0336574757456591E-2</c:v>
                </c:pt>
                <c:pt idx="1">
                  <c:v>1.1251084543702886E-2</c:v>
                </c:pt>
                <c:pt idx="2">
                  <c:v>1.8254138168050751E-3</c:v>
                </c:pt>
                <c:pt idx="3">
                  <c:v>0.11533911005442438</c:v>
                </c:pt>
                <c:pt idx="4">
                  <c:v>0.83124781682761106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F-534C-A64C-45171BE6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'Tribune-Isl'!$B$67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'Tribune-Isl'!$AY$60:$BC$60</c:f>
            </c:multiLvlStrRef>
          </c:cat>
          <c:val>
            <c:numRef>
              <c:f>'Tribune-Isl'!$AY$67:$BC$67</c:f>
            </c:numRef>
          </c:val>
          <c:extLst>
            <c:ext xmlns:c16="http://schemas.microsoft.com/office/drawing/2014/chart" uri="{C3380CC4-5D6E-409C-BE32-E72D297353CC}">
              <c16:uniqueId val="{00000000-8E05-2B4B-ABFF-EE159E43A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'Tribune-Isl'!$A$14</c:f>
              <c:strCache>
                <c:ptCount val="1"/>
                <c:pt idx="0">
                  <c:v> The News 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E5-41D7-A437-67102576A9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E5-41D7-A437-67102576A9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E5-41D7-A437-67102576A9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E5-41D7-A437-67102576A9A4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E5-41D7-A437-67102576A9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'Tribune-Isl'!$B$14:$B$18</c:f>
              <c:strCache>
                <c:ptCount val="5"/>
                <c:pt idx="0">
                  <c:v> ROP </c:v>
                </c:pt>
                <c:pt idx="1">
                  <c:v> EDU </c:v>
                </c:pt>
                <c:pt idx="2">
                  <c:v> Builder </c:v>
                </c:pt>
                <c:pt idx="3">
                  <c:v> Supplement </c:v>
                </c:pt>
                <c:pt idx="4">
                  <c:v> Government </c:v>
                </c:pt>
              </c:strCache>
            </c:strRef>
          </c:cat>
          <c:val>
            <c:numRef>
              <c:f>'Tribune-Isl'!$EB$14:$EB$18</c:f>
              <c:numCache>
                <c:formatCode>0%</c:formatCode>
                <c:ptCount val="5"/>
                <c:pt idx="0">
                  <c:v>5.7725036303371308E-2</c:v>
                </c:pt>
                <c:pt idx="1">
                  <c:v>2.3940601619112521E-2</c:v>
                </c:pt>
                <c:pt idx="2">
                  <c:v>2.1600059940701521E-2</c:v>
                </c:pt>
                <c:pt idx="3">
                  <c:v>2.2795306072207137E-2</c:v>
                </c:pt>
                <c:pt idx="4">
                  <c:v>0.87393899606460757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0-AC47-8E60-F8226C626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'Tribune-Isl'!$A$35</c:f>
              <c:strCache>
                <c:ptCount val="1"/>
                <c:pt idx="0">
                  <c:v> Express Tribune 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F7-4A23-B31C-B422E0E317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F7-4A23-B31C-B422E0E317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F7-4A23-B31C-B422E0E317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F7-4A23-B31C-B422E0E3172D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F7-4A23-B31C-B422E0E317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'Tribune-Isl'!$B$35:$B$39</c:f>
              <c:strCache>
                <c:ptCount val="5"/>
                <c:pt idx="0">
                  <c:v> ROP </c:v>
                </c:pt>
                <c:pt idx="1">
                  <c:v> EDU </c:v>
                </c:pt>
                <c:pt idx="2">
                  <c:v> Builder </c:v>
                </c:pt>
                <c:pt idx="3">
                  <c:v> Supplement </c:v>
                </c:pt>
                <c:pt idx="4">
                  <c:v> Government </c:v>
                </c:pt>
              </c:strCache>
            </c:strRef>
          </c:cat>
          <c:val>
            <c:numRef>
              <c:f>'Tribune-Isl'!$EB$35:$EB$39</c:f>
              <c:numCache>
                <c:formatCode>0%</c:formatCode>
                <c:ptCount val="5"/>
                <c:pt idx="0">
                  <c:v>2.9108402502554899E-2</c:v>
                </c:pt>
                <c:pt idx="1">
                  <c:v>2.0426730476831426E-2</c:v>
                </c:pt>
                <c:pt idx="2">
                  <c:v>1.9591714648919463E-2</c:v>
                </c:pt>
                <c:pt idx="3">
                  <c:v>1.0708143273760563E-2</c:v>
                </c:pt>
                <c:pt idx="4">
                  <c:v>0.92016500909793364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9-0C44-ACE3-068FEE200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4" Type="http://schemas.openxmlformats.org/officeDocument/2006/relationships/chart" Target="../charts/chart5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4" Type="http://schemas.openxmlformats.org/officeDocument/2006/relationships/chart" Target="../charts/chart6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4.xml"/><Relationship Id="rId13" Type="http://schemas.openxmlformats.org/officeDocument/2006/relationships/chart" Target="../charts/chart79.xml"/><Relationship Id="rId18" Type="http://schemas.openxmlformats.org/officeDocument/2006/relationships/chart" Target="../charts/chart84.xml"/><Relationship Id="rId26" Type="http://schemas.openxmlformats.org/officeDocument/2006/relationships/chart" Target="../charts/chart92.xml"/><Relationship Id="rId3" Type="http://schemas.openxmlformats.org/officeDocument/2006/relationships/chart" Target="../charts/chart69.xml"/><Relationship Id="rId21" Type="http://schemas.openxmlformats.org/officeDocument/2006/relationships/chart" Target="../charts/chart87.xml"/><Relationship Id="rId7" Type="http://schemas.openxmlformats.org/officeDocument/2006/relationships/chart" Target="../charts/chart73.xml"/><Relationship Id="rId12" Type="http://schemas.openxmlformats.org/officeDocument/2006/relationships/chart" Target="../charts/chart78.xml"/><Relationship Id="rId17" Type="http://schemas.openxmlformats.org/officeDocument/2006/relationships/chart" Target="../charts/chart83.xml"/><Relationship Id="rId25" Type="http://schemas.openxmlformats.org/officeDocument/2006/relationships/chart" Target="../charts/chart91.xml"/><Relationship Id="rId2" Type="http://schemas.openxmlformats.org/officeDocument/2006/relationships/chart" Target="../charts/chart68.xml"/><Relationship Id="rId16" Type="http://schemas.openxmlformats.org/officeDocument/2006/relationships/chart" Target="../charts/chart82.xml"/><Relationship Id="rId20" Type="http://schemas.openxmlformats.org/officeDocument/2006/relationships/chart" Target="../charts/chart86.xml"/><Relationship Id="rId29" Type="http://schemas.openxmlformats.org/officeDocument/2006/relationships/chart" Target="../charts/chart95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11" Type="http://schemas.openxmlformats.org/officeDocument/2006/relationships/chart" Target="../charts/chart77.xml"/><Relationship Id="rId24" Type="http://schemas.openxmlformats.org/officeDocument/2006/relationships/chart" Target="../charts/chart90.xml"/><Relationship Id="rId5" Type="http://schemas.openxmlformats.org/officeDocument/2006/relationships/chart" Target="../charts/chart71.xml"/><Relationship Id="rId15" Type="http://schemas.openxmlformats.org/officeDocument/2006/relationships/chart" Target="../charts/chart81.xml"/><Relationship Id="rId23" Type="http://schemas.openxmlformats.org/officeDocument/2006/relationships/chart" Target="../charts/chart89.xml"/><Relationship Id="rId28" Type="http://schemas.openxmlformats.org/officeDocument/2006/relationships/chart" Target="../charts/chart94.xml"/><Relationship Id="rId10" Type="http://schemas.openxmlformats.org/officeDocument/2006/relationships/chart" Target="../charts/chart76.xml"/><Relationship Id="rId19" Type="http://schemas.openxmlformats.org/officeDocument/2006/relationships/chart" Target="../charts/chart85.xml"/><Relationship Id="rId4" Type="http://schemas.openxmlformats.org/officeDocument/2006/relationships/chart" Target="../charts/chart70.xml"/><Relationship Id="rId9" Type="http://schemas.openxmlformats.org/officeDocument/2006/relationships/chart" Target="../charts/chart75.xml"/><Relationship Id="rId14" Type="http://schemas.openxmlformats.org/officeDocument/2006/relationships/chart" Target="../charts/chart80.xml"/><Relationship Id="rId22" Type="http://schemas.openxmlformats.org/officeDocument/2006/relationships/chart" Target="../charts/chart88.xml"/><Relationship Id="rId27" Type="http://schemas.openxmlformats.org/officeDocument/2006/relationships/chart" Target="../charts/chart93.xml"/><Relationship Id="rId30" Type="http://schemas.openxmlformats.org/officeDocument/2006/relationships/chart" Target="../charts/chart96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4.xml"/><Relationship Id="rId13" Type="http://schemas.openxmlformats.org/officeDocument/2006/relationships/chart" Target="../charts/chart109.xml"/><Relationship Id="rId18" Type="http://schemas.openxmlformats.org/officeDocument/2006/relationships/chart" Target="../charts/chart114.xml"/><Relationship Id="rId26" Type="http://schemas.openxmlformats.org/officeDocument/2006/relationships/chart" Target="../charts/chart122.xml"/><Relationship Id="rId3" Type="http://schemas.openxmlformats.org/officeDocument/2006/relationships/chart" Target="../charts/chart99.xml"/><Relationship Id="rId21" Type="http://schemas.openxmlformats.org/officeDocument/2006/relationships/chart" Target="../charts/chart117.xml"/><Relationship Id="rId7" Type="http://schemas.openxmlformats.org/officeDocument/2006/relationships/chart" Target="../charts/chart103.xml"/><Relationship Id="rId12" Type="http://schemas.openxmlformats.org/officeDocument/2006/relationships/chart" Target="../charts/chart108.xml"/><Relationship Id="rId17" Type="http://schemas.openxmlformats.org/officeDocument/2006/relationships/chart" Target="../charts/chart113.xml"/><Relationship Id="rId25" Type="http://schemas.openxmlformats.org/officeDocument/2006/relationships/chart" Target="../charts/chart121.xml"/><Relationship Id="rId2" Type="http://schemas.openxmlformats.org/officeDocument/2006/relationships/chart" Target="../charts/chart98.xml"/><Relationship Id="rId16" Type="http://schemas.openxmlformats.org/officeDocument/2006/relationships/chart" Target="../charts/chart112.xml"/><Relationship Id="rId20" Type="http://schemas.openxmlformats.org/officeDocument/2006/relationships/chart" Target="../charts/chart116.xml"/><Relationship Id="rId29" Type="http://schemas.openxmlformats.org/officeDocument/2006/relationships/chart" Target="../charts/chart125.xml"/><Relationship Id="rId1" Type="http://schemas.openxmlformats.org/officeDocument/2006/relationships/chart" Target="../charts/chart97.xml"/><Relationship Id="rId6" Type="http://schemas.openxmlformats.org/officeDocument/2006/relationships/chart" Target="../charts/chart102.xml"/><Relationship Id="rId11" Type="http://schemas.openxmlformats.org/officeDocument/2006/relationships/chart" Target="../charts/chart107.xml"/><Relationship Id="rId24" Type="http://schemas.openxmlformats.org/officeDocument/2006/relationships/chart" Target="../charts/chart120.xml"/><Relationship Id="rId5" Type="http://schemas.openxmlformats.org/officeDocument/2006/relationships/chart" Target="../charts/chart101.xml"/><Relationship Id="rId15" Type="http://schemas.openxmlformats.org/officeDocument/2006/relationships/chart" Target="../charts/chart111.xml"/><Relationship Id="rId23" Type="http://schemas.openxmlformats.org/officeDocument/2006/relationships/chart" Target="../charts/chart119.xml"/><Relationship Id="rId28" Type="http://schemas.openxmlformats.org/officeDocument/2006/relationships/chart" Target="../charts/chart124.xml"/><Relationship Id="rId10" Type="http://schemas.openxmlformats.org/officeDocument/2006/relationships/chart" Target="../charts/chart106.xml"/><Relationship Id="rId19" Type="http://schemas.openxmlformats.org/officeDocument/2006/relationships/chart" Target="../charts/chart115.xml"/><Relationship Id="rId4" Type="http://schemas.openxmlformats.org/officeDocument/2006/relationships/chart" Target="../charts/chart100.xml"/><Relationship Id="rId9" Type="http://schemas.openxmlformats.org/officeDocument/2006/relationships/chart" Target="../charts/chart105.xml"/><Relationship Id="rId14" Type="http://schemas.openxmlformats.org/officeDocument/2006/relationships/chart" Target="../charts/chart110.xml"/><Relationship Id="rId22" Type="http://schemas.openxmlformats.org/officeDocument/2006/relationships/chart" Target="../charts/chart118.xml"/><Relationship Id="rId27" Type="http://schemas.openxmlformats.org/officeDocument/2006/relationships/chart" Target="../charts/chart123.xml"/><Relationship Id="rId30" Type="http://schemas.openxmlformats.org/officeDocument/2006/relationships/chart" Target="../charts/chart1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85724</xdr:colOff>
      <xdr:row>5</xdr:row>
      <xdr:rowOff>38349</xdr:rowOff>
    </xdr:from>
    <xdr:to>
      <xdr:col>65</xdr:col>
      <xdr:colOff>206187</xdr:colOff>
      <xdr:row>14</xdr:row>
      <xdr:rowOff>58645</xdr:rowOff>
    </xdr:to>
    <xdr:graphicFrame macro="">
      <xdr:nvGraphicFramePr>
        <xdr:cNvPr id="1319" name="Chart 1">
          <a:extLst>
            <a:ext uri="{FF2B5EF4-FFF2-40B4-BE49-F238E27FC236}">
              <a16:creationId xmlns:a16="http://schemas.microsoft.com/office/drawing/2014/main" id="{00000000-0008-0000-0400-000027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83244</xdr:colOff>
      <xdr:row>14</xdr:row>
      <xdr:rowOff>107577</xdr:rowOff>
    </xdr:from>
    <xdr:to>
      <xdr:col>65</xdr:col>
      <xdr:colOff>246529</xdr:colOff>
      <xdr:row>23</xdr:row>
      <xdr:rowOff>132550</xdr:rowOff>
    </xdr:to>
    <xdr:graphicFrame macro="">
      <xdr:nvGraphicFramePr>
        <xdr:cNvPr id="1320" name="Chart 2">
          <a:extLst>
            <a:ext uri="{FF2B5EF4-FFF2-40B4-BE49-F238E27FC236}">
              <a16:creationId xmlns:a16="http://schemas.microsoft.com/office/drawing/2014/main" id="{00000000-0008-0000-0400-000028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284237</xdr:colOff>
      <xdr:row>4</xdr:row>
      <xdr:rowOff>261679</xdr:rowOff>
    </xdr:from>
    <xdr:to>
      <xdr:col>73</xdr:col>
      <xdr:colOff>495798</xdr:colOff>
      <xdr:row>13</xdr:row>
      <xdr:rowOff>163286</xdr:rowOff>
    </xdr:to>
    <xdr:graphicFrame macro="">
      <xdr:nvGraphicFramePr>
        <xdr:cNvPr id="1322" name="Chart 4">
          <a:extLst>
            <a:ext uri="{FF2B5EF4-FFF2-40B4-BE49-F238E27FC236}">
              <a16:creationId xmlns:a16="http://schemas.microsoft.com/office/drawing/2014/main" id="{00000000-0008-0000-0400-00002A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65</xdr:col>
      <xdr:colOff>371396</xdr:colOff>
      <xdr:row>14</xdr:row>
      <xdr:rowOff>100852</xdr:rowOff>
    </xdr:from>
    <xdr:to>
      <xdr:col>73</xdr:col>
      <xdr:colOff>62753</xdr:colOff>
      <xdr:row>23</xdr:row>
      <xdr:rowOff>107576</xdr:rowOff>
    </xdr:to>
    <xdr:graphicFrame macro="">
      <xdr:nvGraphicFramePr>
        <xdr:cNvPr id="1323" name="Chart 5">
          <a:extLst>
            <a:ext uri="{FF2B5EF4-FFF2-40B4-BE49-F238E27FC236}">
              <a16:creationId xmlns:a16="http://schemas.microsoft.com/office/drawing/2014/main" id="{00000000-0008-0000-0400-00002B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361791</xdr:colOff>
      <xdr:row>23</xdr:row>
      <xdr:rowOff>248611</xdr:rowOff>
    </xdr:from>
    <xdr:to>
      <xdr:col>73</xdr:col>
      <xdr:colOff>125506</xdr:colOff>
      <xdr:row>33</xdr:row>
      <xdr:rowOff>228065</xdr:rowOff>
    </xdr:to>
    <xdr:graphicFrame macro="">
      <xdr:nvGraphicFramePr>
        <xdr:cNvPr id="1324" name="Chart 6">
          <a:extLst>
            <a:ext uri="{FF2B5EF4-FFF2-40B4-BE49-F238E27FC236}">
              <a16:creationId xmlns:a16="http://schemas.microsoft.com/office/drawing/2014/main" id="{00000000-0008-0000-0400-00002C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89569</xdr:colOff>
      <xdr:row>25</xdr:row>
      <xdr:rowOff>15528</xdr:rowOff>
    </xdr:from>
    <xdr:to>
      <xdr:col>65</xdr:col>
      <xdr:colOff>251010</xdr:colOff>
      <xdr:row>34</xdr:row>
      <xdr:rowOff>17929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95250</xdr:colOff>
      <xdr:row>1</xdr:row>
      <xdr:rowOff>232834</xdr:rowOff>
    </xdr:from>
    <xdr:to>
      <xdr:col>65</xdr:col>
      <xdr:colOff>7491</xdr:colOff>
      <xdr:row>10</xdr:row>
      <xdr:rowOff>179917</xdr:rowOff>
    </xdr:to>
    <xdr:graphicFrame macro="">
      <xdr:nvGraphicFramePr>
        <xdr:cNvPr id="2196" name="Chart 1">
          <a:extLst>
            <a:ext uri="{FF2B5EF4-FFF2-40B4-BE49-F238E27FC236}">
              <a16:creationId xmlns:a16="http://schemas.microsoft.com/office/drawing/2014/main" id="{00000000-0008-0000-0500-00009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103717</xdr:colOff>
      <xdr:row>23</xdr:row>
      <xdr:rowOff>74084</xdr:rowOff>
    </xdr:from>
    <xdr:to>
      <xdr:col>65</xdr:col>
      <xdr:colOff>0</xdr:colOff>
      <xdr:row>31</xdr:row>
      <xdr:rowOff>116416</xdr:rowOff>
    </xdr:to>
    <xdr:graphicFrame macro="">
      <xdr:nvGraphicFramePr>
        <xdr:cNvPr id="2198" name="Chart 3">
          <a:extLst>
            <a:ext uri="{FF2B5EF4-FFF2-40B4-BE49-F238E27FC236}">
              <a16:creationId xmlns:a16="http://schemas.microsoft.com/office/drawing/2014/main" id="{00000000-0008-0000-0500-00009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65</xdr:col>
      <xdr:colOff>47623</xdr:colOff>
      <xdr:row>1</xdr:row>
      <xdr:rowOff>217715</xdr:rowOff>
    </xdr:from>
    <xdr:to>
      <xdr:col>72</xdr:col>
      <xdr:colOff>391884</xdr:colOff>
      <xdr:row>10</xdr:row>
      <xdr:rowOff>184785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65</xdr:col>
      <xdr:colOff>144574</xdr:colOff>
      <xdr:row>13</xdr:row>
      <xdr:rowOff>35983</xdr:rowOff>
    </xdr:from>
    <xdr:to>
      <xdr:col>72</xdr:col>
      <xdr:colOff>39459</xdr:colOff>
      <xdr:row>22</xdr:row>
      <xdr:rowOff>154781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108478</xdr:colOff>
      <xdr:row>23</xdr:row>
      <xdr:rowOff>77820</xdr:rowOff>
    </xdr:from>
    <xdr:to>
      <xdr:col>72</xdr:col>
      <xdr:colOff>32657</xdr:colOff>
      <xdr:row>31</xdr:row>
      <xdr:rowOff>141554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105834</xdr:colOff>
      <xdr:row>13</xdr:row>
      <xdr:rowOff>42333</xdr:rowOff>
    </xdr:from>
    <xdr:to>
      <xdr:col>65</xdr:col>
      <xdr:colOff>1867</xdr:colOff>
      <xdr:row>23</xdr:row>
      <xdr:rowOff>26148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118375</xdr:colOff>
      <xdr:row>4</xdr:row>
      <xdr:rowOff>27214</xdr:rowOff>
    </xdr:from>
    <xdr:to>
      <xdr:col>66</xdr:col>
      <xdr:colOff>31290</xdr:colOff>
      <xdr:row>13</xdr:row>
      <xdr:rowOff>95251</xdr:rowOff>
    </xdr:to>
    <xdr:graphicFrame macro="">
      <xdr:nvGraphicFramePr>
        <xdr:cNvPr id="3171" name="Chart 1">
          <a:extLst>
            <a:ext uri="{FF2B5EF4-FFF2-40B4-BE49-F238E27FC236}">
              <a16:creationId xmlns:a16="http://schemas.microsoft.com/office/drawing/2014/main" id="{00000000-0008-0000-0600-000063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127901</xdr:colOff>
      <xdr:row>15</xdr:row>
      <xdr:rowOff>0</xdr:rowOff>
    </xdr:from>
    <xdr:to>
      <xdr:col>66</xdr:col>
      <xdr:colOff>31291</xdr:colOff>
      <xdr:row>22</xdr:row>
      <xdr:rowOff>116416</xdr:rowOff>
    </xdr:to>
    <xdr:graphicFrame macro="">
      <xdr:nvGraphicFramePr>
        <xdr:cNvPr id="3172" name="Chart 2">
          <a:extLst>
            <a:ext uri="{FF2B5EF4-FFF2-40B4-BE49-F238E27FC236}">
              <a16:creationId xmlns:a16="http://schemas.microsoft.com/office/drawing/2014/main" id="{00000000-0008-0000-0600-000064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85718</xdr:colOff>
      <xdr:row>4</xdr:row>
      <xdr:rowOff>27214</xdr:rowOff>
    </xdr:from>
    <xdr:to>
      <xdr:col>73</xdr:col>
      <xdr:colOff>17644</xdr:colOff>
      <xdr:row>13</xdr:row>
      <xdr:rowOff>120763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68708</xdr:colOff>
      <xdr:row>15</xdr:row>
      <xdr:rowOff>0</xdr:rowOff>
    </xdr:from>
    <xdr:to>
      <xdr:col>73</xdr:col>
      <xdr:colOff>27849</xdr:colOff>
      <xdr:row>22</xdr:row>
      <xdr:rowOff>116416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187780</xdr:colOff>
      <xdr:row>5</xdr:row>
      <xdr:rowOff>4080</xdr:rowOff>
    </xdr:from>
    <xdr:to>
      <xdr:col>65</xdr:col>
      <xdr:colOff>198061</xdr:colOff>
      <xdr:row>14</xdr:row>
      <xdr:rowOff>73477</xdr:rowOff>
    </xdr:to>
    <xdr:graphicFrame macro="">
      <xdr:nvGraphicFramePr>
        <xdr:cNvPr id="4244" name="Chart 1">
          <a:extLst>
            <a:ext uri="{FF2B5EF4-FFF2-40B4-BE49-F238E27FC236}">
              <a16:creationId xmlns:a16="http://schemas.microsoft.com/office/drawing/2014/main" id="{00000000-0008-0000-0700-000094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120946</xdr:colOff>
      <xdr:row>15</xdr:row>
      <xdr:rowOff>162682</xdr:rowOff>
    </xdr:from>
    <xdr:to>
      <xdr:col>65</xdr:col>
      <xdr:colOff>116412</xdr:colOff>
      <xdr:row>23</xdr:row>
      <xdr:rowOff>86406</xdr:rowOff>
    </xdr:to>
    <xdr:graphicFrame macro="">
      <xdr:nvGraphicFramePr>
        <xdr:cNvPr id="4245" name="Chart 2">
          <a:extLst>
            <a:ext uri="{FF2B5EF4-FFF2-40B4-BE49-F238E27FC236}">
              <a16:creationId xmlns:a16="http://schemas.microsoft.com/office/drawing/2014/main" id="{00000000-0008-0000-0700-000095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89197</xdr:colOff>
      <xdr:row>24</xdr:row>
      <xdr:rowOff>172358</xdr:rowOff>
    </xdr:from>
    <xdr:to>
      <xdr:col>65</xdr:col>
      <xdr:colOff>137579</xdr:colOff>
      <xdr:row>33</xdr:row>
      <xdr:rowOff>54248</xdr:rowOff>
    </xdr:to>
    <xdr:graphicFrame macro="">
      <xdr:nvGraphicFramePr>
        <xdr:cNvPr id="4246" name="Chart 3">
          <a:extLst>
            <a:ext uri="{FF2B5EF4-FFF2-40B4-BE49-F238E27FC236}">
              <a16:creationId xmlns:a16="http://schemas.microsoft.com/office/drawing/2014/main" id="{00000000-0008-0000-0700-000096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65</xdr:col>
      <xdr:colOff>257026</xdr:colOff>
      <xdr:row>5</xdr:row>
      <xdr:rowOff>7558</xdr:rowOff>
    </xdr:from>
    <xdr:to>
      <xdr:col>72</xdr:col>
      <xdr:colOff>171414</xdr:colOff>
      <xdr:row>14</xdr:row>
      <xdr:rowOff>73893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193518</xdr:colOff>
      <xdr:row>15</xdr:row>
      <xdr:rowOff>162983</xdr:rowOff>
    </xdr:from>
    <xdr:to>
      <xdr:col>72</xdr:col>
      <xdr:colOff>95660</xdr:colOff>
      <xdr:row>23</xdr:row>
      <xdr:rowOff>85385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65</xdr:col>
      <xdr:colOff>180667</xdr:colOff>
      <xdr:row>24</xdr:row>
      <xdr:rowOff>152098</xdr:rowOff>
    </xdr:from>
    <xdr:to>
      <xdr:col>72</xdr:col>
      <xdr:colOff>91245</xdr:colOff>
      <xdr:row>33</xdr:row>
      <xdr:rowOff>32053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89800</xdr:colOff>
      <xdr:row>4</xdr:row>
      <xdr:rowOff>27214</xdr:rowOff>
    </xdr:from>
    <xdr:to>
      <xdr:col>66</xdr:col>
      <xdr:colOff>2715</xdr:colOff>
      <xdr:row>13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127901</xdr:colOff>
      <xdr:row>16</xdr:row>
      <xdr:rowOff>0</xdr:rowOff>
    </xdr:from>
    <xdr:to>
      <xdr:col>66</xdr:col>
      <xdr:colOff>31291</xdr:colOff>
      <xdr:row>24</xdr:row>
      <xdr:rowOff>116416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85719</xdr:colOff>
      <xdr:row>4</xdr:row>
      <xdr:rowOff>27214</xdr:rowOff>
    </xdr:from>
    <xdr:to>
      <xdr:col>73</xdr:col>
      <xdr:colOff>17645</xdr:colOff>
      <xdr:row>13</xdr:row>
      <xdr:rowOff>120763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44897</xdr:colOff>
      <xdr:row>16</xdr:row>
      <xdr:rowOff>0</xdr:rowOff>
    </xdr:from>
    <xdr:to>
      <xdr:col>73</xdr:col>
      <xdr:colOff>4038</xdr:colOff>
      <xdr:row>24</xdr:row>
      <xdr:rowOff>116416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57150</xdr:colOff>
      <xdr:row>2</xdr:row>
      <xdr:rowOff>76200</xdr:rowOff>
    </xdr:from>
    <xdr:to>
      <xdr:col>65</xdr:col>
      <xdr:colOff>19050</xdr:colOff>
      <xdr:row>12</xdr:row>
      <xdr:rowOff>0</xdr:rowOff>
    </xdr:to>
    <xdr:graphicFrame macro="">
      <xdr:nvGraphicFramePr>
        <xdr:cNvPr id="5415" name="Chart 1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57150</xdr:colOff>
      <xdr:row>12</xdr:row>
      <xdr:rowOff>0</xdr:rowOff>
    </xdr:from>
    <xdr:to>
      <xdr:col>65</xdr:col>
      <xdr:colOff>11206</xdr:colOff>
      <xdr:row>21</xdr:row>
      <xdr:rowOff>104775</xdr:rowOff>
    </xdr:to>
    <xdr:graphicFrame macro="">
      <xdr:nvGraphicFramePr>
        <xdr:cNvPr id="5416" name="Chart 2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24341</xdr:colOff>
      <xdr:row>21</xdr:row>
      <xdr:rowOff>152400</xdr:rowOff>
    </xdr:from>
    <xdr:to>
      <xdr:col>64</xdr:col>
      <xdr:colOff>609599</xdr:colOff>
      <xdr:row>31</xdr:row>
      <xdr:rowOff>57150</xdr:rowOff>
    </xdr:to>
    <xdr:graphicFrame macro="">
      <xdr:nvGraphicFramePr>
        <xdr:cNvPr id="5417" name="Chart 3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65</xdr:col>
      <xdr:colOff>104775</xdr:colOff>
      <xdr:row>2</xdr:row>
      <xdr:rowOff>57150</xdr:rowOff>
    </xdr:from>
    <xdr:to>
      <xdr:col>71</xdr:col>
      <xdr:colOff>581025</xdr:colOff>
      <xdr:row>12</xdr:row>
      <xdr:rowOff>0</xdr:rowOff>
    </xdr:to>
    <xdr:graphicFrame macro="">
      <xdr:nvGraphicFramePr>
        <xdr:cNvPr id="5418" name="Chart 4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98052</xdr:colOff>
      <xdr:row>12</xdr:row>
      <xdr:rowOff>0</xdr:rowOff>
    </xdr:from>
    <xdr:to>
      <xdr:col>71</xdr:col>
      <xdr:colOff>560294</xdr:colOff>
      <xdr:row>21</xdr:row>
      <xdr:rowOff>123825</xdr:rowOff>
    </xdr:to>
    <xdr:graphicFrame macro="">
      <xdr:nvGraphicFramePr>
        <xdr:cNvPr id="5419" name="Chart 5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65</xdr:col>
      <xdr:colOff>104775</xdr:colOff>
      <xdr:row>21</xdr:row>
      <xdr:rowOff>171450</xdr:rowOff>
    </xdr:from>
    <xdr:to>
      <xdr:col>71</xdr:col>
      <xdr:colOff>581025</xdr:colOff>
      <xdr:row>31</xdr:row>
      <xdr:rowOff>57150</xdr:rowOff>
    </xdr:to>
    <xdr:graphicFrame macro="">
      <xdr:nvGraphicFramePr>
        <xdr:cNvPr id="5420" name="Chart 6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47625</xdr:colOff>
      <xdr:row>4</xdr:row>
      <xdr:rowOff>63500</xdr:rowOff>
    </xdr:from>
    <xdr:to>
      <xdr:col>64</xdr:col>
      <xdr:colOff>317500</xdr:colOff>
      <xdr:row>15</xdr:row>
      <xdr:rowOff>169333</xdr:rowOff>
    </xdr:to>
    <xdr:graphicFrame macro="">
      <xdr:nvGraphicFramePr>
        <xdr:cNvPr id="6341" name="Chart 1">
          <a:extLst>
            <a:ext uri="{FF2B5EF4-FFF2-40B4-BE49-F238E27FC236}">
              <a16:creationId xmlns:a16="http://schemas.microsoft.com/office/drawing/2014/main" id="{00000000-0008-0000-0A00-0000C5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32657</xdr:colOff>
      <xdr:row>16</xdr:row>
      <xdr:rowOff>63136</xdr:rowOff>
    </xdr:from>
    <xdr:to>
      <xdr:col>64</xdr:col>
      <xdr:colOff>349854</xdr:colOff>
      <xdr:row>27</xdr:row>
      <xdr:rowOff>152400</xdr:rowOff>
    </xdr:to>
    <xdr:graphicFrame macro="">
      <xdr:nvGraphicFramePr>
        <xdr:cNvPr id="6342" name="Chart 2">
          <a:extLst>
            <a:ext uri="{FF2B5EF4-FFF2-40B4-BE49-F238E27FC236}">
              <a16:creationId xmlns:a16="http://schemas.microsoft.com/office/drawing/2014/main" id="{00000000-0008-0000-0A00-0000C6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64</xdr:col>
      <xdr:colOff>406559</xdr:colOff>
      <xdr:row>4</xdr:row>
      <xdr:rowOff>57452</xdr:rowOff>
    </xdr:from>
    <xdr:to>
      <xdr:col>70</xdr:col>
      <xdr:colOff>457199</xdr:colOff>
      <xdr:row>15</xdr:row>
      <xdr:rowOff>170845</xdr:rowOff>
    </xdr:to>
    <xdr:graphicFrame macro="">
      <xdr:nvGraphicFramePr>
        <xdr:cNvPr id="6343" name="Chart 3">
          <a:extLst>
            <a:ext uri="{FF2B5EF4-FFF2-40B4-BE49-F238E27FC236}">
              <a16:creationId xmlns:a16="http://schemas.microsoft.com/office/drawing/2014/main" id="{00000000-0008-0000-0A00-0000C7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444485</xdr:colOff>
      <xdr:row>16</xdr:row>
      <xdr:rowOff>65314</xdr:rowOff>
    </xdr:from>
    <xdr:to>
      <xdr:col>70</xdr:col>
      <xdr:colOff>511627</xdr:colOff>
      <xdr:row>27</xdr:row>
      <xdr:rowOff>163286</xdr:rowOff>
    </xdr:to>
    <xdr:graphicFrame macro="">
      <xdr:nvGraphicFramePr>
        <xdr:cNvPr id="6344" name="Chart 4">
          <a:extLst>
            <a:ext uri="{FF2B5EF4-FFF2-40B4-BE49-F238E27FC236}">
              <a16:creationId xmlns:a16="http://schemas.microsoft.com/office/drawing/2014/main" id="{00000000-0008-0000-0A00-0000C8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122760</xdr:colOff>
      <xdr:row>2</xdr:row>
      <xdr:rowOff>1</xdr:rowOff>
    </xdr:from>
    <xdr:to>
      <xdr:col>64</xdr:col>
      <xdr:colOff>185202</xdr:colOff>
      <xdr:row>10</xdr:row>
      <xdr:rowOff>169335</xdr:rowOff>
    </xdr:to>
    <xdr:graphicFrame macro="">
      <xdr:nvGraphicFramePr>
        <xdr:cNvPr id="7365" name="Chart 1">
          <a:extLst>
            <a:ext uri="{FF2B5EF4-FFF2-40B4-BE49-F238E27FC236}">
              <a16:creationId xmlns:a16="http://schemas.microsoft.com/office/drawing/2014/main" id="{00000000-0008-0000-0B00-0000C5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126309</xdr:colOff>
      <xdr:row>11</xdr:row>
      <xdr:rowOff>97972</xdr:rowOff>
    </xdr:from>
    <xdr:to>
      <xdr:col>64</xdr:col>
      <xdr:colOff>187942</xdr:colOff>
      <xdr:row>25</xdr:row>
      <xdr:rowOff>43542</xdr:rowOff>
    </xdr:to>
    <xdr:graphicFrame macro="">
      <xdr:nvGraphicFramePr>
        <xdr:cNvPr id="7366" name="Chart 2">
          <a:extLst>
            <a:ext uri="{FF2B5EF4-FFF2-40B4-BE49-F238E27FC236}">
              <a16:creationId xmlns:a16="http://schemas.microsoft.com/office/drawing/2014/main" id="{00000000-0008-0000-0B00-0000C6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64</xdr:col>
      <xdr:colOff>219069</xdr:colOff>
      <xdr:row>1</xdr:row>
      <xdr:rowOff>179917</xdr:rowOff>
    </xdr:from>
    <xdr:to>
      <xdr:col>70</xdr:col>
      <xdr:colOff>359228</xdr:colOff>
      <xdr:row>10</xdr:row>
      <xdr:rowOff>148167</xdr:rowOff>
    </xdr:to>
    <xdr:graphicFrame macro="">
      <xdr:nvGraphicFramePr>
        <xdr:cNvPr id="7367" name="Chart 3">
          <a:extLst>
            <a:ext uri="{FF2B5EF4-FFF2-40B4-BE49-F238E27FC236}">
              <a16:creationId xmlns:a16="http://schemas.microsoft.com/office/drawing/2014/main" id="{00000000-0008-0000-0B00-0000C7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233637</xdr:colOff>
      <xdr:row>11</xdr:row>
      <xdr:rowOff>76200</xdr:rowOff>
    </xdr:from>
    <xdr:to>
      <xdr:col>70</xdr:col>
      <xdr:colOff>337457</xdr:colOff>
      <xdr:row>24</xdr:row>
      <xdr:rowOff>163285</xdr:rowOff>
    </xdr:to>
    <xdr:graphicFrame macro="">
      <xdr:nvGraphicFramePr>
        <xdr:cNvPr id="7368" name="Chart 4">
          <a:extLst>
            <a:ext uri="{FF2B5EF4-FFF2-40B4-BE49-F238E27FC236}">
              <a16:creationId xmlns:a16="http://schemas.microsoft.com/office/drawing/2014/main" id="{00000000-0008-0000-0B00-0000C8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85724</xdr:colOff>
      <xdr:row>5</xdr:row>
      <xdr:rowOff>38349</xdr:rowOff>
    </xdr:from>
    <xdr:to>
      <xdr:col>65</xdr:col>
      <xdr:colOff>206187</xdr:colOff>
      <xdr:row>14</xdr:row>
      <xdr:rowOff>58645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5B622-1C11-426F-80D0-4041CBC79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83244</xdr:colOff>
      <xdr:row>14</xdr:row>
      <xdr:rowOff>107577</xdr:rowOff>
    </xdr:from>
    <xdr:to>
      <xdr:col>65</xdr:col>
      <xdr:colOff>246529</xdr:colOff>
      <xdr:row>23</xdr:row>
      <xdr:rowOff>132550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63A70A-01F8-4591-8428-157D537EE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284237</xdr:colOff>
      <xdr:row>4</xdr:row>
      <xdr:rowOff>261679</xdr:rowOff>
    </xdr:from>
    <xdr:to>
      <xdr:col>73</xdr:col>
      <xdr:colOff>495798</xdr:colOff>
      <xdr:row>13</xdr:row>
      <xdr:rowOff>163286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F042E982-7CB0-45CE-9020-E96E4C8B5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65</xdr:col>
      <xdr:colOff>371396</xdr:colOff>
      <xdr:row>14</xdr:row>
      <xdr:rowOff>100852</xdr:rowOff>
    </xdr:from>
    <xdr:to>
      <xdr:col>73</xdr:col>
      <xdr:colOff>62753</xdr:colOff>
      <xdr:row>23</xdr:row>
      <xdr:rowOff>107576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2578EDB0-CA7E-4692-8410-A22ECD197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361791</xdr:colOff>
      <xdr:row>23</xdr:row>
      <xdr:rowOff>248611</xdr:rowOff>
    </xdr:from>
    <xdr:to>
      <xdr:col>73</xdr:col>
      <xdr:colOff>125506</xdr:colOff>
      <xdr:row>33</xdr:row>
      <xdr:rowOff>228065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28A511B-DC3C-46C9-99F1-D5AF7905E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89569</xdr:colOff>
      <xdr:row>25</xdr:row>
      <xdr:rowOff>15528</xdr:rowOff>
    </xdr:from>
    <xdr:to>
      <xdr:col>65</xdr:col>
      <xdr:colOff>251010</xdr:colOff>
      <xdr:row>34</xdr:row>
      <xdr:rowOff>17929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90FC359-81D4-4355-92F0-A7360B7CC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95250</xdr:colOff>
      <xdr:row>1</xdr:row>
      <xdr:rowOff>232834</xdr:rowOff>
    </xdr:from>
    <xdr:to>
      <xdr:col>64</xdr:col>
      <xdr:colOff>7491</xdr:colOff>
      <xdr:row>10</xdr:row>
      <xdr:rowOff>179917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39468-AAAF-46A8-9AA9-D0A280A17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103717</xdr:colOff>
      <xdr:row>23</xdr:row>
      <xdr:rowOff>74084</xdr:rowOff>
    </xdr:from>
    <xdr:to>
      <xdr:col>64</xdr:col>
      <xdr:colOff>0</xdr:colOff>
      <xdr:row>31</xdr:row>
      <xdr:rowOff>116416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6B3E9D5-5B6E-485B-B6E2-D8A1560A4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64</xdr:col>
      <xdr:colOff>47623</xdr:colOff>
      <xdr:row>1</xdr:row>
      <xdr:rowOff>217715</xdr:rowOff>
    </xdr:from>
    <xdr:to>
      <xdr:col>71</xdr:col>
      <xdr:colOff>391884</xdr:colOff>
      <xdr:row>10</xdr:row>
      <xdr:rowOff>184785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331369-B2FE-4B86-ADCA-190882F4A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144574</xdr:colOff>
      <xdr:row>13</xdr:row>
      <xdr:rowOff>35983</xdr:rowOff>
    </xdr:from>
    <xdr:to>
      <xdr:col>71</xdr:col>
      <xdr:colOff>39459</xdr:colOff>
      <xdr:row>22</xdr:row>
      <xdr:rowOff>154781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4BF724-95C3-4914-AEF0-BBB64A18F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64</xdr:col>
      <xdr:colOff>108478</xdr:colOff>
      <xdr:row>23</xdr:row>
      <xdr:rowOff>77820</xdr:rowOff>
    </xdr:from>
    <xdr:to>
      <xdr:col>71</xdr:col>
      <xdr:colOff>32657</xdr:colOff>
      <xdr:row>31</xdr:row>
      <xdr:rowOff>141554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1FB387-BD93-4419-A035-18A0156A0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57</xdr:col>
      <xdr:colOff>105834</xdr:colOff>
      <xdr:row>13</xdr:row>
      <xdr:rowOff>42333</xdr:rowOff>
    </xdr:from>
    <xdr:to>
      <xdr:col>64</xdr:col>
      <xdr:colOff>1867</xdr:colOff>
      <xdr:row>23</xdr:row>
      <xdr:rowOff>26148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FDADB937-4B73-4413-A367-4A4862E5A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118375</xdr:colOff>
      <xdr:row>4</xdr:row>
      <xdr:rowOff>27214</xdr:rowOff>
    </xdr:from>
    <xdr:to>
      <xdr:col>65</xdr:col>
      <xdr:colOff>31290</xdr:colOff>
      <xdr:row>13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6463B-DFD5-43E8-BBF3-6FD20D6AF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127901</xdr:colOff>
      <xdr:row>15</xdr:row>
      <xdr:rowOff>0</xdr:rowOff>
    </xdr:from>
    <xdr:to>
      <xdr:col>65</xdr:col>
      <xdr:colOff>31291</xdr:colOff>
      <xdr:row>22</xdr:row>
      <xdr:rowOff>116416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16A999-75CE-40BE-AFDC-DDB9777B1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65</xdr:col>
      <xdr:colOff>85718</xdr:colOff>
      <xdr:row>4</xdr:row>
      <xdr:rowOff>27214</xdr:rowOff>
    </xdr:from>
    <xdr:to>
      <xdr:col>72</xdr:col>
      <xdr:colOff>17644</xdr:colOff>
      <xdr:row>13</xdr:row>
      <xdr:rowOff>120763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BD94E6-5138-424E-90A6-EDE8FF5A3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65</xdr:col>
      <xdr:colOff>68708</xdr:colOff>
      <xdr:row>15</xdr:row>
      <xdr:rowOff>0</xdr:rowOff>
    </xdr:from>
    <xdr:to>
      <xdr:col>72</xdr:col>
      <xdr:colOff>27849</xdr:colOff>
      <xdr:row>22</xdr:row>
      <xdr:rowOff>116416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4D44EF-6B41-434A-A696-E682B39A4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187780</xdr:colOff>
      <xdr:row>5</xdr:row>
      <xdr:rowOff>4080</xdr:rowOff>
    </xdr:from>
    <xdr:to>
      <xdr:col>64</xdr:col>
      <xdr:colOff>198061</xdr:colOff>
      <xdr:row>14</xdr:row>
      <xdr:rowOff>73477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14ABB-BA68-4095-8C44-A3AE761A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120946</xdr:colOff>
      <xdr:row>15</xdr:row>
      <xdr:rowOff>162682</xdr:rowOff>
    </xdr:from>
    <xdr:to>
      <xdr:col>64</xdr:col>
      <xdr:colOff>116412</xdr:colOff>
      <xdr:row>23</xdr:row>
      <xdr:rowOff>86406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6D8D51-06B1-48E8-9AB6-DF4D782CE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89197</xdr:colOff>
      <xdr:row>24</xdr:row>
      <xdr:rowOff>172358</xdr:rowOff>
    </xdr:from>
    <xdr:to>
      <xdr:col>64</xdr:col>
      <xdr:colOff>137579</xdr:colOff>
      <xdr:row>33</xdr:row>
      <xdr:rowOff>54248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A254D9-3179-4398-A9E9-2276219D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64</xdr:col>
      <xdr:colOff>257026</xdr:colOff>
      <xdr:row>5</xdr:row>
      <xdr:rowOff>7558</xdr:rowOff>
    </xdr:from>
    <xdr:to>
      <xdr:col>71</xdr:col>
      <xdr:colOff>171414</xdr:colOff>
      <xdr:row>14</xdr:row>
      <xdr:rowOff>73893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5174E5-4486-4E50-AB95-6EEA33A31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64</xdr:col>
      <xdr:colOff>193518</xdr:colOff>
      <xdr:row>15</xdr:row>
      <xdr:rowOff>162983</xdr:rowOff>
    </xdr:from>
    <xdr:to>
      <xdr:col>71</xdr:col>
      <xdr:colOff>95660</xdr:colOff>
      <xdr:row>23</xdr:row>
      <xdr:rowOff>85385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4330F2-0DF1-4FD6-9933-ED8F5DC5D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64</xdr:col>
      <xdr:colOff>180667</xdr:colOff>
      <xdr:row>24</xdr:row>
      <xdr:rowOff>152098</xdr:rowOff>
    </xdr:from>
    <xdr:to>
      <xdr:col>71</xdr:col>
      <xdr:colOff>91245</xdr:colOff>
      <xdr:row>33</xdr:row>
      <xdr:rowOff>32053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F9EF41-772A-4887-8C40-A5EF237C7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89800</xdr:colOff>
      <xdr:row>4</xdr:row>
      <xdr:rowOff>27214</xdr:rowOff>
    </xdr:from>
    <xdr:to>
      <xdr:col>66</xdr:col>
      <xdr:colOff>2715</xdr:colOff>
      <xdr:row>10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B5997-32D7-4083-9E39-DF6C043B7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127901</xdr:colOff>
      <xdr:row>13</xdr:row>
      <xdr:rowOff>0</xdr:rowOff>
    </xdr:from>
    <xdr:to>
      <xdr:col>66</xdr:col>
      <xdr:colOff>31291</xdr:colOff>
      <xdr:row>20</xdr:row>
      <xdr:rowOff>116416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0716E-F337-4484-8EC6-6CC6C209B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85719</xdr:colOff>
      <xdr:row>4</xdr:row>
      <xdr:rowOff>27214</xdr:rowOff>
    </xdr:from>
    <xdr:to>
      <xdr:col>73</xdr:col>
      <xdr:colOff>17645</xdr:colOff>
      <xdr:row>10</xdr:row>
      <xdr:rowOff>120763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8C88A3-A606-47E8-8F0C-47378A2A6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44897</xdr:colOff>
      <xdr:row>13</xdr:row>
      <xdr:rowOff>0</xdr:rowOff>
    </xdr:from>
    <xdr:to>
      <xdr:col>73</xdr:col>
      <xdr:colOff>4038</xdr:colOff>
      <xdr:row>20</xdr:row>
      <xdr:rowOff>116416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F22B79-7E82-4BC1-BD98-13EEB506D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370114</xdr:colOff>
      <xdr:row>52</xdr:row>
      <xdr:rowOff>228894</xdr:rowOff>
    </xdr:from>
    <xdr:to>
      <xdr:col>2</xdr:col>
      <xdr:colOff>0</xdr:colOff>
      <xdr:row>62</xdr:row>
      <xdr:rowOff>60166</xdr:rowOff>
    </xdr:to>
    <xdr:graphicFrame macro="">
      <xdr:nvGraphicFramePr>
        <xdr:cNvPr id="8588" name="Chart 4">
          <a:extLst>
            <a:ext uri="{FF2B5EF4-FFF2-40B4-BE49-F238E27FC236}">
              <a16:creationId xmlns:a16="http://schemas.microsoft.com/office/drawing/2014/main" id="{00000000-0008-0000-0C00-00008C2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112032</xdr:colOff>
      <xdr:row>64</xdr:row>
      <xdr:rowOff>230792</xdr:rowOff>
    </xdr:from>
    <xdr:to>
      <xdr:col>2</xdr:col>
      <xdr:colOff>0</xdr:colOff>
      <xdr:row>74</xdr:row>
      <xdr:rowOff>45735</xdr:rowOff>
    </xdr:to>
    <xdr:graphicFrame macro="">
      <xdr:nvGraphicFramePr>
        <xdr:cNvPr id="8589" name="Chart 5">
          <a:extLst>
            <a:ext uri="{FF2B5EF4-FFF2-40B4-BE49-F238E27FC236}">
              <a16:creationId xmlns:a16="http://schemas.microsoft.com/office/drawing/2014/main" id="{00000000-0008-0000-0C00-00008D2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58510</xdr:colOff>
      <xdr:row>76</xdr:row>
      <xdr:rowOff>60177</xdr:rowOff>
    </xdr:from>
    <xdr:to>
      <xdr:col>2</xdr:col>
      <xdr:colOff>0</xdr:colOff>
      <xdr:row>85</xdr:row>
      <xdr:rowOff>117281</xdr:rowOff>
    </xdr:to>
    <xdr:graphicFrame macro="">
      <xdr:nvGraphicFramePr>
        <xdr:cNvPr id="8590" name="Chart 6">
          <a:extLst>
            <a:ext uri="{FF2B5EF4-FFF2-40B4-BE49-F238E27FC236}">
              <a16:creationId xmlns:a16="http://schemas.microsoft.com/office/drawing/2014/main" id="{00000000-0008-0000-0C00-00008E2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88322</xdr:colOff>
      <xdr:row>87</xdr:row>
      <xdr:rowOff>26683</xdr:rowOff>
    </xdr:from>
    <xdr:to>
      <xdr:col>2</xdr:col>
      <xdr:colOff>0</xdr:colOff>
      <xdr:row>96</xdr:row>
      <xdr:rowOff>98801</xdr:rowOff>
    </xdr:to>
    <xdr:graphicFrame macro="">
      <xdr:nvGraphicFramePr>
        <xdr:cNvPr id="8591" name="Chart 7">
          <a:extLst>
            <a:ext uri="{FF2B5EF4-FFF2-40B4-BE49-F238E27FC236}">
              <a16:creationId xmlns:a16="http://schemas.microsoft.com/office/drawing/2014/main" id="{00000000-0008-0000-0C00-00008F2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97</xdr:row>
      <xdr:rowOff>172816</xdr:rowOff>
    </xdr:from>
    <xdr:to>
      <xdr:col>2</xdr:col>
      <xdr:colOff>0</xdr:colOff>
      <xdr:row>107</xdr:row>
      <xdr:rowOff>5</xdr:rowOff>
    </xdr:to>
    <xdr:graphicFrame macro="">
      <xdr:nvGraphicFramePr>
        <xdr:cNvPr id="8592" name="Chart 8">
          <a:extLst>
            <a:ext uri="{FF2B5EF4-FFF2-40B4-BE49-F238E27FC236}">
              <a16:creationId xmlns:a16="http://schemas.microsoft.com/office/drawing/2014/main" id="{00000000-0008-0000-0C00-0000902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104816</xdr:colOff>
      <xdr:row>108</xdr:row>
      <xdr:rowOff>220442</xdr:rowOff>
    </xdr:from>
    <xdr:to>
      <xdr:col>2</xdr:col>
      <xdr:colOff>0</xdr:colOff>
      <xdr:row>118</xdr:row>
      <xdr:rowOff>35385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140677</xdr:rowOff>
    </xdr:from>
    <xdr:to>
      <xdr:col>2</xdr:col>
      <xdr:colOff>0</xdr:colOff>
      <xdr:row>132</xdr:row>
      <xdr:rowOff>199292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107153</xdr:colOff>
      <xdr:row>122</xdr:row>
      <xdr:rowOff>223837</xdr:rowOff>
    </xdr:from>
    <xdr:to>
      <xdr:col>64</xdr:col>
      <xdr:colOff>495300</xdr:colOff>
      <xdr:row>133</xdr:row>
      <xdr:rowOff>-1</xdr:rowOff>
    </xdr:to>
    <xdr:graphicFrame macro="">
      <xdr:nvGraphicFramePr>
        <xdr:cNvPr id="44" name="Chart 1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133</xdr:row>
      <xdr:rowOff>95250</xdr:rowOff>
    </xdr:from>
    <xdr:to>
      <xdr:col>2</xdr:col>
      <xdr:colOff>0</xdr:colOff>
      <xdr:row>143</xdr:row>
      <xdr:rowOff>153865</xdr:rowOff>
    </xdr:to>
    <xdr:graphicFrame macro="">
      <xdr:nvGraphicFramePr>
        <xdr:cNvPr id="59" name="Chart 1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42335</xdr:colOff>
      <xdr:row>144</xdr:row>
      <xdr:rowOff>105833</xdr:rowOff>
    </xdr:from>
    <xdr:to>
      <xdr:col>2</xdr:col>
      <xdr:colOff>0</xdr:colOff>
      <xdr:row>154</xdr:row>
      <xdr:rowOff>189848</xdr:rowOff>
    </xdr:to>
    <xdr:graphicFrame macro="">
      <xdr:nvGraphicFramePr>
        <xdr:cNvPr id="60" name="Chart 1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155</xdr:row>
      <xdr:rowOff>205153</xdr:rowOff>
    </xdr:from>
    <xdr:to>
      <xdr:col>2</xdr:col>
      <xdr:colOff>0</xdr:colOff>
      <xdr:row>165</xdr:row>
      <xdr:rowOff>263768</xdr:rowOff>
    </xdr:to>
    <xdr:graphicFrame macro="">
      <xdr:nvGraphicFramePr>
        <xdr:cNvPr id="61" name="Chart 1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167</xdr:row>
      <xdr:rowOff>76567</xdr:rowOff>
    </xdr:from>
    <xdr:to>
      <xdr:col>2</xdr:col>
      <xdr:colOff>0</xdr:colOff>
      <xdr:row>177</xdr:row>
      <xdr:rowOff>125657</xdr:rowOff>
    </xdr:to>
    <xdr:graphicFrame macro="">
      <xdr:nvGraphicFramePr>
        <xdr:cNvPr id="62" name="Chart 1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58</xdr:col>
      <xdr:colOff>33885</xdr:colOff>
      <xdr:row>133</xdr:row>
      <xdr:rowOff>139946</xdr:rowOff>
    </xdr:from>
    <xdr:to>
      <xdr:col>64</xdr:col>
      <xdr:colOff>438697</xdr:colOff>
      <xdr:row>143</xdr:row>
      <xdr:rowOff>148167</xdr:rowOff>
    </xdr:to>
    <xdr:graphicFrame macro="">
      <xdr:nvGraphicFramePr>
        <xdr:cNvPr id="71" name="Chart 1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144</xdr:row>
      <xdr:rowOff>92320</xdr:rowOff>
    </xdr:from>
    <xdr:to>
      <xdr:col>64</xdr:col>
      <xdr:colOff>381000</xdr:colOff>
      <xdr:row>154</xdr:row>
      <xdr:rowOff>114300</xdr:rowOff>
    </xdr:to>
    <xdr:graphicFrame macro="">
      <xdr:nvGraphicFramePr>
        <xdr:cNvPr id="72" name="Chart 1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155</xdr:row>
      <xdr:rowOff>235528</xdr:rowOff>
    </xdr:from>
    <xdr:to>
      <xdr:col>64</xdr:col>
      <xdr:colOff>322017</xdr:colOff>
      <xdr:row>165</xdr:row>
      <xdr:rowOff>221674</xdr:rowOff>
    </xdr:to>
    <xdr:graphicFrame macro="">
      <xdr:nvGraphicFramePr>
        <xdr:cNvPr id="73" name="Chart 1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167</xdr:row>
      <xdr:rowOff>124357</xdr:rowOff>
    </xdr:from>
    <xdr:to>
      <xdr:col>64</xdr:col>
      <xdr:colOff>235641</xdr:colOff>
      <xdr:row>176</xdr:row>
      <xdr:rowOff>214745</xdr:rowOff>
    </xdr:to>
    <xdr:graphicFrame macro="">
      <xdr:nvGraphicFramePr>
        <xdr:cNvPr id="74" name="Chart 1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177</xdr:row>
      <xdr:rowOff>164397</xdr:rowOff>
    </xdr:from>
    <xdr:to>
      <xdr:col>2</xdr:col>
      <xdr:colOff>0</xdr:colOff>
      <xdr:row>188</xdr:row>
      <xdr:rowOff>114301</xdr:rowOff>
    </xdr:to>
    <xdr:graphicFrame macro="">
      <xdr:nvGraphicFramePr>
        <xdr:cNvPr id="75" name="Chart 1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177</xdr:row>
      <xdr:rowOff>193964</xdr:rowOff>
    </xdr:from>
    <xdr:to>
      <xdr:col>64</xdr:col>
      <xdr:colOff>304800</xdr:colOff>
      <xdr:row>188</xdr:row>
      <xdr:rowOff>83127</xdr:rowOff>
    </xdr:to>
    <xdr:graphicFrame macro="">
      <xdr:nvGraphicFramePr>
        <xdr:cNvPr id="78" name="Chart 1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60</xdr:col>
      <xdr:colOff>274455</xdr:colOff>
      <xdr:row>1</xdr:row>
      <xdr:rowOff>161440</xdr:rowOff>
    </xdr:from>
    <xdr:to>
      <xdr:col>66</xdr:col>
      <xdr:colOff>548097</xdr:colOff>
      <xdr:row>12</xdr:row>
      <xdr:rowOff>18891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60</xdr:col>
      <xdr:colOff>283980</xdr:colOff>
      <xdr:row>12</xdr:row>
      <xdr:rowOff>143119</xdr:rowOff>
    </xdr:from>
    <xdr:to>
      <xdr:col>66</xdr:col>
      <xdr:colOff>571908</xdr:colOff>
      <xdr:row>37</xdr:row>
      <xdr:rowOff>99654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60</xdr:col>
      <xdr:colOff>256293</xdr:colOff>
      <xdr:row>37</xdr:row>
      <xdr:rowOff>223354</xdr:rowOff>
    </xdr:from>
    <xdr:to>
      <xdr:col>66</xdr:col>
      <xdr:colOff>565048</xdr:colOff>
      <xdr:row>48</xdr:row>
      <xdr:rowOff>54428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67</xdr:col>
      <xdr:colOff>77965</xdr:colOff>
      <xdr:row>1</xdr:row>
      <xdr:rowOff>148828</xdr:rowOff>
    </xdr:from>
    <xdr:to>
      <xdr:col>73</xdr:col>
      <xdr:colOff>128364</xdr:colOff>
      <xdr:row>12</xdr:row>
      <xdr:rowOff>6279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67</xdr:col>
      <xdr:colOff>59803</xdr:colOff>
      <xdr:row>13</xdr:row>
      <xdr:rowOff>0</xdr:rowOff>
    </xdr:from>
    <xdr:to>
      <xdr:col>73</xdr:col>
      <xdr:colOff>110202</xdr:colOff>
      <xdr:row>37</xdr:row>
      <xdr:rowOff>80692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67</xdr:col>
      <xdr:colOff>59803</xdr:colOff>
      <xdr:row>37</xdr:row>
      <xdr:rowOff>223242</xdr:rowOff>
    </xdr:from>
    <xdr:to>
      <xdr:col>73</xdr:col>
      <xdr:colOff>110202</xdr:colOff>
      <xdr:row>48</xdr:row>
      <xdr:rowOff>54428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73</xdr:col>
      <xdr:colOff>217052</xdr:colOff>
      <xdr:row>1</xdr:row>
      <xdr:rowOff>163711</xdr:rowOff>
    </xdr:from>
    <xdr:to>
      <xdr:col>79</xdr:col>
      <xdr:colOff>267452</xdr:colOff>
      <xdr:row>12</xdr:row>
      <xdr:rowOff>21162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73</xdr:col>
      <xdr:colOff>198890</xdr:colOff>
      <xdr:row>13</xdr:row>
      <xdr:rowOff>0</xdr:rowOff>
    </xdr:from>
    <xdr:to>
      <xdr:col>79</xdr:col>
      <xdr:colOff>249290</xdr:colOff>
      <xdr:row>37</xdr:row>
      <xdr:rowOff>95575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73</xdr:col>
      <xdr:colOff>198890</xdr:colOff>
      <xdr:row>38</xdr:row>
      <xdr:rowOff>1</xdr:rowOff>
    </xdr:from>
    <xdr:to>
      <xdr:col>79</xdr:col>
      <xdr:colOff>249290</xdr:colOff>
      <xdr:row>48</xdr:row>
      <xdr:rowOff>54428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79</xdr:col>
      <xdr:colOff>345284</xdr:colOff>
      <xdr:row>1</xdr:row>
      <xdr:rowOff>133945</xdr:rowOff>
    </xdr:from>
    <xdr:to>
      <xdr:col>85</xdr:col>
      <xdr:colOff>395683</xdr:colOff>
      <xdr:row>12</xdr:row>
      <xdr:rowOff>1949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79</xdr:col>
      <xdr:colOff>345284</xdr:colOff>
      <xdr:row>12</xdr:row>
      <xdr:rowOff>133946</xdr:rowOff>
    </xdr:from>
    <xdr:to>
      <xdr:col>85</xdr:col>
      <xdr:colOff>395683</xdr:colOff>
      <xdr:row>37</xdr:row>
      <xdr:rowOff>65810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345284</xdr:colOff>
      <xdr:row>38</xdr:row>
      <xdr:rowOff>1</xdr:rowOff>
    </xdr:from>
    <xdr:to>
      <xdr:col>85</xdr:col>
      <xdr:colOff>395683</xdr:colOff>
      <xdr:row>48</xdr:row>
      <xdr:rowOff>68037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64214</xdr:rowOff>
    </xdr:from>
    <xdr:to>
      <xdr:col>20</xdr:col>
      <xdr:colOff>95250</xdr:colOff>
      <xdr:row>70</xdr:row>
      <xdr:rowOff>99933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221555</xdr:colOff>
      <xdr:row>61</xdr:row>
      <xdr:rowOff>53303</xdr:rowOff>
    </xdr:from>
    <xdr:to>
      <xdr:col>24</xdr:col>
      <xdr:colOff>38547</xdr:colOff>
      <xdr:row>70</xdr:row>
      <xdr:rowOff>89023</xdr:rowOff>
    </xdr:to>
    <xdr:graphicFrame macro="">
      <xdr:nvGraphicFramePr>
        <xdr:cNvPr id="64" name="Chart 6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46629</xdr:colOff>
      <xdr:row>61</xdr:row>
      <xdr:rowOff>55621</xdr:rowOff>
    </xdr:from>
    <xdr:to>
      <xdr:col>29</xdr:col>
      <xdr:colOff>484351</xdr:colOff>
      <xdr:row>70</xdr:row>
      <xdr:rowOff>91340</xdr:rowOff>
    </xdr:to>
    <xdr:graphicFrame macro="">
      <xdr:nvGraphicFramePr>
        <xdr:cNvPr id="66" name="Chart 5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54429</xdr:colOff>
      <xdr:row>72</xdr:row>
      <xdr:rowOff>108856</xdr:rowOff>
    </xdr:from>
    <xdr:to>
      <xdr:col>20</xdr:col>
      <xdr:colOff>140582</xdr:colOff>
      <xdr:row>81</xdr:row>
      <xdr:rowOff>144575</xdr:rowOff>
    </xdr:to>
    <xdr:graphicFrame macro="">
      <xdr:nvGraphicFramePr>
        <xdr:cNvPr id="67" name="Chart 10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207391</xdr:colOff>
      <xdr:row>72</xdr:row>
      <xdr:rowOff>106469</xdr:rowOff>
    </xdr:from>
    <xdr:to>
      <xdr:col>24</xdr:col>
      <xdr:colOff>11693</xdr:colOff>
      <xdr:row>81</xdr:row>
      <xdr:rowOff>140965</xdr:rowOff>
    </xdr:to>
    <xdr:graphicFrame macro="">
      <xdr:nvGraphicFramePr>
        <xdr:cNvPr id="68" name="Chart 6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604304</xdr:colOff>
      <xdr:row>72</xdr:row>
      <xdr:rowOff>105236</xdr:rowOff>
    </xdr:from>
    <xdr:to>
      <xdr:col>29</xdr:col>
      <xdr:colOff>413803</xdr:colOff>
      <xdr:row>81</xdr:row>
      <xdr:rowOff>139731</xdr:rowOff>
    </xdr:to>
    <xdr:graphicFrame macro="">
      <xdr:nvGraphicFramePr>
        <xdr:cNvPr id="70" name="Chart 6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96</xdr:row>
      <xdr:rowOff>54428</xdr:rowOff>
    </xdr:from>
    <xdr:to>
      <xdr:col>20</xdr:col>
      <xdr:colOff>86153</xdr:colOff>
      <xdr:row>105</xdr:row>
      <xdr:rowOff>90147</xdr:rowOff>
    </xdr:to>
    <xdr:graphicFrame macro="">
      <xdr:nvGraphicFramePr>
        <xdr:cNvPr id="71" name="Chart 11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166344</xdr:colOff>
      <xdr:row>96</xdr:row>
      <xdr:rowOff>54428</xdr:rowOff>
    </xdr:from>
    <xdr:to>
      <xdr:col>23</xdr:col>
      <xdr:colOff>594969</xdr:colOff>
      <xdr:row>105</xdr:row>
      <xdr:rowOff>90148</xdr:rowOff>
    </xdr:to>
    <xdr:graphicFrame macro="">
      <xdr:nvGraphicFramePr>
        <xdr:cNvPr id="72" name="Chart 7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519518</xdr:colOff>
      <xdr:row>96</xdr:row>
      <xdr:rowOff>65130</xdr:rowOff>
    </xdr:from>
    <xdr:to>
      <xdr:col>29</xdr:col>
      <xdr:colOff>327412</xdr:colOff>
      <xdr:row>105</xdr:row>
      <xdr:rowOff>100849</xdr:rowOff>
    </xdr:to>
    <xdr:graphicFrame macro="">
      <xdr:nvGraphicFramePr>
        <xdr:cNvPr id="75" name="Chart 7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84</xdr:row>
      <xdr:rowOff>150749</xdr:rowOff>
    </xdr:from>
    <xdr:to>
      <xdr:col>20</xdr:col>
      <xdr:colOff>87759</xdr:colOff>
      <xdr:row>93</xdr:row>
      <xdr:rowOff>186468</xdr:rowOff>
    </xdr:to>
    <xdr:graphicFrame macro="">
      <xdr:nvGraphicFramePr>
        <xdr:cNvPr id="76" name="Chart 12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171236</xdr:colOff>
      <xdr:row>84</xdr:row>
      <xdr:rowOff>161451</xdr:rowOff>
    </xdr:from>
    <xdr:to>
      <xdr:col>23</xdr:col>
      <xdr:colOff>601467</xdr:colOff>
      <xdr:row>93</xdr:row>
      <xdr:rowOff>197171</xdr:rowOff>
    </xdr:to>
    <xdr:graphicFrame macro="">
      <xdr:nvGraphicFramePr>
        <xdr:cNvPr id="77" name="Chart 8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524410</xdr:colOff>
      <xdr:row>84</xdr:row>
      <xdr:rowOff>172153</xdr:rowOff>
    </xdr:from>
    <xdr:to>
      <xdr:col>29</xdr:col>
      <xdr:colOff>332304</xdr:colOff>
      <xdr:row>93</xdr:row>
      <xdr:rowOff>207872</xdr:rowOff>
    </xdr:to>
    <xdr:graphicFrame macro="">
      <xdr:nvGraphicFramePr>
        <xdr:cNvPr id="79" name="Chart 8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107</xdr:row>
      <xdr:rowOff>136071</xdr:rowOff>
    </xdr:from>
    <xdr:to>
      <xdr:col>20</xdr:col>
      <xdr:colOff>83515</xdr:colOff>
      <xdr:row>116</xdr:row>
      <xdr:rowOff>182798</xdr:rowOff>
    </xdr:to>
    <xdr:graphicFrame macro="">
      <xdr:nvGraphicFramePr>
        <xdr:cNvPr id="104" name="Chart 13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136072</xdr:colOff>
      <xdr:row>107</xdr:row>
      <xdr:rowOff>163285</xdr:rowOff>
    </xdr:from>
    <xdr:to>
      <xdr:col>23</xdr:col>
      <xdr:colOff>546158</xdr:colOff>
      <xdr:row>116</xdr:row>
      <xdr:rowOff>196410</xdr:rowOff>
    </xdr:to>
    <xdr:graphicFrame macro="">
      <xdr:nvGraphicFramePr>
        <xdr:cNvPr id="105" name="Chart 9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530679</xdr:colOff>
      <xdr:row>107</xdr:row>
      <xdr:rowOff>149678</xdr:rowOff>
    </xdr:from>
    <xdr:to>
      <xdr:col>29</xdr:col>
      <xdr:colOff>314837</xdr:colOff>
      <xdr:row>116</xdr:row>
      <xdr:rowOff>196405</xdr:rowOff>
    </xdr:to>
    <xdr:graphicFrame macro="">
      <xdr:nvGraphicFramePr>
        <xdr:cNvPr id="107" name="Chart 8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118</xdr:row>
      <xdr:rowOff>190500</xdr:rowOff>
    </xdr:from>
    <xdr:to>
      <xdr:col>20</xdr:col>
      <xdr:colOff>92880</xdr:colOff>
      <xdr:row>127</xdr:row>
      <xdr:rowOff>237227</xdr:rowOff>
    </xdr:to>
    <xdr:graphicFrame macro="">
      <xdr:nvGraphicFramePr>
        <xdr:cNvPr id="108" name="Chart 13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190500</xdr:colOff>
      <xdr:row>118</xdr:row>
      <xdr:rowOff>204107</xdr:rowOff>
    </xdr:from>
    <xdr:to>
      <xdr:col>23</xdr:col>
      <xdr:colOff>609951</xdr:colOff>
      <xdr:row>128</xdr:row>
      <xdr:rowOff>5906</xdr:rowOff>
    </xdr:to>
    <xdr:graphicFrame macro="">
      <xdr:nvGraphicFramePr>
        <xdr:cNvPr id="109" name="Chart 9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557893</xdr:colOff>
      <xdr:row>118</xdr:row>
      <xdr:rowOff>190500</xdr:rowOff>
    </xdr:from>
    <xdr:to>
      <xdr:col>29</xdr:col>
      <xdr:colOff>351416</xdr:colOff>
      <xdr:row>127</xdr:row>
      <xdr:rowOff>237227</xdr:rowOff>
    </xdr:to>
    <xdr:graphicFrame macro="">
      <xdr:nvGraphicFramePr>
        <xdr:cNvPr id="111" name="Chart 8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106</xdr:col>
      <xdr:colOff>156708</xdr:colOff>
      <xdr:row>1</xdr:row>
      <xdr:rowOff>173182</xdr:rowOff>
    </xdr:from>
    <xdr:to>
      <xdr:col>112</xdr:col>
      <xdr:colOff>365115</xdr:colOff>
      <xdr:row>10</xdr:row>
      <xdr:rowOff>128033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106</xdr:col>
      <xdr:colOff>166233</xdr:colOff>
      <xdr:row>11</xdr:row>
      <xdr:rowOff>3327</xdr:rowOff>
    </xdr:from>
    <xdr:to>
      <xdr:col>112</xdr:col>
      <xdr:colOff>374640</xdr:colOff>
      <xdr:row>20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106</xdr:col>
      <xdr:colOff>162358</xdr:colOff>
      <xdr:row>34</xdr:row>
      <xdr:rowOff>105210</xdr:rowOff>
    </xdr:from>
    <xdr:to>
      <xdr:col>112</xdr:col>
      <xdr:colOff>370765</xdr:colOff>
      <xdr:row>43</xdr:row>
      <xdr:rowOff>107686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112</xdr:col>
      <xdr:colOff>431719</xdr:colOff>
      <xdr:row>1</xdr:row>
      <xdr:rowOff>183078</xdr:rowOff>
    </xdr:from>
    <xdr:to>
      <xdr:col>118</xdr:col>
      <xdr:colOff>402001</xdr:colOff>
      <xdr:row>10</xdr:row>
      <xdr:rowOff>137929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112</xdr:col>
      <xdr:colOff>460171</xdr:colOff>
      <xdr:row>10</xdr:row>
      <xdr:rowOff>225136</xdr:rowOff>
    </xdr:from>
    <xdr:to>
      <xdr:col>118</xdr:col>
      <xdr:colOff>433916</xdr:colOff>
      <xdr:row>34</xdr:row>
      <xdr:rowOff>34021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112</xdr:col>
      <xdr:colOff>450274</xdr:colOff>
      <xdr:row>34</xdr:row>
      <xdr:rowOff>122466</xdr:rowOff>
    </xdr:from>
    <xdr:to>
      <xdr:col>118</xdr:col>
      <xdr:colOff>444739</xdr:colOff>
      <xdr:row>43</xdr:row>
      <xdr:rowOff>124942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118</xdr:col>
      <xdr:colOff>514380</xdr:colOff>
      <xdr:row>1</xdr:row>
      <xdr:rowOff>161977</xdr:rowOff>
    </xdr:from>
    <xdr:to>
      <xdr:col>124</xdr:col>
      <xdr:colOff>188089</xdr:colOff>
      <xdr:row>10</xdr:row>
      <xdr:rowOff>116828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118</xdr:col>
      <xdr:colOff>535547</xdr:colOff>
      <xdr:row>10</xdr:row>
      <xdr:rowOff>233541</xdr:rowOff>
    </xdr:from>
    <xdr:to>
      <xdr:col>124</xdr:col>
      <xdr:colOff>209256</xdr:colOff>
      <xdr:row>19</xdr:row>
      <xdr:rowOff>103909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118</xdr:col>
      <xdr:colOff>569943</xdr:colOff>
      <xdr:row>34</xdr:row>
      <xdr:rowOff>121510</xdr:rowOff>
    </xdr:from>
    <xdr:to>
      <xdr:col>124</xdr:col>
      <xdr:colOff>243652</xdr:colOff>
      <xdr:row>43</xdr:row>
      <xdr:rowOff>123986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124</xdr:col>
      <xdr:colOff>346365</xdr:colOff>
      <xdr:row>1</xdr:row>
      <xdr:rowOff>173182</xdr:rowOff>
    </xdr:from>
    <xdr:to>
      <xdr:col>130</xdr:col>
      <xdr:colOff>601333</xdr:colOff>
      <xdr:row>10</xdr:row>
      <xdr:rowOff>137105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124</xdr:col>
      <xdr:colOff>346365</xdr:colOff>
      <xdr:row>10</xdr:row>
      <xdr:rowOff>233796</xdr:rowOff>
    </xdr:from>
    <xdr:to>
      <xdr:col>130</xdr:col>
      <xdr:colOff>601333</xdr:colOff>
      <xdr:row>20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124</xdr:col>
      <xdr:colOff>363683</xdr:colOff>
      <xdr:row>34</xdr:row>
      <xdr:rowOff>133598</xdr:rowOff>
    </xdr:from>
    <xdr:to>
      <xdr:col>131</xdr:col>
      <xdr:colOff>12514</xdr:colOff>
      <xdr:row>43</xdr:row>
      <xdr:rowOff>132157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fitToPage="1"/>
  </sheetPr>
  <dimension ref="B1:AL42"/>
  <sheetViews>
    <sheetView showGridLines="0" tabSelected="1" zoomScale="80" zoomScaleNormal="80" zoomScaleSheetLayoutView="80" workbookViewId="0">
      <selection activeCell="B1" sqref="B1:R1"/>
    </sheetView>
  </sheetViews>
  <sheetFormatPr defaultRowHeight="12" x14ac:dyDescent="0.2"/>
  <cols>
    <col min="1" max="1" width="1.42578125" style="1" customWidth="1"/>
    <col min="2" max="2" width="5" style="1" customWidth="1"/>
    <col min="3" max="3" width="32.140625" style="1" customWidth="1"/>
    <col min="4" max="4" width="29.5703125" style="2" customWidth="1"/>
    <col min="5" max="5" width="12.42578125" style="1" bestFit="1" customWidth="1"/>
    <col min="6" max="6" width="10.85546875" style="1" customWidth="1"/>
    <col min="7" max="7" width="18.140625" style="2" customWidth="1"/>
    <col min="8" max="10" width="7" style="1" customWidth="1"/>
    <col min="11" max="11" width="6.5703125" style="1" bestFit="1" customWidth="1"/>
    <col min="12" max="12" width="6.7109375" style="1" customWidth="1"/>
    <col min="13" max="13" width="7" style="1" bestFit="1" customWidth="1"/>
    <col min="14" max="14" width="7.7109375" style="1" customWidth="1"/>
    <col min="15" max="15" width="7.5703125" style="1" customWidth="1"/>
    <col min="16" max="16" width="7.5703125" style="1" hidden="1" customWidth="1"/>
    <col min="17" max="17" width="21.7109375" style="1" hidden="1" customWidth="1"/>
    <col min="18" max="18" width="50.85546875" style="1" customWidth="1"/>
    <col min="19" max="19" width="12" style="1" customWidth="1"/>
    <col min="20" max="16384" width="9.140625" style="1"/>
  </cols>
  <sheetData>
    <row r="1" spans="2:38" ht="22.5" customHeight="1" x14ac:dyDescent="0.2">
      <c r="B1" s="542" t="s">
        <v>0</v>
      </c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  <c r="R1" s="542"/>
    </row>
    <row r="2" spans="2:38" ht="15.75" customHeight="1" x14ac:dyDescent="0.2">
      <c r="B2" s="543" t="s">
        <v>204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165"/>
    </row>
    <row r="3" spans="2:38" ht="16.5" thickBo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4" t="s">
        <v>72</v>
      </c>
    </row>
    <row r="4" spans="2:38" ht="39.75" customHeight="1" thickBot="1" x14ac:dyDescent="0.25">
      <c r="B4" s="284" t="s">
        <v>1</v>
      </c>
      <c r="C4" s="3"/>
      <c r="D4" s="84"/>
      <c r="E4" s="3"/>
      <c r="F4" s="3"/>
      <c r="G4" s="84"/>
      <c r="H4" s="544" t="s">
        <v>206</v>
      </c>
      <c r="I4" s="545"/>
      <c r="J4" s="546"/>
      <c r="K4" s="547" t="s">
        <v>205</v>
      </c>
      <c r="L4" s="547"/>
      <c r="M4" s="548"/>
      <c r="N4" s="84"/>
      <c r="O4" s="84"/>
      <c r="P4" s="84"/>
      <c r="Q4" s="84"/>
    </row>
    <row r="5" spans="2:38" ht="51.75" thickBot="1" x14ac:dyDescent="0.25">
      <c r="B5" s="241" t="s">
        <v>12</v>
      </c>
      <c r="C5" s="174" t="s">
        <v>2</v>
      </c>
      <c r="D5" s="308" t="s">
        <v>3</v>
      </c>
      <c r="E5" s="241" t="s">
        <v>84</v>
      </c>
      <c r="F5" s="241" t="s">
        <v>13</v>
      </c>
      <c r="G5" s="259" t="s">
        <v>5</v>
      </c>
      <c r="H5" s="171" t="s">
        <v>6</v>
      </c>
      <c r="I5" s="258" t="s">
        <v>7</v>
      </c>
      <c r="J5" s="172" t="s">
        <v>8</v>
      </c>
      <c r="K5" s="250" t="s">
        <v>6</v>
      </c>
      <c r="L5" s="258" t="s">
        <v>7</v>
      </c>
      <c r="M5" s="259" t="s">
        <v>8</v>
      </c>
      <c r="N5" s="171" t="s">
        <v>102</v>
      </c>
      <c r="O5" s="172" t="s">
        <v>105</v>
      </c>
      <c r="P5" s="174" t="s">
        <v>118</v>
      </c>
      <c r="Q5" s="308" t="s">
        <v>115</v>
      </c>
      <c r="R5" s="241" t="s">
        <v>9</v>
      </c>
      <c r="S5" s="254"/>
      <c r="T5" s="254"/>
      <c r="AL5" s="1" t="s">
        <v>167</v>
      </c>
    </row>
    <row r="6" spans="2:38" s="272" customFormat="1" ht="25.5" x14ac:dyDescent="0.2">
      <c r="B6" s="412">
        <v>1</v>
      </c>
      <c r="C6" s="496" t="s">
        <v>210</v>
      </c>
      <c r="D6" s="497" t="s">
        <v>211</v>
      </c>
      <c r="E6" s="498" t="s">
        <v>212</v>
      </c>
      <c r="F6" s="498" t="s">
        <v>14</v>
      </c>
      <c r="G6" s="499"/>
      <c r="H6" s="375">
        <v>0</v>
      </c>
      <c r="I6" s="376">
        <v>2160</v>
      </c>
      <c r="J6" s="377">
        <v>0</v>
      </c>
      <c r="K6" s="375">
        <v>0</v>
      </c>
      <c r="L6" s="376">
        <v>2160</v>
      </c>
      <c r="M6" s="377">
        <v>0</v>
      </c>
      <c r="N6" s="500">
        <f t="shared" ref="N6" si="0">IFERROR(K6/L6-1,0)</f>
        <v>-1</v>
      </c>
      <c r="O6" s="501">
        <f t="shared" ref="O6" si="1">IFERROR(K6/M6-1,0)</f>
        <v>0</v>
      </c>
      <c r="P6" s="502"/>
      <c r="Q6" s="503"/>
      <c r="R6" s="504" t="s">
        <v>213</v>
      </c>
      <c r="S6" s="271"/>
      <c r="T6" s="271"/>
    </row>
    <row r="7" spans="2:38" s="272" customFormat="1" ht="12.75" x14ac:dyDescent="0.2">
      <c r="B7" s="315"/>
      <c r="C7" s="487"/>
      <c r="D7" s="487"/>
      <c r="E7" s="488"/>
      <c r="F7" s="488"/>
      <c r="G7" s="489"/>
      <c r="H7" s="485"/>
      <c r="I7" s="372"/>
      <c r="J7" s="486"/>
      <c r="K7" s="485"/>
      <c r="L7" s="372"/>
      <c r="M7" s="486"/>
      <c r="N7" s="316"/>
      <c r="O7" s="316"/>
      <c r="P7" s="490"/>
      <c r="Q7" s="317"/>
      <c r="R7" s="271"/>
      <c r="S7" s="271"/>
      <c r="T7" s="271"/>
    </row>
    <row r="8" spans="2:38" ht="36" customHeight="1" thickBot="1" x14ac:dyDescent="0.25">
      <c r="B8" s="284" t="s">
        <v>10</v>
      </c>
      <c r="C8" s="253"/>
      <c r="D8" s="252"/>
      <c r="E8" s="253"/>
      <c r="F8" s="253"/>
      <c r="G8" s="252"/>
      <c r="H8" s="549" t="str">
        <f>+H4</f>
        <v>30'Jul to 05'Aug</v>
      </c>
      <c r="I8" s="550"/>
      <c r="J8" s="551"/>
      <c r="K8" s="552" t="str">
        <f>+K4</f>
        <v>01'Jul to 05'Aug</v>
      </c>
      <c r="L8" s="553"/>
      <c r="M8" s="554"/>
      <c r="N8" s="252"/>
      <c r="O8" s="252"/>
      <c r="P8" s="252"/>
      <c r="Q8" s="252"/>
      <c r="R8" s="254"/>
      <c r="S8" s="254"/>
      <c r="T8" s="254"/>
    </row>
    <row r="9" spans="2:38" ht="51.75" thickBot="1" x14ac:dyDescent="0.25">
      <c r="B9" s="309" t="s">
        <v>12</v>
      </c>
      <c r="C9" s="237" t="s">
        <v>2</v>
      </c>
      <c r="D9" s="310" t="s">
        <v>3</v>
      </c>
      <c r="E9" s="237" t="s">
        <v>84</v>
      </c>
      <c r="F9" s="183" t="s">
        <v>13</v>
      </c>
      <c r="G9" s="237" t="s">
        <v>5</v>
      </c>
      <c r="H9" s="176" t="s">
        <v>6</v>
      </c>
      <c r="I9" s="177" t="s">
        <v>7</v>
      </c>
      <c r="J9" s="178" t="s">
        <v>8</v>
      </c>
      <c r="K9" s="176" t="s">
        <v>6</v>
      </c>
      <c r="L9" s="177" t="s">
        <v>7</v>
      </c>
      <c r="M9" s="179" t="s">
        <v>8</v>
      </c>
      <c r="N9" s="176" t="s">
        <v>102</v>
      </c>
      <c r="O9" s="179" t="s">
        <v>105</v>
      </c>
      <c r="P9" s="175" t="s">
        <v>118</v>
      </c>
      <c r="Q9" s="237" t="s">
        <v>115</v>
      </c>
      <c r="R9" s="175" t="s">
        <v>9</v>
      </c>
      <c r="S9" s="260"/>
      <c r="T9" s="254"/>
    </row>
    <row r="10" spans="2:38" ht="25.5" x14ac:dyDescent="0.2">
      <c r="B10" s="519">
        <v>1</v>
      </c>
      <c r="C10" s="527" t="s">
        <v>237</v>
      </c>
      <c r="D10" s="525" t="s">
        <v>238</v>
      </c>
      <c r="E10" s="521" t="s">
        <v>239</v>
      </c>
      <c r="F10" s="522" t="s">
        <v>14</v>
      </c>
      <c r="G10" s="521" t="s">
        <v>240</v>
      </c>
      <c r="H10" s="529">
        <v>0</v>
      </c>
      <c r="I10" s="530">
        <v>540</v>
      </c>
      <c r="J10" s="522">
        <v>432</v>
      </c>
      <c r="K10" s="529">
        <v>0</v>
      </c>
      <c r="L10" s="530">
        <v>540</v>
      </c>
      <c r="M10" s="531">
        <v>432</v>
      </c>
      <c r="N10" s="537">
        <f>IFERROR(K10/L10-1,0)</f>
        <v>-1</v>
      </c>
      <c r="O10" s="538">
        <f>IFERROR(K10/M10-1,0)</f>
        <v>-1</v>
      </c>
      <c r="P10" s="532"/>
      <c r="Q10" s="533"/>
      <c r="R10" s="531" t="s">
        <v>241</v>
      </c>
      <c r="S10" s="260"/>
      <c r="T10" s="254"/>
    </row>
    <row r="11" spans="2:38" ht="25.5" x14ac:dyDescent="0.2">
      <c r="B11" s="520">
        <v>2</v>
      </c>
      <c r="C11" s="528" t="s">
        <v>232</v>
      </c>
      <c r="D11" s="526" t="s">
        <v>233</v>
      </c>
      <c r="E11" s="523" t="s">
        <v>234</v>
      </c>
      <c r="F11" s="524" t="s">
        <v>14</v>
      </c>
      <c r="G11" s="523" t="s">
        <v>236</v>
      </c>
      <c r="H11" s="534">
        <v>0</v>
      </c>
      <c r="I11" s="535">
        <v>60</v>
      </c>
      <c r="J11" s="524">
        <v>0</v>
      </c>
      <c r="K11" s="534">
        <v>0</v>
      </c>
      <c r="L11" s="535">
        <v>120</v>
      </c>
      <c r="M11" s="536">
        <v>0</v>
      </c>
      <c r="N11" s="537">
        <f>IFERROR(K11/L11-1,0)</f>
        <v>-1</v>
      </c>
      <c r="O11" s="538">
        <f>IFERROR(K11/M11-1,0)</f>
        <v>0</v>
      </c>
      <c r="P11" s="524"/>
      <c r="Q11" s="523"/>
      <c r="R11" s="536" t="s">
        <v>242</v>
      </c>
      <c r="S11" s="260"/>
      <c r="T11" s="254"/>
    </row>
    <row r="12" spans="2:38" s="272" customFormat="1" ht="25.5" x14ac:dyDescent="0.2">
      <c r="B12" s="514">
        <v>3</v>
      </c>
      <c r="C12" s="515" t="s">
        <v>224</v>
      </c>
      <c r="D12" s="515" t="s">
        <v>225</v>
      </c>
      <c r="E12" s="514" t="s">
        <v>226</v>
      </c>
      <c r="F12" s="514" t="s">
        <v>15</v>
      </c>
      <c r="G12" s="514" t="s">
        <v>229</v>
      </c>
      <c r="H12" s="485">
        <v>0</v>
      </c>
      <c r="I12" s="516">
        <v>216</v>
      </c>
      <c r="J12" s="486">
        <v>216</v>
      </c>
      <c r="K12" s="485">
        <v>0</v>
      </c>
      <c r="L12" s="516">
        <v>216</v>
      </c>
      <c r="M12" s="486">
        <v>216</v>
      </c>
      <c r="N12" s="537">
        <f>IFERROR(K12/L12-1,0)</f>
        <v>-1</v>
      </c>
      <c r="O12" s="538">
        <f>IFERROR(K12/M12-1,0)</f>
        <v>-1</v>
      </c>
      <c r="P12" s="317"/>
      <c r="Q12" s="517"/>
      <c r="R12" s="518" t="s">
        <v>230</v>
      </c>
      <c r="S12" s="273"/>
      <c r="T12" s="271"/>
    </row>
    <row r="13" spans="2:38" s="272" customFormat="1" ht="25.5" x14ac:dyDescent="0.2">
      <c r="B13" s="397">
        <v>4</v>
      </c>
      <c r="C13" s="395" t="s">
        <v>227</v>
      </c>
      <c r="D13" s="395" t="s">
        <v>227</v>
      </c>
      <c r="E13" s="397" t="s">
        <v>228</v>
      </c>
      <c r="F13" s="397" t="s">
        <v>15</v>
      </c>
      <c r="G13" s="397" t="s">
        <v>229</v>
      </c>
      <c r="H13" s="480">
        <v>0</v>
      </c>
      <c r="I13" s="481">
        <v>60</v>
      </c>
      <c r="J13" s="482">
        <v>0</v>
      </c>
      <c r="K13" s="480">
        <v>0</v>
      </c>
      <c r="L13" s="481">
        <v>240</v>
      </c>
      <c r="M13" s="482">
        <v>0</v>
      </c>
      <c r="N13" s="537">
        <f>IFERROR(K13/L13-1,0)</f>
        <v>-1</v>
      </c>
      <c r="O13" s="538">
        <f>IFERROR(K13/M13-1,0)</f>
        <v>0</v>
      </c>
      <c r="P13" s="378"/>
      <c r="Q13" s="379"/>
      <c r="R13" s="513" t="s">
        <v>231</v>
      </c>
      <c r="S13" s="273"/>
      <c r="T13" s="271"/>
    </row>
    <row r="14" spans="2:38" s="272" customFormat="1" ht="12.75" x14ac:dyDescent="0.2">
      <c r="B14" s="315"/>
      <c r="C14" s="271"/>
      <c r="D14" s="271"/>
      <c r="E14" s="315"/>
      <c r="F14" s="315"/>
      <c r="G14" s="315"/>
      <c r="H14" s="372"/>
      <c r="I14" s="372"/>
      <c r="J14" s="372"/>
      <c r="K14" s="372"/>
      <c r="L14" s="372"/>
      <c r="M14" s="372"/>
      <c r="N14" s="383"/>
      <c r="O14" s="383"/>
      <c r="P14" s="317"/>
      <c r="Q14" s="317"/>
      <c r="R14" s="336"/>
      <c r="S14" s="273"/>
      <c r="T14" s="271"/>
    </row>
    <row r="15" spans="2:38" s="272" customFormat="1" ht="12.75" x14ac:dyDescent="0.2">
      <c r="B15" s="315"/>
      <c r="C15" s="271"/>
      <c r="D15" s="271"/>
      <c r="E15" s="315"/>
      <c r="F15" s="315"/>
      <c r="G15" s="315"/>
      <c r="H15" s="372"/>
      <c r="I15" s="372"/>
      <c r="J15" s="372"/>
      <c r="K15" s="372"/>
      <c r="L15" s="372"/>
      <c r="M15" s="372"/>
      <c r="N15" s="383"/>
      <c r="O15" s="383"/>
      <c r="P15" s="317"/>
      <c r="Q15" s="317"/>
      <c r="R15" s="336"/>
      <c r="S15" s="273"/>
      <c r="T15" s="271"/>
    </row>
    <row r="16" spans="2:38" s="272" customFormat="1" ht="13.5" thickBot="1" x14ac:dyDescent="0.25">
      <c r="B16" s="315"/>
      <c r="C16" s="271"/>
      <c r="D16" s="271"/>
      <c r="E16" s="315"/>
      <c r="F16" s="315"/>
      <c r="G16" s="315"/>
      <c r="H16" s="337"/>
      <c r="I16" s="337"/>
      <c r="J16" s="337"/>
      <c r="K16" s="337"/>
      <c r="L16" s="337"/>
      <c r="M16" s="337"/>
      <c r="N16" s="316"/>
      <c r="O16" s="316"/>
      <c r="P16" s="317"/>
      <c r="Q16" s="317"/>
      <c r="R16" s="336"/>
      <c r="S16" s="273"/>
      <c r="T16" s="271"/>
    </row>
    <row r="17" spans="2:20" ht="33.75" customHeight="1" thickBot="1" x14ac:dyDescent="0.25">
      <c r="B17" s="284" t="s">
        <v>11</v>
      </c>
      <c r="C17" s="253"/>
      <c r="D17" s="252"/>
      <c r="E17" s="257"/>
      <c r="F17" s="257"/>
      <c r="G17" s="252"/>
      <c r="H17" s="540" t="str">
        <f>+H4</f>
        <v>30'Jul to 05'Aug</v>
      </c>
      <c r="I17" s="540"/>
      <c r="J17" s="540"/>
      <c r="K17" s="541" t="str">
        <f>+K8</f>
        <v>01'Jul to 05'Aug</v>
      </c>
      <c r="L17" s="541"/>
      <c r="M17" s="541"/>
      <c r="N17" s="341"/>
      <c r="O17" s="252"/>
      <c r="P17" s="252"/>
      <c r="Q17" s="252"/>
      <c r="R17" s="254"/>
      <c r="S17" s="260"/>
      <c r="T17" s="254"/>
    </row>
    <row r="18" spans="2:20" s="265" customFormat="1" ht="51.75" thickBot="1" x14ac:dyDescent="0.25">
      <c r="B18" s="309" t="s">
        <v>12</v>
      </c>
      <c r="C18" s="237" t="s">
        <v>2</v>
      </c>
      <c r="D18" s="237" t="s">
        <v>3</v>
      </c>
      <c r="E18" s="237" t="s">
        <v>84</v>
      </c>
      <c r="F18" s="237" t="s">
        <v>13</v>
      </c>
      <c r="G18" s="237" t="s">
        <v>5</v>
      </c>
      <c r="H18" s="237" t="s">
        <v>6</v>
      </c>
      <c r="I18" s="237" t="s">
        <v>7</v>
      </c>
      <c r="J18" s="237" t="s">
        <v>8</v>
      </c>
      <c r="K18" s="237" t="s">
        <v>6</v>
      </c>
      <c r="L18" s="237" t="s">
        <v>7</v>
      </c>
      <c r="M18" s="237" t="s">
        <v>8</v>
      </c>
      <c r="N18" s="237" t="s">
        <v>102</v>
      </c>
      <c r="O18" s="237" t="s">
        <v>105</v>
      </c>
      <c r="P18" s="175" t="s">
        <v>118</v>
      </c>
      <c r="Q18" s="175" t="s">
        <v>115</v>
      </c>
      <c r="R18" s="237" t="s">
        <v>9</v>
      </c>
      <c r="S18" s="266" t="s">
        <v>75</v>
      </c>
      <c r="T18" s="266"/>
    </row>
    <row r="19" spans="2:20" s="264" customFormat="1" ht="23.25" thickBot="1" x14ac:dyDescent="0.25">
      <c r="B19" s="399">
        <v>1</v>
      </c>
      <c r="C19" s="387" t="s">
        <v>250</v>
      </c>
      <c r="D19" s="387" t="s">
        <v>250</v>
      </c>
      <c r="E19" s="388" t="s">
        <v>251</v>
      </c>
      <c r="F19" s="389" t="s">
        <v>14</v>
      </c>
      <c r="G19" s="491" t="s">
        <v>254</v>
      </c>
      <c r="H19" s="390">
        <v>0</v>
      </c>
      <c r="I19" s="390">
        <v>240</v>
      </c>
      <c r="J19" s="390">
        <v>0</v>
      </c>
      <c r="K19" s="390">
        <v>0</v>
      </c>
      <c r="L19" s="390">
        <v>540</v>
      </c>
      <c r="M19" s="390">
        <v>0</v>
      </c>
      <c r="N19" s="391">
        <f t="shared" ref="N19:N24" si="2">IFERROR(K19/L19-1,0)</f>
        <v>-1</v>
      </c>
      <c r="O19" s="391">
        <f t="shared" ref="O19:O24" si="3">IFERROR(K19/M19-1,0)</f>
        <v>0</v>
      </c>
      <c r="P19" s="392"/>
      <c r="Q19" s="393"/>
      <c r="R19" s="394" t="s">
        <v>255</v>
      </c>
      <c r="S19" s="263"/>
      <c r="T19" s="263"/>
    </row>
    <row r="20" spans="2:20" s="264" customFormat="1" ht="27.75" customHeight="1" thickBot="1" x14ac:dyDescent="0.25">
      <c r="B20" s="239">
        <f>B19+1</f>
        <v>2</v>
      </c>
      <c r="C20" s="395" t="s">
        <v>250</v>
      </c>
      <c r="D20" s="395" t="s">
        <v>252</v>
      </c>
      <c r="E20" s="396" t="s">
        <v>253</v>
      </c>
      <c r="F20" s="397" t="s">
        <v>14</v>
      </c>
      <c r="G20" s="479" t="s">
        <v>254</v>
      </c>
      <c r="H20" s="343">
        <v>0</v>
      </c>
      <c r="I20" s="343">
        <v>0</v>
      </c>
      <c r="J20" s="343">
        <v>420</v>
      </c>
      <c r="K20" s="343">
        <v>0</v>
      </c>
      <c r="L20" s="343">
        <v>660</v>
      </c>
      <c r="M20" s="343">
        <v>660</v>
      </c>
      <c r="N20" s="411">
        <f t="shared" si="2"/>
        <v>-1</v>
      </c>
      <c r="O20" s="411">
        <f t="shared" si="3"/>
        <v>-1</v>
      </c>
      <c r="P20" s="370"/>
      <c r="Q20" s="238"/>
      <c r="R20" s="398" t="s">
        <v>255</v>
      </c>
      <c r="S20" s="263"/>
      <c r="T20" s="263"/>
    </row>
    <row r="21" spans="2:20" s="264" customFormat="1" ht="26.25" thickBot="1" x14ac:dyDescent="0.25">
      <c r="B21" s="239">
        <f t="shared" ref="B21:B24" si="4">B20+1</f>
        <v>3</v>
      </c>
      <c r="C21" s="395" t="s">
        <v>256</v>
      </c>
      <c r="D21" s="395" t="s">
        <v>256</v>
      </c>
      <c r="E21" s="396" t="s">
        <v>257</v>
      </c>
      <c r="F21" s="397" t="s">
        <v>15</v>
      </c>
      <c r="G21" s="479" t="s">
        <v>265</v>
      </c>
      <c r="H21" s="343">
        <v>0</v>
      </c>
      <c r="I21" s="343">
        <v>924</v>
      </c>
      <c r="J21" s="343">
        <v>0</v>
      </c>
      <c r="K21" s="343">
        <v>0</v>
      </c>
      <c r="L21" s="343">
        <v>924</v>
      </c>
      <c r="M21" s="343">
        <v>0</v>
      </c>
      <c r="N21" s="411">
        <f t="shared" si="2"/>
        <v>-1</v>
      </c>
      <c r="O21" s="411">
        <f t="shared" si="3"/>
        <v>0</v>
      </c>
      <c r="P21" s="370"/>
      <c r="Q21" s="238"/>
      <c r="R21" s="398" t="s">
        <v>266</v>
      </c>
      <c r="S21" s="263"/>
      <c r="T21" s="263"/>
    </row>
    <row r="22" spans="2:20" s="264" customFormat="1" ht="26.25" thickBot="1" x14ac:dyDescent="0.25">
      <c r="B22" s="239">
        <f t="shared" si="4"/>
        <v>4</v>
      </c>
      <c r="C22" s="395" t="s">
        <v>258</v>
      </c>
      <c r="D22" s="395" t="s">
        <v>258</v>
      </c>
      <c r="E22" s="396" t="s">
        <v>259</v>
      </c>
      <c r="F22" s="397" t="s">
        <v>15</v>
      </c>
      <c r="G22" s="479" t="s">
        <v>265</v>
      </c>
      <c r="H22" s="343">
        <v>0</v>
      </c>
      <c r="I22" s="343">
        <v>117</v>
      </c>
      <c r="J22" s="343">
        <v>0</v>
      </c>
      <c r="K22" s="343">
        <v>0</v>
      </c>
      <c r="L22" s="343">
        <v>249</v>
      </c>
      <c r="M22" s="343">
        <v>0</v>
      </c>
      <c r="N22" s="411">
        <f t="shared" si="2"/>
        <v>-1</v>
      </c>
      <c r="O22" s="411">
        <f t="shared" si="3"/>
        <v>0</v>
      </c>
      <c r="P22" s="370"/>
      <c r="Q22" s="238"/>
      <c r="R22" s="398" t="s">
        <v>267</v>
      </c>
      <c r="S22" s="263"/>
      <c r="T22" s="263"/>
    </row>
    <row r="23" spans="2:20" s="264" customFormat="1" ht="23.25" thickBot="1" x14ac:dyDescent="0.25">
      <c r="B23" s="239">
        <f t="shared" si="4"/>
        <v>5</v>
      </c>
      <c r="C23" s="395" t="s">
        <v>260</v>
      </c>
      <c r="D23" s="395" t="s">
        <v>260</v>
      </c>
      <c r="E23" s="396" t="s">
        <v>261</v>
      </c>
      <c r="F23" s="397" t="s">
        <v>15</v>
      </c>
      <c r="G23" s="479" t="s">
        <v>265</v>
      </c>
      <c r="H23" s="343">
        <v>0</v>
      </c>
      <c r="I23" s="343">
        <v>540</v>
      </c>
      <c r="J23" s="343">
        <v>0</v>
      </c>
      <c r="K23" s="343">
        <v>0</v>
      </c>
      <c r="L23" s="343">
        <v>756</v>
      </c>
      <c r="M23" s="343">
        <v>0</v>
      </c>
      <c r="N23" s="411">
        <f t="shared" si="2"/>
        <v>-1</v>
      </c>
      <c r="O23" s="411">
        <f t="shared" si="3"/>
        <v>0</v>
      </c>
      <c r="P23" s="370"/>
      <c r="Q23" s="238"/>
      <c r="R23" s="398" t="s">
        <v>268</v>
      </c>
      <c r="S23" s="263"/>
      <c r="T23" s="263"/>
    </row>
    <row r="24" spans="2:20" s="264" customFormat="1" ht="25.5" x14ac:dyDescent="0.2">
      <c r="B24" s="239">
        <f t="shared" si="4"/>
        <v>6</v>
      </c>
      <c r="C24" s="395" t="s">
        <v>264</v>
      </c>
      <c r="D24" s="395" t="s">
        <v>262</v>
      </c>
      <c r="E24" s="396" t="s">
        <v>263</v>
      </c>
      <c r="F24" s="397" t="s">
        <v>15</v>
      </c>
      <c r="G24" s="479" t="s">
        <v>265</v>
      </c>
      <c r="H24" s="343">
        <v>0</v>
      </c>
      <c r="I24" s="343">
        <v>0</v>
      </c>
      <c r="J24" s="343">
        <v>360</v>
      </c>
      <c r="K24" s="343">
        <v>360</v>
      </c>
      <c r="L24" s="343">
        <v>1260</v>
      </c>
      <c r="M24" s="343">
        <v>360</v>
      </c>
      <c r="N24" s="411">
        <f t="shared" si="2"/>
        <v>-0.7142857142857143</v>
      </c>
      <c r="O24" s="411">
        <f t="shared" si="3"/>
        <v>0</v>
      </c>
      <c r="P24" s="370"/>
      <c r="Q24" s="238"/>
      <c r="R24" s="398" t="s">
        <v>269</v>
      </c>
      <c r="S24" s="263"/>
      <c r="T24" s="263"/>
    </row>
    <row r="25" spans="2:20" ht="12.75" x14ac:dyDescent="0.2">
      <c r="B25" s="254"/>
      <c r="C25" s="254"/>
      <c r="D25" s="256"/>
      <c r="E25" s="254"/>
      <c r="F25" s="254"/>
      <c r="G25" s="256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</row>
    <row r="26" spans="2:20" ht="12.75" x14ac:dyDescent="0.2">
      <c r="B26" s="254"/>
      <c r="C26" s="254"/>
      <c r="D26" s="256"/>
      <c r="E26" s="254"/>
      <c r="F26" s="254"/>
      <c r="G26" s="256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</row>
    <row r="27" spans="2:20" ht="12.75" x14ac:dyDescent="0.2">
      <c r="B27" s="254"/>
      <c r="C27" s="254"/>
      <c r="D27" s="256"/>
      <c r="E27" s="254"/>
      <c r="F27" s="254"/>
      <c r="G27" s="256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</row>
    <row r="28" spans="2:20" ht="12.75" x14ac:dyDescent="0.2">
      <c r="B28" s="254"/>
      <c r="C28" s="254"/>
      <c r="D28" s="256"/>
      <c r="E28" s="254"/>
      <c r="F28" s="254"/>
      <c r="G28" s="256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</row>
    <row r="29" spans="2:20" ht="12.75" x14ac:dyDescent="0.2">
      <c r="B29" s="254"/>
      <c r="C29" s="254"/>
      <c r="D29" s="256"/>
      <c r="E29" s="254"/>
      <c r="F29" s="254"/>
      <c r="G29" s="256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</row>
    <row r="30" spans="2:20" ht="12.75" x14ac:dyDescent="0.2">
      <c r="B30" s="254"/>
      <c r="C30" s="254"/>
      <c r="D30" s="256"/>
      <c r="E30" s="254"/>
      <c r="F30" s="254"/>
      <c r="G30" s="256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</row>
    <row r="31" spans="2:20" ht="12.75" x14ac:dyDescent="0.2">
      <c r="B31" s="254"/>
      <c r="C31" s="254"/>
      <c r="D31" s="256"/>
      <c r="E31" s="254"/>
      <c r="F31" s="254"/>
      <c r="G31" s="256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</row>
    <row r="32" spans="2:20" ht="12.75" x14ac:dyDescent="0.2">
      <c r="B32" s="254"/>
      <c r="C32" s="254"/>
      <c r="D32" s="256"/>
      <c r="E32" s="254"/>
      <c r="F32" s="254"/>
      <c r="G32" s="256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</row>
    <row r="33" spans="2:20" ht="12.75" x14ac:dyDescent="0.2">
      <c r="B33" s="254"/>
      <c r="C33" s="254"/>
      <c r="D33" s="256"/>
      <c r="E33" s="254"/>
      <c r="F33" s="254"/>
      <c r="G33" s="256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</row>
    <row r="34" spans="2:20" ht="12.75" x14ac:dyDescent="0.2">
      <c r="B34" s="254"/>
      <c r="C34" s="254"/>
      <c r="D34" s="256"/>
      <c r="E34" s="254"/>
      <c r="F34" s="254"/>
      <c r="G34" s="256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</row>
    <row r="35" spans="2:20" ht="12.75" x14ac:dyDescent="0.2">
      <c r="B35" s="254"/>
      <c r="C35" s="254"/>
      <c r="D35" s="256"/>
      <c r="E35" s="254"/>
      <c r="F35" s="254"/>
      <c r="G35" s="256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</row>
    <row r="36" spans="2:20" ht="12.75" x14ac:dyDescent="0.2">
      <c r="B36" s="254"/>
      <c r="C36" s="254"/>
      <c r="D36" s="256"/>
      <c r="E36" s="254"/>
      <c r="F36" s="254"/>
      <c r="G36" s="256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</row>
    <row r="37" spans="2:20" ht="12.75" x14ac:dyDescent="0.2">
      <c r="B37" s="254"/>
      <c r="C37" s="254"/>
      <c r="D37" s="256"/>
      <c r="E37" s="254"/>
      <c r="F37" s="254"/>
      <c r="G37" s="256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</row>
    <row r="38" spans="2:20" ht="12.75" x14ac:dyDescent="0.2">
      <c r="B38" s="254"/>
      <c r="C38" s="254"/>
      <c r="D38" s="256"/>
      <c r="E38" s="254"/>
      <c r="F38" s="254"/>
      <c r="G38" s="256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</row>
    <row r="39" spans="2:20" ht="12.75" x14ac:dyDescent="0.2">
      <c r="B39" s="254"/>
      <c r="C39" s="254"/>
      <c r="D39" s="256"/>
      <c r="E39" s="254"/>
      <c r="F39" s="254"/>
      <c r="G39" s="256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</row>
    <row r="40" spans="2:20" ht="12.75" x14ac:dyDescent="0.2">
      <c r="B40" s="254"/>
      <c r="C40" s="254"/>
      <c r="D40" s="256"/>
      <c r="E40" s="254"/>
      <c r="F40" s="254"/>
      <c r="G40" s="256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</row>
    <row r="41" spans="2:20" ht="12.75" x14ac:dyDescent="0.2">
      <c r="B41" s="254"/>
      <c r="C41" s="254"/>
      <c r="D41" s="256"/>
      <c r="E41" s="254"/>
      <c r="F41" s="254"/>
      <c r="G41" s="256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</row>
    <row r="42" spans="2:20" ht="12.75" x14ac:dyDescent="0.2">
      <c r="B42" s="254"/>
      <c r="C42" s="254"/>
      <c r="D42" s="256"/>
      <c r="E42" s="254"/>
      <c r="F42" s="254"/>
      <c r="G42" s="256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</row>
  </sheetData>
  <mergeCells count="8">
    <mergeCell ref="H17:J17"/>
    <mergeCell ref="K17:M17"/>
    <mergeCell ref="B1:R1"/>
    <mergeCell ref="B2:R2"/>
    <mergeCell ref="H4:J4"/>
    <mergeCell ref="K4:M4"/>
    <mergeCell ref="H8:J8"/>
    <mergeCell ref="K8:M8"/>
  </mergeCells>
  <conditionalFormatting sqref="N6:O7">
    <cfRule type="cellIs" dxfId="95" priority="27" operator="lessThan">
      <formula>0</formula>
    </cfRule>
    <cfRule type="cellIs" dxfId="94" priority="28" operator="greaterThan">
      <formula>0</formula>
    </cfRule>
  </conditionalFormatting>
  <conditionalFormatting sqref="N10:O16">
    <cfRule type="cellIs" dxfId="93" priority="1" operator="lessThan">
      <formula>0</formula>
    </cfRule>
    <cfRule type="cellIs" dxfId="92" priority="2" operator="greaterThan">
      <formula>0</formula>
    </cfRule>
  </conditionalFormatting>
  <conditionalFormatting sqref="N19:O24">
    <cfRule type="cellIs" dxfId="91" priority="5" operator="lessThan">
      <formula>0</formula>
    </cfRule>
    <cfRule type="cellIs" dxfId="90" priority="6" operator="greaterThan">
      <formula>0</formula>
    </cfRule>
  </conditionalFormatting>
  <pageMargins left="0" right="0" top="0" bottom="0" header="0.22" footer="0"/>
  <pageSetup paperSize="9" scale="69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  <pageSetUpPr fitToPage="1"/>
  </sheetPr>
  <dimension ref="B1:AL21"/>
  <sheetViews>
    <sheetView showGridLines="0" zoomScale="80" zoomScaleNormal="80" zoomScaleSheetLayoutView="80" workbookViewId="0">
      <selection activeCell="B1" sqref="B1:S1"/>
    </sheetView>
  </sheetViews>
  <sheetFormatPr defaultRowHeight="48" customHeight="1" x14ac:dyDescent="0.2"/>
  <cols>
    <col min="1" max="1" width="1.28515625" style="158" customWidth="1"/>
    <col min="2" max="2" width="4.28515625" style="158" customWidth="1"/>
    <col min="3" max="3" width="38.85546875" style="158" customWidth="1"/>
    <col min="4" max="4" width="28.7109375" style="158" customWidth="1"/>
    <col min="5" max="5" width="11.28515625" style="164" customWidth="1"/>
    <col min="6" max="6" width="8.5703125" style="158" customWidth="1"/>
    <col min="7" max="7" width="10.5703125" style="158" hidden="1" customWidth="1"/>
    <col min="8" max="8" width="17.140625" style="164" customWidth="1"/>
    <col min="9" max="9" width="5.42578125" style="158" customWidth="1"/>
    <col min="10" max="10" width="6.5703125" style="158" customWidth="1"/>
    <col min="11" max="11" width="6.140625" style="158" customWidth="1"/>
    <col min="12" max="12" width="6.5703125" style="158" bestFit="1" customWidth="1"/>
    <col min="13" max="13" width="6.7109375" style="158" customWidth="1"/>
    <col min="14" max="14" width="6.5703125" style="158" bestFit="1" customWidth="1"/>
    <col min="15" max="15" width="7.42578125" style="158" customWidth="1"/>
    <col min="16" max="16" width="8.85546875" style="158" bestFit="1" customWidth="1"/>
    <col min="17" max="17" width="8.28515625" style="158" hidden="1" customWidth="1"/>
    <col min="18" max="18" width="12.140625" style="158" hidden="1" customWidth="1"/>
    <col min="19" max="19" width="47.28515625" style="158" customWidth="1"/>
    <col min="20" max="20" width="8.5703125" style="158" customWidth="1"/>
    <col min="21" max="16384" width="9.140625" style="158"/>
  </cols>
  <sheetData>
    <row r="1" spans="2:20" ht="22.5" customHeight="1" x14ac:dyDescent="0.2">
      <c r="B1" s="561" t="s">
        <v>0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  <c r="R1" s="561"/>
      <c r="S1" s="561"/>
    </row>
    <row r="2" spans="2:20" ht="15.75" customHeight="1" x14ac:dyDescent="0.2">
      <c r="B2" s="543" t="s">
        <v>204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</row>
    <row r="3" spans="2:20" ht="15.75" customHeight="1" thickBot="1" x14ac:dyDescent="0.25"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60" t="s">
        <v>72</v>
      </c>
    </row>
    <row r="4" spans="2:20" ht="32.25" customHeight="1" thickBot="1" x14ac:dyDescent="0.25">
      <c r="B4" s="284" t="s">
        <v>1</v>
      </c>
      <c r="C4" s="162"/>
      <c r="D4" s="162"/>
      <c r="E4" s="163"/>
      <c r="F4" s="162"/>
      <c r="G4" s="162"/>
      <c r="H4" s="163"/>
      <c r="I4" s="544" t="s">
        <v>206</v>
      </c>
      <c r="J4" s="545"/>
      <c r="K4" s="546"/>
      <c r="L4" s="562" t="s">
        <v>205</v>
      </c>
      <c r="M4" s="563"/>
      <c r="N4" s="564"/>
      <c r="O4" s="163"/>
      <c r="P4" s="163"/>
      <c r="Q4" s="163"/>
      <c r="R4" s="163"/>
    </row>
    <row r="5" spans="2:20" ht="39" thickBot="1" x14ac:dyDescent="0.25">
      <c r="B5" s="311" t="s">
        <v>12</v>
      </c>
      <c r="C5" s="173" t="s">
        <v>2</v>
      </c>
      <c r="D5" s="304" t="s">
        <v>3</v>
      </c>
      <c r="E5" s="173" t="s">
        <v>84</v>
      </c>
      <c r="F5" s="173" t="s">
        <v>13</v>
      </c>
      <c r="G5" s="304" t="s">
        <v>4</v>
      </c>
      <c r="H5" s="173" t="s">
        <v>5</v>
      </c>
      <c r="I5" s="311" t="s">
        <v>99</v>
      </c>
      <c r="J5" s="304" t="s">
        <v>100</v>
      </c>
      <c r="K5" s="405" t="s">
        <v>101</v>
      </c>
      <c r="L5" s="166" t="s">
        <v>99</v>
      </c>
      <c r="M5" s="168" t="s">
        <v>100</v>
      </c>
      <c r="N5" s="405" t="s">
        <v>101</v>
      </c>
      <c r="O5" s="250" t="s">
        <v>103</v>
      </c>
      <c r="P5" s="172" t="s">
        <v>104</v>
      </c>
      <c r="Q5" s="175" t="s">
        <v>118</v>
      </c>
      <c r="R5" s="174" t="s">
        <v>115</v>
      </c>
      <c r="S5" s="173" t="s">
        <v>9</v>
      </c>
      <c r="T5" s="251"/>
    </row>
    <row r="6" spans="2:20" s="262" customFormat="1" ht="39" thickBot="1" x14ac:dyDescent="0.25">
      <c r="B6" s="386">
        <v>1</v>
      </c>
      <c r="C6" s="338" t="s">
        <v>244</v>
      </c>
      <c r="D6" s="357" t="s">
        <v>245</v>
      </c>
      <c r="E6" s="342" t="s">
        <v>247</v>
      </c>
      <c r="F6" s="307" t="s">
        <v>14</v>
      </c>
      <c r="G6" s="400"/>
      <c r="H6" s="408" t="s">
        <v>248</v>
      </c>
      <c r="I6" s="474">
        <v>0</v>
      </c>
      <c r="J6" s="492">
        <v>360</v>
      </c>
      <c r="K6" s="483">
        <v>0</v>
      </c>
      <c r="L6" s="410">
        <v>0</v>
      </c>
      <c r="M6" s="492">
        <v>720</v>
      </c>
      <c r="N6" s="409">
        <v>0</v>
      </c>
      <c r="O6" s="356">
        <f t="shared" ref="O6" si="0">IFERROR(L6/M6-1,0)</f>
        <v>-1</v>
      </c>
      <c r="P6" s="356">
        <f t="shared" ref="P6" si="1">IFERROR(L6/N6-1,0)</f>
        <v>0</v>
      </c>
      <c r="Q6" s="239"/>
      <c r="R6" s="348"/>
      <c r="S6" s="472" t="s">
        <v>249</v>
      </c>
      <c r="T6" s="261"/>
    </row>
    <row r="7" spans="2:20" s="262" customFormat="1" ht="12.75" hidden="1" x14ac:dyDescent="0.2">
      <c r="B7" s="360">
        <v>2</v>
      </c>
      <c r="C7" s="347"/>
      <c r="D7" s="361"/>
      <c r="E7" s="406"/>
      <c r="F7" s="355" t="s">
        <v>14</v>
      </c>
      <c r="G7" s="468"/>
      <c r="H7" s="469"/>
      <c r="I7" s="539"/>
      <c r="J7" s="365"/>
      <c r="K7" s="470"/>
      <c r="L7" s="364"/>
      <c r="M7" s="365"/>
      <c r="N7" s="471"/>
      <c r="O7" s="356">
        <f t="shared" ref="O7:O8" si="2">IFERROR(L7/M7-1,0)</f>
        <v>0</v>
      </c>
      <c r="P7" s="356">
        <f t="shared" ref="P7:P8" si="3">IFERROR(L7/N7-1,0)</f>
        <v>0</v>
      </c>
      <c r="Q7" s="354"/>
      <c r="R7" s="367"/>
      <c r="S7" s="473"/>
      <c r="T7" s="261"/>
    </row>
    <row r="8" spans="2:20" s="262" customFormat="1" ht="25.5" x14ac:dyDescent="0.2">
      <c r="B8" s="386">
        <v>1</v>
      </c>
      <c r="C8" s="338" t="s">
        <v>210</v>
      </c>
      <c r="D8" s="357" t="s">
        <v>211</v>
      </c>
      <c r="E8" s="342" t="s">
        <v>212</v>
      </c>
      <c r="F8" s="307" t="s">
        <v>14</v>
      </c>
      <c r="G8" s="400"/>
      <c r="H8" s="408" t="s">
        <v>243</v>
      </c>
      <c r="I8" s="410">
        <v>0</v>
      </c>
      <c r="J8" s="492">
        <v>1296</v>
      </c>
      <c r="K8" s="483">
        <v>0</v>
      </c>
      <c r="L8" s="410">
        <v>0</v>
      </c>
      <c r="M8" s="492">
        <v>1296</v>
      </c>
      <c r="N8" s="409">
        <v>0</v>
      </c>
      <c r="O8" s="356">
        <f t="shared" si="2"/>
        <v>-1</v>
      </c>
      <c r="P8" s="356">
        <f t="shared" si="3"/>
        <v>0</v>
      </c>
      <c r="Q8" s="239"/>
      <c r="R8" s="348"/>
      <c r="S8" s="472" t="s">
        <v>246</v>
      </c>
      <c r="T8" s="261"/>
    </row>
    <row r="9" spans="2:20" s="262" customFormat="1" ht="12.75" x14ac:dyDescent="0.2">
      <c r="B9" s="324"/>
      <c r="C9" s="321"/>
      <c r="D9" s="323"/>
      <c r="E9" s="326"/>
      <c r="F9" s="320"/>
      <c r="G9" s="324"/>
      <c r="H9" s="326"/>
      <c r="I9" s="327"/>
      <c r="J9" s="327"/>
      <c r="K9" s="327"/>
      <c r="L9" s="327"/>
      <c r="M9" s="327"/>
      <c r="N9" s="327"/>
      <c r="O9" s="328"/>
      <c r="P9" s="328"/>
      <c r="Q9" s="325"/>
      <c r="R9" s="329"/>
      <c r="S9" s="373"/>
      <c r="T9" s="261"/>
    </row>
    <row r="10" spans="2:20" s="262" customFormat="1" ht="13.5" thickBot="1" x14ac:dyDescent="0.25">
      <c r="B10" s="324"/>
      <c r="C10" s="321"/>
      <c r="D10" s="323"/>
      <c r="E10" s="326"/>
      <c r="F10" s="320"/>
      <c r="G10" s="324"/>
      <c r="H10" s="326"/>
      <c r="I10" s="327"/>
      <c r="J10" s="327"/>
      <c r="K10" s="327"/>
      <c r="L10" s="374"/>
      <c r="M10" s="327"/>
      <c r="N10" s="374"/>
      <c r="O10" s="328"/>
      <c r="P10" s="328"/>
      <c r="Q10" s="325"/>
      <c r="R10" s="329"/>
      <c r="S10" s="373"/>
      <c r="T10" s="261"/>
    </row>
    <row r="11" spans="2:20" s="262" customFormat="1" ht="23.25" customHeight="1" x14ac:dyDescent="0.2">
      <c r="B11" s="284" t="s">
        <v>10</v>
      </c>
      <c r="C11" s="321"/>
      <c r="D11" s="323"/>
      <c r="E11" s="325"/>
      <c r="F11" s="320"/>
      <c r="G11" s="324"/>
      <c r="H11" s="326"/>
      <c r="I11" s="555" t="str">
        <f>+I4</f>
        <v>30'Jul to 05'Aug</v>
      </c>
      <c r="J11" s="556"/>
      <c r="K11" s="557"/>
      <c r="L11" s="555" t="str">
        <f>+L4</f>
        <v>01'Jul to 05'Aug</v>
      </c>
      <c r="M11" s="556"/>
      <c r="N11" s="557"/>
      <c r="O11" s="328"/>
      <c r="P11" s="328"/>
      <c r="Q11" s="325"/>
      <c r="R11" s="329"/>
      <c r="S11" s="263"/>
      <c r="T11" s="261"/>
    </row>
    <row r="12" spans="2:20" s="262" customFormat="1" ht="13.5" customHeight="1" thickBot="1" x14ac:dyDescent="0.25">
      <c r="B12" s="324"/>
      <c r="C12" s="321"/>
      <c r="D12" s="323"/>
      <c r="E12" s="325"/>
      <c r="F12" s="320"/>
      <c r="G12" s="324"/>
      <c r="H12" s="326"/>
      <c r="I12" s="558"/>
      <c r="J12" s="559"/>
      <c r="K12" s="560"/>
      <c r="L12" s="558"/>
      <c r="M12" s="559"/>
      <c r="N12" s="560"/>
      <c r="O12" s="328"/>
      <c r="P12" s="328"/>
      <c r="Q12" s="325"/>
      <c r="R12" s="329"/>
      <c r="S12" s="263"/>
      <c r="T12" s="261"/>
    </row>
    <row r="13" spans="2:20" ht="39" thickBot="1" x14ac:dyDescent="0.25">
      <c r="B13" s="311" t="s">
        <v>12</v>
      </c>
      <c r="C13" s="173" t="s">
        <v>2</v>
      </c>
      <c r="D13" s="304" t="s">
        <v>3</v>
      </c>
      <c r="E13" s="311" t="s">
        <v>84</v>
      </c>
      <c r="F13" s="173" t="s">
        <v>13</v>
      </c>
      <c r="G13" s="169" t="s">
        <v>4</v>
      </c>
      <c r="H13" s="170" t="s">
        <v>5</v>
      </c>
      <c r="I13" s="166" t="s">
        <v>99</v>
      </c>
      <c r="J13" s="167" t="s">
        <v>100</v>
      </c>
      <c r="K13" s="168" t="s">
        <v>101</v>
      </c>
      <c r="L13" s="166" t="s">
        <v>99</v>
      </c>
      <c r="M13" s="167" t="s">
        <v>100</v>
      </c>
      <c r="N13" s="168" t="s">
        <v>101</v>
      </c>
      <c r="O13" s="250" t="s">
        <v>103</v>
      </c>
      <c r="P13" s="172" t="s">
        <v>104</v>
      </c>
      <c r="Q13" s="175" t="s">
        <v>118</v>
      </c>
      <c r="R13" s="174" t="s">
        <v>115</v>
      </c>
      <c r="S13" s="173" t="s">
        <v>9</v>
      </c>
      <c r="T13" s="251"/>
    </row>
    <row r="14" spans="2:20" s="262" customFormat="1" ht="25.5" x14ac:dyDescent="0.2">
      <c r="B14" s="360">
        <v>1</v>
      </c>
      <c r="C14" s="347" t="s">
        <v>232</v>
      </c>
      <c r="D14" s="361" t="s">
        <v>233</v>
      </c>
      <c r="E14" s="406" t="s">
        <v>234</v>
      </c>
      <c r="F14" s="355" t="s">
        <v>14</v>
      </c>
      <c r="G14" s="362"/>
      <c r="H14" s="363" t="s">
        <v>236</v>
      </c>
      <c r="I14" s="364">
        <v>0</v>
      </c>
      <c r="J14" s="365">
        <v>0</v>
      </c>
      <c r="K14" s="366">
        <v>60</v>
      </c>
      <c r="L14" s="364">
        <v>0</v>
      </c>
      <c r="M14" s="365">
        <v>0</v>
      </c>
      <c r="N14" s="366">
        <v>120</v>
      </c>
      <c r="O14" s="356">
        <f t="shared" ref="O14" si="4">IFERROR(L14/M14-1,0)</f>
        <v>0</v>
      </c>
      <c r="P14" s="356">
        <f t="shared" ref="P14" si="5">IFERROR(L14/N14-1,0)</f>
        <v>-1</v>
      </c>
      <c r="Q14" s="354"/>
      <c r="R14" s="367"/>
      <c r="S14" s="404" t="s">
        <v>235</v>
      </c>
      <c r="T14" s="261"/>
    </row>
    <row r="15" spans="2:20" s="262" customFormat="1" ht="12.75" x14ac:dyDescent="0.2">
      <c r="B15" s="324"/>
      <c r="C15" s="321"/>
      <c r="D15" s="323"/>
      <c r="E15" s="325"/>
      <c r="F15" s="320"/>
      <c r="G15" s="324"/>
      <c r="H15" s="326"/>
      <c r="I15" s="327"/>
      <c r="J15" s="327"/>
      <c r="K15" s="327"/>
      <c r="L15" s="327"/>
      <c r="M15" s="327"/>
      <c r="N15" s="327"/>
      <c r="O15" s="328"/>
      <c r="P15" s="328"/>
      <c r="Q15" s="325"/>
      <c r="R15" s="329"/>
      <c r="S15" s="371"/>
      <c r="T15" s="261"/>
    </row>
    <row r="16" spans="2:20" s="262" customFormat="1" ht="12.75" x14ac:dyDescent="0.2">
      <c r="B16" s="324"/>
      <c r="C16" s="321"/>
      <c r="D16" s="323"/>
      <c r="E16" s="325"/>
      <c r="F16" s="320"/>
      <c r="G16" s="324"/>
      <c r="H16" s="326"/>
      <c r="I16" s="327"/>
      <c r="J16" s="327"/>
      <c r="K16" s="327"/>
      <c r="L16" s="327"/>
      <c r="M16" s="327"/>
      <c r="N16" s="327"/>
      <c r="O16" s="328"/>
      <c r="P16" s="328"/>
      <c r="Q16" s="325"/>
      <c r="R16" s="329"/>
      <c r="S16" s="371"/>
      <c r="T16" s="261"/>
    </row>
    <row r="17" spans="2:38" s="262" customFormat="1" ht="6.75" customHeight="1" thickBot="1" x14ac:dyDescent="0.25">
      <c r="B17" s="324"/>
      <c r="C17" s="321"/>
      <c r="D17" s="323"/>
      <c r="E17" s="325"/>
      <c r="F17" s="320"/>
      <c r="G17" s="324"/>
      <c r="H17" s="326"/>
      <c r="I17" s="327"/>
      <c r="J17" s="327"/>
      <c r="K17" s="327"/>
      <c r="L17" s="327"/>
      <c r="M17" s="327"/>
      <c r="N17" s="327"/>
      <c r="O17" s="328"/>
      <c r="P17" s="328"/>
      <c r="Q17" s="325"/>
      <c r="R17" s="329"/>
      <c r="S17" s="263"/>
      <c r="T17" s="261"/>
    </row>
    <row r="18" spans="2:38" s="262" customFormat="1" ht="23.25" customHeight="1" x14ac:dyDescent="0.2">
      <c r="B18" s="284" t="s">
        <v>11</v>
      </c>
      <c r="C18" s="321"/>
      <c r="D18" s="323"/>
      <c r="E18" s="325"/>
      <c r="F18" s="320"/>
      <c r="G18" s="324"/>
      <c r="H18" s="326"/>
      <c r="I18" s="555" t="str">
        <f>+I4</f>
        <v>30'Jul to 05'Aug</v>
      </c>
      <c r="J18" s="556"/>
      <c r="K18" s="557"/>
      <c r="L18" s="555" t="str">
        <f>+L4</f>
        <v>01'Jul to 05'Aug</v>
      </c>
      <c r="M18" s="556"/>
      <c r="N18" s="557"/>
      <c r="O18" s="328"/>
      <c r="P18" s="328"/>
      <c r="Q18" s="325"/>
      <c r="R18" s="329"/>
      <c r="S18" s="263"/>
      <c r="T18" s="261"/>
    </row>
    <row r="19" spans="2:38" s="262" customFormat="1" ht="8.25" customHeight="1" thickBot="1" x14ac:dyDescent="0.25">
      <c r="B19" s="324"/>
      <c r="C19" s="321"/>
      <c r="D19" s="323"/>
      <c r="E19" s="325"/>
      <c r="F19" s="320"/>
      <c r="G19" s="324"/>
      <c r="H19" s="326"/>
      <c r="I19" s="558"/>
      <c r="J19" s="559"/>
      <c r="K19" s="560"/>
      <c r="L19" s="558"/>
      <c r="M19" s="559"/>
      <c r="N19" s="560"/>
      <c r="O19" s="328"/>
      <c r="P19" s="328"/>
      <c r="Q19" s="325"/>
      <c r="R19" s="329"/>
      <c r="S19" s="263"/>
      <c r="T19" s="261"/>
    </row>
    <row r="20" spans="2:38" ht="38.25" x14ac:dyDescent="0.2">
      <c r="B20" s="313" t="s">
        <v>12</v>
      </c>
      <c r="C20" s="255" t="s">
        <v>2</v>
      </c>
      <c r="D20" s="330" t="s">
        <v>3</v>
      </c>
      <c r="E20" s="313" t="s">
        <v>84</v>
      </c>
      <c r="F20" s="255" t="s">
        <v>13</v>
      </c>
      <c r="G20" s="331" t="s">
        <v>4</v>
      </c>
      <c r="H20" s="332" t="s">
        <v>5</v>
      </c>
      <c r="I20" s="333" t="s">
        <v>99</v>
      </c>
      <c r="J20" s="334" t="s">
        <v>100</v>
      </c>
      <c r="K20" s="335" t="s">
        <v>101</v>
      </c>
      <c r="L20" s="333" t="s">
        <v>99</v>
      </c>
      <c r="M20" s="334" t="s">
        <v>100</v>
      </c>
      <c r="N20" s="335" t="s">
        <v>101</v>
      </c>
      <c r="O20" s="183" t="s">
        <v>103</v>
      </c>
      <c r="P20" s="179" t="s">
        <v>104</v>
      </c>
      <c r="Q20" s="175" t="s">
        <v>118</v>
      </c>
      <c r="R20" s="175" t="s">
        <v>115</v>
      </c>
      <c r="S20" s="255" t="s">
        <v>9</v>
      </c>
      <c r="T20" s="251"/>
      <c r="AL20" s="158" t="s">
        <v>167</v>
      </c>
    </row>
    <row r="21" spans="2:38" s="262" customFormat="1" ht="25.5" x14ac:dyDescent="0.2">
      <c r="B21" s="386">
        <v>1</v>
      </c>
      <c r="C21" s="338" t="s">
        <v>256</v>
      </c>
      <c r="D21" s="357" t="s">
        <v>256</v>
      </c>
      <c r="E21" s="342" t="s">
        <v>257</v>
      </c>
      <c r="F21" s="307" t="s">
        <v>15</v>
      </c>
      <c r="G21" s="400"/>
      <c r="H21" s="342" t="s">
        <v>270</v>
      </c>
      <c r="I21" s="343">
        <v>0</v>
      </c>
      <c r="J21" s="343">
        <v>360</v>
      </c>
      <c r="K21" s="343">
        <v>0</v>
      </c>
      <c r="L21" s="343">
        <v>0</v>
      </c>
      <c r="M21" s="343">
        <v>360</v>
      </c>
      <c r="N21" s="401">
        <v>0</v>
      </c>
      <c r="O21" s="356">
        <f t="shared" ref="O21" si="6">IFERROR(L21/M21-1,0)</f>
        <v>-1</v>
      </c>
      <c r="P21" s="356">
        <f t="shared" ref="P21" si="7">IFERROR(L21/N21-1,0)</f>
        <v>0</v>
      </c>
      <c r="Q21" s="402"/>
      <c r="R21" s="348" t="s">
        <v>194</v>
      </c>
      <c r="S21" s="403" t="s">
        <v>271</v>
      </c>
      <c r="T21" s="261"/>
    </row>
  </sheetData>
  <mergeCells count="8">
    <mergeCell ref="I18:K19"/>
    <mergeCell ref="L18:N19"/>
    <mergeCell ref="I11:K12"/>
    <mergeCell ref="L11:N12"/>
    <mergeCell ref="B1:S1"/>
    <mergeCell ref="B2:S2"/>
    <mergeCell ref="I4:K4"/>
    <mergeCell ref="L4:N4"/>
  </mergeCells>
  <conditionalFormatting sqref="O6:P12 O14:P19 O21:P21">
    <cfRule type="cellIs" dxfId="89" priority="11" operator="lessThan">
      <formula>0</formula>
    </cfRule>
    <cfRule type="cellIs" dxfId="88" priority="12" operator="greaterThan">
      <formula>0</formula>
    </cfRule>
  </conditionalFormatting>
  <pageMargins left="0" right="0" top="0" bottom="0" header="0.22" footer="0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8">
    <tabColor theme="5"/>
    <pageSetUpPr fitToPage="1"/>
  </sheetPr>
  <dimension ref="B1:AK10"/>
  <sheetViews>
    <sheetView showGridLines="0" zoomScale="80" zoomScaleNormal="80" zoomScaleSheetLayoutView="80" workbookViewId="0">
      <selection activeCell="B1" sqref="B1:Q1"/>
    </sheetView>
  </sheetViews>
  <sheetFormatPr defaultColWidth="9.140625" defaultRowHeight="12" x14ac:dyDescent="0.2"/>
  <cols>
    <col min="1" max="1" width="1.28515625" style="158" customWidth="1"/>
    <col min="2" max="2" width="4.28515625" style="158" customWidth="1"/>
    <col min="3" max="3" width="55.85546875" style="158" bestFit="1" customWidth="1"/>
    <col min="4" max="4" width="9.28515625" style="158" customWidth="1"/>
    <col min="5" max="5" width="9.85546875" style="158" customWidth="1"/>
    <col min="6" max="6" width="9.140625" style="158" bestFit="1" customWidth="1"/>
    <col min="7" max="7" width="12.7109375" style="164" customWidth="1"/>
    <col min="8" max="15" width="6.85546875" style="158" customWidth="1"/>
    <col min="16" max="16" width="8.85546875" style="158" hidden="1" customWidth="1"/>
    <col min="17" max="17" width="48" style="158" customWidth="1"/>
    <col min="18" max="16384" width="9.140625" style="158"/>
  </cols>
  <sheetData>
    <row r="1" spans="2:37" ht="22.5" customHeight="1" x14ac:dyDescent="0.2">
      <c r="B1" s="561" t="s">
        <v>113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</row>
    <row r="2" spans="2:37" ht="15.75" customHeight="1" x14ac:dyDescent="0.2">
      <c r="B2" s="543" t="s">
        <v>204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165"/>
      <c r="S2" s="165"/>
    </row>
    <row r="3" spans="2:37" ht="16.5" thickBot="1" x14ac:dyDescent="0.25"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60" t="s">
        <v>72</v>
      </c>
    </row>
    <row r="4" spans="2:37" ht="16.5" thickBot="1" x14ac:dyDescent="0.25">
      <c r="B4" s="161"/>
      <c r="C4" s="162"/>
      <c r="D4" s="162"/>
      <c r="E4" s="162"/>
      <c r="F4" s="162"/>
      <c r="G4" s="163"/>
      <c r="H4" s="544" t="s">
        <v>206</v>
      </c>
      <c r="I4" s="545"/>
      <c r="J4" s="546"/>
      <c r="K4" s="562" t="s">
        <v>205</v>
      </c>
      <c r="L4" s="563"/>
      <c r="M4" s="564"/>
      <c r="N4" s="163"/>
      <c r="O4" s="163"/>
      <c r="P4" s="163"/>
    </row>
    <row r="5" spans="2:37" ht="51" x14ac:dyDescent="0.2">
      <c r="B5" s="313" t="s">
        <v>12</v>
      </c>
      <c r="C5" s="255" t="s">
        <v>2</v>
      </c>
      <c r="D5" s="255" t="s">
        <v>13</v>
      </c>
      <c r="E5" s="255" t="s">
        <v>84</v>
      </c>
      <c r="F5" s="255" t="s">
        <v>98</v>
      </c>
      <c r="G5" s="255" t="s">
        <v>5</v>
      </c>
      <c r="H5" s="255" t="s">
        <v>6</v>
      </c>
      <c r="I5" s="255" t="s">
        <v>7</v>
      </c>
      <c r="J5" s="330" t="s">
        <v>110</v>
      </c>
      <c r="K5" s="313" t="s">
        <v>6</v>
      </c>
      <c r="L5" s="314" t="s">
        <v>7</v>
      </c>
      <c r="M5" s="369" t="s">
        <v>110</v>
      </c>
      <c r="N5" s="176" t="s">
        <v>111</v>
      </c>
      <c r="O5" s="179" t="s">
        <v>112</v>
      </c>
      <c r="P5" s="175" t="s">
        <v>118</v>
      </c>
      <c r="Q5" s="255" t="s">
        <v>9</v>
      </c>
      <c r="R5" s="306"/>
      <c r="AK5" s="158" t="s">
        <v>167</v>
      </c>
    </row>
    <row r="6" spans="2:37" ht="25.5" x14ac:dyDescent="0.2">
      <c r="B6" s="307">
        <v>1</v>
      </c>
      <c r="C6" s="493" t="s">
        <v>214</v>
      </c>
      <c r="D6" s="385" t="s">
        <v>215</v>
      </c>
      <c r="E6" s="344" t="s">
        <v>203</v>
      </c>
      <c r="F6" s="344" t="s">
        <v>86</v>
      </c>
      <c r="G6" s="344" t="s">
        <v>220</v>
      </c>
      <c r="H6" s="345">
        <v>0</v>
      </c>
      <c r="I6" s="345">
        <v>2160</v>
      </c>
      <c r="J6" s="345">
        <v>0</v>
      </c>
      <c r="K6" s="343">
        <v>648</v>
      </c>
      <c r="L6" s="343">
        <v>2250</v>
      </c>
      <c r="M6" s="343">
        <v>216</v>
      </c>
      <c r="N6" s="312">
        <f>IFERROR(K6/L6-1,0)</f>
        <v>-0.71199999999999997</v>
      </c>
      <c r="O6" s="312">
        <f>IFERROR(K6/M6-1,0)</f>
        <v>2</v>
      </c>
      <c r="P6" s="342"/>
      <c r="Q6" s="346" t="s">
        <v>222</v>
      </c>
    </row>
    <row r="7" spans="2:37" ht="25.5" x14ac:dyDescent="0.2">
      <c r="B7" s="307"/>
      <c r="C7" s="493" t="s">
        <v>216</v>
      </c>
      <c r="D7" s="385" t="s">
        <v>215</v>
      </c>
      <c r="E7" s="344" t="s">
        <v>203</v>
      </c>
      <c r="F7" s="344" t="s">
        <v>86</v>
      </c>
      <c r="G7" s="344" t="s">
        <v>221</v>
      </c>
      <c r="H7" s="345">
        <v>198</v>
      </c>
      <c r="I7" s="345">
        <v>564</v>
      </c>
      <c r="J7" s="345">
        <v>312</v>
      </c>
      <c r="K7" s="343">
        <v>570</v>
      </c>
      <c r="L7" s="343">
        <v>1983</v>
      </c>
      <c r="M7" s="343">
        <v>714</v>
      </c>
      <c r="N7" s="312">
        <f>IFERROR(K7/L7-1,0)</f>
        <v>-0.71255673222390326</v>
      </c>
      <c r="O7" s="312">
        <f>IFERROR(K7/M7-1,0)</f>
        <v>-0.20168067226890751</v>
      </c>
      <c r="P7" s="342"/>
      <c r="Q7" s="346" t="s">
        <v>222</v>
      </c>
    </row>
    <row r="8" spans="2:37" ht="25.5" x14ac:dyDescent="0.2">
      <c r="B8" s="307"/>
      <c r="C8" s="493" t="s">
        <v>217</v>
      </c>
      <c r="D8" s="385" t="s">
        <v>215</v>
      </c>
      <c r="E8" s="344" t="s">
        <v>203</v>
      </c>
      <c r="F8" s="344" t="s">
        <v>86</v>
      </c>
      <c r="G8" s="344" t="s">
        <v>221</v>
      </c>
      <c r="H8" s="345">
        <v>240</v>
      </c>
      <c r="I8" s="345">
        <v>484</v>
      </c>
      <c r="J8" s="345">
        <v>60</v>
      </c>
      <c r="K8" s="343">
        <v>482</v>
      </c>
      <c r="L8" s="343">
        <v>1429</v>
      </c>
      <c r="M8" s="343">
        <v>181</v>
      </c>
      <c r="N8" s="312">
        <f>IFERROR(K8/L8-1,0)</f>
        <v>-0.66270118964310709</v>
      </c>
      <c r="O8" s="312">
        <f>IFERROR(K8/M8-1,0)</f>
        <v>1.6629834254143647</v>
      </c>
      <c r="P8" s="342"/>
      <c r="Q8" s="346" t="s">
        <v>222</v>
      </c>
    </row>
    <row r="9" spans="2:37" ht="25.5" x14ac:dyDescent="0.2">
      <c r="B9" s="307">
        <f>B6+1</f>
        <v>2</v>
      </c>
      <c r="C9" s="493" t="s">
        <v>218</v>
      </c>
      <c r="D9" s="385" t="s">
        <v>215</v>
      </c>
      <c r="E9" s="344" t="s">
        <v>203</v>
      </c>
      <c r="F9" s="344" t="s">
        <v>86</v>
      </c>
      <c r="G9" s="344" t="s">
        <v>220</v>
      </c>
      <c r="H9" s="345">
        <v>0</v>
      </c>
      <c r="I9" s="345">
        <v>480</v>
      </c>
      <c r="J9" s="345">
        <v>135</v>
      </c>
      <c r="K9" s="343">
        <v>0</v>
      </c>
      <c r="L9" s="343">
        <v>480</v>
      </c>
      <c r="M9" s="343">
        <v>179</v>
      </c>
      <c r="N9" s="312">
        <f t="shared" ref="N9" si="0">IFERROR(K9/L9-1,0)</f>
        <v>-1</v>
      </c>
      <c r="O9" s="312">
        <f t="shared" ref="O9" si="1">IFERROR(K9/M9-1,0)</f>
        <v>-1</v>
      </c>
      <c r="P9" s="342"/>
      <c r="Q9" s="346" t="s">
        <v>222</v>
      </c>
    </row>
    <row r="10" spans="2:37" ht="25.5" x14ac:dyDescent="0.2">
      <c r="B10" s="307">
        <f t="shared" ref="B10" si="2">B9+1</f>
        <v>3</v>
      </c>
      <c r="C10" s="493" t="s">
        <v>219</v>
      </c>
      <c r="D10" s="385" t="s">
        <v>215</v>
      </c>
      <c r="E10" s="344" t="s">
        <v>203</v>
      </c>
      <c r="F10" s="344" t="s">
        <v>86</v>
      </c>
      <c r="G10" s="344" t="s">
        <v>220</v>
      </c>
      <c r="H10" s="345">
        <v>80</v>
      </c>
      <c r="I10" s="345">
        <v>240</v>
      </c>
      <c r="J10" s="345">
        <v>0</v>
      </c>
      <c r="K10" s="343">
        <v>352</v>
      </c>
      <c r="L10" s="343">
        <v>672</v>
      </c>
      <c r="M10" s="343">
        <v>0</v>
      </c>
      <c r="N10" s="312">
        <f t="shared" ref="N10" si="3">IFERROR(K10/L10-1,0)</f>
        <v>-0.47619047619047616</v>
      </c>
      <c r="O10" s="312">
        <f t="shared" ref="O10" si="4">IFERROR(K10/M10-1,0)</f>
        <v>0</v>
      </c>
      <c r="P10" s="342"/>
      <c r="Q10" s="346" t="s">
        <v>222</v>
      </c>
    </row>
  </sheetData>
  <mergeCells count="4">
    <mergeCell ref="B1:Q1"/>
    <mergeCell ref="B2:Q2"/>
    <mergeCell ref="H4:J4"/>
    <mergeCell ref="K4:M4"/>
  </mergeCells>
  <conditionalFormatting sqref="N6:O10">
    <cfRule type="cellIs" dxfId="87" priority="3" operator="lessThan">
      <formula>0</formula>
    </cfRule>
    <cfRule type="cellIs" dxfId="86" priority="4" operator="greaterThan">
      <formula>0</formula>
    </cfRule>
  </conditionalFormatting>
  <pageMargins left="0.2" right="0.2" top="0.28000000000000003" bottom="0.16" header="0.22" footer="0.22"/>
  <pageSetup paperSize="9" scale="81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9">
    <tabColor theme="5"/>
    <pageSetUpPr fitToPage="1"/>
  </sheetPr>
  <dimension ref="B1:AM6"/>
  <sheetViews>
    <sheetView showGridLines="0" topLeftCell="B1" zoomScale="80" zoomScaleNormal="80" zoomScaleSheetLayoutView="80" workbookViewId="0">
      <selection activeCell="B1" sqref="B1:S1"/>
    </sheetView>
  </sheetViews>
  <sheetFormatPr defaultColWidth="9.140625" defaultRowHeight="12" x14ac:dyDescent="0.2"/>
  <cols>
    <col min="1" max="1" width="1.28515625" style="158" customWidth="1"/>
    <col min="2" max="2" width="4.28515625" style="158" customWidth="1"/>
    <col min="3" max="3" width="47.42578125" style="158" bestFit="1" customWidth="1"/>
    <col min="4" max="4" width="9.7109375" style="158" customWidth="1"/>
    <col min="5" max="5" width="9.85546875" style="158" customWidth="1"/>
    <col min="6" max="6" width="8.5703125" style="158" customWidth="1"/>
    <col min="7" max="7" width="10.5703125" style="158" hidden="1" customWidth="1"/>
    <col min="8" max="8" width="13" style="164" customWidth="1"/>
    <col min="9" max="9" width="5.42578125" style="158" customWidth="1"/>
    <col min="10" max="10" width="6.7109375" style="158" bestFit="1" customWidth="1"/>
    <col min="11" max="11" width="6" style="158" bestFit="1" customWidth="1"/>
    <col min="12" max="12" width="6.5703125" style="158" bestFit="1" customWidth="1"/>
    <col min="13" max="13" width="8.5703125" style="158" bestFit="1" customWidth="1"/>
    <col min="14" max="14" width="8.140625" style="158" bestFit="1" customWidth="1"/>
    <col min="15" max="15" width="10.28515625" style="158" bestFit="1" customWidth="1"/>
    <col min="16" max="16" width="11.42578125" style="158" bestFit="1" customWidth="1"/>
    <col min="17" max="17" width="7.7109375" style="158" hidden="1" customWidth="1"/>
    <col min="18" max="18" width="12.140625" style="158" hidden="1" customWidth="1"/>
    <col min="19" max="19" width="45.42578125" style="158" customWidth="1"/>
    <col min="20" max="20" width="61" style="158" customWidth="1"/>
    <col min="21" max="16384" width="9.140625" style="158"/>
  </cols>
  <sheetData>
    <row r="1" spans="2:39" ht="22.5" customHeight="1" x14ac:dyDescent="0.2">
      <c r="B1" s="561" t="s">
        <v>113</v>
      </c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  <c r="R1" s="561"/>
      <c r="S1" s="561"/>
    </row>
    <row r="2" spans="2:39" ht="15.75" customHeight="1" x14ac:dyDescent="0.2">
      <c r="B2" s="543" t="s">
        <v>204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</row>
    <row r="3" spans="2:39" ht="15.75" customHeight="1" thickBot="1" x14ac:dyDescent="0.25"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</row>
    <row r="4" spans="2:39" ht="15.75" customHeight="1" thickBot="1" x14ac:dyDescent="0.25">
      <c r="B4" s="161"/>
      <c r="C4" s="162"/>
      <c r="D4" s="162"/>
      <c r="E4" s="162"/>
      <c r="F4" s="162"/>
      <c r="G4" s="162"/>
      <c r="H4" s="163"/>
      <c r="I4" s="544" t="s">
        <v>206</v>
      </c>
      <c r="J4" s="545"/>
      <c r="K4" s="546"/>
      <c r="L4" s="562" t="s">
        <v>205</v>
      </c>
      <c r="M4" s="563"/>
      <c r="N4" s="564"/>
      <c r="O4" s="163"/>
      <c r="P4" s="163"/>
      <c r="Q4" s="163"/>
      <c r="R4" s="163"/>
    </row>
    <row r="5" spans="2:39" ht="64.5" customHeight="1" thickBot="1" x14ac:dyDescent="0.25">
      <c r="B5" s="313" t="s">
        <v>12</v>
      </c>
      <c r="C5" s="173" t="s">
        <v>2</v>
      </c>
      <c r="D5" s="255" t="s">
        <v>13</v>
      </c>
      <c r="E5" s="255" t="s">
        <v>84</v>
      </c>
      <c r="F5" s="255" t="s">
        <v>98</v>
      </c>
      <c r="G5" s="314" t="s">
        <v>4</v>
      </c>
      <c r="H5" s="255" t="s">
        <v>5</v>
      </c>
      <c r="I5" s="255" t="s">
        <v>99</v>
      </c>
      <c r="J5" s="255" t="s">
        <v>100</v>
      </c>
      <c r="K5" s="255" t="s">
        <v>101</v>
      </c>
      <c r="L5" s="255" t="s">
        <v>99</v>
      </c>
      <c r="M5" s="255" t="s">
        <v>100</v>
      </c>
      <c r="N5" s="255" t="s">
        <v>101</v>
      </c>
      <c r="O5" s="309" t="s">
        <v>103</v>
      </c>
      <c r="P5" s="237" t="s">
        <v>104</v>
      </c>
      <c r="Q5" s="175" t="s">
        <v>118</v>
      </c>
      <c r="R5" s="175" t="s">
        <v>115</v>
      </c>
      <c r="S5" s="255" t="s">
        <v>9</v>
      </c>
      <c r="AM5" s="158" t="s">
        <v>167</v>
      </c>
    </row>
    <row r="6" spans="2:39" ht="25.5" x14ac:dyDescent="0.2">
      <c r="B6" s="512">
        <v>1</v>
      </c>
      <c r="C6" s="380" t="s">
        <v>223</v>
      </c>
      <c r="D6" s="505" t="s">
        <v>215</v>
      </c>
      <c r="E6" s="506" t="s">
        <v>203</v>
      </c>
      <c r="F6" s="507" t="s">
        <v>86</v>
      </c>
      <c r="G6" s="307"/>
      <c r="H6" s="484" t="s">
        <v>221</v>
      </c>
      <c r="I6" s="508">
        <v>0</v>
      </c>
      <c r="J6" s="508">
        <v>0</v>
      </c>
      <c r="K6" s="508">
        <v>108</v>
      </c>
      <c r="L6" s="509">
        <v>198</v>
      </c>
      <c r="M6" s="509">
        <v>0</v>
      </c>
      <c r="N6" s="509">
        <v>753</v>
      </c>
      <c r="O6" s="411">
        <f>IFERROR(L6/M6-1,0)</f>
        <v>0</v>
      </c>
      <c r="P6" s="411">
        <f>IFERROR(L6/N6-1,0)</f>
        <v>-0.73705179282868527</v>
      </c>
      <c r="Q6" s="510"/>
      <c r="R6" s="511"/>
      <c r="S6" s="478" t="s">
        <v>222</v>
      </c>
    </row>
  </sheetData>
  <mergeCells count="4">
    <mergeCell ref="B1:S1"/>
    <mergeCell ref="B2:S2"/>
    <mergeCell ref="I4:K4"/>
    <mergeCell ref="L4:N4"/>
  </mergeCells>
  <conditionalFormatting sqref="O6:P6">
    <cfRule type="cellIs" dxfId="85" priority="1" operator="lessThan">
      <formula>0</formula>
    </cfRule>
    <cfRule type="cellIs" dxfId="84" priority="2" operator="greaterThan">
      <formula>0</formula>
    </cfRule>
  </conditionalFormatting>
  <pageMargins left="0.2" right="0.2" top="0.28000000000000003" bottom="0.16" header="0.22" footer="0.22"/>
  <pageSetup paperSize="9" scale="80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3"/>
    <pageSetUpPr fitToPage="1"/>
  </sheetPr>
  <dimension ref="A1:BI75"/>
  <sheetViews>
    <sheetView showGridLines="0" zoomScale="80" zoomScaleNormal="80" workbookViewId="0">
      <pane xSplit="1" topLeftCell="AR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Col="1" x14ac:dyDescent="0.2"/>
  <cols>
    <col min="1" max="1" width="20.28515625" style="187" customWidth="1"/>
    <col min="2" max="35" width="8.28515625" style="186" hidden="1" customWidth="1" outlineLevel="1"/>
    <col min="36" max="36" width="9.85546875" style="186" hidden="1" customWidth="1" outlineLevel="1"/>
    <col min="37" max="37" width="8.5703125" style="186" hidden="1" customWidth="1" outlineLevel="1"/>
    <col min="38" max="57" width="8.5703125" style="186" customWidth="1" outlineLevel="1"/>
    <col min="58" max="58" width="10.5703125" style="201" customWidth="1"/>
    <col min="59" max="59" width="8" style="186" customWidth="1"/>
    <col min="60" max="73" width="8" style="187" customWidth="1"/>
    <col min="74" max="16384" width="9.140625" style="187"/>
  </cols>
  <sheetData>
    <row r="1" spans="1:61" ht="20.100000000000001" customHeight="1" x14ac:dyDescent="0.2">
      <c r="A1" s="185" t="s">
        <v>55</v>
      </c>
    </row>
    <row r="2" spans="1:61" ht="20.100000000000001" customHeight="1" x14ac:dyDescent="0.2">
      <c r="A2" s="187" t="s">
        <v>207</v>
      </c>
      <c r="BF2" s="202"/>
    </row>
    <row r="3" spans="1:61" ht="8.4499999999999993" customHeight="1" x14ac:dyDescent="0.2">
      <c r="BH3" s="189"/>
      <c r="BI3" s="189"/>
    </row>
    <row r="4" spans="1:61" ht="15" x14ac:dyDescent="0.2">
      <c r="A4" s="187" t="s">
        <v>54</v>
      </c>
      <c r="BH4" s="189"/>
      <c r="BI4" s="189"/>
    </row>
    <row r="5" spans="1:61" s="285" customFormat="1" ht="30.75" customHeight="1" thickBot="1" x14ac:dyDescent="0.25">
      <c r="B5" s="286" t="s">
        <v>120</v>
      </c>
      <c r="C5" s="286" t="s">
        <v>121</v>
      </c>
      <c r="D5" s="286" t="s">
        <v>122</v>
      </c>
      <c r="E5" s="286" t="s">
        <v>123</v>
      </c>
      <c r="F5" s="286" t="s">
        <v>124</v>
      </c>
      <c r="G5" s="286" t="s">
        <v>125</v>
      </c>
      <c r="H5" s="286" t="s">
        <v>126</v>
      </c>
      <c r="I5" s="286" t="s">
        <v>127</v>
      </c>
      <c r="J5" s="286" t="s">
        <v>128</v>
      </c>
      <c r="K5" s="286" t="s">
        <v>129</v>
      </c>
      <c r="L5" s="286" t="s">
        <v>130</v>
      </c>
      <c r="M5" s="286" t="s">
        <v>131</v>
      </c>
      <c r="N5" s="286" t="s">
        <v>137</v>
      </c>
      <c r="O5" s="286" t="s">
        <v>132</v>
      </c>
      <c r="P5" s="286" t="s">
        <v>133</v>
      </c>
      <c r="Q5" s="286" t="s">
        <v>134</v>
      </c>
      <c r="R5" s="286" t="s">
        <v>135</v>
      </c>
      <c r="S5" s="286" t="s">
        <v>136</v>
      </c>
      <c r="T5" s="37" t="s">
        <v>139</v>
      </c>
      <c r="U5" s="37" t="s">
        <v>140</v>
      </c>
      <c r="V5" s="37" t="s">
        <v>141</v>
      </c>
      <c r="W5" s="37" t="s">
        <v>142</v>
      </c>
      <c r="X5" s="37" t="s">
        <v>143</v>
      </c>
      <c r="Y5" s="37" t="s">
        <v>144</v>
      </c>
      <c r="Z5" s="37" t="s">
        <v>145</v>
      </c>
      <c r="AA5" s="37" t="s">
        <v>146</v>
      </c>
      <c r="AB5" s="37" t="s">
        <v>147</v>
      </c>
      <c r="AC5" s="37" t="s">
        <v>148</v>
      </c>
      <c r="AD5" s="37" t="s">
        <v>149</v>
      </c>
      <c r="AE5" s="37" t="s">
        <v>150</v>
      </c>
      <c r="AF5" s="37" t="s">
        <v>152</v>
      </c>
      <c r="AG5" s="37" t="s">
        <v>155</v>
      </c>
      <c r="AH5" s="37" t="s">
        <v>156</v>
      </c>
      <c r="AI5" s="37" t="s">
        <v>159</v>
      </c>
      <c r="AJ5" s="37" t="s">
        <v>161</v>
      </c>
      <c r="AK5" s="37" t="s">
        <v>164</v>
      </c>
      <c r="AL5" s="37" t="s">
        <v>166</v>
      </c>
      <c r="AM5" s="37" t="s">
        <v>167</v>
      </c>
      <c r="AN5" s="37" t="s">
        <v>170</v>
      </c>
      <c r="AO5" s="37" t="s">
        <v>173</v>
      </c>
      <c r="AP5" s="37" t="s">
        <v>175</v>
      </c>
      <c r="AQ5" s="37" t="s">
        <v>177</v>
      </c>
      <c r="AR5" s="291" t="s">
        <v>179</v>
      </c>
      <c r="AS5" s="291" t="s">
        <v>180</v>
      </c>
      <c r="AT5" s="291" t="s">
        <v>182</v>
      </c>
      <c r="AU5" s="291" t="s">
        <v>185</v>
      </c>
      <c r="AV5" s="407" t="s">
        <v>188</v>
      </c>
      <c r="AW5" s="407" t="s">
        <v>189</v>
      </c>
      <c r="AX5" s="407" t="s">
        <v>190</v>
      </c>
      <c r="AY5" s="407" t="s">
        <v>191</v>
      </c>
      <c r="AZ5" s="407" t="s">
        <v>192</v>
      </c>
      <c r="BA5" s="407" t="s">
        <v>193</v>
      </c>
      <c r="BB5" s="407" t="s">
        <v>195</v>
      </c>
      <c r="BC5" s="407" t="s">
        <v>201</v>
      </c>
      <c r="BD5" s="407" t="s">
        <v>209</v>
      </c>
      <c r="BE5" s="407" t="s">
        <v>208</v>
      </c>
      <c r="BF5" s="286" t="s">
        <v>61</v>
      </c>
      <c r="BG5" s="287"/>
      <c r="BH5" s="288"/>
      <c r="BI5" s="288"/>
    </row>
    <row r="6" spans="1:61" ht="15" x14ac:dyDescent="0.2">
      <c r="A6" s="190" t="s">
        <v>53</v>
      </c>
    </row>
    <row r="7" spans="1:61" ht="15" x14ac:dyDescent="0.2">
      <c r="A7" s="187" t="s">
        <v>26</v>
      </c>
      <c r="B7" s="203">
        <f>IFERROR('FED-PID(I)'!B7+'FED-PID(K)'!B7+'FED-PID(L)'!B7+'FED-PID(P)'!B7,"")</f>
        <v>15.097340000000001</v>
      </c>
      <c r="C7" s="203">
        <f>IFERROR('FED-PID(I)'!C7+'FED-PID(K)'!C7+'FED-PID(L)'!C7+'FED-PID(P)'!C7,"")</f>
        <v>10.691751</v>
      </c>
      <c r="D7" s="203">
        <f>IFERROR('FED-PID(I)'!D7+'FED-PID(K)'!D7+'FED-PID(L)'!D7+'FED-PID(P)'!D7,"")</f>
        <v>10.29</v>
      </c>
      <c r="E7" s="203">
        <f>IFERROR('FED-PID(I)'!E7+'FED-PID(K)'!E7+'FED-PID(L)'!E7+'FED-PID(P)'!E7,"")</f>
        <v>5.6</v>
      </c>
      <c r="F7" s="203">
        <f>IFERROR('FED-PID(I)'!F7+'FED-PID(K)'!F7+'FED-PID(L)'!F7+'FED-PID(P)'!F7,"")</f>
        <v>12.879560999999999</v>
      </c>
      <c r="G7" s="203">
        <f>IFERROR('FED-PID(I)'!G7+'FED-PID(K)'!G7+'FED-PID(L)'!G7+'FED-PID(P)'!G7,"")</f>
        <v>10.394322000000001</v>
      </c>
      <c r="H7" s="203">
        <f>IFERROR('FED-PID(I)'!H7+'FED-PID(K)'!H7+'FED-PID(L)'!H7+'FED-PID(P)'!H7,"")</f>
        <v>11.328498</v>
      </c>
      <c r="I7" s="203">
        <f>IFERROR('FED-PID(I)'!I7+'FED-PID(K)'!I7+'FED-PID(L)'!I7+'FED-PID(P)'!I7,"")</f>
        <v>12.018702000000001</v>
      </c>
      <c r="J7" s="203">
        <f>IFERROR('FED-PID(I)'!J7+'FED-PID(K)'!J7+'FED-PID(L)'!J7+'FED-PID(P)'!J7,"")</f>
        <v>10.615791</v>
      </c>
      <c r="K7" s="203">
        <f>IFERROR('FED-PID(I)'!K7+'FED-PID(K)'!K7+'FED-PID(L)'!K7+'FED-PID(P)'!K7,"")</f>
        <v>11.357298999999999</v>
      </c>
      <c r="L7" s="203">
        <f>IFERROR('FED-PID(I)'!L7+'FED-PID(K)'!L7+'FED-PID(L)'!L7+'FED-PID(P)'!L7,"")</f>
        <v>15.034858</v>
      </c>
      <c r="M7" s="203">
        <f>IFERROR('FED-PID(I)'!M7+'FED-PID(K)'!M7+'FED-PID(L)'!M7+'FED-PID(P)'!M7,"")</f>
        <v>28.948122999999999</v>
      </c>
      <c r="N7" s="203">
        <f>IFERROR('FED-PID(I)'!N7+'FED-PID(K)'!N7+'FED-PID(L)'!N7+'FED-PID(P)'!N7,"")</f>
        <v>21.348334000000001</v>
      </c>
      <c r="O7" s="203">
        <f>IFERROR('FED-PID(I)'!O7+'FED-PID(K)'!O7+'FED-PID(L)'!O7+'FED-PID(P)'!O7,"")</f>
        <v>13.804564000000001</v>
      </c>
      <c r="P7" s="203">
        <f>IFERROR('FED-PID(I)'!P7+'FED-PID(K)'!P7+'FED-PID(L)'!P7+'FED-PID(P)'!P7,"")</f>
        <v>3.1339600000000001</v>
      </c>
      <c r="Q7" s="203">
        <f>IFERROR('FED-PID(I)'!Q7+'FED-PID(K)'!Q7+'FED-PID(L)'!Q7+'FED-PID(P)'!Q7,"")</f>
        <v>7.6034560000000004</v>
      </c>
      <c r="R7" s="203">
        <f>IFERROR('FED-PID(I)'!R7+'FED-PID(K)'!R7+'FED-PID(L)'!R7+'FED-PID(P)'!R7,"")</f>
        <v>24.039849999999998</v>
      </c>
      <c r="S7" s="203">
        <f>IFERROR('FED-PID(I)'!S7+'FED-PID(K)'!S7+'FED-PID(L)'!S7+'FED-PID(P)'!S7,"")</f>
        <v>18.364245</v>
      </c>
      <c r="T7" s="203">
        <f>IFERROR('FED-PID(I)'!T7+'FED-PID(K)'!T7+'FED-PID(L)'!T7+'FED-PID(P)'!T7,"")</f>
        <v>14.822608000000001</v>
      </c>
      <c r="U7" s="203">
        <f>IFERROR('FED-PID(I)'!U7+'FED-PID(K)'!U7+'FED-PID(L)'!U7+'FED-PID(P)'!U7,"")</f>
        <v>26.295111000000002</v>
      </c>
      <c r="V7" s="203">
        <f>IFERROR('FED-PID(I)'!V7+'FED-PID(K)'!V7+'FED-PID(L)'!V7+'FED-PID(P)'!V7,"")</f>
        <v>29.475888000000001</v>
      </c>
      <c r="W7" s="203">
        <f>IFERROR('FED-PID(I)'!W7+'FED-PID(K)'!W7+'FED-PID(L)'!W7+'FED-PID(P)'!W7,"")</f>
        <v>21.367164000000002</v>
      </c>
      <c r="X7" s="203">
        <f>IFERROR('FED-PID(I)'!X7+'FED-PID(K)'!X7+'FED-PID(L)'!X7+'FED-PID(P)'!X7,"")</f>
        <v>22.387272999999997</v>
      </c>
      <c r="Y7" s="203">
        <f>IFERROR('FED-PID(I)'!Y7+'FED-PID(K)'!Y7+'FED-PID(L)'!Y7+'FED-PID(P)'!Y7,"")</f>
        <v>22.244017999999997</v>
      </c>
      <c r="Z7" s="203">
        <f>IFERROR('FED-PID(I)'!Z7+'FED-PID(K)'!Z7+'FED-PID(L)'!Z7+'FED-PID(P)'!Z7,"")</f>
        <v>21.869591000000003</v>
      </c>
      <c r="AA7" s="203">
        <f>IFERROR('FED-PID(I)'!AA7+'FED-PID(K)'!AA7+'FED-PID(L)'!AA7+'FED-PID(P)'!AA7,"")</f>
        <v>22.077648</v>
      </c>
      <c r="AB7" s="203">
        <f>IFERROR('FED-PID(I)'!AB7+'FED-PID(K)'!AB7+'FED-PID(L)'!AB7+'FED-PID(P)'!AB7,"")</f>
        <v>26.088604</v>
      </c>
      <c r="AC7" s="203">
        <f>IFERROR('FED-PID(I)'!AC7+'FED-PID(K)'!AC7+'FED-PID(L)'!AC7+'FED-PID(P)'!AC7,"")</f>
        <v>29.260899000000002</v>
      </c>
      <c r="AD7" s="203">
        <f>IFERROR('FED-PID(I)'!AD7+'FED-PID(K)'!AD7+'FED-PID(L)'!AD7+'FED-PID(P)'!AD7,"")</f>
        <v>26.688400999999999</v>
      </c>
      <c r="AE7" s="203">
        <f>IFERROR('FED-PID(I)'!AE7+'FED-PID(K)'!AE7+'FED-PID(L)'!AE7+'FED-PID(P)'!AE7,"")</f>
        <v>23.724366999999997</v>
      </c>
      <c r="AF7" s="203">
        <f>IFERROR('FED-PID(I)'!AF7+'FED-PID(K)'!AF7+'FED-PID(L)'!AF7+'FED-PID(P)'!AF7,"")</f>
        <v>25.114865999999999</v>
      </c>
      <c r="AG7" s="203">
        <f>IFERROR('FED-PID(I)'!AG7+'FED-PID(K)'!AG7+'FED-PID(L)'!AG7+'FED-PID(P)'!AG7,"")</f>
        <v>32.278787999999999</v>
      </c>
      <c r="AH7" s="203">
        <f>IFERROR('FED-PID(I)'!AH7+'FED-PID(K)'!AH7+'FED-PID(L)'!AH7+'FED-PID(P)'!AH7,"")</f>
        <v>23.42</v>
      </c>
      <c r="AI7" s="203">
        <f>IFERROR('FED-PID(I)'!AI7+'FED-PID(K)'!AI7+'FED-PID(L)'!AI7+'FED-PID(P)'!AI7,"")</f>
        <v>15.766501999999999</v>
      </c>
      <c r="AJ7" s="203">
        <f>IFERROR('FED-PID(I)'!AJ7+'FED-PID(K)'!AJ7+'FED-PID(L)'!AJ7+'FED-PID(P)'!AJ7,"")</f>
        <v>17.509612000000001</v>
      </c>
      <c r="AK7" s="203">
        <f>IFERROR('FED-PID(I)'!AK7+'FED-PID(K)'!AK7+'FED-PID(L)'!AK7+'FED-PID(P)'!AK7,"")</f>
        <v>29.714344000000001</v>
      </c>
      <c r="AL7" s="203">
        <f>IFERROR('FED-PID(I)'!AL7+'FED-PID(K)'!AL7+'FED-PID(L)'!AL7+'FED-PID(P)'!AL7,"")</f>
        <v>14.327091000000001</v>
      </c>
      <c r="AM7" s="203">
        <f>IFERROR('FED-PID(I)'!AM7+'FED-PID(K)'!AM7+'FED-PID(L)'!AM7+'FED-PID(P)'!AM7,"")</f>
        <v>14.175971000000001</v>
      </c>
      <c r="AN7" s="203">
        <f>IFERROR('FED-PID(I)'!AN7+'FED-PID(K)'!AN7+'FED-PID(L)'!AN7+'FED-PID(P)'!AN7,"")</f>
        <v>30.174380000000003</v>
      </c>
      <c r="AO7" s="203">
        <f>IFERROR('FED-PID(I)'!AO7+'FED-PID(K)'!AO7+'FED-PID(L)'!AO7+'FED-PID(P)'!AO7,"")</f>
        <v>26.700914000000001</v>
      </c>
      <c r="AP7" s="203">
        <f>IFERROR('FED-PID(I)'!AP7+'FED-PID(K)'!AP7+'FED-PID(L)'!AP7+'FED-PID(P)'!AP7,"")</f>
        <v>37.298324999999998</v>
      </c>
      <c r="AQ7" s="203">
        <f>IFERROR('FED-PID(I)'!AQ7+'FED-PID(K)'!AQ7+'FED-PID(L)'!AQ7+'FED-PID(P)'!AQ7,"")</f>
        <v>32.212634999999999</v>
      </c>
      <c r="AR7" s="203">
        <f>'FED-PID(K)'!AR7+'FED-PID(L)'!AR7+'FED-PID(I)'!AR7+'FED-PID(P)'!AR7</f>
        <v>29.445079999999997</v>
      </c>
      <c r="AS7" s="203">
        <f>'FED-PID(K)'!AS7+'FED-PID(L)'!AS7+'FED-PID(I)'!AS7+'FED-PID(P)'!AS7</f>
        <v>37.099255000000007</v>
      </c>
      <c r="AT7" s="203">
        <f>'FED-PID(K)'!AT7+'FED-PID(L)'!AT7+'FED-PID(I)'!AT7+'FED-PID(P)'!AT7</f>
        <v>36.020274999999998</v>
      </c>
      <c r="AU7" s="203">
        <f>'FED-PID(K)'!AU7+'FED-PID(L)'!AU7+'FED-PID(I)'!AU7+'FED-PID(P)'!AU7</f>
        <v>30.274132000000002</v>
      </c>
      <c r="AV7" s="203">
        <f>'FED-PID(K)'!AV7+'FED-PID(L)'!AV7+'FED-PID(I)'!AV7+'FED-PID(P)'!AV7</f>
        <v>29.486003</v>
      </c>
      <c r="AW7" s="203">
        <f>'FED-PID(K)'!AW7+'FED-PID(L)'!AW7+'FED-PID(I)'!AW7+'FED-PID(P)'!AW7</f>
        <v>41.110961000000003</v>
      </c>
      <c r="AX7" s="203">
        <f>'FED-PID(K)'!AX7+'FED-PID(L)'!AX7+'FED-PID(I)'!AX7+'FED-PID(P)'!AX7</f>
        <v>32.890628999999997</v>
      </c>
      <c r="AY7" s="203">
        <f>'FED-PID(K)'!AY7+'FED-PID(L)'!AY7+'FED-PID(I)'!AY7+'FED-PID(P)'!AY7</f>
        <v>35.153728999999998</v>
      </c>
      <c r="AZ7" s="203">
        <f>'FED-PID(K)'!AZ7+'FED-PID(L)'!AZ7+'FED-PID(I)'!AZ7+'FED-PID(P)'!AZ7</f>
        <v>35.888840999999999</v>
      </c>
      <c r="BA7" s="384">
        <f>'FED-PID(K)'!BA7+'FED-PID(L)'!BA7+'FED-PID(I)'!BA7+'FED-PID(P)'!BA7</f>
        <v>27.114002000000003</v>
      </c>
      <c r="BB7" s="384">
        <f>'FED-PID(K)'!BB7+'FED-PID(L)'!BB7+'FED-PID(I)'!BB7+'FED-PID(P)'!BB7</f>
        <v>37.797271000000002</v>
      </c>
      <c r="BC7" s="384">
        <f>'FED-PID(K)'!BC7+'FED-PID(L)'!BC7+'FED-PID(I)'!BC7+'FED-PID(P)'!BC7</f>
        <v>43.26</v>
      </c>
      <c r="BD7" s="384">
        <f>'FED-PID(K)'!BD7+'FED-PID(L)'!BD7+'FED-PID(I)'!BD7+'FED-PID(P)'!BD7</f>
        <v>46.117004999999999</v>
      </c>
      <c r="BE7" s="384">
        <f>'FED-PID(K)'!BE7+'FED-PID(L)'!BE7+'FED-PID(I)'!BE7+'FED-PID(P)'!BE7</f>
        <v>5.6304060000000007</v>
      </c>
      <c r="BF7" s="267">
        <f ca="1">SUM(OFFSET(BF7,0,-1,):OFFSET(BF7,0,-8))</f>
        <v>263.85188299999999</v>
      </c>
    </row>
    <row r="8" spans="1:61" ht="15" x14ac:dyDescent="0.2">
      <c r="A8" s="187" t="s">
        <v>29</v>
      </c>
      <c r="B8" s="203">
        <f>IFERROR('FED-PID(I)'!B8+'FED-PID(K)'!B8+'FED-PID(L)'!B8+'FED-PID(P)'!B8,"")</f>
        <v>6.9077120000000001</v>
      </c>
      <c r="C8" s="203">
        <f>IFERROR('FED-PID(I)'!C8+'FED-PID(K)'!C8+'FED-PID(L)'!C8+'FED-PID(P)'!C8,"")</f>
        <v>7.8412679999999995</v>
      </c>
      <c r="D8" s="203">
        <f>IFERROR('FED-PID(I)'!D8+'FED-PID(K)'!D8+'FED-PID(L)'!D8+'FED-PID(P)'!D8,"")</f>
        <v>7.52</v>
      </c>
      <c r="E8" s="203">
        <f>IFERROR('FED-PID(I)'!E8+'FED-PID(K)'!E8+'FED-PID(L)'!E8+'FED-PID(P)'!E8,"")</f>
        <v>7.1000000000000005</v>
      </c>
      <c r="F8" s="203">
        <f>IFERROR('FED-PID(I)'!F8+'FED-PID(K)'!F8+'FED-PID(L)'!F8+'FED-PID(P)'!F8,"")</f>
        <v>7.1066679999999991</v>
      </c>
      <c r="G8" s="203">
        <f>IFERROR('FED-PID(I)'!G8+'FED-PID(K)'!G8+'FED-PID(L)'!G8+'FED-PID(P)'!G8,"")</f>
        <v>7.7251500000000002</v>
      </c>
      <c r="H8" s="203">
        <f>IFERROR('FED-PID(I)'!H8+'FED-PID(K)'!H8+'FED-PID(L)'!H8+'FED-PID(P)'!H8,"")</f>
        <v>7.0726320000000005</v>
      </c>
      <c r="I8" s="203">
        <f>IFERROR('FED-PID(I)'!I8+'FED-PID(K)'!I8+'FED-PID(L)'!I8+'FED-PID(P)'!I8,"")</f>
        <v>12.081801</v>
      </c>
      <c r="J8" s="203">
        <f>IFERROR('FED-PID(I)'!J8+'FED-PID(K)'!J8+'FED-PID(L)'!J8+'FED-PID(P)'!J8,"")</f>
        <v>7.4383219999999994</v>
      </c>
      <c r="K8" s="203">
        <f>IFERROR('FED-PID(I)'!K8+'FED-PID(K)'!K8+'FED-PID(L)'!K8+'FED-PID(P)'!K8,"")</f>
        <v>8.7669630000000005</v>
      </c>
      <c r="L8" s="203">
        <f>IFERROR('FED-PID(I)'!L8+'FED-PID(K)'!L8+'FED-PID(L)'!L8+'FED-PID(P)'!L8,"")</f>
        <v>9.1178670000000004</v>
      </c>
      <c r="M8" s="203">
        <f>IFERROR('FED-PID(I)'!M8+'FED-PID(K)'!M8+'FED-PID(L)'!M8+'FED-PID(P)'!M8,"")</f>
        <v>14.001951999999999</v>
      </c>
      <c r="N8" s="203">
        <f>IFERROR('FED-PID(I)'!N8+'FED-PID(K)'!N8+'FED-PID(L)'!N8+'FED-PID(P)'!N8,"")</f>
        <v>8.9580389999999994</v>
      </c>
      <c r="O8" s="203">
        <f>IFERROR('FED-PID(I)'!O8+'FED-PID(K)'!O8+'FED-PID(L)'!O8+'FED-PID(P)'!O8,"")</f>
        <v>7.3947370000000001</v>
      </c>
      <c r="P8" s="203">
        <f>IFERROR('FED-PID(I)'!P8+'FED-PID(K)'!P8+'FED-PID(L)'!P8+'FED-PID(P)'!P8,"")</f>
        <v>18.017064000000001</v>
      </c>
      <c r="Q8" s="203">
        <f>IFERROR('FED-PID(I)'!Q8+'FED-PID(K)'!Q8+'FED-PID(L)'!Q8+'FED-PID(P)'!Q8,"")</f>
        <v>8.0437100000000008</v>
      </c>
      <c r="R8" s="203">
        <f>IFERROR('FED-PID(I)'!R8+'FED-PID(K)'!R8+'FED-PID(L)'!R8+'FED-PID(P)'!R8,"")</f>
        <v>10.371664000000001</v>
      </c>
      <c r="S8" s="203">
        <f>IFERROR('FED-PID(I)'!S8+'FED-PID(K)'!S8+'FED-PID(L)'!S8+'FED-PID(P)'!S8,"")</f>
        <v>6.4760729999999995</v>
      </c>
      <c r="T8" s="203">
        <f>IFERROR('FED-PID(I)'!T8+'FED-PID(K)'!T8+'FED-PID(L)'!T8+'FED-PID(P)'!T8,"")</f>
        <v>5.2261220000000002</v>
      </c>
      <c r="U8" s="203">
        <f>IFERROR('FED-PID(I)'!U8+'FED-PID(K)'!U8+'FED-PID(L)'!U8+'FED-PID(P)'!U8,"")</f>
        <v>9.0364059999999995</v>
      </c>
      <c r="V8" s="203">
        <f>IFERROR('FED-PID(I)'!V8+'FED-PID(K)'!V8+'FED-PID(L)'!V8+'FED-PID(P)'!V8,"")</f>
        <v>10.294263000000001</v>
      </c>
      <c r="W8" s="203">
        <f>IFERROR('FED-PID(I)'!W8+'FED-PID(K)'!W8+'FED-PID(L)'!W8+'FED-PID(P)'!W8,"")</f>
        <v>8.9923109999999991</v>
      </c>
      <c r="X8" s="203">
        <f>IFERROR('FED-PID(I)'!X8+'FED-PID(K)'!X8+'FED-PID(L)'!X8+'FED-PID(P)'!X8,"")</f>
        <v>8.8453960000000009</v>
      </c>
      <c r="Y8" s="203">
        <f>IFERROR('FED-PID(I)'!Y8+'FED-PID(K)'!Y8+'FED-PID(L)'!Y8+'FED-PID(P)'!Y8,"")</f>
        <v>7.8749700000000002</v>
      </c>
      <c r="Z8" s="203">
        <f>IFERROR('FED-PID(I)'!Z8+'FED-PID(K)'!Z8+'FED-PID(L)'!Z8+'FED-PID(P)'!Z8,"")</f>
        <v>8.2039220000000004</v>
      </c>
      <c r="AA8" s="203">
        <f>IFERROR('FED-PID(I)'!AA8+'FED-PID(K)'!AA8+'FED-PID(L)'!AA8+'FED-PID(P)'!AA8,"")</f>
        <v>6.5440430000000003</v>
      </c>
      <c r="AB8" s="203">
        <f>IFERROR('FED-PID(I)'!AB8+'FED-PID(K)'!AB8+'FED-PID(L)'!AB8+'FED-PID(P)'!AB8,"")</f>
        <v>8.6513399999999994</v>
      </c>
      <c r="AC8" s="203">
        <f>IFERROR('FED-PID(I)'!AC8+'FED-PID(K)'!AC8+'FED-PID(L)'!AC8+'FED-PID(P)'!AC8,"")</f>
        <v>8.2956430000000001</v>
      </c>
      <c r="AD8" s="203">
        <f>IFERROR('FED-PID(I)'!AD8+'FED-PID(K)'!AD8+'FED-PID(L)'!AD8+'FED-PID(P)'!AD8,"")</f>
        <v>8.5993910000000007</v>
      </c>
      <c r="AE8" s="203">
        <f>IFERROR('FED-PID(I)'!AE8+'FED-PID(K)'!AE8+'FED-PID(L)'!AE8+'FED-PID(P)'!AE8,"")</f>
        <v>6.1856949999999999</v>
      </c>
      <c r="AF8" s="203">
        <f>IFERROR('FED-PID(I)'!AF8+'FED-PID(K)'!AF8+'FED-PID(L)'!AF8+'FED-PID(P)'!AF8,"")</f>
        <v>6.8392559999999998</v>
      </c>
      <c r="AG8" s="203">
        <f>IFERROR('FED-PID(I)'!AG8+'FED-PID(K)'!AG8+'FED-PID(L)'!AG8+'FED-PID(P)'!AG8,"")</f>
        <v>9.5691649999999999</v>
      </c>
      <c r="AH8" s="203">
        <f>IFERROR('FED-PID(I)'!AH8+'FED-PID(K)'!AH8+'FED-PID(L)'!AH8+'FED-PID(P)'!AH8,"")</f>
        <v>5.59</v>
      </c>
      <c r="AI8" s="203">
        <f>IFERROR('FED-PID(I)'!AI8+'FED-PID(K)'!AI8+'FED-PID(L)'!AI8+'FED-PID(P)'!AI8,"")</f>
        <v>6.6502229999999996</v>
      </c>
      <c r="AJ8" s="203">
        <f>IFERROR('FED-PID(I)'!AJ8+'FED-PID(K)'!AJ8+'FED-PID(L)'!AJ8+'FED-PID(P)'!AJ8,"")</f>
        <v>5.9114939999999994</v>
      </c>
      <c r="AK8" s="203">
        <f>IFERROR('FED-PID(I)'!AK8+'FED-PID(K)'!AK8+'FED-PID(L)'!AK8+'FED-PID(P)'!AK8,"")</f>
        <v>7.0600289999999992</v>
      </c>
      <c r="AL8" s="203">
        <f>IFERROR('FED-PID(I)'!AL8+'FED-PID(K)'!AL8+'FED-PID(L)'!AL8+'FED-PID(P)'!AL8,"")</f>
        <v>4.0898159999999999</v>
      </c>
      <c r="AM8" s="203">
        <f>IFERROR('FED-PID(I)'!AM8+'FED-PID(K)'!AM8+'FED-PID(L)'!AM8+'FED-PID(P)'!AM8,"")</f>
        <v>4.8853519999999993</v>
      </c>
      <c r="AN8" s="203">
        <f>IFERROR('FED-PID(I)'!AN8+'FED-PID(K)'!AN8+'FED-PID(L)'!AN8+'FED-PID(P)'!AN8,"")</f>
        <v>8.98</v>
      </c>
      <c r="AO8" s="203">
        <f>IFERROR('FED-PID(I)'!AO8+'FED-PID(K)'!AO8+'FED-PID(L)'!AO8+'FED-PID(P)'!AO8,"")</f>
        <v>6.9162720000000002</v>
      </c>
      <c r="AP8" s="203">
        <f>IFERROR('FED-PID(I)'!AP8+'FED-PID(K)'!AP8+'FED-PID(L)'!AP8+'FED-PID(P)'!AP8,"")</f>
        <v>13.251062000000001</v>
      </c>
      <c r="AQ8" s="203">
        <f>IFERROR('FED-PID(I)'!AQ8+'FED-PID(K)'!AQ8+'FED-PID(L)'!AQ8+'FED-PID(P)'!AQ8,"")</f>
        <v>7.74</v>
      </c>
      <c r="AR8" s="203">
        <f>'FED-PID(K)'!AR8+'FED-PID(L)'!AR8+'FED-PID(I)'!AR8+'FED-PID(P)'!AR8</f>
        <v>10.785364000000001</v>
      </c>
      <c r="AS8" s="203">
        <f>'FED-PID(K)'!AS8+'FED-PID(L)'!AS8+'FED-PID(I)'!AS8+'FED-PID(P)'!AS8</f>
        <v>12.732163</v>
      </c>
      <c r="AT8" s="203">
        <f>'FED-PID(K)'!AT8+'FED-PID(L)'!AT8+'FED-PID(I)'!AT8+'FED-PID(P)'!AT8</f>
        <v>9.391413</v>
      </c>
      <c r="AU8" s="203">
        <f>'FED-PID(K)'!AU8+'FED-PID(L)'!AU8+'FED-PID(I)'!AU8+'FED-PID(P)'!AU8</f>
        <v>12.58</v>
      </c>
      <c r="AV8" s="203">
        <f>'FED-PID(K)'!AV8+'FED-PID(L)'!AV8+'FED-PID(I)'!AV8+'FED-PID(P)'!AV8</f>
        <v>7.7433170000000011</v>
      </c>
      <c r="AW8" s="203">
        <f>'FED-PID(K)'!AW8+'FED-PID(L)'!AW8+'FED-PID(I)'!AW8+'FED-PID(P)'!AW8</f>
        <v>11.499045000000001</v>
      </c>
      <c r="AX8" s="203">
        <f>'FED-PID(K)'!AX8+'FED-PID(L)'!AX8+'FED-PID(I)'!AX8+'FED-PID(P)'!AX8</f>
        <v>7.9478080000000011</v>
      </c>
      <c r="AY8" s="203">
        <f>'FED-PID(K)'!AY8+'FED-PID(L)'!AY8+'FED-PID(I)'!AY8+'FED-PID(P)'!AY8</f>
        <v>8.5113369999999993</v>
      </c>
      <c r="AZ8" s="203">
        <f>'FED-PID(K)'!AZ8+'FED-PID(L)'!AZ8+'FED-PID(I)'!AZ8+'FED-PID(P)'!AZ8</f>
        <v>9.4347890000000003</v>
      </c>
      <c r="BA8" s="384">
        <f>'FED-PID(K)'!BA8+'FED-PID(L)'!BA8+'FED-PID(I)'!BA8+'FED-PID(P)'!BA8</f>
        <v>9.809550999999999</v>
      </c>
      <c r="BB8" s="384">
        <f>'FED-PID(K)'!BB8+'FED-PID(L)'!BB8+'FED-PID(I)'!BB8+'FED-PID(P)'!BB8</f>
        <v>11.136068999999999</v>
      </c>
      <c r="BC8" s="384">
        <f>'FED-PID(K)'!BC8+'FED-PID(L)'!BC8+'FED-PID(I)'!BC8+'FED-PID(P)'!BC8</f>
        <v>9.3800000000000008</v>
      </c>
      <c r="BD8" s="384">
        <f>'FED-PID(K)'!BD8+'FED-PID(L)'!BD8+'FED-PID(I)'!BD8+'FED-PID(P)'!BD8</f>
        <v>9.94</v>
      </c>
      <c r="BE8" s="384">
        <f>'FED-PID(K)'!BE8+'FED-PID(L)'!BE8+'FED-PID(I)'!BE8+'FED-PID(P)'!BE8</f>
        <v>1.9111119999999999</v>
      </c>
      <c r="BF8" s="267">
        <f ca="1">SUM(OFFSET(BF8,0,-1,):OFFSET(BF8,0,-8))</f>
        <v>68.070666000000003</v>
      </c>
    </row>
    <row r="9" spans="1:61" ht="15" x14ac:dyDescent="0.2">
      <c r="A9" s="187" t="s">
        <v>30</v>
      </c>
      <c r="B9" s="203">
        <f>IFERROR('FED-PID(I)'!B9+'FED-PID(K)'!B9+'FED-PID(L)'!B9+'FED-PID(P)'!B9,"")</f>
        <v>7.5536859999999999</v>
      </c>
      <c r="C9" s="203">
        <f>IFERROR('FED-PID(I)'!C9+'FED-PID(K)'!C9+'FED-PID(L)'!C9+'FED-PID(P)'!C9,"")</f>
        <v>7.2425600000000001</v>
      </c>
      <c r="D9" s="203">
        <f>IFERROR('FED-PID(I)'!D9+'FED-PID(K)'!D9+'FED-PID(L)'!D9+'FED-PID(P)'!D9,"")</f>
        <v>6.1999999999999993</v>
      </c>
      <c r="E9" s="203">
        <f>IFERROR('FED-PID(I)'!E9+'FED-PID(K)'!E9+'FED-PID(L)'!E9+'FED-PID(P)'!E9,"")</f>
        <v>6.7199999999999989</v>
      </c>
      <c r="F9" s="203">
        <f>IFERROR('FED-PID(I)'!F9+'FED-PID(K)'!F9+'FED-PID(L)'!F9+'FED-PID(P)'!F9,"")</f>
        <v>4.7931140000000001</v>
      </c>
      <c r="G9" s="203">
        <f>IFERROR('FED-PID(I)'!G9+'FED-PID(K)'!G9+'FED-PID(L)'!G9+'FED-PID(P)'!G9,"")</f>
        <v>6.3576670000000002</v>
      </c>
      <c r="H9" s="203">
        <f>IFERROR('FED-PID(I)'!H9+'FED-PID(K)'!H9+'FED-PID(L)'!H9+'FED-PID(P)'!H9,"")</f>
        <v>7.5154569999999996</v>
      </c>
      <c r="I9" s="203">
        <f>IFERROR('FED-PID(I)'!I9+'FED-PID(K)'!I9+'FED-PID(L)'!I9+'FED-PID(P)'!I9,"")</f>
        <v>8.9455559999999998</v>
      </c>
      <c r="J9" s="203">
        <f>IFERROR('FED-PID(I)'!J9+'FED-PID(K)'!J9+'FED-PID(L)'!J9+'FED-PID(P)'!J9,"")</f>
        <v>8.486872</v>
      </c>
      <c r="K9" s="203">
        <f>IFERROR('FED-PID(I)'!K9+'FED-PID(K)'!K9+'FED-PID(L)'!K9+'FED-PID(P)'!K9,"")</f>
        <v>9.0162539999999982</v>
      </c>
      <c r="L9" s="203">
        <f>IFERROR('FED-PID(I)'!L9+'FED-PID(K)'!L9+'FED-PID(L)'!L9+'FED-PID(P)'!L9,"")</f>
        <v>7.5562629999999995</v>
      </c>
      <c r="M9" s="203">
        <f>IFERROR('FED-PID(I)'!M9+'FED-PID(K)'!M9+'FED-PID(L)'!M9+'FED-PID(P)'!M9,"")</f>
        <v>9.7931090000000012</v>
      </c>
      <c r="N9" s="203">
        <f>IFERROR('FED-PID(I)'!N9+'FED-PID(K)'!N9+'FED-PID(L)'!N9+'FED-PID(P)'!N9,"")</f>
        <v>9.4820100000000007</v>
      </c>
      <c r="O9" s="203">
        <f>IFERROR('FED-PID(I)'!O9+'FED-PID(K)'!O9+'FED-PID(L)'!O9+'FED-PID(P)'!O9,"")</f>
        <v>9.0909560000000003</v>
      </c>
      <c r="P9" s="203">
        <f>IFERROR('FED-PID(I)'!P9+'FED-PID(K)'!P9+'FED-PID(L)'!P9+'FED-PID(P)'!P9,"")</f>
        <v>12.907906000000001</v>
      </c>
      <c r="Q9" s="203">
        <f>IFERROR('FED-PID(I)'!Q9+'FED-PID(K)'!Q9+'FED-PID(L)'!Q9+'FED-PID(P)'!Q9,"")</f>
        <v>7.8484959999999999</v>
      </c>
      <c r="R9" s="203">
        <f>IFERROR('FED-PID(I)'!R9+'FED-PID(K)'!R9+'FED-PID(L)'!R9+'FED-PID(P)'!R9,"")</f>
        <v>10.667469000000001</v>
      </c>
      <c r="S9" s="203">
        <f>IFERROR('FED-PID(I)'!S9+'FED-PID(K)'!S9+'FED-PID(L)'!S9+'FED-PID(P)'!S9,"")</f>
        <v>6.9455319999999992</v>
      </c>
      <c r="T9" s="203">
        <f>IFERROR('FED-PID(I)'!T9+'FED-PID(K)'!T9+'FED-PID(L)'!T9+'FED-PID(P)'!T9,"")</f>
        <v>6.1939789999999997</v>
      </c>
      <c r="U9" s="203">
        <f>IFERROR('FED-PID(I)'!U9+'FED-PID(K)'!U9+'FED-PID(L)'!U9+'FED-PID(P)'!U9,"")</f>
        <v>11.314458999999999</v>
      </c>
      <c r="V9" s="203">
        <f>IFERROR('FED-PID(I)'!V9+'FED-PID(K)'!V9+'FED-PID(L)'!V9+'FED-PID(P)'!V9,"")</f>
        <v>10.529794000000001</v>
      </c>
      <c r="W9" s="203">
        <f>IFERROR('FED-PID(I)'!W9+'FED-PID(K)'!W9+'FED-PID(L)'!W9+'FED-PID(P)'!W9,"")</f>
        <v>8.8916950000000003</v>
      </c>
      <c r="X9" s="203">
        <f>IFERROR('FED-PID(I)'!X9+'FED-PID(K)'!X9+'FED-PID(L)'!X9+'FED-PID(P)'!X9,"")</f>
        <v>9.0305459999999993</v>
      </c>
      <c r="Y9" s="203">
        <f>IFERROR('FED-PID(I)'!Y9+'FED-PID(K)'!Y9+'FED-PID(L)'!Y9+'FED-PID(P)'!Y9,"")</f>
        <v>8.6608699999999992</v>
      </c>
      <c r="Z9" s="203">
        <f>IFERROR('FED-PID(I)'!Z9+'FED-PID(K)'!Z9+'FED-PID(L)'!Z9+'FED-PID(P)'!Z9,"")</f>
        <v>9.4692109999999996</v>
      </c>
      <c r="AA9" s="203">
        <f>IFERROR('FED-PID(I)'!AA9+'FED-PID(K)'!AA9+'FED-PID(L)'!AA9+'FED-PID(P)'!AA9,"")</f>
        <v>8.7470400000000001</v>
      </c>
      <c r="AB9" s="203">
        <f>IFERROR('FED-PID(I)'!AB9+'FED-PID(K)'!AB9+'FED-PID(L)'!AB9+'FED-PID(P)'!AB9,"")</f>
        <v>12.243444999999999</v>
      </c>
      <c r="AC9" s="203">
        <f>IFERROR('FED-PID(I)'!AC9+'FED-PID(K)'!AC9+'FED-PID(L)'!AC9+'FED-PID(P)'!AC9,"")</f>
        <v>10.993036999999999</v>
      </c>
      <c r="AD9" s="203">
        <f>IFERROR('FED-PID(I)'!AD9+'FED-PID(K)'!AD9+'FED-PID(L)'!AD9+'FED-PID(P)'!AD9,"")</f>
        <v>11.616136999999998</v>
      </c>
      <c r="AE9" s="203">
        <f>IFERROR('FED-PID(I)'!AE9+'FED-PID(K)'!AE9+'FED-PID(L)'!AE9+'FED-PID(P)'!AE9,"")</f>
        <v>8.3332189999999997</v>
      </c>
      <c r="AF9" s="203">
        <f>IFERROR('FED-PID(I)'!AF9+'FED-PID(K)'!AF9+'FED-PID(L)'!AF9+'FED-PID(P)'!AF9,"")</f>
        <v>10.401427</v>
      </c>
      <c r="AG9" s="203">
        <f>IFERROR('FED-PID(I)'!AG9+'FED-PID(K)'!AG9+'FED-PID(L)'!AG9+'FED-PID(P)'!AG9,"")</f>
        <v>12.698906999999998</v>
      </c>
      <c r="AH9" s="203">
        <f>IFERROR('FED-PID(I)'!AH9+'FED-PID(K)'!AH9+'FED-PID(L)'!AH9+'FED-PID(P)'!AH9,"")</f>
        <v>8</v>
      </c>
      <c r="AI9" s="203">
        <f>IFERROR('FED-PID(I)'!AI9+'FED-PID(K)'!AI9+'FED-PID(L)'!AI9+'FED-PID(P)'!AI9,"")</f>
        <v>6.0805749999999996</v>
      </c>
      <c r="AJ9" s="203">
        <f>IFERROR('FED-PID(I)'!AJ9+'FED-PID(K)'!AJ9+'FED-PID(L)'!AJ9+'FED-PID(P)'!AJ9,"")</f>
        <v>6.6041759999999998</v>
      </c>
      <c r="AK9" s="203">
        <f>IFERROR('FED-PID(I)'!AK9+'FED-PID(K)'!AK9+'FED-PID(L)'!AK9+'FED-PID(P)'!AK9,"")</f>
        <v>6.9225380000000003</v>
      </c>
      <c r="AL9" s="203">
        <f>IFERROR('FED-PID(I)'!AL9+'FED-PID(K)'!AL9+'FED-PID(L)'!AL9+'FED-PID(P)'!AL9,"")</f>
        <v>5.5316150000000004</v>
      </c>
      <c r="AM9" s="203">
        <f>IFERROR('FED-PID(I)'!AM9+'FED-PID(K)'!AM9+'FED-PID(L)'!AM9+'FED-PID(P)'!AM9,"")</f>
        <v>5.3858109999999995</v>
      </c>
      <c r="AN9" s="203">
        <f>IFERROR('FED-PID(I)'!AN9+'FED-PID(K)'!AN9+'FED-PID(L)'!AN9+'FED-PID(P)'!AN9,"")</f>
        <v>8</v>
      </c>
      <c r="AO9" s="203">
        <f>IFERROR('FED-PID(I)'!AO9+'FED-PID(K)'!AO9+'FED-PID(L)'!AO9+'FED-PID(P)'!AO9,"")</f>
        <v>6.7228510000000004</v>
      </c>
      <c r="AP9" s="203">
        <f>IFERROR('FED-PID(I)'!AP9+'FED-PID(K)'!AP9+'FED-PID(L)'!AP9+'FED-PID(P)'!AP9,"")</f>
        <v>9.9229830000000003</v>
      </c>
      <c r="AQ9" s="203">
        <f>IFERROR('FED-PID(I)'!AQ9+'FED-PID(K)'!AQ9+'FED-PID(L)'!AQ9+'FED-PID(P)'!AQ9,"")</f>
        <v>7.08</v>
      </c>
      <c r="AR9" s="203">
        <f>'FED-PID(K)'!AR9+'FED-PID(L)'!AR9+'FED-PID(I)'!AR9+'FED-PID(P)'!AR9</f>
        <v>10.950355</v>
      </c>
      <c r="AS9" s="203">
        <f>'FED-PID(K)'!AS9+'FED-PID(L)'!AS9+'FED-PID(I)'!AS9+'FED-PID(P)'!AS9</f>
        <v>12.092834</v>
      </c>
      <c r="AT9" s="203">
        <f>'FED-PID(K)'!AT9+'FED-PID(L)'!AT9+'FED-PID(I)'!AT9+'FED-PID(P)'!AT9</f>
        <v>14.047428999999999</v>
      </c>
      <c r="AU9" s="203">
        <f>'FED-PID(K)'!AU9+'FED-PID(L)'!AU9+'FED-PID(I)'!AU9+'FED-PID(P)'!AU9</f>
        <v>15.85</v>
      </c>
      <c r="AV9" s="203">
        <f>'FED-PID(K)'!AV9+'FED-PID(L)'!AV9+'FED-PID(I)'!AV9+'FED-PID(P)'!AV9</f>
        <v>13.220371</v>
      </c>
      <c r="AW9" s="203">
        <f>'FED-PID(K)'!AW9+'FED-PID(L)'!AW9+'FED-PID(I)'!AW9+'FED-PID(P)'!AW9</f>
        <v>16.811313999999999</v>
      </c>
      <c r="AX9" s="203">
        <f>'FED-PID(K)'!AX9+'FED-PID(L)'!AX9+'FED-PID(I)'!AX9+'FED-PID(P)'!AX9</f>
        <v>13.098812000000001</v>
      </c>
      <c r="AY9" s="203">
        <f>'FED-PID(K)'!AY9+'FED-PID(L)'!AY9+'FED-PID(I)'!AY9+'FED-PID(P)'!AY9</f>
        <v>17.908794999999998</v>
      </c>
      <c r="AZ9" s="203">
        <f>'FED-PID(K)'!AZ9+'FED-PID(L)'!AZ9+'FED-PID(I)'!AZ9+'FED-PID(P)'!AZ9</f>
        <v>16.883846999999999</v>
      </c>
      <c r="BA9" s="384">
        <f>'FED-PID(K)'!BA9+'FED-PID(L)'!BA9+'FED-PID(I)'!BA9+'FED-PID(P)'!BA9</f>
        <v>14.33</v>
      </c>
      <c r="BB9" s="384">
        <f>'FED-PID(K)'!BB9+'FED-PID(L)'!BB9+'FED-PID(I)'!BB9+'FED-PID(P)'!BB9</f>
        <v>16.641000000000002</v>
      </c>
      <c r="BC9" s="384">
        <f>'FED-PID(K)'!BC9+'FED-PID(L)'!BC9+'FED-PID(I)'!BC9+'FED-PID(P)'!BC9</f>
        <v>20.11</v>
      </c>
      <c r="BD9" s="384">
        <f>'FED-PID(K)'!BD9+'FED-PID(L)'!BD9+'FED-PID(I)'!BD9+'FED-PID(P)'!BD9</f>
        <v>18.873439999999999</v>
      </c>
      <c r="BE9" s="384">
        <f>'FED-PID(K)'!BE9+'FED-PID(L)'!BE9+'FED-PID(I)'!BE9+'FED-PID(P)'!BE9</f>
        <v>2.6164320000000001</v>
      </c>
      <c r="BF9" s="267">
        <f ca="1">SUM(OFFSET(BF9,0,-1,):OFFSET(BF9,0,-8))</f>
        <v>120.462326</v>
      </c>
    </row>
    <row r="10" spans="1:61" s="212" customFormat="1" ht="15" x14ac:dyDescent="0.2">
      <c r="A10" s="212" t="s">
        <v>31</v>
      </c>
      <c r="B10" s="203">
        <f>IFERROR('FED-PID(I)'!B10+'FED-PID(K)'!B10+'FED-PID(L)'!B10+'FED-PID(P)'!B10,"")</f>
        <v>16.155117000000001</v>
      </c>
      <c r="C10" s="203">
        <f>IFERROR('FED-PID(I)'!C10+'FED-PID(K)'!C10+'FED-PID(L)'!C10+'FED-PID(P)'!C10,"")</f>
        <v>13.579529000000001</v>
      </c>
      <c r="D10" s="203">
        <f>IFERROR('FED-PID(I)'!D10+'FED-PID(K)'!D10+'FED-PID(L)'!D10+'FED-PID(P)'!D10,"")</f>
        <v>10.830000000000002</v>
      </c>
      <c r="E10" s="203">
        <f>IFERROR('FED-PID(I)'!E10+'FED-PID(K)'!E10+'FED-PID(L)'!E10+'FED-PID(P)'!E10,"")</f>
        <v>12.55</v>
      </c>
      <c r="F10" s="203">
        <f>IFERROR('FED-PID(I)'!F10+'FED-PID(K)'!F10+'FED-PID(L)'!F10+'FED-PID(P)'!F10,"")</f>
        <v>13.917995000000001</v>
      </c>
      <c r="G10" s="203">
        <f>IFERROR('FED-PID(I)'!G10+'FED-PID(K)'!G10+'FED-PID(L)'!G10+'FED-PID(P)'!G10,"")</f>
        <v>12.528230000000001</v>
      </c>
      <c r="H10" s="203">
        <f>IFERROR('FED-PID(I)'!H10+'FED-PID(K)'!H10+'FED-PID(L)'!H10+'FED-PID(P)'!H10,"")</f>
        <v>14.475679000000001</v>
      </c>
      <c r="I10" s="203">
        <f>IFERROR('FED-PID(I)'!I10+'FED-PID(K)'!I10+'FED-PID(L)'!I10+'FED-PID(P)'!I10,"")</f>
        <v>21.382631999999997</v>
      </c>
      <c r="J10" s="203">
        <f>IFERROR('FED-PID(I)'!J10+'FED-PID(K)'!J10+'FED-PID(L)'!J10+'FED-PID(P)'!J10,"")</f>
        <v>24.630815999999999</v>
      </c>
      <c r="K10" s="203">
        <f>IFERROR('FED-PID(I)'!K10+'FED-PID(K)'!K10+'FED-PID(L)'!K10+'FED-PID(P)'!K10,"")</f>
        <v>26.862583000000001</v>
      </c>
      <c r="L10" s="203">
        <f>IFERROR('FED-PID(I)'!L10+'FED-PID(K)'!L10+'FED-PID(L)'!L10+'FED-PID(P)'!L10,"")</f>
        <v>20.504567999999999</v>
      </c>
      <c r="M10" s="203">
        <f>IFERROR('FED-PID(I)'!M10+'FED-PID(K)'!M10+'FED-PID(L)'!M10+'FED-PID(P)'!M10,"")</f>
        <v>23.492954000000001</v>
      </c>
      <c r="N10" s="203">
        <f>IFERROR('FED-PID(I)'!N10+'FED-PID(K)'!N10+'FED-PID(L)'!N10+'FED-PID(P)'!N10,"")</f>
        <v>22.318259000000001</v>
      </c>
      <c r="O10" s="203">
        <f>IFERROR('FED-PID(I)'!O10+'FED-PID(K)'!O10+'FED-PID(L)'!O10+'FED-PID(P)'!O10,"")</f>
        <v>16.801752</v>
      </c>
      <c r="P10" s="203">
        <f>IFERROR('FED-PID(I)'!P10+'FED-PID(K)'!P10+'FED-PID(L)'!P10+'FED-PID(P)'!P10,"")</f>
        <v>22.892410999999996</v>
      </c>
      <c r="Q10" s="203">
        <f>IFERROR('FED-PID(I)'!Q10+'FED-PID(K)'!Q10+'FED-PID(L)'!Q10+'FED-PID(P)'!Q10,"")</f>
        <v>15.353194000000002</v>
      </c>
      <c r="R10" s="203">
        <f>IFERROR('FED-PID(I)'!R10+'FED-PID(K)'!R10+'FED-PID(L)'!R10+'FED-PID(P)'!R10,"")</f>
        <v>18.446425999999999</v>
      </c>
      <c r="S10" s="203">
        <f>IFERROR('FED-PID(I)'!S10+'FED-PID(K)'!S10+'FED-PID(L)'!S10+'FED-PID(P)'!S10,"")</f>
        <v>14.576637000000002</v>
      </c>
      <c r="T10" s="203">
        <f>IFERROR('FED-PID(I)'!T10+'FED-PID(K)'!T10+'FED-PID(L)'!T10+'FED-PID(P)'!T10,"")</f>
        <v>12.962847999999999</v>
      </c>
      <c r="U10" s="203">
        <f>IFERROR('FED-PID(I)'!U10+'FED-PID(K)'!U10+'FED-PID(L)'!U10+'FED-PID(P)'!U10,"")</f>
        <v>19.474177000000001</v>
      </c>
      <c r="V10" s="203">
        <f>IFERROR('FED-PID(I)'!V10+'FED-PID(K)'!V10+'FED-PID(L)'!V10+'FED-PID(P)'!V10,"")</f>
        <v>20.891860000000001</v>
      </c>
      <c r="W10" s="203">
        <f>IFERROR('FED-PID(I)'!W10+'FED-PID(K)'!W10+'FED-PID(L)'!W10+'FED-PID(P)'!W10,"")</f>
        <v>17.305046000000001</v>
      </c>
      <c r="X10" s="203">
        <f>IFERROR('FED-PID(I)'!X10+'FED-PID(K)'!X10+'FED-PID(L)'!X10+'FED-PID(P)'!X10,"")</f>
        <v>18.945986000000001</v>
      </c>
      <c r="Y10" s="203">
        <f>IFERROR('FED-PID(I)'!Y10+'FED-PID(K)'!Y10+'FED-PID(L)'!Y10+'FED-PID(P)'!Y10,"")</f>
        <v>16.533063999999996</v>
      </c>
      <c r="Z10" s="203">
        <f>IFERROR('FED-PID(I)'!Z10+'FED-PID(K)'!Z10+'FED-PID(L)'!Z10+'FED-PID(P)'!Z10,"")</f>
        <v>16.422636999999998</v>
      </c>
      <c r="AA10" s="203">
        <f>IFERROR('FED-PID(I)'!AA10+'FED-PID(K)'!AA10+'FED-PID(L)'!AA10+'FED-PID(P)'!AA10,"")</f>
        <v>17.347711</v>
      </c>
      <c r="AB10" s="203">
        <f>IFERROR('FED-PID(I)'!AB10+'FED-PID(K)'!AB10+'FED-PID(L)'!AB10+'FED-PID(P)'!AB10,"")</f>
        <v>16.362348999999998</v>
      </c>
      <c r="AC10" s="203">
        <f>IFERROR('FED-PID(I)'!AC10+'FED-PID(K)'!AC10+'FED-PID(L)'!AC10+'FED-PID(P)'!AC10,"")</f>
        <v>18.025725000000001</v>
      </c>
      <c r="AD10" s="203">
        <f>IFERROR('FED-PID(I)'!AD10+'FED-PID(K)'!AD10+'FED-PID(L)'!AD10+'FED-PID(P)'!AD10,"")</f>
        <v>19.577093999999999</v>
      </c>
      <c r="AE10" s="203">
        <f>IFERROR('FED-PID(I)'!AE10+'FED-PID(K)'!AE10+'FED-PID(L)'!AE10+'FED-PID(P)'!AE10,"")</f>
        <v>17.280018999999999</v>
      </c>
      <c r="AF10" s="203">
        <f>IFERROR('FED-PID(I)'!AF10+'FED-PID(K)'!AF10+'FED-PID(L)'!AF10+'FED-PID(P)'!AF10,"")</f>
        <v>21.191929000000002</v>
      </c>
      <c r="AG10" s="203">
        <f>IFERROR('FED-PID(I)'!AG10+'FED-PID(K)'!AG10+'FED-PID(L)'!AG10+'FED-PID(P)'!AG10,"")</f>
        <v>26.151706999999998</v>
      </c>
      <c r="AH10" s="203">
        <f>IFERROR('FED-PID(I)'!AH10+'FED-PID(K)'!AH10+'FED-PID(L)'!AH10+'FED-PID(P)'!AH10,"")</f>
        <v>14.440000000000001</v>
      </c>
      <c r="AI10" s="203">
        <f>IFERROR('FED-PID(I)'!AI10+'FED-PID(K)'!AI10+'FED-PID(L)'!AI10+'FED-PID(P)'!AI10,"")</f>
        <v>9.6926030000000001</v>
      </c>
      <c r="AJ10" s="203">
        <f>IFERROR('FED-PID(I)'!AJ10+'FED-PID(K)'!AJ10+'FED-PID(L)'!AJ10+'FED-PID(P)'!AJ12,"")</f>
        <v>14.401556999999999</v>
      </c>
      <c r="AK10" s="203">
        <f>IFERROR('FED-PID(I)'!AK10+'FED-PID(K)'!AK10+'FED-PID(L)'!AK10+'FED-PID(P)'!AK12,"")</f>
        <v>16.202769</v>
      </c>
      <c r="AL10" s="203">
        <f>IFERROR('FED-PID(I)'!AL10+'FED-PID(K)'!AL10+'FED-PID(L)'!AL10+'FED-PID(P)'!AL12,"")</f>
        <v>9.4434070000000006</v>
      </c>
      <c r="AM10" s="203">
        <f>IFERROR('FED-PID(I)'!AM10+'FED-PID(K)'!AM10+'FED-PID(L)'!AM10+'FED-PID(P)'!AM12,"")</f>
        <v>7.5015929999999997</v>
      </c>
      <c r="AN10" s="203">
        <f>IFERROR('FED-PID(I)'!AN10+'FED-PID(K)'!AN10+'FED-PID(L)'!AN10+'FED-PID(P)'!AN12,"")</f>
        <v>21.037137000000001</v>
      </c>
      <c r="AO10" s="203">
        <f>IFERROR('FED-PID(I)'!AO10+'FED-PID(K)'!AO10+'FED-PID(L)'!AO10+'FED-PID(P)'!AO12,"")</f>
        <v>15.581197000000001</v>
      </c>
      <c r="AP10" s="203">
        <f>IFERROR('FED-PID(I)'!AP10+'FED-PID(K)'!AP10+'FED-PID(L)'!AP10+'FED-PID(P)'!AP12,"")</f>
        <v>25.115278</v>
      </c>
      <c r="AQ10" s="203">
        <f>IFERROR('FED-PID(I)'!AQ10+'FED-PID(K)'!AQ10+'FED-PID(L)'!AQ10+'FED-PID(P)'!AQ12,"")</f>
        <v>17.02</v>
      </c>
      <c r="AR10" s="203">
        <f>'FED-PID(K)'!AR10+'FED-PID(L)'!AR10+'FED-PID(I)'!AR10+'FED-PID(P)'!AR12</f>
        <v>20.514890999999999</v>
      </c>
      <c r="AS10" s="203">
        <f>'FED-PID(K)'!AS10+'FED-PID(L)'!AS10+'FED-PID(I)'!AS10+'FED-PID(P)'!AS12</f>
        <v>22.490855</v>
      </c>
      <c r="AT10" s="203">
        <f>'FED-PID(K)'!AT10+'FED-PID(L)'!AT10+'FED-PID(I)'!AT10+'FED-PID(P)'!AT12</f>
        <v>22.497474999999998</v>
      </c>
      <c r="AU10" s="203">
        <f>'FED-PID(K)'!AU10+'FED-PID(L)'!AU10+'FED-PID(I)'!AU10+'FED-PID(P)'!AU12</f>
        <v>22.28</v>
      </c>
      <c r="AV10" s="203">
        <f>'FED-PID(K)'!AV10+'FED-PID(L)'!AV10+'FED-PID(I)'!AV10+'FED-PID(P)'!AV12</f>
        <v>16.759801</v>
      </c>
      <c r="AW10" s="203">
        <f>'FED-PID(K)'!AW10+'FED-PID(L)'!AW10+'FED-PID(I)'!AW10+'FED-PID(P)'!AW12</f>
        <v>22.623170999999999</v>
      </c>
      <c r="AX10" s="203">
        <f>'FED-PID(K)'!AX10+'FED-PID(L)'!AX10+'FED-PID(I)'!AX10+'FED-PID(P)'!AX12</f>
        <v>18.876683999999997</v>
      </c>
      <c r="AY10" s="203">
        <f>'FED-PID(K)'!AY10+'FED-PID(L)'!AY10+'FED-PID(I)'!AY10+'FED-PID(P)'!AY12</f>
        <v>22.743566999999999</v>
      </c>
      <c r="AZ10" s="203">
        <f>'FED-PID(K)'!AZ10+'FED-PID(L)'!AZ10+'FED-PID(I)'!AZ10+'FED-PID(P)'!AZ12</f>
        <v>22.277910000000002</v>
      </c>
      <c r="BA10" s="384">
        <f>'FED-PID(K)'!BA10+'FED-PID(L)'!BA10+'FED-PID(I)'!BA10+'FED-PID(P)'!BA12</f>
        <v>22.22</v>
      </c>
      <c r="BB10" s="384">
        <f>'FED-PID(K)'!BB10+'FED-PID(L)'!BB10+'FED-PID(I)'!BB10+'FED-PID(P)'!BB12</f>
        <v>24.23</v>
      </c>
      <c r="BC10" s="384">
        <f>'FED-PID(K)'!BC10+'FED-PID(L)'!BC10+'FED-PID(I)'!BC10+'FED-PID(P)'!BC12</f>
        <v>25.13</v>
      </c>
      <c r="BD10" s="384">
        <f>'FED-PID(K)'!BD10+'FED-PID(L)'!BD10+'FED-PID(I)'!BD10+'FED-PID(P)'!BD12</f>
        <v>26.162796999999998</v>
      </c>
      <c r="BE10" s="384">
        <f>'FED-PID(K)'!BE10+'FED-PID(L)'!BE10+'FED-PID(I)'!BE10+'FED-PID(P)'!BE12</f>
        <v>2.6341429999999999</v>
      </c>
      <c r="BF10" s="267">
        <f ca="1">SUM(OFFSET(BF10,0,-1,):OFFSET(BF10,0,-8))</f>
        <v>164.27510100000001</v>
      </c>
      <c r="BG10" s="214"/>
    </row>
    <row r="11" spans="1:61" ht="16.5" customHeight="1" x14ac:dyDescent="0.2">
      <c r="A11" s="194" t="s">
        <v>32</v>
      </c>
      <c r="B11" s="195">
        <f>IFERROR(B10/B7,"")</f>
        <v>1.0700637993182904</v>
      </c>
      <c r="C11" s="195">
        <f>IFERROR(C10/C7,"")</f>
        <v>1.2700940192116335</v>
      </c>
      <c r="D11" s="195">
        <f t="shared" ref="D11:J11" si="0">IFERROR(D10/D7,"")</f>
        <v>1.0524781341107874</v>
      </c>
      <c r="E11" s="195">
        <f t="shared" si="0"/>
        <v>2.2410714285714288</v>
      </c>
      <c r="F11" s="195">
        <f t="shared" si="0"/>
        <v>1.0806265058257811</v>
      </c>
      <c r="G11" s="195">
        <f t="shared" si="0"/>
        <v>1.2052955450100544</v>
      </c>
      <c r="H11" s="195">
        <f t="shared" si="0"/>
        <v>1.2778109684090513</v>
      </c>
      <c r="I11" s="195">
        <f t="shared" si="0"/>
        <v>1.7791132519967627</v>
      </c>
      <c r="J11" s="195">
        <f t="shared" si="0"/>
        <v>2.3202054373527137</v>
      </c>
      <c r="K11" s="195">
        <f t="shared" ref="K11:S11" si="1">IFERROR(K10/K7,"")</f>
        <v>2.365226362359572</v>
      </c>
      <c r="L11" s="195">
        <f t="shared" si="1"/>
        <v>1.3638019062102216</v>
      </c>
      <c r="M11" s="195">
        <f t="shared" si="1"/>
        <v>0.81155361955592087</v>
      </c>
      <c r="N11" s="195">
        <f t="shared" si="1"/>
        <v>1.0454332876748134</v>
      </c>
      <c r="O11" s="195">
        <f t="shared" si="1"/>
        <v>1.2171157307105098</v>
      </c>
      <c r="P11" s="195">
        <f t="shared" si="1"/>
        <v>7.3046276914829784</v>
      </c>
      <c r="Q11" s="195">
        <f t="shared" si="1"/>
        <v>2.0192388829500691</v>
      </c>
      <c r="R11" s="195">
        <f t="shared" si="1"/>
        <v>0.76732700079243421</v>
      </c>
      <c r="S11" s="195">
        <f t="shared" si="1"/>
        <v>0.79375095464038958</v>
      </c>
      <c r="T11" s="195">
        <f t="shared" ref="T11:AQ11" si="2">IFERROR(T10/T7,"")</f>
        <v>0.87453220108094332</v>
      </c>
      <c r="U11" s="195">
        <f t="shared" si="2"/>
        <v>0.74060067668092366</v>
      </c>
      <c r="V11" s="195">
        <f t="shared" si="2"/>
        <v>0.70877796794451109</v>
      </c>
      <c r="W11" s="195">
        <f t="shared" si="2"/>
        <v>0.80988969804322175</v>
      </c>
      <c r="X11" s="195">
        <f t="shared" si="2"/>
        <v>0.84628377918114472</v>
      </c>
      <c r="Y11" s="195">
        <f t="shared" si="2"/>
        <v>0.74325888425373499</v>
      </c>
      <c r="Z11" s="195">
        <f t="shared" si="2"/>
        <v>0.75093480257586875</v>
      </c>
      <c r="AA11" s="195">
        <f t="shared" si="2"/>
        <v>0.78575901744606125</v>
      </c>
      <c r="AB11" s="195">
        <f t="shared" si="2"/>
        <v>0.62718376958767119</v>
      </c>
      <c r="AC11" s="195">
        <f t="shared" si="2"/>
        <v>0.61603455861010969</v>
      </c>
      <c r="AD11" s="195">
        <f t="shared" si="2"/>
        <v>0.73354315981688079</v>
      </c>
      <c r="AE11" s="195">
        <f t="shared" si="2"/>
        <v>0.72836586114183788</v>
      </c>
      <c r="AF11" s="195">
        <f t="shared" si="2"/>
        <v>0.84380020184061511</v>
      </c>
      <c r="AG11" s="195">
        <f t="shared" si="2"/>
        <v>0.81018243311985561</v>
      </c>
      <c r="AH11" s="195">
        <f t="shared" si="2"/>
        <v>0.61656703672075153</v>
      </c>
      <c r="AI11" s="195">
        <f t="shared" si="2"/>
        <v>0.61475925351101979</v>
      </c>
      <c r="AJ11" s="195">
        <f t="shared" si="2"/>
        <v>0.8224943533871566</v>
      </c>
      <c r="AK11" s="195">
        <f t="shared" si="2"/>
        <v>0.54528442559593437</v>
      </c>
      <c r="AL11" s="195">
        <f t="shared" si="2"/>
        <v>0.6591294073584093</v>
      </c>
      <c r="AM11" s="195">
        <f t="shared" si="2"/>
        <v>0.5291766609849865</v>
      </c>
      <c r="AN11" s="195">
        <f t="shared" si="2"/>
        <v>0.69718539370154409</v>
      </c>
      <c r="AO11" s="195">
        <f t="shared" si="2"/>
        <v>0.58354545466121499</v>
      </c>
      <c r="AP11" s="195">
        <f t="shared" si="2"/>
        <v>0.67336208797580055</v>
      </c>
      <c r="AQ11" s="195">
        <f t="shared" si="2"/>
        <v>0.52836410309184578</v>
      </c>
      <c r="AR11" s="195">
        <f t="shared" ref="AR11:AS11" si="3">IFERROR(AR10/AR7,"")</f>
        <v>0.69671710859675029</v>
      </c>
      <c r="AS11" s="195">
        <f t="shared" si="3"/>
        <v>0.60623468045382567</v>
      </c>
      <c r="AT11" s="195">
        <f t="shared" ref="AT11:AU11" si="4">IFERROR(AT10/AT7,"")</f>
        <v>0.62457810219383392</v>
      </c>
      <c r="AU11" s="195">
        <f t="shared" si="4"/>
        <v>0.73594182650719764</v>
      </c>
      <c r="AV11" s="195">
        <f t="shared" ref="AV11" si="5">IFERROR(AV10/AV7,"")</f>
        <v>0.56839853811315155</v>
      </c>
      <c r="AW11" s="195">
        <f t="shared" ref="AW11:AX11" si="6">IFERROR(AW10/AW7,"")</f>
        <v>0.55029535797034757</v>
      </c>
      <c r="AX11" s="195">
        <f t="shared" si="6"/>
        <v>0.57392286416900085</v>
      </c>
      <c r="AY11" s="195">
        <f t="shared" ref="AY11" si="7">IFERROR(AY10/AY7,"")</f>
        <v>0.64697452153653456</v>
      </c>
      <c r="AZ11" s="195">
        <f t="shared" ref="AZ11:BA11" si="8">IFERROR(AZ10/AZ7,"")</f>
        <v>0.62074754657025566</v>
      </c>
      <c r="BA11" s="195">
        <f t="shared" si="8"/>
        <v>0.81950277941264427</v>
      </c>
      <c r="BB11" s="195">
        <f t="shared" ref="BB11:BC11" si="9">IFERROR(BB10/BB7,"")</f>
        <v>0.64105157221535913</v>
      </c>
      <c r="BC11" s="195">
        <f t="shared" si="9"/>
        <v>0.58090614886731395</v>
      </c>
      <c r="BD11" s="195">
        <f t="shared" ref="BD11:BE11" si="10">IFERROR(BD10/BD7,"")</f>
        <v>0.5673134454416543</v>
      </c>
      <c r="BE11" s="195">
        <f t="shared" si="10"/>
        <v>0.46784246109427979</v>
      </c>
      <c r="BF11" s="197">
        <f ca="1">IFERROR(BF10/BF7,0)</f>
        <v>0.62260348166626511</v>
      </c>
    </row>
    <row r="12" spans="1:61" ht="16.5" customHeight="1" x14ac:dyDescent="0.2">
      <c r="A12" s="194" t="s">
        <v>116</v>
      </c>
      <c r="B12" s="195">
        <f>IFERROR(B9/B10,"")</f>
        <v>0.46757234874869674</v>
      </c>
      <c r="C12" s="195">
        <f>IFERROR(C9/C10,"")</f>
        <v>0.53334397680508649</v>
      </c>
      <c r="D12" s="195">
        <f t="shared" ref="D12:J12" si="11">IFERROR(D9/D10,"")</f>
        <v>0.57248384118190199</v>
      </c>
      <c r="E12" s="195">
        <f t="shared" si="11"/>
        <v>0.53545816733067719</v>
      </c>
      <c r="F12" s="195">
        <f t="shared" si="11"/>
        <v>0.34438250624461353</v>
      </c>
      <c r="G12" s="195">
        <f t="shared" si="11"/>
        <v>0.50746729585903194</v>
      </c>
      <c r="H12" s="195">
        <f t="shared" si="11"/>
        <v>0.51917820227983769</v>
      </c>
      <c r="I12" s="195">
        <f t="shared" si="11"/>
        <v>0.41835616868868158</v>
      </c>
      <c r="J12" s="195">
        <f t="shared" si="11"/>
        <v>0.34456316834976153</v>
      </c>
      <c r="K12" s="195">
        <f t="shared" ref="K12:S12" si="12">IFERROR(K9/K10,"")</f>
        <v>0.33564359763913981</v>
      </c>
      <c r="L12" s="195">
        <f t="shared" si="12"/>
        <v>0.36851607895372385</v>
      </c>
      <c r="M12" s="195">
        <f t="shared" si="12"/>
        <v>0.41685302750773701</v>
      </c>
      <c r="N12" s="195">
        <f t="shared" si="12"/>
        <v>0.4248543759618526</v>
      </c>
      <c r="O12" s="195">
        <f t="shared" si="12"/>
        <v>0.54107190726300447</v>
      </c>
      <c r="P12" s="195">
        <f t="shared" si="12"/>
        <v>0.5638508761702733</v>
      </c>
      <c r="Q12" s="195">
        <f t="shared" si="12"/>
        <v>0.51119630221568224</v>
      </c>
      <c r="R12" s="195">
        <f t="shared" si="12"/>
        <v>0.57829462466062542</v>
      </c>
      <c r="S12" s="195">
        <f t="shared" si="12"/>
        <v>0.4764838419177207</v>
      </c>
      <c r="T12" s="195">
        <f t="shared" ref="T12:BF12" si="13">IFERROR(T9/T10,"")</f>
        <v>0.47782547477221055</v>
      </c>
      <c r="U12" s="195">
        <f t="shared" si="13"/>
        <v>0.58099805706808549</v>
      </c>
      <c r="V12" s="195">
        <f t="shared" si="13"/>
        <v>0.50401419500226408</v>
      </c>
      <c r="W12" s="195">
        <f t="shared" si="13"/>
        <v>0.51382093985765764</v>
      </c>
      <c r="X12" s="195">
        <f t="shared" si="13"/>
        <v>0.47664692668937886</v>
      </c>
      <c r="Y12" s="195">
        <f t="shared" si="13"/>
        <v>0.52385147725793602</v>
      </c>
      <c r="Z12" s="195">
        <f t="shared" si="13"/>
        <v>0.57659503769096287</v>
      </c>
      <c r="AA12" s="195">
        <f t="shared" si="13"/>
        <v>0.50421868337557618</v>
      </c>
      <c r="AB12" s="195">
        <f t="shared" si="13"/>
        <v>0.74826939579396579</v>
      </c>
      <c r="AC12" s="195">
        <f t="shared" si="13"/>
        <v>0.60985269663217423</v>
      </c>
      <c r="AD12" s="195">
        <f t="shared" si="13"/>
        <v>0.59335348749921712</v>
      </c>
      <c r="AE12" s="195">
        <f t="shared" si="13"/>
        <v>0.48224593966013579</v>
      </c>
      <c r="AF12" s="195">
        <f t="shared" si="13"/>
        <v>0.49082020801409815</v>
      </c>
      <c r="AG12" s="195">
        <f t="shared" si="13"/>
        <v>0.48558616078101513</v>
      </c>
      <c r="AH12" s="195">
        <f t="shared" si="13"/>
        <v>0.55401662049861489</v>
      </c>
      <c r="AI12" s="195">
        <f t="shared" si="13"/>
        <v>0.62734179868916529</v>
      </c>
      <c r="AJ12" s="195">
        <f t="shared" si="13"/>
        <v>0.45857375004660955</v>
      </c>
      <c r="AK12" s="195">
        <f t="shared" si="13"/>
        <v>0.42724413339473027</v>
      </c>
      <c r="AL12" s="195">
        <f t="shared" si="13"/>
        <v>0.58576475630034797</v>
      </c>
      <c r="AM12" s="195">
        <f t="shared" si="13"/>
        <v>0.71795563955549169</v>
      </c>
      <c r="AN12" s="195">
        <f t="shared" si="13"/>
        <v>0.38027988314189326</v>
      </c>
      <c r="AO12" s="195">
        <f t="shared" si="13"/>
        <v>0.43147204929120658</v>
      </c>
      <c r="AP12" s="195">
        <f t="shared" si="13"/>
        <v>0.39509747811670648</v>
      </c>
      <c r="AQ12" s="195">
        <f t="shared" si="13"/>
        <v>0.41598119858989424</v>
      </c>
      <c r="AR12" s="195">
        <f t="shared" ref="AR12:AS12" si="14">IFERROR(AR9/AR10,"")</f>
        <v>0.53377592890939562</v>
      </c>
      <c r="AS12" s="195">
        <f t="shared" si="14"/>
        <v>0.53767782505378292</v>
      </c>
      <c r="AT12" s="195">
        <f t="shared" ref="AT12:AU12" si="15">IFERROR(AT9/AT10,"")</f>
        <v>0.62440024936131722</v>
      </c>
      <c r="AU12" s="195">
        <f t="shared" si="15"/>
        <v>0.71140035906642729</v>
      </c>
      <c r="AV12" s="195">
        <f t="shared" ref="AV12" si="16">IFERROR(AV9/AV10,"")</f>
        <v>0.78881431826070014</v>
      </c>
      <c r="AW12" s="195">
        <f t="shared" ref="AW12:AX12" si="17">IFERROR(AW9/AW10,"")</f>
        <v>0.74310157492952689</v>
      </c>
      <c r="AX12" s="195">
        <f t="shared" si="17"/>
        <v>0.69391488462698225</v>
      </c>
      <c r="AY12" s="195">
        <f t="shared" ref="AY12" si="18">IFERROR(AY9/AY10,"")</f>
        <v>0.7874224390571628</v>
      </c>
      <c r="AZ12" s="195">
        <f t="shared" ref="AZ12:BA12" si="19">IFERROR(AZ9/AZ10,"")</f>
        <v>0.75787392084805072</v>
      </c>
      <c r="BA12" s="195">
        <f t="shared" si="19"/>
        <v>0.64491449144914492</v>
      </c>
      <c r="BB12" s="195">
        <f t="shared" ref="BB12:BC12" si="20">IFERROR(BB9/BB10,"")</f>
        <v>0.68679323153115979</v>
      </c>
      <c r="BC12" s="195">
        <f t="shared" si="20"/>
        <v>0.80023875845602865</v>
      </c>
      <c r="BD12" s="195">
        <f t="shared" ref="BD12:BE12" si="21">IFERROR(BD9/BD10,"")</f>
        <v>0.72138464400423241</v>
      </c>
      <c r="BE12" s="195">
        <f t="shared" si="21"/>
        <v>0.99327637110058198</v>
      </c>
      <c r="BF12" s="197">
        <f t="shared" ca="1" si="13"/>
        <v>0.73329631372437876</v>
      </c>
    </row>
    <row r="13" spans="1:61" ht="14.25" x14ac:dyDescent="0.2">
      <c r="A13" s="194" t="s">
        <v>114</v>
      </c>
      <c r="B13" s="195">
        <f>IFERROR(B10/(SUM(B7:B10)),"")</f>
        <v>0.35339651403278072</v>
      </c>
      <c r="C13" s="195">
        <f>IFERROR(C10/(SUM(C7:C10)),"")</f>
        <v>0.34505124468213888</v>
      </c>
      <c r="D13" s="195">
        <f t="shared" ref="D13:J13" si="22">IFERROR(D10/(SUM(D7:D10)),"")</f>
        <v>0.31084959816303104</v>
      </c>
      <c r="E13" s="195">
        <f t="shared" si="22"/>
        <v>0.39255552080075073</v>
      </c>
      <c r="F13" s="195">
        <f t="shared" si="22"/>
        <v>0.35966285329497344</v>
      </c>
      <c r="G13" s="195">
        <f t="shared" si="22"/>
        <v>0.33855168421641735</v>
      </c>
      <c r="H13" s="195">
        <f t="shared" si="22"/>
        <v>0.35837749236450367</v>
      </c>
      <c r="I13" s="195">
        <f t="shared" si="22"/>
        <v>0.39285589285988887</v>
      </c>
      <c r="J13" s="195">
        <f t="shared" si="22"/>
        <v>0.48133572629190829</v>
      </c>
      <c r="K13" s="195">
        <f t="shared" ref="K13:S13" si="23">IFERROR(K10/(SUM(K7:K10)),"")</f>
        <v>0.47966243796615615</v>
      </c>
      <c r="L13" s="195">
        <f t="shared" si="23"/>
        <v>0.39270583294499228</v>
      </c>
      <c r="M13" s="195">
        <f t="shared" si="23"/>
        <v>0.30816033729305653</v>
      </c>
      <c r="N13" s="195">
        <f t="shared" si="23"/>
        <v>0.35935381919376674</v>
      </c>
      <c r="O13" s="195">
        <f t="shared" si="23"/>
        <v>0.35678562789708118</v>
      </c>
      <c r="P13" s="195">
        <f t="shared" si="23"/>
        <v>0.40196438921429428</v>
      </c>
      <c r="Q13" s="195">
        <f t="shared" si="23"/>
        <v>0.39520324613934577</v>
      </c>
      <c r="R13" s="195">
        <f t="shared" si="23"/>
        <v>0.29037870499975843</v>
      </c>
      <c r="S13" s="195">
        <f t="shared" si="23"/>
        <v>0.3144058471237749</v>
      </c>
      <c r="T13" s="195">
        <f t="shared" ref="T13:AQ13" si="24">IFERROR(T10/(SUM(T7:T10)),"")</f>
        <v>0.33063802664504932</v>
      </c>
      <c r="U13" s="195">
        <f t="shared" si="24"/>
        <v>0.29452710129088783</v>
      </c>
      <c r="V13" s="195">
        <f t="shared" si="24"/>
        <v>0.29345877661059444</v>
      </c>
      <c r="W13" s="195">
        <f t="shared" si="24"/>
        <v>0.30597955846268071</v>
      </c>
      <c r="X13" s="195">
        <f t="shared" si="24"/>
        <v>0.31998381467772219</v>
      </c>
      <c r="Y13" s="195">
        <f t="shared" si="24"/>
        <v>0.29890057155179756</v>
      </c>
      <c r="Z13" s="195">
        <f t="shared" si="24"/>
        <v>0.29344288514461647</v>
      </c>
      <c r="AA13" s="195">
        <f t="shared" si="24"/>
        <v>0.31704749735006527</v>
      </c>
      <c r="AB13" s="195">
        <f t="shared" si="24"/>
        <v>0.25830228704573621</v>
      </c>
      <c r="AC13" s="195">
        <f t="shared" si="24"/>
        <v>0.27075693112869603</v>
      </c>
      <c r="AD13" s="195">
        <f t="shared" si="24"/>
        <v>0.29447642524995443</v>
      </c>
      <c r="AE13" s="195">
        <f t="shared" si="24"/>
        <v>0.31122103693404396</v>
      </c>
      <c r="AF13" s="195">
        <f t="shared" si="24"/>
        <v>0.3334818259821421</v>
      </c>
      <c r="AG13" s="195">
        <f t="shared" si="24"/>
        <v>0.32406655994275585</v>
      </c>
      <c r="AH13" s="195">
        <f t="shared" si="24"/>
        <v>0.28066083576287659</v>
      </c>
      <c r="AI13" s="195">
        <f t="shared" si="24"/>
        <v>0.25380014712265697</v>
      </c>
      <c r="AJ13" s="195">
        <f t="shared" si="24"/>
        <v>0.32416344093263078</v>
      </c>
      <c r="AK13" s="195">
        <f t="shared" si="24"/>
        <v>0.27049842336386437</v>
      </c>
      <c r="AL13" s="195">
        <f t="shared" si="24"/>
        <v>0.28280507544203271</v>
      </c>
      <c r="AM13" s="195">
        <f t="shared" si="24"/>
        <v>0.23480099848735755</v>
      </c>
      <c r="AN13" s="195">
        <f t="shared" si="24"/>
        <v>0.30850079196800972</v>
      </c>
      <c r="AO13" s="195">
        <f t="shared" si="24"/>
        <v>0.27862756032887259</v>
      </c>
      <c r="AP13" s="195">
        <f t="shared" si="24"/>
        <v>0.29344512423101055</v>
      </c>
      <c r="AQ13" s="195">
        <f t="shared" si="24"/>
        <v>0.26571896690901164</v>
      </c>
      <c r="AR13" s="195">
        <f t="shared" ref="AR13:AS13" si="25">IFERROR(AR10/(SUM(AR7:AR10)),"")</f>
        <v>0.28613841362012138</v>
      </c>
      <c r="AS13" s="195">
        <f t="shared" si="25"/>
        <v>0.26643163527589914</v>
      </c>
      <c r="AT13" s="195">
        <f t="shared" ref="AT13:AU13" si="26">IFERROR(AT10/(SUM(AT7:AT10)),"")</f>
        <v>0.2745047646685943</v>
      </c>
      <c r="AU13" s="195">
        <f t="shared" si="26"/>
        <v>0.27511562388542982</v>
      </c>
      <c r="AV13" s="195">
        <f t="shared" ref="AV13" si="27">IFERROR(AV10/(SUM(AV7:AV10)),"")</f>
        <v>0.24936657756615688</v>
      </c>
      <c r="AW13" s="195">
        <f t="shared" ref="AW13:AX13" si="28">IFERROR(AW10/(SUM(AW7:AW10)),"")</f>
        <v>0.24578517143410569</v>
      </c>
      <c r="AX13" s="195">
        <f t="shared" si="28"/>
        <v>0.25924549357881821</v>
      </c>
      <c r="AY13" s="195">
        <f t="shared" ref="AY13" si="29">IFERROR(AY10/(SUM(AY7:AY10)),"")</f>
        <v>0.26973743791141258</v>
      </c>
      <c r="AZ13" s="195">
        <f t="shared" ref="AZ13:BA13" si="30">IFERROR(AZ10/(SUM(AZ7:AZ10)),"")</f>
        <v>0.26368950644683681</v>
      </c>
      <c r="BA13" s="195">
        <f t="shared" si="30"/>
        <v>0.30242174350817091</v>
      </c>
      <c r="BB13" s="195">
        <f t="shared" ref="BB13:BC13" si="31">IFERROR(BB10/(SUM(BB7:BB10)),"")</f>
        <v>0.26980878652412565</v>
      </c>
      <c r="BC13" s="195">
        <f t="shared" si="31"/>
        <v>0.25674295055169594</v>
      </c>
      <c r="BD13" s="195">
        <f t="shared" ref="BD13:BE13" si="32">IFERROR(BD10/(SUM(BD7:BD10)),"")</f>
        <v>0.25879867419822189</v>
      </c>
      <c r="BE13" s="195">
        <f t="shared" si="32"/>
        <v>0.20591962550616225</v>
      </c>
      <c r="BF13" s="197">
        <f ca="1">IFERROR(BF10/(SUM(BF7:BF10)),0)</f>
        <v>0.266394945988841</v>
      </c>
    </row>
    <row r="14" spans="1:61" ht="15" x14ac:dyDescent="0.2"/>
    <row r="15" spans="1:61" ht="14.25" x14ac:dyDescent="0.2">
      <c r="BF15" s="186"/>
    </row>
    <row r="16" spans="1:61" ht="15" x14ac:dyDescent="0.2">
      <c r="A16" s="190" t="s">
        <v>52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</row>
    <row r="17" spans="1:59" ht="15" x14ac:dyDescent="0.2">
      <c r="A17" s="187" t="s">
        <v>35</v>
      </c>
      <c r="B17" s="203">
        <f>IFERROR('FED-PID(I)'!B17+'FED-PID(K)'!B17+'FED-PID(L)'!B17+'FED-PID(P)'!B17,"")</f>
        <v>13.953834000000001</v>
      </c>
      <c r="C17" s="203">
        <f>IFERROR('FED-PID(I)'!C17+'FED-PID(K)'!C17+'FED-PID(L)'!C17+'FED-PID(P)'!C17,"")</f>
        <v>5.7744040000000005</v>
      </c>
      <c r="D17" s="203">
        <f>IFERROR('FED-PID(I)'!D17+'FED-PID(K)'!D17+'FED-PID(L)'!D17+'FED-PID(P)'!D17,"")</f>
        <v>8.8000000000000007</v>
      </c>
      <c r="E17" s="203">
        <f>IFERROR('FED-PID(I)'!E17+'FED-PID(K)'!E17+'FED-PID(L)'!E17+'FED-PID(P)'!E17,"")</f>
        <v>4.0999999999999996</v>
      </c>
      <c r="F17" s="203">
        <f>IFERROR('FED-PID(I)'!F17+'FED-PID(K)'!F17+'FED-PID(L)'!F17+'FED-PID(P)'!F17,"")</f>
        <v>10.434895000000001</v>
      </c>
      <c r="G17" s="203">
        <f>IFERROR('FED-PID(I)'!G17+'FED-PID(K)'!G17+'FED-PID(L)'!G17+'FED-PID(P)'!G17,"")</f>
        <v>8.0953610000000005</v>
      </c>
      <c r="H17" s="203">
        <f>IFERROR('FED-PID(I)'!H17+'FED-PID(K)'!H17+'FED-PID(L)'!H17+'FED-PID(P)'!H17,"")</f>
        <v>10.617011</v>
      </c>
      <c r="I17" s="203">
        <f>IFERROR('FED-PID(I)'!I17+'FED-PID(K)'!I17+'FED-PID(L)'!I17+'FED-PID(P)'!I17,"")</f>
        <v>12.656381</v>
      </c>
      <c r="J17" s="203">
        <f>IFERROR('FED-PID(I)'!J17+'FED-PID(K)'!J17+'FED-PID(L)'!J17+'FED-PID(P)'!J17,"")</f>
        <v>8.9177020000000002</v>
      </c>
      <c r="K17" s="203">
        <f>IFERROR('FED-PID(I)'!K17+'FED-PID(K)'!K17+'FED-PID(L)'!K17+'FED-PID(P)'!K17,"")</f>
        <v>8.8134579999999989</v>
      </c>
      <c r="L17" s="203">
        <f>IFERROR('FED-PID(I)'!L17+'FED-PID(K)'!L17+'FED-PID(L)'!L17+'FED-PID(P)'!L17,"")</f>
        <v>10.569241</v>
      </c>
      <c r="M17" s="203">
        <f>IFERROR('FED-PID(I)'!M17+'FED-PID(K)'!M17+'FED-PID(L)'!M17+'FED-PID(P)'!M17,"")</f>
        <v>16.680121</v>
      </c>
      <c r="N17" s="203">
        <f>IFERROR('FED-PID(I)'!N17+'FED-PID(K)'!N17+'FED-PID(L)'!N17+'FED-PID(P)'!N17,"")</f>
        <v>15.547754000000001</v>
      </c>
      <c r="O17" s="203">
        <f>IFERROR('FED-PID(I)'!O17+'FED-PID(K)'!O17+'FED-PID(L)'!O17+'FED-PID(P)'!O17,"")</f>
        <v>14.518457999999999</v>
      </c>
      <c r="P17" s="203">
        <f>IFERROR('FED-PID(I)'!P17+'FED-PID(K)'!P17+'FED-PID(L)'!P17+'FED-PID(P)'!P17,"")</f>
        <v>18.911459999999998</v>
      </c>
      <c r="Q17" s="203">
        <f>IFERROR('FED-PID(I)'!Q17+'FED-PID(K)'!Q17+'FED-PID(L)'!Q17+'FED-PID(P)'!Q17,"")</f>
        <v>11.075059</v>
      </c>
      <c r="R17" s="203">
        <f>IFERROR('FED-PID(I)'!R17+'FED-PID(K)'!R17+'FED-PID(L)'!R17+'FED-PID(P)'!R17,"")</f>
        <v>17.602171999999999</v>
      </c>
      <c r="S17" s="203">
        <f>IFERROR('FED-PID(I)'!S17+'FED-PID(K)'!S17+'FED-PID(L)'!S17+'FED-PID(P)'!S17,"")</f>
        <v>13.211350000000001</v>
      </c>
      <c r="T17" s="203">
        <f>IFERROR('FED-PID(I)'!T17+'FED-PID(K)'!T17+'FED-PID(L)'!T17+'FED-PID(P)'!T17,"")</f>
        <v>11.631332</v>
      </c>
      <c r="U17" s="203">
        <f>IFERROR('FED-PID(I)'!U17+'FED-PID(K)'!U17+'FED-PID(L)'!U17+'FED-PID(P)'!U17,"")</f>
        <v>14.604288</v>
      </c>
      <c r="V17" s="203">
        <f>IFERROR('FED-PID(I)'!V17+'FED-PID(K)'!V17+'FED-PID(L)'!V17+'FED-PID(P)'!V17,"")</f>
        <v>17.500305000000001</v>
      </c>
      <c r="W17" s="203">
        <f>IFERROR('FED-PID(I)'!W17+'FED-PID(K)'!W17+'FED-PID(L)'!W17+'FED-PID(P)'!W17,"")</f>
        <v>15.791204</v>
      </c>
      <c r="X17" s="203">
        <f>IFERROR('FED-PID(I)'!X17+'FED-PID(K)'!X17+'FED-PID(L)'!X17+'FED-PID(P)'!X17,"")</f>
        <v>17.382936999999998</v>
      </c>
      <c r="Y17" s="203">
        <f>IFERROR('FED-PID(I)'!Y17+'FED-PID(K)'!Y17+'FED-PID(L)'!Y17+'FED-PID(P)'!Y17,"")</f>
        <v>19.230188999999999</v>
      </c>
      <c r="Z17" s="203">
        <f>IFERROR('FED-PID(I)'!Z17+'FED-PID(K)'!Z17+'FED-PID(L)'!Z17+'FED-PID(P)'!Z17,"")</f>
        <v>15.353522000000002</v>
      </c>
      <c r="AA17" s="203">
        <f>IFERROR('FED-PID(I)'!AA17+'FED-PID(K)'!AA17+'FED-PID(L)'!AA17+'FED-PID(P)'!AA17,"")</f>
        <v>15.512393000000001</v>
      </c>
      <c r="AB17" s="203">
        <f>IFERROR('FED-PID(I)'!AB17+'FED-PID(K)'!AB17+'FED-PID(L)'!AB17+'FED-PID(P)'!AB17,"")</f>
        <v>16.820108999999999</v>
      </c>
      <c r="AC17" s="203">
        <f>IFERROR('FED-PID(I)'!AC17+'FED-PID(K)'!AC17+'FED-PID(L)'!AC17+'FED-PID(P)'!AC17,"")</f>
        <v>17.808457000000001</v>
      </c>
      <c r="AD17" s="203">
        <f>IFERROR('FED-PID(I)'!AD17+'FED-PID(K)'!AD17+'FED-PID(L)'!AD17+'FED-PID(P)'!AD17,"")</f>
        <v>22.235464000000004</v>
      </c>
      <c r="AE17" s="203">
        <f>IFERROR('FED-PID(I)'!AE17+'FED-PID(K)'!AE17+'FED-PID(L)'!AE17+'FED-PID(P)'!AE17,"")</f>
        <v>19.009913999999998</v>
      </c>
      <c r="AF17" s="203">
        <f>IFERROR('FED-PID(I)'!AF17+'FED-PID(K)'!AF17+'FED-PID(L)'!AF17+'FED-PID(P)'!AF17,"")</f>
        <v>7.6131149999999996</v>
      </c>
      <c r="AG17" s="203">
        <f>IFERROR('FED-PID(I)'!AG17+'FED-PID(K)'!AG17+'FED-PID(L)'!AG17+'FED-PID(P)'!AG17,"")</f>
        <v>18.560954000000002</v>
      </c>
      <c r="AH17" s="203">
        <f>IFERROR('FED-PID(I)'!AH17+'FED-PID(K)'!AH17+'FED-PID(L)'!AH17+'FED-PID(P)'!AH17,"")</f>
        <v>9.27</v>
      </c>
      <c r="AI17" s="203">
        <f>IFERROR('FED-PID(I)'!AI17+'FED-PID(K)'!AI17+'FED-PID(L)'!AI17+'FED-PID(P)'!AI17,"")</f>
        <v>13.453720000000001</v>
      </c>
      <c r="AJ17" s="203">
        <f>IFERROR('FED-PID(I)'!AJ17+'FED-PID(K)'!AJ17+'FED-PID(L)'!AJ17+'FED-PID(P)'!AJ18,"")</f>
        <v>13.494285</v>
      </c>
      <c r="AK17" s="203">
        <f>IFERROR('FED-PID(I)'!AK17+'FED-PID(K)'!AK17+'FED-PID(L)'!AK17+'FED-PID(P)'!AK18,"")</f>
        <v>19.297868999999999</v>
      </c>
      <c r="AL17" s="203">
        <f>IFERROR('FED-PID(I)'!AL17+'FED-PID(K)'!AL17+'FED-PID(L)'!AL17+'FED-PID(P)'!AL18,"")</f>
        <v>11.934633</v>
      </c>
      <c r="AM17" s="203">
        <f>IFERROR('FED-PID(I)'!AM17+'FED-PID(K)'!AM17+'FED-PID(L)'!AM17+'FED-PID(P)'!AM18,"")</f>
        <v>11.717034999999999</v>
      </c>
      <c r="AN17" s="203">
        <f>IFERROR('FED-PID(I)'!AN17+'FED-PID(K)'!AN17+'FED-PID(L)'!AN17+'FED-PID(P)'!AN18,"")</f>
        <v>17.873013</v>
      </c>
      <c r="AO17" s="203">
        <f>IFERROR('FED-PID(I)'!AO17+'FED-PID(K)'!AO17+'FED-PID(L)'!AO17+'FED-PID(P)'!AO18,"")</f>
        <v>14.48414</v>
      </c>
      <c r="AP17" s="203">
        <f>IFERROR('FED-PID(I)'!AP17+'FED-PID(K)'!AP17+'FED-PID(L)'!AP17+'FED-PID(P)'!AP18,"")</f>
        <v>20.910307</v>
      </c>
      <c r="AQ17" s="203">
        <f>IFERROR('FED-PID(I)'!AQ17+'FED-PID(K)'!AQ17+'FED-PID(L)'!AQ17+'FED-PID(P)'!AQ18,"")</f>
        <v>18.8</v>
      </c>
      <c r="AR17" s="203">
        <f>'FED-PID(K)'!AR17+'FED-PID(L)'!AR17+'FED-PID(I)'!AR17+'FED-PID(P)'!AR18</f>
        <v>14.934141999999998</v>
      </c>
      <c r="AS17" s="203">
        <f>'FED-PID(K)'!AS17+'FED-PID(L)'!AS17+'FED-PID(I)'!AS17+'FED-PID(P)'!AS18</f>
        <v>21.018687</v>
      </c>
      <c r="AT17" s="203">
        <f>'FED-PID(K)'!AT17+'FED-PID(L)'!AT17+'FED-PID(I)'!AT17+'FED-PID(P)'!AT18</f>
        <v>17.543928999999999</v>
      </c>
      <c r="AU17" s="203">
        <f>'FED-PID(K)'!AU17+'FED-PID(L)'!AU17+'FED-PID(I)'!AU17+'FED-PID(P)'!AU18</f>
        <v>4.836157</v>
      </c>
      <c r="AV17" s="203">
        <f>'FED-PID(K)'!AV17+'FED-PID(L)'!AV17+'FED-PID(I)'!AV17+'FED-PID(P)'!AV18</f>
        <v>0.66076900000000005</v>
      </c>
      <c r="AW17" s="203">
        <f>'FED-PID(K)'!AW17+'FED-PID(L)'!AW17+'FED-PID(I)'!AW17+'FED-PID(P)'!AW18</f>
        <v>0.61283299999999996</v>
      </c>
      <c r="AX17" s="203">
        <f>'FED-PID(K)'!AX17+'FED-PID(L)'!AX17+'FED-PID(I)'!AX17+'FED-PID(P)'!AX18</f>
        <v>0.77354000000000001</v>
      </c>
      <c r="AY17" s="203">
        <f>'FED-PID(K)'!AY17+'FED-PID(L)'!AY17+'FED-PID(I)'!AY17+'FED-PID(P)'!AY18</f>
        <v>0.79629400000000006</v>
      </c>
      <c r="AZ17" s="203">
        <f>'FED-PID(K)'!AZ17+'FED-PID(L)'!AZ17+'FED-PID(I)'!AZ17+'FED-PID(P)'!AZ18</f>
        <v>1.115381</v>
      </c>
      <c r="BA17" s="384">
        <f>'FED-PID(K)'!BA17+'FED-PID(L)'!BA17+'FED-PID(I)'!BA17+'FED-PID(P)'!BA18</f>
        <v>0.98918899999999998</v>
      </c>
      <c r="BB17" s="384">
        <f>'FED-PID(K)'!BB17+'FED-PID(L)'!BB17+'FED-PID(I)'!BB17+'FED-PID(P)'!BB18</f>
        <v>4.5149600000000003</v>
      </c>
      <c r="BC17" s="384">
        <f>'FED-PID(K)'!BC17+'FED-PID(L)'!BC17+'FED-PID(I)'!BC17+'FED-PID(P)'!BC18</f>
        <v>1.423549</v>
      </c>
      <c r="BD17" s="384">
        <f>'FED-PID(K)'!BD17+'FED-PID(L)'!BD17+'FED-PID(I)'!BD17+'FED-PID(P)'!BD18</f>
        <v>1.5623190000000002</v>
      </c>
      <c r="BE17" s="384">
        <f>'FED-PID(K)'!BE17+'FED-PID(L)'!BE17+'FED-PID(I)'!BE17+'FED-PID(P)'!BE18</f>
        <v>0.22514399999999998</v>
      </c>
      <c r="BF17" s="267">
        <f ca="1">SUM(OFFSET(BF17,0,-1,):OFFSET(BF17,0,-8))</f>
        <v>11.400376000000001</v>
      </c>
    </row>
    <row r="18" spans="1:59" ht="15" x14ac:dyDescent="0.2">
      <c r="A18" s="187" t="s">
        <v>36</v>
      </c>
      <c r="B18" s="203">
        <f>IFERROR('FED-PID(I)'!B18+'FED-PID(K)'!B18+'FED-PID(L)'!B18+'FED-PID(P)'!B18,"")</f>
        <v>6.321294</v>
      </c>
      <c r="C18" s="203">
        <f>IFERROR('FED-PID(I)'!C18+'FED-PID(K)'!C18+'FED-PID(L)'!C18+'FED-PID(P)'!C18,"")</f>
        <v>5.140003000000001</v>
      </c>
      <c r="D18" s="203">
        <f>IFERROR('FED-PID(I)'!D18+'FED-PID(K)'!D18+'FED-PID(L)'!D18+'FED-PID(P)'!D18,"")</f>
        <v>5.4</v>
      </c>
      <c r="E18" s="203">
        <f>IFERROR('FED-PID(I)'!E18+'FED-PID(K)'!E18+'FED-PID(L)'!E18+'FED-PID(P)'!E18,"")</f>
        <v>3.09</v>
      </c>
      <c r="F18" s="203">
        <f>IFERROR('FED-PID(I)'!F18+'FED-PID(K)'!F18+'FED-PID(L)'!F18+'FED-PID(P)'!F18,"")</f>
        <v>7.6473059999999986</v>
      </c>
      <c r="G18" s="203">
        <f>IFERROR('FED-PID(I)'!G18+'FED-PID(K)'!G18+'FED-PID(L)'!G18+'FED-PID(P)'!G18,"")</f>
        <v>7.1297339999999991</v>
      </c>
      <c r="H18" s="203">
        <f>IFERROR('FED-PID(I)'!H18+'FED-PID(K)'!H18+'FED-PID(L)'!H18+'FED-PID(P)'!H18,"")</f>
        <v>7.4821540000000004</v>
      </c>
      <c r="I18" s="203">
        <f>IFERROR('FED-PID(I)'!I18+'FED-PID(K)'!I18+'FED-PID(L)'!I18+'FED-PID(P)'!I18,"")</f>
        <v>5.278454</v>
      </c>
      <c r="J18" s="203">
        <f>IFERROR('FED-PID(I)'!J18+'FED-PID(K)'!J18+'FED-PID(L)'!J18+'FED-PID(P)'!J18,"")</f>
        <v>5.158544</v>
      </c>
      <c r="K18" s="203">
        <f>IFERROR('FED-PID(I)'!K18+'FED-PID(K)'!K18+'FED-PID(L)'!K18+'FED-PID(P)'!K18,"")</f>
        <v>7.5996790000000001</v>
      </c>
      <c r="L18" s="203">
        <f>IFERROR('FED-PID(I)'!L18+'FED-PID(K)'!L18+'FED-PID(L)'!L18+'FED-PID(P)'!L18,"")</f>
        <v>8.1329340000000006</v>
      </c>
      <c r="M18" s="203">
        <f>IFERROR('FED-PID(I)'!M18+'FED-PID(K)'!M18+'FED-PID(L)'!M18+'FED-PID(P)'!M18,"")</f>
        <v>11.798222000000001</v>
      </c>
      <c r="N18" s="203">
        <f>IFERROR('FED-PID(I)'!N18+'FED-PID(K)'!N18+'FED-PID(L)'!N18+'FED-PID(P)'!N18,"")</f>
        <v>9.8624959999999984</v>
      </c>
      <c r="O18" s="203">
        <f>IFERROR('FED-PID(I)'!O18+'FED-PID(K)'!O18+'FED-PID(L)'!O18+'FED-PID(P)'!O18,"")</f>
        <v>7.2192650000000009</v>
      </c>
      <c r="P18" s="203">
        <f>IFERROR('FED-PID(I)'!P18+'FED-PID(K)'!P18+'FED-PID(L)'!P18+'FED-PID(P)'!P18,"")</f>
        <v>1.550076</v>
      </c>
      <c r="Q18" s="203">
        <f>IFERROR('FED-PID(I)'!Q18+'FED-PID(K)'!Q18+'FED-PID(L)'!Q18+'FED-PID(P)'!Q18,"")</f>
        <v>5.4381059999999994</v>
      </c>
      <c r="R18" s="203">
        <f>IFERROR('FED-PID(I)'!R18+'FED-PID(K)'!R18+'FED-PID(L)'!R18+'FED-PID(P)'!R18,"")</f>
        <v>13.456527000000001</v>
      </c>
      <c r="S18" s="203">
        <f>IFERROR('FED-PID(I)'!S18+'FED-PID(K)'!S18+'FED-PID(L)'!S18+'FED-PID(P)'!S18,"")</f>
        <v>9.0909619999999993</v>
      </c>
      <c r="T18" s="203">
        <f>IFERROR('FED-PID(I)'!T18+'FED-PID(K)'!T18+'FED-PID(L)'!T18+'FED-PID(P)'!T18,"")</f>
        <v>10.508918000000001</v>
      </c>
      <c r="U18" s="203">
        <f>IFERROR('FED-PID(I)'!U18+'FED-PID(K)'!U18+'FED-PID(L)'!U18+'FED-PID(P)'!U18,"")</f>
        <v>11.525099000000003</v>
      </c>
      <c r="V18" s="203">
        <f>IFERROR('FED-PID(I)'!V18+'FED-PID(K)'!V18+'FED-PID(L)'!V18+'FED-PID(P)'!V18,"")</f>
        <v>13.666627999999999</v>
      </c>
      <c r="W18" s="203">
        <f>IFERROR('FED-PID(I)'!W18+'FED-PID(K)'!W18+'FED-PID(L)'!W18+'FED-PID(P)'!W18,"")</f>
        <v>11.831819999999999</v>
      </c>
      <c r="X18" s="203">
        <f>IFERROR('FED-PID(I)'!X18+'FED-PID(K)'!X18+'FED-PID(L)'!X18+'FED-PID(P)'!X18,"")</f>
        <v>12.167267000000001</v>
      </c>
      <c r="Y18" s="203">
        <f>IFERROR('FED-PID(I)'!Y18+'FED-PID(K)'!Y18+'FED-PID(L)'!Y18+'FED-PID(P)'!Y18,"")</f>
        <v>11.91071</v>
      </c>
      <c r="Z18" s="203">
        <f>IFERROR('FED-PID(I)'!Z18+'FED-PID(K)'!Z18+'FED-PID(L)'!Z18+'FED-PID(P)'!Z18,"")</f>
        <v>11.576785999999998</v>
      </c>
      <c r="AA18" s="203">
        <f>IFERROR('FED-PID(I)'!AA18+'FED-PID(K)'!AA18+'FED-PID(L)'!AA18+'FED-PID(P)'!AA18,"")</f>
        <v>11.797420000000001</v>
      </c>
      <c r="AB18" s="203">
        <f>IFERROR('FED-PID(I)'!AB18+'FED-PID(K)'!AB18+'FED-PID(L)'!AB18+'FED-PID(P)'!AB18,"")</f>
        <v>12.550317</v>
      </c>
      <c r="AC18" s="203">
        <f>IFERROR('FED-PID(I)'!AC18+'FED-PID(K)'!AC18+'FED-PID(L)'!AC18+'FED-PID(P)'!AC18,"")</f>
        <v>16.057606</v>
      </c>
      <c r="AD18" s="203">
        <f>IFERROR('FED-PID(I)'!AD18+'FED-PID(K)'!AD18+'FED-PID(L)'!AD18+'FED-PID(P)'!AD18,"")</f>
        <v>17.179009000000001</v>
      </c>
      <c r="AE18" s="203">
        <f>IFERROR('FED-PID(I)'!AE18+'FED-PID(K)'!AE18+'FED-PID(L)'!AE18+'FED-PID(P)'!AE18,"")</f>
        <v>14.024803</v>
      </c>
      <c r="AF18" s="203">
        <f>IFERROR('FED-PID(I)'!AF18+'FED-PID(K)'!AF18+'FED-PID(L)'!AF18+'FED-PID(P)'!AF18,"")</f>
        <v>17.914984999999998</v>
      </c>
      <c r="AG18" s="203">
        <f>IFERROR('FED-PID(I)'!AG18+'FED-PID(K)'!AG18+'FED-PID(L)'!AG18+'FED-PID(P)'!AG18,"")</f>
        <v>18.615298999999997</v>
      </c>
      <c r="AH18" s="203">
        <f>IFERROR('FED-PID(I)'!AH18+'FED-PID(K)'!AH18+'FED-PID(L)'!AH18+'FED-PID(P)'!AH18,"")</f>
        <v>14.504250000000001</v>
      </c>
      <c r="AI18" s="203">
        <f>IFERROR('FED-PID(I)'!AI18+'FED-PID(K)'!AI18+'FED-PID(L)'!AI18+'FED-PID(P)'!AI18,"")</f>
        <v>9.8018960000000011</v>
      </c>
      <c r="AJ18" s="203">
        <f>IFERROR('FED-PID(I)'!AJ18+'FED-PID(K)'!AJ18+'FED-PID(L)'!AJ18+'FED-PID(P)'!AJ19,"")</f>
        <v>9.3903239999999997</v>
      </c>
      <c r="AK18" s="203">
        <f>IFERROR('FED-PID(I)'!AK18+'FED-PID(K)'!AK18+'FED-PID(L)'!AK18+'FED-PID(P)'!AK19,"")</f>
        <v>10.422132999999999</v>
      </c>
      <c r="AL18" s="203">
        <f>IFERROR('FED-PID(I)'!AL18+'FED-PID(K)'!AL18+'FED-PID(L)'!AL18+'FED-PID(P)'!AL19,"")</f>
        <v>9.1951830000000001</v>
      </c>
      <c r="AM18" s="203">
        <f>IFERROR('FED-PID(I)'!AM18+'FED-PID(K)'!AM18+'FED-PID(L)'!AM18+'FED-PID(P)'!AM19,"")</f>
        <v>7.6978130000000009</v>
      </c>
      <c r="AN18" s="203">
        <f>IFERROR('FED-PID(I)'!AN18+'FED-PID(K)'!AN18+'FED-PID(L)'!AN18+'FED-PID(P)'!AN19,"")</f>
        <v>12.753145000000002</v>
      </c>
      <c r="AO18" s="203">
        <f>IFERROR('FED-PID(I)'!AO18+'FED-PID(K)'!AO18+'FED-PID(L)'!AO18+'FED-PID(P)'!AO19,"")</f>
        <v>9.9056560000000005</v>
      </c>
      <c r="AP18" s="203">
        <f>IFERROR('FED-PID(I)'!AP18+'FED-PID(K)'!AP18+'FED-PID(L)'!AP18+'FED-PID(P)'!AP19,"")</f>
        <v>18.838056000000002</v>
      </c>
      <c r="AQ18" s="203">
        <f>IFERROR('FED-PID(I)'!AQ18+'FED-PID(K)'!AQ18+'FED-PID(L)'!AQ18+'FED-PID(P)'!AQ19,"")</f>
        <v>15.447578</v>
      </c>
      <c r="AR18" s="203">
        <f>'FED-PID(K)'!AR18+'FED-PID(L)'!AR18+'FED-PID(I)'!AR18+'FED-PID(P)'!AR19</f>
        <v>14.927997999999999</v>
      </c>
      <c r="AS18" s="203">
        <f>'FED-PID(K)'!AS18+'FED-PID(L)'!AS18+'FED-PID(I)'!AS18+'FED-PID(P)'!AS19</f>
        <v>15.958170999999998</v>
      </c>
      <c r="AT18" s="203">
        <f>'FED-PID(K)'!AT18+'FED-PID(L)'!AT18+'FED-PID(I)'!AT18+'FED-PID(P)'!AT19</f>
        <v>15.948728999999998</v>
      </c>
      <c r="AU18" s="203">
        <f>'FED-PID(K)'!AU18+'FED-PID(L)'!AU18+'FED-PID(I)'!AU18+'FED-PID(P)'!AU19</f>
        <v>18.169999999999998</v>
      </c>
      <c r="AV18" s="203">
        <f>'FED-PID(K)'!AV18+'FED-PID(L)'!AV18+'FED-PID(I)'!AV18+'FED-PID(P)'!AV19</f>
        <v>20.977437999999999</v>
      </c>
      <c r="AW18" s="203">
        <f>'FED-PID(K)'!AW18+'FED-PID(L)'!AW18+'FED-PID(I)'!AW18+'FED-PID(P)'!AW19</f>
        <v>26.001867000000001</v>
      </c>
      <c r="AX18" s="203">
        <f>'FED-PID(K)'!AX18+'FED-PID(L)'!AX18+'FED-PID(I)'!AX18+'FED-PID(P)'!AX19</f>
        <v>21.650404000000002</v>
      </c>
      <c r="AY18" s="203">
        <f>'FED-PID(K)'!AY18+'FED-PID(L)'!AY18+'FED-PID(I)'!AY18+'FED-PID(P)'!AY19</f>
        <v>22.920893000000003</v>
      </c>
      <c r="AZ18" s="203">
        <f>'FED-PID(K)'!AZ18+'FED-PID(L)'!AZ18+'FED-PID(I)'!AZ18+'FED-PID(P)'!AZ19</f>
        <v>25.579463000000001</v>
      </c>
      <c r="BA18" s="384">
        <f>'FED-PID(K)'!BA18+'FED-PID(L)'!BA18+'FED-PID(I)'!BA18+'FED-PID(P)'!BA19</f>
        <v>17.880000000000003</v>
      </c>
      <c r="BB18" s="384">
        <f>'FED-PID(K)'!BB18+'FED-PID(L)'!BB18+'FED-PID(I)'!BB18+'FED-PID(P)'!BB19</f>
        <v>22.179999999999996</v>
      </c>
      <c r="BC18" s="384">
        <f>'FED-PID(K)'!BC18+'FED-PID(L)'!BC18+'FED-PID(I)'!BC18+'FED-PID(P)'!BC19</f>
        <v>23.27</v>
      </c>
      <c r="BD18" s="384">
        <f>'FED-PID(K)'!BD18+'FED-PID(L)'!BD18+'FED-PID(I)'!BD18+'FED-PID(P)'!BD19</f>
        <v>23.97</v>
      </c>
      <c r="BE18" s="384">
        <f>'FED-PID(K)'!BE18+'FED-PID(L)'!BE18+'FED-PID(I)'!BE18+'FED-PID(P)'!BE19</f>
        <v>4.175872</v>
      </c>
      <c r="BF18" s="267">
        <f ca="1">SUM(OFFSET(BF18,0,-1,):OFFSET(BF18,0,-8))</f>
        <v>161.626632</v>
      </c>
    </row>
    <row r="19" spans="1:59" ht="15" x14ac:dyDescent="0.2">
      <c r="A19" s="187" t="s">
        <v>51</v>
      </c>
      <c r="B19" s="203">
        <f>IFERROR('FED-PID(I)'!B19+'FED-PID(K)'!B19+'FED-PID(L)'!B19+'FED-PID(P)'!B19,"")</f>
        <v>3.9972509999999999</v>
      </c>
      <c r="C19" s="203">
        <f>IFERROR('FED-PID(I)'!C19+'FED-PID(K)'!C19+'FED-PID(L)'!C19+'FED-PID(P)'!C19,"")</f>
        <v>3.9250020000000001</v>
      </c>
      <c r="D19" s="203">
        <f>IFERROR('FED-PID(I)'!D19+'FED-PID(K)'!D19+'FED-PID(L)'!D19+'FED-PID(P)'!D19,"")</f>
        <v>5.08</v>
      </c>
      <c r="E19" s="203">
        <f>IFERROR('FED-PID(I)'!E19+'FED-PID(K)'!E19+'FED-PID(L)'!E19+'FED-PID(P)'!E19,"")</f>
        <v>4.9200000000000008</v>
      </c>
      <c r="F19" s="203">
        <f>IFERROR('FED-PID(I)'!F19+'FED-PID(K)'!F19+'FED-PID(L)'!F19+'FED-PID(P)'!F19,"")</f>
        <v>4.2690699999999993</v>
      </c>
      <c r="G19" s="203">
        <f>IFERROR('FED-PID(I)'!G19+'FED-PID(K)'!G19+'FED-PID(L)'!G19+'FED-PID(P)'!G19,"")</f>
        <v>3.0369980000000001</v>
      </c>
      <c r="H19" s="203">
        <f>IFERROR('FED-PID(I)'!H19+'FED-PID(K)'!H19+'FED-PID(L)'!H19+'FED-PID(P)'!H19,"")</f>
        <v>4.341037</v>
      </c>
      <c r="I19" s="203">
        <f>IFERROR('FED-PID(I)'!I19+'FED-PID(K)'!I19+'FED-PID(L)'!I19+'FED-PID(P)'!I19,"")</f>
        <v>5.4486610000000004</v>
      </c>
      <c r="J19" s="203">
        <f>IFERROR('FED-PID(I)'!J19+'FED-PID(K)'!J19+'FED-PID(L)'!J19+'FED-PID(P)'!J19,"")</f>
        <v>3.6498650000000006</v>
      </c>
      <c r="K19" s="203">
        <f>IFERROR('FED-PID(I)'!K19+'FED-PID(K)'!K19+'FED-PID(L)'!K19+'FED-PID(P)'!K19,"")</f>
        <v>4.8963310000000009</v>
      </c>
      <c r="L19" s="203">
        <f>IFERROR('FED-PID(I)'!L19+'FED-PID(K)'!L19+'FED-PID(L)'!L19+'FED-PID(P)'!L19,"")</f>
        <v>4.5773259999999993</v>
      </c>
      <c r="M19" s="203">
        <f>IFERROR('FED-PID(I)'!M19+'FED-PID(K)'!M19+'FED-PID(L)'!M19+'FED-PID(P)'!M19,"")</f>
        <v>5.0863290000000001</v>
      </c>
      <c r="N19" s="203">
        <f>IFERROR('FED-PID(I)'!N19+'FED-PID(K)'!N19+'FED-PID(L)'!N19+'FED-PID(P)'!N19,"")</f>
        <v>4.9499650000000006</v>
      </c>
      <c r="O19" s="203">
        <f>IFERROR('FED-PID(I)'!O19+'FED-PID(K)'!O19+'FED-PID(L)'!O19+'FED-PID(P)'!O19,"")</f>
        <v>2.4959229999999999</v>
      </c>
      <c r="P19" s="203">
        <f>IFERROR('FED-PID(I)'!P19+'FED-PID(K)'!P19+'FED-PID(L)'!P19+'FED-PID(P)'!P19,"")</f>
        <v>5.0328940000000006</v>
      </c>
      <c r="Q19" s="203">
        <f>IFERROR('FED-PID(I)'!Q19+'FED-PID(K)'!Q19+'FED-PID(L)'!Q19+'FED-PID(P)'!Q19,"")</f>
        <v>3.5745980000000004</v>
      </c>
      <c r="R19" s="203">
        <f>IFERROR('FED-PID(I)'!R19+'FED-PID(K)'!R19+'FED-PID(L)'!R19+'FED-PID(P)'!R19,"")</f>
        <v>4.7150879999999997</v>
      </c>
      <c r="S19" s="203">
        <f>IFERROR('FED-PID(I)'!S19+'FED-PID(K)'!S19+'FED-PID(L)'!S19+'FED-PID(P)'!S19,"")</f>
        <v>2.7214480000000001</v>
      </c>
      <c r="T19" s="203">
        <f>IFERROR('FED-PID(I)'!T19+'FED-PID(K)'!T19+'FED-PID(L)'!T19+'FED-PID(P)'!T19,"")</f>
        <v>1.8851610000000001</v>
      </c>
      <c r="U19" s="203">
        <f>IFERROR('FED-PID(I)'!U19+'FED-PID(K)'!U19+'FED-PID(L)'!U19+'FED-PID(P)'!U19,"")</f>
        <v>3.5159599999999998</v>
      </c>
      <c r="V19" s="203">
        <f>IFERROR('FED-PID(I)'!V19+'FED-PID(K)'!V19+'FED-PID(L)'!V19+'FED-PID(P)'!V19,"")</f>
        <v>3.9600999999999997</v>
      </c>
      <c r="W19" s="203">
        <f>IFERROR('FED-PID(I)'!W19+'FED-PID(K)'!W19+'FED-PID(L)'!W19+'FED-PID(P)'!W19,"")</f>
        <v>3.9076929999999996</v>
      </c>
      <c r="X19" s="203">
        <f>IFERROR('FED-PID(I)'!X19+'FED-PID(K)'!X19+'FED-PID(L)'!X19+'FED-PID(P)'!X19,"")</f>
        <v>4.2948050000000002</v>
      </c>
      <c r="Y19" s="203">
        <f>IFERROR('FED-PID(I)'!Y19+'FED-PID(K)'!Y19+'FED-PID(L)'!Y19+'FED-PID(P)'!Y19,"")</f>
        <v>4.4892339999999997</v>
      </c>
      <c r="Z19" s="203">
        <f>IFERROR('FED-PID(I)'!Z19+'FED-PID(K)'!Z19+'FED-PID(L)'!Z19+'FED-PID(P)'!Z19,"")</f>
        <v>4.3007989999999996</v>
      </c>
      <c r="AA19" s="203">
        <f>IFERROR('FED-PID(I)'!AA19+'FED-PID(K)'!AA19+'FED-PID(L)'!AA19+'FED-PID(P)'!AA19,"")</f>
        <v>4.233498</v>
      </c>
      <c r="AB19" s="203">
        <f>IFERROR('FED-PID(I)'!AB19+'FED-PID(K)'!AB19+'FED-PID(L)'!AB19+'FED-PID(P)'!AB19,"")</f>
        <v>3.8542149999999999</v>
      </c>
      <c r="AC19" s="203">
        <f>IFERROR('FED-PID(I)'!AC19+'FED-PID(K)'!AC19+'FED-PID(L)'!AC19+'FED-PID(P)'!AC19,"")</f>
        <v>2.870628</v>
      </c>
      <c r="AD19" s="203">
        <f>IFERROR('FED-PID(I)'!AD19+'FED-PID(K)'!AD19+'FED-PID(L)'!AD19+'FED-PID(P)'!AD19,"")</f>
        <v>4.2074240000000005</v>
      </c>
      <c r="AE19" s="203">
        <f>IFERROR('FED-PID(I)'!AE19+'FED-PID(K)'!AE19+'FED-PID(L)'!AE19+'FED-PID(P)'!AE19,"")</f>
        <v>2.526221</v>
      </c>
      <c r="AF19" s="203">
        <f>IFERROR('FED-PID(I)'!AF19+'FED-PID(K)'!AF19+'FED-PID(L)'!AF19+'FED-PID(P)'!AF19,"")</f>
        <v>4.9100080000000004</v>
      </c>
      <c r="AG19" s="203">
        <f>IFERROR('FED-PID(I)'!AG19+'FED-PID(K)'!AG19+'FED-PID(L)'!AG19+'FED-PID(P)'!AG19,"")</f>
        <v>4.5827640000000001</v>
      </c>
      <c r="AH19" s="203">
        <f>IFERROR('FED-PID(I)'!AH19+'FED-PID(K)'!AH19+'FED-PID(L)'!AH19+'FED-PID(P)'!AH19,"")</f>
        <v>3.9299999999999997</v>
      </c>
      <c r="AI19" s="203">
        <f>IFERROR('FED-PID(I)'!AI19+'FED-PID(K)'!AI19+'FED-PID(L)'!AI19+'FED-PID(P)'!AI19,"")</f>
        <v>3.1939040000000003</v>
      </c>
      <c r="AJ19" s="203">
        <f>IFERROR('FED-PID(I)'!AJ19+'FED-PID(K)'!AJ19+'FED-PID(L)'!AJ19+'FED-PID(P)'!AJ20,"")</f>
        <v>3.8936759999999997</v>
      </c>
      <c r="AK19" s="203">
        <f>IFERROR('FED-PID(I)'!AK19+'FED-PID(K)'!AK19+'FED-PID(L)'!AK19+'FED-PID(P)'!AK20,"")</f>
        <v>3.8262070000000001</v>
      </c>
      <c r="AL19" s="203">
        <f>IFERROR('FED-PID(I)'!AL19+'FED-PID(K)'!AL19+'FED-PID(L)'!AL19+'FED-PID(P)'!AL20,"")</f>
        <v>3.0056379999999998</v>
      </c>
      <c r="AM19" s="203">
        <f>IFERROR('FED-PID(I)'!AM19+'FED-PID(K)'!AM19+'FED-PID(L)'!AM19+'FED-PID(P)'!AM20,"")</f>
        <v>2.3305320000000003</v>
      </c>
      <c r="AN19" s="203">
        <f>IFERROR('FED-PID(I)'!AN19+'FED-PID(K)'!AN19+'FED-PID(L)'!AN19+'FED-PID(P)'!AN20,"")</f>
        <v>5.1264039999999991</v>
      </c>
      <c r="AO19" s="203">
        <f>IFERROR('FED-PID(I)'!AO19+'FED-PID(K)'!AO19+'FED-PID(L)'!AO19+'FED-PID(P)'!AO20,"")</f>
        <v>2.8982300000000003</v>
      </c>
      <c r="AP19" s="203">
        <f>IFERROR('FED-PID(I)'!AP19+'FED-PID(K)'!AP19+'FED-PID(L)'!AP19+'FED-PID(P)'!AP20,"")</f>
        <v>5.6613829999999998</v>
      </c>
      <c r="AQ19" s="203">
        <f>IFERROR('FED-PID(I)'!AQ19+'FED-PID(K)'!AQ19+'FED-PID(L)'!AQ19+'FED-PID(P)'!AQ20,"")</f>
        <v>3.91</v>
      </c>
      <c r="AR19" s="203">
        <f>'FED-PID(K)'!AR19+'FED-PID(L)'!AR19+'FED-PID(I)'!AR19+'FED-PID(P)'!AR20</f>
        <v>5.1439969999999997</v>
      </c>
      <c r="AS19" s="203">
        <f>'FED-PID(K)'!AS19+'FED-PID(L)'!AS19+'FED-PID(I)'!AS19+'FED-PID(P)'!AS20</f>
        <v>5.5391889999999995</v>
      </c>
      <c r="AT19" s="203">
        <f>'FED-PID(K)'!AT19+'FED-PID(L)'!AT19+'FED-PID(I)'!AT19+'FED-PID(P)'!AT20</f>
        <v>3.4065660000000002</v>
      </c>
      <c r="AU19" s="203">
        <f>'FED-PID(K)'!AU19+'FED-PID(L)'!AU19+'FED-PID(I)'!AU19+'FED-PID(P)'!AU20</f>
        <v>6.27</v>
      </c>
      <c r="AV19" s="203">
        <f>'FED-PID(K)'!AV19+'FED-PID(L)'!AV19+'FED-PID(I)'!AV19+'FED-PID(P)'!AV20</f>
        <v>5.4175640000000005</v>
      </c>
      <c r="AW19" s="203">
        <f>'FED-PID(K)'!AW19+'FED-PID(L)'!AW19+'FED-PID(I)'!AW19+'FED-PID(P)'!AW20</f>
        <v>7.698912</v>
      </c>
      <c r="AX19" s="203">
        <f>'FED-PID(K)'!AX19+'FED-PID(L)'!AX19+'FED-PID(I)'!AX19+'FED-PID(P)'!AX20</f>
        <v>7.4815130000000005</v>
      </c>
      <c r="AY19" s="203">
        <f>'FED-PID(K)'!AY19+'FED-PID(L)'!AY19+'FED-PID(I)'!AY19+'FED-PID(P)'!AY20</f>
        <v>7.3146680000000002</v>
      </c>
      <c r="AZ19" s="203">
        <f>'FED-PID(K)'!AZ19+'FED-PID(L)'!AZ19+'FED-PID(I)'!AZ19+'FED-PID(P)'!AZ20</f>
        <v>6.2869599999999997</v>
      </c>
      <c r="BA19" s="384">
        <f>'FED-PID(K)'!BA19+'FED-PID(L)'!BA19+'FED-PID(I)'!BA19+'FED-PID(P)'!BA20</f>
        <v>6.8562819999999993</v>
      </c>
      <c r="BB19" s="384">
        <f>'FED-PID(K)'!BB19+'FED-PID(L)'!BB19+'FED-PID(I)'!BB19+'FED-PID(P)'!BB20</f>
        <v>6.6752349999999998</v>
      </c>
      <c r="BC19" s="384">
        <f>'FED-PID(K)'!BC19+'FED-PID(L)'!BC19+'FED-PID(I)'!BC19+'FED-PID(P)'!BC20</f>
        <v>5.42</v>
      </c>
      <c r="BD19" s="384">
        <f>'FED-PID(K)'!BD19+'FED-PID(L)'!BD19+'FED-PID(I)'!BD19+'FED-PID(P)'!BD20</f>
        <v>4.0465489999999997</v>
      </c>
      <c r="BE19" s="384">
        <f>'FED-PID(K)'!BE19+'FED-PID(L)'!BE19+'FED-PID(I)'!BE19+'FED-PID(P)'!BE20</f>
        <v>0.56315300000000001</v>
      </c>
      <c r="BF19" s="267">
        <f ca="1">SUM(OFFSET(BF19,0,-1,):OFFSET(BF19,0,-8))</f>
        <v>44.644359999999999</v>
      </c>
    </row>
    <row r="20" spans="1:59" s="212" customFormat="1" ht="15" x14ac:dyDescent="0.2">
      <c r="A20" s="212" t="s">
        <v>41</v>
      </c>
      <c r="B20" s="203">
        <f>IFERROR('FED-PID(I)'!B20+'FED-PID(K)'!B20+'FED-PID(L)'!B20+'FED-PID(P)'!B20,"")</f>
        <v>5.7993750000000004</v>
      </c>
      <c r="C20" s="203">
        <f>IFERROR('FED-PID(I)'!C20+'FED-PID(K)'!C20+'FED-PID(L)'!C20+'FED-PID(P)'!C20,"")</f>
        <v>3.7450559999999999</v>
      </c>
      <c r="D20" s="203">
        <f>IFERROR('FED-PID(I)'!D20+'FED-PID(K)'!D20+'FED-PID(L)'!D20+'FED-PID(P)'!D20,"")</f>
        <v>6.3599999999999994</v>
      </c>
      <c r="E20" s="203">
        <f>IFERROR('FED-PID(I)'!E20+'FED-PID(K)'!E20+'FED-PID(L)'!E20+'FED-PID(P)'!E20,"")</f>
        <v>5.3599999999999994</v>
      </c>
      <c r="F20" s="203">
        <f>IFERROR('FED-PID(I)'!F20+'FED-PID(K)'!F20+'FED-PID(L)'!F20+'FED-PID(P)'!F20,"")</f>
        <v>5.5659650000000003</v>
      </c>
      <c r="G20" s="203">
        <f>IFERROR('FED-PID(I)'!G20+'FED-PID(K)'!G20+'FED-PID(L)'!G20+'FED-PID(P)'!G20,"")</f>
        <v>5.442742</v>
      </c>
      <c r="H20" s="203">
        <f>IFERROR('FED-PID(I)'!H20+'FED-PID(K)'!H20+'FED-PID(L)'!H20+'FED-PID(P)'!H20,"")</f>
        <v>6.2329129999999999</v>
      </c>
      <c r="I20" s="203">
        <f>IFERROR('FED-PID(I)'!I20+'FED-PID(K)'!I20+'FED-PID(L)'!I20+'FED-PID(P)'!I20,"")</f>
        <v>9.3434029999999986</v>
      </c>
      <c r="J20" s="203">
        <f>IFERROR('FED-PID(I)'!J20+'FED-PID(K)'!J20+'FED-PID(L)'!J20+'FED-PID(P)'!J20,"")</f>
        <v>10.734102</v>
      </c>
      <c r="K20" s="203">
        <f>IFERROR('FED-PID(I)'!K20+'FED-PID(K)'!K20+'FED-PID(L)'!K20+'FED-PID(P)'!K20,"")</f>
        <v>10.579295</v>
      </c>
      <c r="L20" s="203">
        <f>IFERROR('FED-PID(I)'!L20+'FED-PID(K)'!L20+'FED-PID(L)'!L20+'FED-PID(P)'!L20,"")</f>
        <v>6.9858739999999999</v>
      </c>
      <c r="M20" s="203">
        <f>IFERROR('FED-PID(I)'!M20+'FED-PID(K)'!M20+'FED-PID(L)'!M20+'FED-PID(P)'!M20,"")</f>
        <v>10.763065000000001</v>
      </c>
      <c r="N20" s="203">
        <f>IFERROR('FED-PID(I)'!N20+'FED-PID(K)'!N20+'FED-PID(L)'!N20+'FED-PID(P)'!N20,"")</f>
        <v>9.0079809999999991</v>
      </c>
      <c r="O20" s="203">
        <f>IFERROR('FED-PID(I)'!O20+'FED-PID(K)'!O20+'FED-PID(L)'!O20+'FED-PID(P)'!O20,"")</f>
        <v>5.1156239999999995</v>
      </c>
      <c r="P20" s="203">
        <f>IFERROR('FED-PID(I)'!P20+'FED-PID(K)'!P20+'FED-PID(L)'!P20+'FED-PID(P)'!P20,"")</f>
        <v>9.8157960000000006</v>
      </c>
      <c r="Q20" s="203">
        <f>IFERROR('FED-PID(I)'!Q20+'FED-PID(K)'!Q20+'FED-PID(L)'!Q20+'FED-PID(P)'!Q20,"")</f>
        <v>6.8325640000000005</v>
      </c>
      <c r="R20" s="203">
        <f>IFERROR('FED-PID(I)'!R20+'FED-PID(K)'!R20+'FED-PID(L)'!R20+'FED-PID(P)'!R20,"")</f>
        <v>4.9402419999999996</v>
      </c>
      <c r="S20" s="203">
        <f>IFERROR('FED-PID(I)'!S20+'FED-PID(K)'!S20+'FED-PID(L)'!S20+'FED-PID(P)'!S20,"")</f>
        <v>3.779328</v>
      </c>
      <c r="T20" s="203">
        <f>IFERROR('FED-PID(I)'!T20+'FED-PID(K)'!T20+'FED-PID(L)'!T20+'FED-PID(P)'!T20,"")</f>
        <v>3.0203030000000002</v>
      </c>
      <c r="U20" s="203">
        <f>IFERROR('FED-PID(I)'!U20+'FED-PID(K)'!U20+'FED-PID(L)'!U20+'FED-PID(P)'!U20,"")</f>
        <v>6.8959090000000005</v>
      </c>
      <c r="V20" s="203">
        <f>IFERROR('FED-PID(I)'!V20+'FED-PID(K)'!V20+'FED-PID(L)'!V20+'FED-PID(P)'!V20,"")</f>
        <v>5.592428</v>
      </c>
      <c r="W20" s="203">
        <f>IFERROR('FED-PID(I)'!W20+'FED-PID(K)'!W20+'FED-PID(L)'!W20+'FED-PID(P)'!W20,"")</f>
        <v>6.39621</v>
      </c>
      <c r="X20" s="203">
        <f>IFERROR('FED-PID(I)'!X20+'FED-PID(K)'!X20+'FED-PID(L)'!X20+'FED-PID(P)'!X20,"")</f>
        <v>6.7786099999999996</v>
      </c>
      <c r="Y20" s="203">
        <f>IFERROR('FED-PID(I)'!Y20+'FED-PID(K)'!Y20+'FED-PID(L)'!Y20+'FED-PID(P)'!Y20,"")</f>
        <v>6.3118069999999991</v>
      </c>
      <c r="Z20" s="203">
        <f>IFERROR('FED-PID(I)'!Z20+'FED-PID(K)'!Z20+'FED-PID(L)'!Z20+'FED-PID(P)'!Z20,"")</f>
        <v>5.7391510000000006</v>
      </c>
      <c r="AA20" s="203">
        <f>IFERROR('FED-PID(I)'!AA20+'FED-PID(K)'!AA20+'FED-PID(L)'!AA20+'FED-PID(P)'!AA20,"")</f>
        <v>5.4225899999999996</v>
      </c>
      <c r="AB20" s="203">
        <f>IFERROR('FED-PID(I)'!AB20+'FED-PID(K)'!AB20+'FED-PID(L)'!AB20+'FED-PID(P)'!AB20,"")</f>
        <v>5.2467170000000003</v>
      </c>
      <c r="AC20" s="203">
        <f>IFERROR('FED-PID(I)'!AC20+'FED-PID(K)'!AC20+'FED-PID(L)'!AC20+'FED-PID(P)'!AC20,"")</f>
        <v>5.3482469999999989</v>
      </c>
      <c r="AD20" s="203">
        <f>IFERROR('FED-PID(I)'!AD20+'FED-PID(K)'!AD20+'FED-PID(L)'!AD20+'FED-PID(P)'!AD20,"")</f>
        <v>7.9291289999999996</v>
      </c>
      <c r="AE20" s="203">
        <f>IFERROR('FED-PID(I)'!AE20+'FED-PID(K)'!AE20+'FED-PID(L)'!AE20+'FED-PID(P)'!AE20,"")</f>
        <v>6.1688589999999994</v>
      </c>
      <c r="AF20" s="203">
        <f>IFERROR('FED-PID(I)'!AF20+'FED-PID(K)'!AF20+'FED-PID(L)'!AF20+'FED-PID(P)'!AF20,"")</f>
        <v>12.985492000000001</v>
      </c>
      <c r="AG20" s="203">
        <f>IFERROR('FED-PID(I)'!AG20+'FED-PID(K)'!AG20+'FED-PID(L)'!AG20+'FED-PID(P)'!AG20,"")</f>
        <v>11.361282999999998</v>
      </c>
      <c r="AH20" s="203">
        <f>IFERROR('FED-PID(I)'!AH20+'FED-PID(K)'!AH20+'FED-PID(L)'!AH20+'FED-PID(P)'!AH20,"")</f>
        <v>6.88</v>
      </c>
      <c r="AI20" s="203">
        <f>IFERROR('FED-PID(I)'!AI20+'FED-PID(K)'!AI20+'FED-PID(L)'!AI20+'FED-PID(P)'!AI20,"")</f>
        <v>6.6418639999999991</v>
      </c>
      <c r="AJ20" s="203">
        <f>IFERROR('FED-PID(I)'!AJ20+'FED-PID(K)'!AJ20+'FED-PID(L)'!AJ20+'FED-PID(P)'!AJ21,"")</f>
        <v>7.0562810000000002</v>
      </c>
      <c r="AK20" s="203">
        <f>IFERROR('FED-PID(I)'!AK20+'FED-PID(K)'!AK20+'FED-PID(L)'!AK20+'FED-PID(P)'!AK21,"")</f>
        <v>7.8326960000000003</v>
      </c>
      <c r="AL20" s="203">
        <f>IFERROR('FED-PID(I)'!AL20+'FED-PID(K)'!AL20+'FED-PID(L)'!AL20+'FED-PID(P)'!AL21,"")</f>
        <v>5.9507200000000005</v>
      </c>
      <c r="AM20" s="203">
        <f>IFERROR('FED-PID(I)'!AM20+'FED-PID(K)'!AM20+'FED-PID(L)'!AM20+'FED-PID(P)'!AM21,"")</f>
        <v>5.18032</v>
      </c>
      <c r="AN20" s="203">
        <f>IFERROR('FED-PID(I)'!AN20+'FED-PID(K)'!AN20+'FED-PID(L)'!AN20+'FED-PID(P)'!AN21,"")</f>
        <v>8.4288129999999999</v>
      </c>
      <c r="AO20" s="203">
        <f>IFERROR('FED-PID(I)'!AO20+'FED-PID(K)'!AO20+'FED-PID(L)'!AO20+'FED-PID(P)'!AO21,"")</f>
        <v>5.9823599999999999</v>
      </c>
      <c r="AP20" s="203">
        <f>IFERROR('FED-PID(I)'!AP20+'FED-PID(K)'!AP20+'FED-PID(L)'!AP20+'FED-PID(P)'!AP21,"")</f>
        <v>10.996278999999999</v>
      </c>
      <c r="AQ20" s="203">
        <f>IFERROR('FED-PID(I)'!AQ20+'FED-PID(K)'!AQ20+'FED-PID(L)'!AQ20+'FED-PID(P)'!AQ21,"")</f>
        <v>9.2815999999999992</v>
      </c>
      <c r="AR20" s="203">
        <f>'FED-PID(K)'!AR20+'FED-PID(L)'!AR20+'FED-PID(I)'!AR20+'FED-PID(P)'!AR21</f>
        <v>9.9151509999999998</v>
      </c>
      <c r="AS20" s="203">
        <f>'FED-PID(K)'!AS20+'FED-PID(L)'!AS20+'FED-PID(I)'!AS20+'FED-PID(P)'!AS21</f>
        <v>11.142821</v>
      </c>
      <c r="AT20" s="203">
        <f>'FED-PID(K)'!AT20+'FED-PID(L)'!AT20+'FED-PID(I)'!AT20+'FED-PID(P)'!AT21</f>
        <v>9.9489000000000001</v>
      </c>
      <c r="AU20" s="203">
        <f>'FED-PID(K)'!AU20+'FED-PID(L)'!AU20+'FED-PID(I)'!AU20+'FED-PID(P)'!AU21</f>
        <v>12.07</v>
      </c>
      <c r="AV20" s="203">
        <f>'FED-PID(K)'!AV20+'FED-PID(L)'!AV20+'FED-PID(I)'!AV20+'FED-PID(P)'!AV21</f>
        <v>17.609058000000001</v>
      </c>
      <c r="AW20" s="203">
        <f>'FED-PID(K)'!AW20+'FED-PID(L)'!AW20+'FED-PID(I)'!AW20+'FED-PID(P)'!AW21</f>
        <v>20.438233</v>
      </c>
      <c r="AX20" s="203">
        <f>'FED-PID(K)'!AX20+'FED-PID(L)'!AX20+'FED-PID(I)'!AX20+'FED-PID(P)'!AX21</f>
        <v>14.462521000000001</v>
      </c>
      <c r="AY20" s="203">
        <f>'FED-PID(K)'!AY20+'FED-PID(L)'!AY20+'FED-PID(I)'!AY20+'FED-PID(P)'!AY21</f>
        <v>16.247897000000002</v>
      </c>
      <c r="AZ20" s="203">
        <f>'FED-PID(K)'!AZ20+'FED-PID(L)'!AZ20+'FED-PID(I)'!AZ20+'FED-PID(P)'!AZ21</f>
        <v>19.771871000000001</v>
      </c>
      <c r="BA20" s="384">
        <f>'FED-PID(K)'!BA20+'FED-PID(L)'!BA20+'FED-PID(I)'!BA20+'FED-PID(P)'!BA21</f>
        <v>13.840266</v>
      </c>
      <c r="BB20" s="384">
        <f>'FED-PID(K)'!BB20+'FED-PID(L)'!BB20+'FED-PID(I)'!BB20+'FED-PID(P)'!BB21</f>
        <v>16.889999999999997</v>
      </c>
      <c r="BC20" s="384">
        <f>'FED-PID(K)'!BC20+'FED-PID(L)'!BC20+'FED-PID(I)'!BC20+'FED-PID(P)'!BC21</f>
        <v>18.559999999999995</v>
      </c>
      <c r="BD20" s="384">
        <f>'FED-PID(K)'!BD20+'FED-PID(L)'!BD20+'FED-PID(I)'!BD20+'FED-PID(P)'!BD21</f>
        <v>19.194044000000002</v>
      </c>
      <c r="BE20" s="384">
        <f>'FED-PID(K)'!BE20+'FED-PID(L)'!BE20+'FED-PID(I)'!BE20+'FED-PID(P)'!BE21</f>
        <v>3.2675109999999998</v>
      </c>
      <c r="BF20" s="267">
        <f ca="1">SUM(OFFSET(BF20,0,-1,):OFFSET(BF20,0,-8))</f>
        <v>122.23411000000002</v>
      </c>
      <c r="BG20" s="214"/>
    </row>
    <row r="21" spans="1:59" ht="14.25" x14ac:dyDescent="0.2">
      <c r="A21" s="205" t="s">
        <v>40</v>
      </c>
      <c r="B21" s="195">
        <f>IFERROR(B20/B17,"")</f>
        <v>0.41561158030115597</v>
      </c>
      <c r="C21" s="195">
        <f>IFERROR(C20/C17,"")</f>
        <v>0.64856147924530383</v>
      </c>
      <c r="D21" s="195">
        <f t="shared" ref="D21:J21" si="33">IFERROR(D20/D17,"")</f>
        <v>0.72272727272727255</v>
      </c>
      <c r="E21" s="195">
        <f t="shared" si="33"/>
        <v>1.3073170731707318</v>
      </c>
      <c r="F21" s="195">
        <f t="shared" si="33"/>
        <v>0.53339923401241696</v>
      </c>
      <c r="G21" s="195">
        <f t="shared" si="33"/>
        <v>0.67232851011832573</v>
      </c>
      <c r="H21" s="195">
        <f t="shared" si="33"/>
        <v>0.5870685261605173</v>
      </c>
      <c r="I21" s="195">
        <f t="shared" si="33"/>
        <v>0.73823654645036352</v>
      </c>
      <c r="J21" s="195">
        <f t="shared" si="33"/>
        <v>1.2036847609395336</v>
      </c>
      <c r="K21" s="195">
        <f t="shared" ref="K21:S21" si="34">IFERROR(K20/K17,"")</f>
        <v>1.2003568860258937</v>
      </c>
      <c r="L21" s="195">
        <f t="shared" si="34"/>
        <v>0.66096269353683956</v>
      </c>
      <c r="M21" s="195">
        <f t="shared" si="34"/>
        <v>0.64526300498659461</v>
      </c>
      <c r="N21" s="195">
        <f t="shared" si="34"/>
        <v>0.57937506600631827</v>
      </c>
      <c r="O21" s="195">
        <f t="shared" si="34"/>
        <v>0.352353121798472</v>
      </c>
      <c r="P21" s="195">
        <f t="shared" si="34"/>
        <v>0.51903956648508376</v>
      </c>
      <c r="Q21" s="195">
        <f t="shared" si="34"/>
        <v>0.61693251476132094</v>
      </c>
      <c r="R21" s="195">
        <f t="shared" si="34"/>
        <v>0.28066093207133752</v>
      </c>
      <c r="S21" s="195">
        <f t="shared" si="34"/>
        <v>0.28606675320841546</v>
      </c>
      <c r="T21" s="195">
        <f t="shared" ref="T21:BF21" si="35">IFERROR(T20/T17,"")</f>
        <v>0.2596695718082847</v>
      </c>
      <c r="U21" s="195">
        <f t="shared" si="35"/>
        <v>0.47218385449533729</v>
      </c>
      <c r="V21" s="195">
        <f t="shared" si="35"/>
        <v>0.31956174478101951</v>
      </c>
      <c r="W21" s="195">
        <f t="shared" si="35"/>
        <v>0.40504891203989257</v>
      </c>
      <c r="X21" s="195">
        <f t="shared" si="35"/>
        <v>0.38995769241987127</v>
      </c>
      <c r="Y21" s="195">
        <f t="shared" si="35"/>
        <v>0.32822386717052021</v>
      </c>
      <c r="Z21" s="195">
        <f t="shared" si="35"/>
        <v>0.37380029155525357</v>
      </c>
      <c r="AA21" s="195">
        <f t="shared" si="35"/>
        <v>0.34956502197952305</v>
      </c>
      <c r="AB21" s="195">
        <f t="shared" si="35"/>
        <v>0.31193121281199787</v>
      </c>
      <c r="AC21" s="195">
        <f t="shared" si="35"/>
        <v>0.3003206285642826</v>
      </c>
      <c r="AD21" s="195">
        <f t="shared" si="35"/>
        <v>0.35659831519594098</v>
      </c>
      <c r="AE21" s="195">
        <f t="shared" si="35"/>
        <v>0.32450746489437038</v>
      </c>
      <c r="AF21" s="195">
        <f t="shared" si="35"/>
        <v>1.7056739586883951</v>
      </c>
      <c r="AG21" s="195">
        <f t="shared" si="35"/>
        <v>0.61210662986396047</v>
      </c>
      <c r="AH21" s="195">
        <f t="shared" si="35"/>
        <v>0.74217907227615965</v>
      </c>
      <c r="AI21" s="195">
        <f t="shared" si="35"/>
        <v>0.49368234213288215</v>
      </c>
      <c r="AJ21" s="195">
        <f t="shared" si="35"/>
        <v>0.52290884622638401</v>
      </c>
      <c r="AK21" s="195">
        <f t="shared" si="35"/>
        <v>0.4058839864650341</v>
      </c>
      <c r="AL21" s="195">
        <f t="shared" si="35"/>
        <v>0.49860938329649523</v>
      </c>
      <c r="AM21" s="195">
        <f t="shared" si="35"/>
        <v>0.4421186759278265</v>
      </c>
      <c r="AN21" s="195">
        <f t="shared" si="35"/>
        <v>0.47159440884421666</v>
      </c>
      <c r="AO21" s="195">
        <f t="shared" si="35"/>
        <v>0.41302831925126376</v>
      </c>
      <c r="AP21" s="195">
        <f t="shared" si="35"/>
        <v>0.52587841010655656</v>
      </c>
      <c r="AQ21" s="195">
        <f t="shared" si="35"/>
        <v>0.49370212765957439</v>
      </c>
      <c r="AR21" s="195">
        <f t="shared" ref="AR21:AS21" si="36">IFERROR(AR20/AR17,"")</f>
        <v>0.66392505173715377</v>
      </c>
      <c r="AS21" s="195">
        <f t="shared" si="36"/>
        <v>0.53013877603296533</v>
      </c>
      <c r="AT21" s="195">
        <f t="shared" ref="AT21:AU21" si="37">IFERROR(AT20/AT17,"")</f>
        <v>0.56708505831276457</v>
      </c>
      <c r="AU21" s="195">
        <f t="shared" si="37"/>
        <v>2.4957833254793012</v>
      </c>
      <c r="AV21" s="195">
        <f t="shared" ref="AV21" si="38">IFERROR(AV20/AV17,"")</f>
        <v>26.649340389757995</v>
      </c>
      <c r="AW21" s="195">
        <f t="shared" ref="AW21:AX21" si="39">IFERROR(AW20/AW17,"")</f>
        <v>33.350411939304841</v>
      </c>
      <c r="AX21" s="195">
        <f t="shared" si="39"/>
        <v>18.696539286914703</v>
      </c>
      <c r="AY21" s="195">
        <f t="shared" ref="AY21" si="40">IFERROR(AY20/AY17,"")</f>
        <v>20.404394608021661</v>
      </c>
      <c r="AZ21" s="195">
        <f t="shared" ref="AZ21:BA21" si="41">IFERROR(AZ20/AZ17,"")</f>
        <v>17.726562492995669</v>
      </c>
      <c r="BA21" s="195">
        <f t="shared" si="41"/>
        <v>13.991528413680298</v>
      </c>
      <c r="BB21" s="195">
        <f t="shared" ref="BB21:BC21" si="42">IFERROR(BB20/BB17,"")</f>
        <v>3.7408969293194172</v>
      </c>
      <c r="BC21" s="195">
        <f t="shared" si="42"/>
        <v>13.037837123976763</v>
      </c>
      <c r="BD21" s="195">
        <f t="shared" ref="BD21:BE21" si="43">IFERROR(BD20/BD17,"")</f>
        <v>12.285611325215912</v>
      </c>
      <c r="BE21" s="195">
        <f t="shared" si="43"/>
        <v>14.512982802117756</v>
      </c>
      <c r="BF21" s="197">
        <f t="shared" ca="1" si="35"/>
        <v>10.721936715069749</v>
      </c>
    </row>
    <row r="22" spans="1:59" ht="14.25" x14ac:dyDescent="0.2">
      <c r="A22" s="205" t="s">
        <v>50</v>
      </c>
      <c r="B22" s="195">
        <f>IFERROR(B20/B18,"")</f>
        <v>0.91743478471338313</v>
      </c>
      <c r="C22" s="195">
        <f>IFERROR(C20/C18,"")</f>
        <v>0.72860969147294252</v>
      </c>
      <c r="D22" s="195">
        <f t="shared" ref="D22:J22" si="44">IFERROR(D20/D18,"")</f>
        <v>1.1777777777777776</v>
      </c>
      <c r="E22" s="195">
        <f t="shared" si="44"/>
        <v>1.7346278317152102</v>
      </c>
      <c r="F22" s="195">
        <f t="shared" si="44"/>
        <v>0.72783343572233161</v>
      </c>
      <c r="G22" s="195">
        <f t="shared" si="44"/>
        <v>0.7633864040369529</v>
      </c>
      <c r="H22" s="195">
        <f t="shared" si="44"/>
        <v>0.83303725103760218</v>
      </c>
      <c r="I22" s="195">
        <f t="shared" si="44"/>
        <v>1.7701021928011496</v>
      </c>
      <c r="J22" s="195">
        <f t="shared" si="44"/>
        <v>2.0808394771858105</v>
      </c>
      <c r="K22" s="195">
        <f t="shared" ref="K22:S22" si="45">IFERROR(K20/K18,"")</f>
        <v>1.3920712966955577</v>
      </c>
      <c r="L22" s="195">
        <f t="shared" si="45"/>
        <v>0.85896110800849967</v>
      </c>
      <c r="M22" s="195">
        <f t="shared" si="45"/>
        <v>0.91226161026636055</v>
      </c>
      <c r="N22" s="195">
        <f t="shared" si="45"/>
        <v>0.91335712582291551</v>
      </c>
      <c r="O22" s="195">
        <f t="shared" si="45"/>
        <v>0.70860731667281907</v>
      </c>
      <c r="P22" s="195">
        <f t="shared" si="45"/>
        <v>6.3324611180355035</v>
      </c>
      <c r="Q22" s="195">
        <f t="shared" si="45"/>
        <v>1.2564234680236099</v>
      </c>
      <c r="R22" s="195">
        <f t="shared" si="45"/>
        <v>0.36712607941112885</v>
      </c>
      <c r="S22" s="195">
        <f t="shared" si="45"/>
        <v>0.41572366048829601</v>
      </c>
      <c r="T22" s="195">
        <f t="shared" ref="T22:BF22" si="46">IFERROR(T20/T18,"")</f>
        <v>0.28740380313177816</v>
      </c>
      <c r="U22" s="195">
        <f t="shared" si="46"/>
        <v>0.59833837436016812</v>
      </c>
      <c r="V22" s="195">
        <f t="shared" si="46"/>
        <v>0.40920320652614534</v>
      </c>
      <c r="W22" s="195">
        <f t="shared" si="46"/>
        <v>0.54059392384265481</v>
      </c>
      <c r="X22" s="195">
        <f t="shared" si="46"/>
        <v>0.55711853779488851</v>
      </c>
      <c r="Y22" s="195">
        <f t="shared" si="46"/>
        <v>0.52992701526609243</v>
      </c>
      <c r="Z22" s="195">
        <f t="shared" si="46"/>
        <v>0.49574648784213521</v>
      </c>
      <c r="AA22" s="195">
        <f t="shared" si="46"/>
        <v>0.45964202342546073</v>
      </c>
      <c r="AB22" s="195">
        <f t="shared" si="46"/>
        <v>0.41805453997695841</v>
      </c>
      <c r="AC22" s="195">
        <f t="shared" si="46"/>
        <v>0.33306627401369787</v>
      </c>
      <c r="AD22" s="195">
        <f t="shared" si="46"/>
        <v>0.46155916211464815</v>
      </c>
      <c r="AE22" s="195">
        <f t="shared" si="46"/>
        <v>0.43985352236320174</v>
      </c>
      <c r="AF22" s="195">
        <f t="shared" si="46"/>
        <v>0.72483968030115586</v>
      </c>
      <c r="AG22" s="195">
        <f t="shared" si="46"/>
        <v>0.61031966233795121</v>
      </c>
      <c r="AH22" s="195">
        <f t="shared" si="46"/>
        <v>0.4743437268386852</v>
      </c>
      <c r="AI22" s="195">
        <f t="shared" si="46"/>
        <v>0.67761012767325812</v>
      </c>
      <c r="AJ22" s="195">
        <f t="shared" si="46"/>
        <v>0.75144169679342276</v>
      </c>
      <c r="AK22" s="195">
        <f t="shared" si="46"/>
        <v>0.75154442953280309</v>
      </c>
      <c r="AL22" s="195">
        <f t="shared" si="46"/>
        <v>0.64715623386723253</v>
      </c>
      <c r="AM22" s="195">
        <f t="shared" si="46"/>
        <v>0.67295996927958623</v>
      </c>
      <c r="AN22" s="195">
        <f t="shared" si="46"/>
        <v>0.66092034553045531</v>
      </c>
      <c r="AO22" s="195">
        <f t="shared" si="46"/>
        <v>0.60393375259548687</v>
      </c>
      <c r="AP22" s="195">
        <f t="shared" si="46"/>
        <v>0.58372684527532981</v>
      </c>
      <c r="AQ22" s="195">
        <f t="shared" si="46"/>
        <v>0.60084499977925332</v>
      </c>
      <c r="AR22" s="195">
        <f t="shared" ref="AR22:AS22" si="47">IFERROR(AR20/AR18,"")</f>
        <v>0.66419830710052352</v>
      </c>
      <c r="AS22" s="195">
        <f t="shared" si="47"/>
        <v>0.69825176080642326</v>
      </c>
      <c r="AT22" s="195">
        <f t="shared" ref="AT22:AU22" si="48">IFERROR(AT20/AT18,"")</f>
        <v>0.62380519475877994</v>
      </c>
      <c r="AU22" s="195">
        <f t="shared" si="48"/>
        <v>0.66428178315905351</v>
      </c>
      <c r="AV22" s="195">
        <f t="shared" ref="AV22" si="49">IFERROR(AV20/AV18,"")</f>
        <v>0.83942843735255002</v>
      </c>
      <c r="AW22" s="195">
        <f t="shared" ref="AW22:AX22" si="50">IFERROR(AW20/AW18,"")</f>
        <v>0.78602944165509347</v>
      </c>
      <c r="AX22" s="195">
        <f t="shared" si="50"/>
        <v>0.66800236152637149</v>
      </c>
      <c r="AY22" s="195">
        <f t="shared" ref="AY22" si="51">IFERROR(AY20/AY18,"")</f>
        <v>0.7088684110169704</v>
      </c>
      <c r="AZ22" s="195">
        <f t="shared" ref="AZ22:BA22" si="52">IFERROR(AZ20/AZ18,"")</f>
        <v>0.77295879901779019</v>
      </c>
      <c r="BA22" s="195">
        <f t="shared" si="52"/>
        <v>0.77406409395973141</v>
      </c>
      <c r="BB22" s="195">
        <f t="shared" ref="BB22:BC22" si="53">IFERROR(BB20/BB18,"")</f>
        <v>0.76149684400360684</v>
      </c>
      <c r="BC22" s="195">
        <f t="shared" si="53"/>
        <v>0.79759346798452924</v>
      </c>
      <c r="BD22" s="195">
        <f t="shared" ref="BD22:BE22" si="54">IFERROR(BD20/BD18,"")</f>
        <v>0.80075277430120995</v>
      </c>
      <c r="BE22" s="195">
        <f t="shared" si="54"/>
        <v>0.78247393598271209</v>
      </c>
      <c r="BF22" s="197">
        <f t="shared" ca="1" si="46"/>
        <v>0.75627455999949322</v>
      </c>
    </row>
    <row r="23" spans="1:59" ht="14.25" x14ac:dyDescent="0.2">
      <c r="A23" s="207" t="s">
        <v>114</v>
      </c>
      <c r="B23" s="195">
        <f>IFERROR(B20/(SUM(B17:B20)),"")</f>
        <v>0.1928512384079758</v>
      </c>
      <c r="C23" s="195">
        <f>IFERROR(C20/(SUM(C17:C20)),"")</f>
        <v>0.20151540547441099</v>
      </c>
      <c r="D23" s="195">
        <f t="shared" ref="D23:J23" si="55">IFERROR(D20/(SUM(D17:D20)),"")</f>
        <v>0.24804992199687984</v>
      </c>
      <c r="E23" s="195">
        <f t="shared" si="55"/>
        <v>0.30681167716084717</v>
      </c>
      <c r="F23" s="195">
        <f t="shared" si="55"/>
        <v>0.19937378471135184</v>
      </c>
      <c r="G23" s="195">
        <f t="shared" si="55"/>
        <v>0.22960471988098632</v>
      </c>
      <c r="H23" s="195">
        <f t="shared" si="55"/>
        <v>0.21737830019514798</v>
      </c>
      <c r="I23" s="195">
        <f t="shared" si="55"/>
        <v>0.28549612965163601</v>
      </c>
      <c r="J23" s="195">
        <f t="shared" si="55"/>
        <v>0.37716168884610946</v>
      </c>
      <c r="K23" s="195">
        <f t="shared" ref="K23:S23" si="56">IFERROR(K20/(SUM(K17:K20)),"")</f>
        <v>0.33175620515602944</v>
      </c>
      <c r="L23" s="195">
        <f t="shared" si="56"/>
        <v>0.23082066552950362</v>
      </c>
      <c r="M23" s="195">
        <f t="shared" si="56"/>
        <v>0.24280655247525948</v>
      </c>
      <c r="N23" s="195">
        <f t="shared" si="56"/>
        <v>0.22881365963530562</v>
      </c>
      <c r="O23" s="195">
        <f t="shared" si="56"/>
        <v>0.17430157547359779</v>
      </c>
      <c r="P23" s="195">
        <f t="shared" si="56"/>
        <v>0.27798734564882138</v>
      </c>
      <c r="Q23" s="195">
        <f t="shared" si="56"/>
        <v>0.25380687240537603</v>
      </c>
      <c r="R23" s="195">
        <f t="shared" si="56"/>
        <v>0.12134004227388058</v>
      </c>
      <c r="S23" s="195">
        <f t="shared" si="56"/>
        <v>0.13121259776035127</v>
      </c>
      <c r="T23" s="195">
        <f t="shared" ref="T23:BF23" si="57">IFERROR(T20/(SUM(T17:T20)),"")</f>
        <v>0.11167399758793574</v>
      </c>
      <c r="U23" s="195">
        <f t="shared" si="57"/>
        <v>0.18871570807527796</v>
      </c>
      <c r="V23" s="195">
        <f t="shared" si="57"/>
        <v>0.13734042304734831</v>
      </c>
      <c r="W23" s="195">
        <f t="shared" si="57"/>
        <v>0.16864561687267729</v>
      </c>
      <c r="X23" s="195">
        <f t="shared" si="57"/>
        <v>0.1668637646488364</v>
      </c>
      <c r="Y23" s="195">
        <f t="shared" si="57"/>
        <v>0.15048915238541657</v>
      </c>
      <c r="Z23" s="195">
        <f t="shared" si="57"/>
        <v>0.15523697454315846</v>
      </c>
      <c r="AA23" s="195">
        <f t="shared" si="57"/>
        <v>0.1466916767428447</v>
      </c>
      <c r="AB23" s="195">
        <f t="shared" si="57"/>
        <v>0.13637982314011377</v>
      </c>
      <c r="AC23" s="195">
        <f t="shared" si="57"/>
        <v>0.12708221169293393</v>
      </c>
      <c r="AD23" s="195">
        <f t="shared" si="57"/>
        <v>0.15381127428967173</v>
      </c>
      <c r="AE23" s="195">
        <f t="shared" si="57"/>
        <v>0.14782863669334409</v>
      </c>
      <c r="AF23" s="195">
        <f t="shared" si="57"/>
        <v>0.2990422719442884</v>
      </c>
      <c r="AG23" s="195">
        <f t="shared" si="57"/>
        <v>0.21387836665079071</v>
      </c>
      <c r="AH23" s="195">
        <f t="shared" si="57"/>
        <v>0.19893448607386308</v>
      </c>
      <c r="AI23" s="195">
        <f t="shared" si="57"/>
        <v>0.20071278977029181</v>
      </c>
      <c r="AJ23" s="195">
        <f t="shared" si="57"/>
        <v>0.20855243126215958</v>
      </c>
      <c r="AK23" s="195">
        <f t="shared" si="57"/>
        <v>0.1892920076062912</v>
      </c>
      <c r="AL23" s="195">
        <f t="shared" si="57"/>
        <v>0.19778919047666216</v>
      </c>
      <c r="AM23" s="195">
        <f t="shared" si="57"/>
        <v>0.19239314112539321</v>
      </c>
      <c r="AN23" s="195">
        <f t="shared" si="57"/>
        <v>0.19077751654401881</v>
      </c>
      <c r="AO23" s="195">
        <f t="shared" si="57"/>
        <v>0.17981035747526342</v>
      </c>
      <c r="AP23" s="195">
        <f t="shared" si="57"/>
        <v>0.19494866018302123</v>
      </c>
      <c r="AQ23" s="195">
        <f t="shared" si="57"/>
        <v>0.19565263124921767</v>
      </c>
      <c r="AR23" s="195">
        <f t="shared" ref="AR23:AS23" si="58">IFERROR(AR20/(SUM(AR17:AR20)),"")</f>
        <v>0.22072276734362559</v>
      </c>
      <c r="AS23" s="195">
        <f t="shared" si="58"/>
        <v>0.20766038150488006</v>
      </c>
      <c r="AT23" s="195">
        <f t="shared" ref="AT23:AU23" si="59">IFERROR(AT20/(SUM(AT17:AT20)),"")</f>
        <v>0.21236496044110539</v>
      </c>
      <c r="AU23" s="195">
        <f t="shared" si="59"/>
        <v>0.29192555912753876</v>
      </c>
      <c r="AV23" s="195">
        <f t="shared" ref="AV23" si="60">IFERROR(AV20/(SUM(AV17:AV20)),"")</f>
        <v>0.39424886189534059</v>
      </c>
      <c r="AW23" s="195">
        <f t="shared" ref="AW23:AX23" si="61">IFERROR(AW20/(SUM(AW17:AW20)),"")</f>
        <v>0.37328848005030696</v>
      </c>
      <c r="AX23" s="195">
        <f t="shared" si="61"/>
        <v>0.32596754803655914</v>
      </c>
      <c r="AY23" s="195">
        <f t="shared" ref="AY23" si="62">IFERROR(AY20/(SUM(AY17:AY20)),"")</f>
        <v>0.34365444641080184</v>
      </c>
      <c r="AZ23" s="195">
        <f t="shared" ref="AZ23:BA23" si="63">IFERROR(AZ20/(SUM(AZ17:AZ20)),"")</f>
        <v>0.37479608766593037</v>
      </c>
      <c r="BA23" s="195">
        <f t="shared" si="63"/>
        <v>0.34980432691042757</v>
      </c>
      <c r="BB23" s="195">
        <f t="shared" ref="BB23:BC23" si="64">IFERROR(BB20/(SUM(BB17:BB20)),"")</f>
        <v>0.3360512230404199</v>
      </c>
      <c r="BC23" s="195">
        <f t="shared" si="64"/>
        <v>0.38131593814948644</v>
      </c>
      <c r="BD23" s="195">
        <f t="shared" ref="BD23:BE23" si="65">IFERROR(BD20/(SUM(BD17:BD20)),"")</f>
        <v>0.39353902018399073</v>
      </c>
      <c r="BE23" s="195">
        <f t="shared" si="65"/>
        <v>0.39694339430104175</v>
      </c>
      <c r="BF23" s="197">
        <f t="shared" ca="1" si="57"/>
        <v>0.35961206250403532</v>
      </c>
    </row>
    <row r="24" spans="1:59" ht="9.6" customHeight="1" x14ac:dyDescent="0.2">
      <c r="BF24" s="186"/>
    </row>
    <row r="25" spans="1:59" ht="7.15" customHeight="1" x14ac:dyDescent="0.2">
      <c r="BF25" s="186"/>
    </row>
    <row r="26" spans="1:59" ht="15" x14ac:dyDescent="0.2">
      <c r="A26" s="190" t="s">
        <v>49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</row>
    <row r="27" spans="1:59" ht="15" x14ac:dyDescent="0.2">
      <c r="A27" s="187" t="s">
        <v>48</v>
      </c>
      <c r="B27" s="203">
        <f>IFERROR('FED-PID(I)'!B27+'FED-PID(K)'!B27+'FED-PID(L)'!B27+'FED-PID(P)'!B27,"")</f>
        <v>1.7957839999999998</v>
      </c>
      <c r="C27" s="203">
        <f>IFERROR('FED-PID(I)'!C27+'FED-PID(K)'!C27+'FED-PID(L)'!C27+'FED-PID(P)'!C27,"")</f>
        <v>1.121685</v>
      </c>
      <c r="D27" s="203">
        <f>IFERROR('FED-PID(I)'!D27+'FED-PID(K)'!D27+'FED-PID(L)'!D27+'FED-PID(P)'!D27,"")</f>
        <v>1.5</v>
      </c>
      <c r="E27" s="203">
        <f>IFERROR('FED-PID(I)'!E27+'FED-PID(K)'!E27+'FED-PID(L)'!E27+'FED-PID(P)'!E27,"")</f>
        <v>1.31</v>
      </c>
      <c r="F27" s="203">
        <f>IFERROR('FED-PID(I)'!F27+'FED-PID(K)'!F27+'FED-PID(L)'!F27+'FED-PID(P)'!F27,"")</f>
        <v>1.396854</v>
      </c>
      <c r="G27" s="203">
        <f>IFERROR('FED-PID(I)'!G27+'FED-PID(K)'!G27+'FED-PID(L)'!G27+'FED-PID(P)'!G27,"")</f>
        <v>1.0344009999999999</v>
      </c>
      <c r="H27" s="203">
        <f>IFERROR('FED-PID(I)'!H27+'FED-PID(K)'!H27+'FED-PID(L)'!H27+'FED-PID(P)'!H27,"")</f>
        <v>1.572873</v>
      </c>
      <c r="I27" s="203">
        <f>IFERROR('FED-PID(I)'!I27+'FED-PID(K)'!I27+'FED-PID(L)'!I27+'FED-PID(P)'!I27,"")</f>
        <v>1.6802169999999998</v>
      </c>
      <c r="J27" s="203">
        <f>IFERROR('FED-PID(I)'!J27+'FED-PID(K)'!J27+'FED-PID(L)'!J27+'FED-PID(P)'!J27,"")</f>
        <v>1.0506</v>
      </c>
      <c r="K27" s="203">
        <f>IFERROR('FED-PID(I)'!K27+'FED-PID(K)'!K27+'FED-PID(L)'!K27+'FED-PID(P)'!K27,"")</f>
        <v>1.241503</v>
      </c>
      <c r="L27" s="203">
        <f>IFERROR('FED-PID(I)'!L27+'FED-PID(K)'!L27+'FED-PID(L)'!L27+'FED-PID(P)'!L27,"")</f>
        <v>2.0239850000000001</v>
      </c>
      <c r="M27" s="203">
        <f>IFERROR('FED-PID(I)'!M27+'FED-PID(K)'!M27+'FED-PID(L)'!M27+'FED-PID(P)'!M27,"")</f>
        <v>1.8396430000000001</v>
      </c>
      <c r="N27" s="203">
        <f>IFERROR('FED-PID(I)'!N27+'FED-PID(K)'!N27+'FED-PID(L)'!N27+'FED-PID(P)'!N27,"")</f>
        <v>2.3035809999999999</v>
      </c>
      <c r="O27" s="203">
        <f>IFERROR('FED-PID(I)'!O27+'FED-PID(K)'!O27+'FED-PID(L)'!O27+'FED-PID(P)'!O27,"")</f>
        <v>0.53723799999999999</v>
      </c>
      <c r="P27" s="203">
        <f>IFERROR('FED-PID(I)'!P27+'FED-PID(K)'!P27+'FED-PID(L)'!P27+'FED-PID(P)'!P27,"")</f>
        <v>1.765072</v>
      </c>
      <c r="Q27" s="203">
        <f>IFERROR('FED-PID(I)'!Q27+'FED-PID(K)'!Q27+'FED-PID(L)'!Q27+'FED-PID(P)'!Q27,"")</f>
        <v>0.77774100000000002</v>
      </c>
      <c r="R27" s="203">
        <f>IFERROR('FED-PID(I)'!R27+'FED-PID(K)'!R27+'FED-PID(L)'!R27+'FED-PID(P)'!R27,"")</f>
        <v>2.2375989999999999</v>
      </c>
      <c r="S27" s="203">
        <f>IFERROR('FED-PID(I)'!S27+'FED-PID(K)'!S27+'FED-PID(L)'!S27+'FED-PID(P)'!S27,"")</f>
        <v>1.524038</v>
      </c>
      <c r="T27" s="203">
        <f>IFERROR('FED-PID(I)'!T27+'FED-PID(K)'!T27+'FED-PID(L)'!T27+'FED-PID(P)'!T27,"")</f>
        <v>0.83394999999999997</v>
      </c>
      <c r="U27" s="203">
        <f>IFERROR('FED-PID(I)'!U27+'FED-PID(K)'!U27+'FED-PID(L)'!U27+'FED-PID(P)'!U27,"")</f>
        <v>2.2688649999999999</v>
      </c>
      <c r="V27" s="203">
        <f>IFERROR('FED-PID(I)'!V27+'FED-PID(K)'!V27+'FED-PID(L)'!V27+'FED-PID(P)'!V27,"")</f>
        <v>2.074141</v>
      </c>
      <c r="W27" s="203">
        <f>IFERROR('FED-PID(I)'!W27+'FED-PID(K)'!W27+'FED-PID(L)'!W27+'FED-PID(P)'!W27,"")</f>
        <v>1.4615870000000002</v>
      </c>
      <c r="X27" s="203">
        <f>IFERROR('FED-PID(I)'!X27+'FED-PID(K)'!X27+'FED-PID(L)'!X27+'FED-PID(P)'!X27,"")</f>
        <v>2.0303399999999998</v>
      </c>
      <c r="Y27" s="203">
        <f>IFERROR('FED-PID(I)'!Y27+'FED-PID(K)'!Y27+'FED-PID(L)'!Y27+'FED-PID(P)'!Y27,"")</f>
        <v>1.8541189999999999</v>
      </c>
      <c r="Z27" s="203">
        <f>IFERROR('FED-PID(I)'!Z27+'FED-PID(K)'!Z27+'FED-PID(L)'!Z27+'FED-PID(P)'!Z27,"")</f>
        <v>1.8978130000000002</v>
      </c>
      <c r="AA27" s="203">
        <f>IFERROR('FED-PID(I)'!AA27+'FED-PID(K)'!AA27+'FED-PID(L)'!AA27+'FED-PID(P)'!AA27,"")</f>
        <v>1.9713480000000001</v>
      </c>
      <c r="AB27" s="203">
        <f>IFERROR('FED-PID(I)'!AB27+'FED-PID(K)'!AB27+'FED-PID(L)'!AB27+'FED-PID(P)'!AB27,"")</f>
        <v>1.215611</v>
      </c>
      <c r="AC27" s="203">
        <f>IFERROR('FED-PID(I)'!AC27+'FED-PID(K)'!AC27+'FED-PID(L)'!AC27+'FED-PID(P)'!AC27,"")</f>
        <v>1.7680579999999999</v>
      </c>
      <c r="AD27" s="203">
        <f>IFERROR('FED-PID(I)'!AD27+'FED-PID(K)'!AD27+'FED-PID(L)'!AD27+'FED-PID(P)'!AD27,"")</f>
        <v>1.5719669999999999</v>
      </c>
      <c r="AE27" s="203">
        <f>IFERROR('FED-PID(I)'!AE27+'FED-PID(K)'!AE27+'FED-PID(L)'!AE27+'FED-PID(P)'!AE27,"")</f>
        <v>1.059966</v>
      </c>
      <c r="AF27" s="203">
        <f>IFERROR('FED-PID(I)'!AF27+'FED-PID(K)'!AF27+'FED-PID(L)'!AF27+'FED-PID(P)'!AF27,"")</f>
        <v>2.0175399999999999</v>
      </c>
      <c r="AG27" s="203">
        <f>IFERROR('FED-PID(I)'!AG27+'FED-PID(K)'!AG27+'FED-PID(L)'!AG27+'FED-PID(P)'!AG27,"")</f>
        <v>2.4801350000000002</v>
      </c>
      <c r="AH27" s="203">
        <f>IFERROR('FED-PID(I)'!AH27+'FED-PID(K)'!AH27+'FED-PID(L)'!AH27+'FED-PID(P)'!AH27,"")</f>
        <v>1.6690640000000001</v>
      </c>
      <c r="AI27" s="203">
        <f>IFERROR('FED-PID(I)'!AI27+'FED-PID(K)'!AI27+'FED-PID(L)'!AI27+'FED-PID(P)'!AI27,"")</f>
        <v>1.4658789999999999</v>
      </c>
      <c r="AJ27" s="203">
        <f>IFERROR('FED-PID(I)'!AJ27+'FED-PID(K)'!AJ27+'FED-PID(L)'!AJ27+'FED-PID(P)'!AJ27,"")</f>
        <v>1.7758729999999998</v>
      </c>
      <c r="AK27" s="203">
        <f>IFERROR('FED-PID(I)'!AK27+'FED-PID(K)'!AK27+'FED-PID(L)'!AK27+'FED-PID(P)'!AK27,"")</f>
        <v>3.1345280000000004</v>
      </c>
      <c r="AL27" s="203">
        <f>IFERROR('FED-PID(I)'!AL27+'FED-PID(K)'!AL27+'FED-PID(L)'!AL27+'FED-PID(P)'!AL27,"")</f>
        <v>1.3002940000000001</v>
      </c>
      <c r="AM27" s="203">
        <f>IFERROR('FED-PID(I)'!AM27+'FED-PID(K)'!AM27+'FED-PID(L)'!AM27+'FED-PID(P)'!AM27,"")</f>
        <v>0.32489100000000004</v>
      </c>
      <c r="AN27" s="203">
        <f>IFERROR('FED-PID(I)'!AN27+'FED-PID(K)'!AN27+'FED-PID(L)'!AN27+'FED-PID(P)'!AN27,"")</f>
        <v>1.04</v>
      </c>
      <c r="AO27" s="203">
        <f>IFERROR('FED-PID(I)'!AO27+'FED-PID(K)'!AO27+'FED-PID(L)'!AO27+'FED-PID(P)'!AO27,"")</f>
        <v>0.84089199999999997</v>
      </c>
      <c r="AP27" s="203">
        <f>IFERROR('FED-PID(I)'!AP27+'FED-PID(K)'!AP27+'FED-PID(L)'!AP27+'FED-PID(P)'!AP27,"")</f>
        <v>1.7959369999999999</v>
      </c>
      <c r="AQ27" s="203">
        <f>IFERROR('FED-PID(I)'!AQ27+'FED-PID(K)'!AQ27+'FED-PID(L)'!AQ27+'FED-PID(P)'!AQ27,"")</f>
        <v>2.04</v>
      </c>
      <c r="AR27" s="203">
        <f>'FED-PID(K)'!AR27+'FED-PID(I)'!AR27</f>
        <v>1.221911</v>
      </c>
      <c r="AS27" s="203">
        <f>'FED-PID(K)'!AS27+'FED-PID(I)'!AS27</f>
        <v>2.0749970000000002</v>
      </c>
      <c r="AT27" s="203">
        <f>'FED-PID(K)'!AT27+'FED-PID(I)'!AT27</f>
        <v>1.903708</v>
      </c>
      <c r="AU27" s="203">
        <f>'FED-PID(K)'!AU27+'FED-PID(I)'!AU27</f>
        <v>1.870981</v>
      </c>
      <c r="AV27" s="203">
        <f>'FED-PID(K)'!AV27+'FED-PID(I)'!AV27</f>
        <v>1.559531</v>
      </c>
      <c r="AW27" s="203">
        <f>'FED-PID(K)'!AW27+'FED-PID(I)'!AW27</f>
        <v>1.431195</v>
      </c>
      <c r="AX27" s="203">
        <f>'FED-PID(K)'!AX27+'FED-PID(I)'!AX27</f>
        <v>1.2415069999999999</v>
      </c>
      <c r="AY27" s="203">
        <f>'FED-PID(K)'!AY27+'FED-PID(I)'!AY27</f>
        <v>2.5640499999999999</v>
      </c>
      <c r="AZ27" s="203">
        <f>'FED-PID(K)'!AZ27+'FED-PID(I)'!AZ27</f>
        <v>2.7412529999999999</v>
      </c>
      <c r="BA27" s="384">
        <f>'FED-PID(K)'!BA27+'FED-PID(I)'!BA27</f>
        <v>2.8354349999999999</v>
      </c>
      <c r="BB27" s="384">
        <f>'FED-PID(K)'!BB27+'FED-PID(I)'!BB27</f>
        <v>3.69</v>
      </c>
      <c r="BC27" s="384">
        <f>'FED-PID(K)'!BC27+'FED-PID(I)'!BC27</f>
        <v>2.3600000000000003</v>
      </c>
      <c r="BD27" s="384">
        <f>'FED-PID(K)'!BD27+'FED-PID(I)'!BD27</f>
        <v>1.6577109999999999</v>
      </c>
      <c r="BE27" s="384">
        <f>'FED-PID(K)'!BE27+'FED-PID(I)'!BE27</f>
        <v>0.73453200000000007</v>
      </c>
      <c r="BF27" s="267">
        <f ca="1">SUM(OFFSET(BF27,0,-1,):OFFSET(BF27,0,-8))</f>
        <v>17.824487999999999</v>
      </c>
    </row>
    <row r="28" spans="1:59" ht="15" x14ac:dyDescent="0.2">
      <c r="A28" s="187" t="s">
        <v>47</v>
      </c>
      <c r="B28" s="203">
        <f>IFERROR('FED-PID(I)'!B28+'FED-PID(K)'!B28+'FED-PID(L)'!B28+'FED-PID(P)'!B28,"")</f>
        <v>0.50207500000000005</v>
      </c>
      <c r="C28" s="203">
        <f>IFERROR('FED-PID(I)'!C28+'FED-PID(K)'!C28+'FED-PID(L)'!C28+'FED-PID(P)'!C28,"")</f>
        <v>0.85153200000000007</v>
      </c>
      <c r="D28" s="203">
        <f>IFERROR('FED-PID(I)'!D28+'FED-PID(K)'!D28+'FED-PID(L)'!D28+'FED-PID(P)'!D28,"")</f>
        <v>0.29000000000000004</v>
      </c>
      <c r="E28" s="203">
        <f>IFERROR('FED-PID(I)'!E28+'FED-PID(K)'!E28+'FED-PID(L)'!E28+'FED-PID(P)'!E28,"")</f>
        <v>1.0900000000000001</v>
      </c>
      <c r="F28" s="203">
        <f>IFERROR('FED-PID(I)'!F28+'FED-PID(K)'!F28+'FED-PID(L)'!F28+'FED-PID(P)'!F28,"")</f>
        <v>1.86303</v>
      </c>
      <c r="G28" s="203">
        <f>IFERROR('FED-PID(I)'!G28+'FED-PID(K)'!G28+'FED-PID(L)'!G28+'FED-PID(P)'!G28,"")</f>
        <v>0.63234499999999993</v>
      </c>
      <c r="H28" s="203">
        <f>IFERROR('FED-PID(I)'!H28+'FED-PID(K)'!H28+'FED-PID(L)'!H28+'FED-PID(P)'!H28,"")</f>
        <v>1.7450780000000001</v>
      </c>
      <c r="I28" s="203">
        <f>IFERROR('FED-PID(I)'!I28+'FED-PID(K)'!I28+'FED-PID(L)'!I28+'FED-PID(P)'!I28,"")</f>
        <v>0.623969</v>
      </c>
      <c r="J28" s="203">
        <f>IFERROR('FED-PID(I)'!J28+'FED-PID(K)'!J28+'FED-PID(L)'!J28+'FED-PID(P)'!J28,"")</f>
        <v>0.70759399999999995</v>
      </c>
      <c r="K28" s="203">
        <f>IFERROR('FED-PID(I)'!K28+'FED-PID(K)'!K28+'FED-PID(L)'!K28+'FED-PID(P)'!K28,"")</f>
        <v>0.19933299999999998</v>
      </c>
      <c r="L28" s="203">
        <f>IFERROR('FED-PID(I)'!L28+'FED-PID(K)'!L28+'FED-PID(L)'!L28+'FED-PID(P)'!L28,"")</f>
        <v>0.84934799999999999</v>
      </c>
      <c r="M28" s="203">
        <f>IFERROR('FED-PID(I)'!M28+'FED-PID(K)'!M28+'FED-PID(L)'!M28+'FED-PID(P)'!M28,"")</f>
        <v>0.977329</v>
      </c>
      <c r="N28" s="203">
        <f>IFERROR('FED-PID(I)'!N28+'FED-PID(K)'!N28+'FED-PID(L)'!N28+'FED-PID(P)'!N28,"")</f>
        <v>1.021226</v>
      </c>
      <c r="O28" s="203">
        <f>IFERROR('FED-PID(I)'!O28+'FED-PID(K)'!O28+'FED-PID(L)'!O28+'FED-PID(P)'!O28,"")</f>
        <v>0.25870799999999999</v>
      </c>
      <c r="P28" s="203">
        <f>IFERROR('FED-PID(I)'!P28+'FED-PID(K)'!P28+'FED-PID(L)'!P28+'FED-PID(P)'!P28,"")</f>
        <v>0.64392699999999992</v>
      </c>
      <c r="Q28" s="203">
        <f>IFERROR('FED-PID(I)'!Q28+'FED-PID(K)'!Q28+'FED-PID(L)'!Q28+'FED-PID(P)'!Q28,"")</f>
        <v>0.33623500000000001</v>
      </c>
      <c r="R28" s="203">
        <f>IFERROR('FED-PID(I)'!R28+'FED-PID(K)'!R28+'FED-PID(L)'!R28+'FED-PID(P)'!R28,"")</f>
        <v>2.5874920000000001</v>
      </c>
      <c r="S28" s="203">
        <f>IFERROR('FED-PID(I)'!S28+'FED-PID(K)'!S28+'FED-PID(L)'!S28+'FED-PID(P)'!S28,"")</f>
        <v>0.86641299999999999</v>
      </c>
      <c r="T28" s="203">
        <f>IFERROR('FED-PID(I)'!T28+'FED-PID(K)'!T28+'FED-PID(L)'!T28+'FED-PID(P)'!T28,"")</f>
        <v>0.50860799999999995</v>
      </c>
      <c r="U28" s="203">
        <f>IFERROR('FED-PID(I)'!U28+'FED-PID(K)'!U28+'FED-PID(L)'!U28+'FED-PID(P)'!U28,"")</f>
        <v>2.2049690000000002</v>
      </c>
      <c r="V28" s="203">
        <f>IFERROR('FED-PID(I)'!V28+'FED-PID(K)'!V28+'FED-PID(L)'!V28+'FED-PID(P)'!V28,"")</f>
        <v>1.816481</v>
      </c>
      <c r="W28" s="203">
        <f>IFERROR('FED-PID(I)'!W28+'FED-PID(K)'!W28+'FED-PID(L)'!W28+'FED-PID(P)'!W28,"")</f>
        <v>1.3181259999999999</v>
      </c>
      <c r="X28" s="203">
        <f>IFERROR('FED-PID(I)'!X28+'FED-PID(K)'!X28+'FED-PID(L)'!X28+'FED-PID(P)'!X28,"")</f>
        <v>0.75833100000000009</v>
      </c>
      <c r="Y28" s="203">
        <f>IFERROR('FED-PID(I)'!Y28+'FED-PID(K)'!Y28+'FED-PID(L)'!Y28+'FED-PID(P)'!Y28,"")</f>
        <v>1.37171</v>
      </c>
      <c r="Z28" s="203">
        <f>IFERROR('FED-PID(I)'!Z28+'FED-PID(K)'!Z28+'FED-PID(L)'!Z28+'FED-PID(P)'!Z28,"")</f>
        <v>0.89451400000000003</v>
      </c>
      <c r="AA28" s="203">
        <f>IFERROR('FED-PID(I)'!AA28+'FED-PID(K)'!AA28+'FED-PID(L)'!AA28+'FED-PID(P)'!AA28,"")</f>
        <v>1.416947</v>
      </c>
      <c r="AB28" s="203">
        <f>IFERROR('FED-PID(I)'!AB28+'FED-PID(K)'!AB28+'FED-PID(L)'!AB28+'FED-PID(P)'!AB28,"")</f>
        <v>0.90436099999999997</v>
      </c>
      <c r="AC28" s="203">
        <f>IFERROR('FED-PID(I)'!AC28+'FED-PID(K)'!AC28+'FED-PID(L)'!AC28+'FED-PID(P)'!AC28,"")</f>
        <v>1.1519570000000001</v>
      </c>
      <c r="AD28" s="203">
        <f>IFERROR('FED-PID(I)'!AD28+'FED-PID(K)'!AD28+'FED-PID(L)'!AD28+'FED-PID(P)'!AD28,"")</f>
        <v>1.0826980000000002</v>
      </c>
      <c r="AE28" s="203">
        <f>IFERROR('FED-PID(I)'!AE28+'FED-PID(K)'!AE28+'FED-PID(L)'!AE28+'FED-PID(P)'!AE28,"")</f>
        <v>0.63123399999999996</v>
      </c>
      <c r="AF28" s="203">
        <f>IFERROR('FED-PID(I)'!AF28+'FED-PID(K)'!AF28+'FED-PID(L)'!AF28+'FED-PID(P)'!AF28,"")</f>
        <v>0.67400799999999994</v>
      </c>
      <c r="AG28" s="203">
        <f>IFERROR('FED-PID(I)'!AG28+'FED-PID(K)'!AG28+'FED-PID(L)'!AG28+'FED-PID(P)'!AG28,"")</f>
        <v>0.69477299999999997</v>
      </c>
      <c r="AH28" s="203">
        <f>IFERROR('FED-PID(I)'!AH28+'FED-PID(K)'!AH28+'FED-PID(L)'!AH28+'FED-PID(P)'!AH28,"")</f>
        <v>0.50665099999999996</v>
      </c>
      <c r="AI28" s="203">
        <f>IFERROR('FED-PID(I)'!AI28+'FED-PID(K)'!AI28+'FED-PID(L)'!AI28+'FED-PID(P)'!AI28,"")</f>
        <v>0.75691200000000003</v>
      </c>
      <c r="AJ28" s="203">
        <f>IFERROR('FED-PID(I)'!AJ28+'FED-PID(K)'!AJ28+'FED-PID(L)'!AJ28+'FED-PID(P)'!AJ28,"")</f>
        <v>0.579793</v>
      </c>
      <c r="AK28" s="203">
        <f>IFERROR('FED-PID(I)'!AK28+'FED-PID(K)'!AK28+'FED-PID(L)'!AK28+'FED-PID(P)'!AK28,"")</f>
        <v>0.69988600000000001</v>
      </c>
      <c r="AL28" s="203">
        <f>IFERROR('FED-PID(I)'!AL28+'FED-PID(K)'!AL28+'FED-PID(L)'!AL28+'FED-PID(P)'!AL28,"")</f>
        <v>0.27102799999999999</v>
      </c>
      <c r="AM28" s="203">
        <f>IFERROR('FED-PID(I)'!AM28+'FED-PID(K)'!AM28+'FED-PID(L)'!AM28+'FED-PID(P)'!AM28,"")</f>
        <v>0.14574400000000001</v>
      </c>
      <c r="AN28" s="203">
        <f>IFERROR('FED-PID(I)'!AN28+'FED-PID(K)'!AN28+'FED-PID(L)'!AN28+'FED-PID(P)'!AN28,"")</f>
        <v>0.93</v>
      </c>
      <c r="AO28" s="203">
        <f>IFERROR('FED-PID(I)'!AO28+'FED-PID(K)'!AO28+'FED-PID(L)'!AO28+'FED-PID(P)'!AO28,"")</f>
        <v>0.26255000000000001</v>
      </c>
      <c r="AP28" s="203">
        <f>IFERROR('FED-PID(I)'!AP28+'FED-PID(K)'!AP28+'FED-PID(L)'!AP28+'FED-PID(P)'!AP28,"")</f>
        <v>0.70025000000000004</v>
      </c>
      <c r="AQ28" s="203">
        <f>IFERROR('FED-PID(I)'!AQ28+'FED-PID(K)'!AQ28+'FED-PID(L)'!AQ28+'FED-PID(P)'!AQ28,"")</f>
        <v>0.56375399999999998</v>
      </c>
      <c r="AR28" s="203">
        <f>'FED-PID(K)'!AR28+'FED-PID(I)'!AR28</f>
        <v>0.79449600000000009</v>
      </c>
      <c r="AS28" s="203">
        <f>'FED-PID(K)'!AS28+'FED-PID(I)'!AS28</f>
        <v>0.89025799999999999</v>
      </c>
      <c r="AT28" s="203">
        <f>'FED-PID(K)'!AT28+'FED-PID(I)'!AT28</f>
        <v>1.3779780000000001</v>
      </c>
      <c r="AU28" s="203">
        <f>'FED-PID(K)'!AU28+'FED-PID(I)'!AU28</f>
        <v>0.76134000000000002</v>
      </c>
      <c r="AV28" s="203">
        <f>'FED-PID(K)'!AV28+'FED-PID(I)'!AV28</f>
        <v>0.66758699999999993</v>
      </c>
      <c r="AW28" s="203">
        <f>'FED-PID(K)'!AW28+'FED-PID(I)'!AW28</f>
        <v>1.002097</v>
      </c>
      <c r="AX28" s="203">
        <f>'FED-PID(K)'!AX28+'FED-PID(I)'!AX28</f>
        <v>1.1294330000000001</v>
      </c>
      <c r="AY28" s="203">
        <f>'FED-PID(K)'!AY28+'FED-PID(I)'!AY28</f>
        <v>1.742804</v>
      </c>
      <c r="AZ28" s="203">
        <f>'FED-PID(K)'!AZ28+'FED-PID(I)'!AZ28</f>
        <v>2.1102569999999998</v>
      </c>
      <c r="BA28" s="384">
        <f>'FED-PID(K)'!BA28+'FED-PID(I)'!BA28</f>
        <v>2.6029100000000001</v>
      </c>
      <c r="BB28" s="384">
        <f>'FED-PID(K)'!BB28+'FED-PID(I)'!BB28</f>
        <v>2.67</v>
      </c>
      <c r="BC28" s="384">
        <f>'FED-PID(K)'!BC28+'FED-PID(I)'!BC28</f>
        <v>0.52300799999999992</v>
      </c>
      <c r="BD28" s="384">
        <f>'FED-PID(K)'!BD28+'FED-PID(I)'!BD28</f>
        <v>1.1831149999999999</v>
      </c>
      <c r="BE28" s="384">
        <f>'FED-PID(K)'!BE28+'FED-PID(I)'!BE28</f>
        <v>0.45686700000000002</v>
      </c>
      <c r="BF28" s="267">
        <f ca="1">SUM(OFFSET(BF28,0,-1,):OFFSET(BF28,0,-8))</f>
        <v>12.418394000000001</v>
      </c>
    </row>
    <row r="29" spans="1:59" ht="15" x14ac:dyDescent="0.2">
      <c r="A29" s="187" t="s">
        <v>46</v>
      </c>
      <c r="B29" s="203">
        <f>IFERROR('FED-PID(I)'!B29+'FED-PID(K)'!B29+'FED-PID(L)'!B29+'FED-PID(P)'!B29,"")</f>
        <v>0.77447599999999994</v>
      </c>
      <c r="C29" s="203">
        <f>IFERROR('FED-PID(I)'!C29+'FED-PID(K)'!C29+'FED-PID(L)'!C29+'FED-PID(P)'!C29,"")</f>
        <v>0.65183400000000002</v>
      </c>
      <c r="D29" s="203">
        <f>IFERROR('FED-PID(I)'!D29+'FED-PID(K)'!D29+'FED-PID(L)'!D29+'FED-PID(P)'!D29,"")</f>
        <v>1.1599999999999999</v>
      </c>
      <c r="E29" s="203">
        <f>IFERROR('FED-PID(I)'!E29+'FED-PID(K)'!E29+'FED-PID(L)'!E29+'FED-PID(P)'!E29,"")</f>
        <v>0.73</v>
      </c>
      <c r="F29" s="203">
        <f>IFERROR('FED-PID(I)'!F29+'FED-PID(K)'!F29+'FED-PID(L)'!F29+'FED-PID(P)'!F29,"")</f>
        <v>1.23831</v>
      </c>
      <c r="G29" s="203">
        <f>IFERROR('FED-PID(I)'!G29+'FED-PID(K)'!G29+'FED-PID(L)'!G29+'FED-PID(P)'!G29,"")</f>
        <v>0.53943999999999992</v>
      </c>
      <c r="H29" s="203">
        <f>IFERROR('FED-PID(I)'!H29+'FED-PID(K)'!H29+'FED-PID(L)'!H29+'FED-PID(P)'!H29,"")</f>
        <v>0.91373800000000005</v>
      </c>
      <c r="I29" s="203">
        <f>IFERROR('FED-PID(I)'!I29+'FED-PID(K)'!I29+'FED-PID(L)'!I29+'FED-PID(P)'!I29,"")</f>
        <v>1.7271570000000001</v>
      </c>
      <c r="J29" s="203">
        <f>IFERROR('FED-PID(I)'!J29+'FED-PID(K)'!J29+'FED-PID(L)'!J29+'FED-PID(P)'!J29,"")</f>
        <v>0.96569099999999997</v>
      </c>
      <c r="K29" s="203">
        <f>IFERROR('FED-PID(I)'!K29+'FED-PID(K)'!K29+'FED-PID(L)'!K29+'FED-PID(P)'!K29,"")</f>
        <v>0.80210700000000001</v>
      </c>
      <c r="L29" s="203">
        <f>IFERROR('FED-PID(I)'!L29+'FED-PID(K)'!L29+'FED-PID(L)'!L29+'FED-PID(P)'!L29,"")</f>
        <v>1.3246749999999998</v>
      </c>
      <c r="M29" s="203">
        <f>IFERROR('FED-PID(I)'!M29+'FED-PID(K)'!M29+'FED-PID(L)'!M29+'FED-PID(P)'!M29,"")</f>
        <v>2.5746589999999996</v>
      </c>
      <c r="N29" s="203">
        <f>IFERROR('FED-PID(I)'!N29+'FED-PID(K)'!N29+'FED-PID(L)'!N29+'FED-PID(P)'!N29,"")</f>
        <v>1.7030379999999998</v>
      </c>
      <c r="O29" s="203">
        <f>IFERROR('FED-PID(I)'!O29+'FED-PID(K)'!O29+'FED-PID(L)'!O29+'FED-PID(P)'!O29,"")</f>
        <v>0.67378399999999994</v>
      </c>
      <c r="P29" s="203">
        <f>IFERROR('FED-PID(I)'!P29+'FED-PID(K)'!P29+'FED-PID(L)'!P29+'FED-PID(P)'!P29,"")</f>
        <v>1.8485989999999999</v>
      </c>
      <c r="Q29" s="203">
        <f>IFERROR('FED-PID(I)'!Q29+'FED-PID(K)'!Q29+'FED-PID(L)'!Q29+'FED-PID(P)'!Q29,"")</f>
        <v>1.085642</v>
      </c>
      <c r="R29" s="203">
        <f>IFERROR('FED-PID(I)'!R29+'FED-PID(K)'!R29+'FED-PID(L)'!R29+'FED-PID(P)'!R29,"")</f>
        <v>2.0223009999999997</v>
      </c>
      <c r="S29" s="203">
        <f>IFERROR('FED-PID(I)'!S29+'FED-PID(K)'!S29+'FED-PID(L)'!S29+'FED-PID(P)'!S29,"")</f>
        <v>1.2926169999999999</v>
      </c>
      <c r="T29" s="203">
        <f>IFERROR('FED-PID(I)'!T29+'FED-PID(K)'!T29+'FED-PID(L)'!T29+'FED-PID(P)'!T29,"")</f>
        <v>0.44999400000000001</v>
      </c>
      <c r="U29" s="203">
        <f>IFERROR('FED-PID(I)'!U29+'FED-PID(K)'!U29+'FED-PID(L)'!U29+'FED-PID(P)'!U29,"")</f>
        <v>1.3718730000000001</v>
      </c>
      <c r="V29" s="203">
        <f>IFERROR('FED-PID(I)'!V29+'FED-PID(K)'!V29+'FED-PID(L)'!V29+'FED-PID(P)'!V29,"")</f>
        <v>1.6204419999999999</v>
      </c>
      <c r="W29" s="203">
        <f>IFERROR('FED-PID(I)'!W29+'FED-PID(K)'!W29+'FED-PID(L)'!W29+'FED-PID(P)'!W29,"")</f>
        <v>1.227541</v>
      </c>
      <c r="X29" s="203">
        <f>IFERROR('FED-PID(I)'!X29+'FED-PID(K)'!X29+'FED-PID(L)'!X29+'FED-PID(P)'!X29,"")</f>
        <v>1.144625</v>
      </c>
      <c r="Y29" s="203">
        <f>IFERROR('FED-PID(I)'!Y29+'FED-PID(K)'!Y29+'FED-PID(L)'!Y29+'FED-PID(P)'!Y29,"")</f>
        <v>0.97917300000000007</v>
      </c>
      <c r="Z29" s="203">
        <f>IFERROR('FED-PID(I)'!Z29+'FED-PID(K)'!Z29+'FED-PID(L)'!Z29+'FED-PID(P)'!Z29,"")</f>
        <v>0.77864599999999995</v>
      </c>
      <c r="AA29" s="203">
        <f>IFERROR('FED-PID(I)'!AA29+'FED-PID(K)'!AA29+'FED-PID(L)'!AA29+'FED-PID(P)'!AA29,"")</f>
        <v>1.2108920000000001</v>
      </c>
      <c r="AB29" s="203">
        <f>IFERROR('FED-PID(I)'!AB29+'FED-PID(K)'!AB29+'FED-PID(L)'!AB29+'FED-PID(P)'!AB29,"")</f>
        <v>1.40032</v>
      </c>
      <c r="AC29" s="203">
        <f>IFERROR('FED-PID(I)'!AC29+'FED-PID(K)'!AC29+'FED-PID(L)'!AC29+'FED-PID(P)'!AC29,"")</f>
        <v>1.824713</v>
      </c>
      <c r="AD29" s="203">
        <f>IFERROR('FED-PID(I)'!AD29+'FED-PID(K)'!AD29+'FED-PID(L)'!AD29+'FED-PID(P)'!AD29,"")</f>
        <v>0.59472700000000001</v>
      </c>
      <c r="AE29" s="203">
        <f>IFERROR('FED-PID(I)'!AE29+'FED-PID(K)'!AE29+'FED-PID(L)'!AE29+'FED-PID(P)'!AE29,"")</f>
        <v>0.93172600000000005</v>
      </c>
      <c r="AF29" s="203">
        <f>IFERROR('FED-PID(I)'!AF29+'FED-PID(K)'!AF29+'FED-PID(L)'!AF29+'FED-PID(P)'!AF29,"")</f>
        <v>1.318913</v>
      </c>
      <c r="AG29" s="203">
        <f>IFERROR('FED-PID(I)'!AG29+'FED-PID(K)'!AG29+'FED-PID(L)'!AG29+'FED-PID(P)'!AG29,"")</f>
        <v>1.7966060000000001</v>
      </c>
      <c r="AH29" s="203">
        <f>IFERROR('FED-PID(I)'!AH29+'FED-PID(K)'!AH29+'FED-PID(L)'!AH29+'FED-PID(P)'!AH29,"")</f>
        <v>1.0147599999999999</v>
      </c>
      <c r="AI29" s="203">
        <f>IFERROR('FED-PID(I)'!AI29+'FED-PID(K)'!AI29+'FED-PID(L)'!AI29+'FED-PID(P)'!AI29,"")</f>
        <v>1.139222</v>
      </c>
      <c r="AJ29" s="203">
        <f>IFERROR('FED-PID(I)'!AJ29+'FED-PID(K)'!AJ29+'FED-PID(L)'!AJ29+'FED-PID(P)'!AJ29,"")</f>
        <v>0.64967299999999994</v>
      </c>
      <c r="AK29" s="203">
        <f>IFERROR('FED-PID(I)'!AK29+'FED-PID(K)'!AK29+'FED-PID(L)'!AK29+'FED-PID(P)'!AK29,"")</f>
        <v>1.3780459999999999</v>
      </c>
      <c r="AL29" s="203">
        <f>IFERROR('FED-PID(I)'!AL29+'FED-PID(K)'!AL29+'FED-PID(L)'!AL29+'FED-PID(P)'!AL29,"")</f>
        <v>0.380077</v>
      </c>
      <c r="AM29" s="203">
        <f>IFERROR('FED-PID(I)'!AM29+'FED-PID(K)'!AM29+'FED-PID(L)'!AM29+'FED-PID(P)'!AM29,"")</f>
        <v>0.53964900000000005</v>
      </c>
      <c r="AN29" s="203">
        <f>IFERROR('FED-PID(I)'!AN29+'FED-PID(K)'!AN29+'FED-PID(L)'!AN29+'FED-PID(P)'!AN29,"")</f>
        <v>1.1599999999999999</v>
      </c>
      <c r="AO29" s="203">
        <f>IFERROR('FED-PID(I)'!AO29+'FED-PID(K)'!AO29+'FED-PID(L)'!AO29+'FED-PID(P)'!AO29,"")</f>
        <v>0.63877300000000004</v>
      </c>
      <c r="AP29" s="203">
        <f>IFERROR('FED-PID(I)'!AP29+'FED-PID(K)'!AP29+'FED-PID(L)'!AP29+'FED-PID(P)'!AP29,"")</f>
        <v>1.1223619999999999</v>
      </c>
      <c r="AQ29" s="203">
        <f>IFERROR('FED-PID(I)'!AQ29+'FED-PID(K)'!AQ29+'FED-PID(L)'!AQ29+'FED-PID(P)'!AQ29,"")</f>
        <v>0.98</v>
      </c>
      <c r="AR29" s="203">
        <f>'FED-PID(K)'!AR29+'FED-PID(I)'!AR29</f>
        <v>1.4916830000000001</v>
      </c>
      <c r="AS29" s="203">
        <f>'FED-PID(K)'!AS29+'FED-PID(I)'!AS29</f>
        <v>1.902558</v>
      </c>
      <c r="AT29" s="203">
        <f>'FED-PID(K)'!AT29+'FED-PID(I)'!AT29</f>
        <v>1.2841309999999999</v>
      </c>
      <c r="AU29" s="203">
        <f>'FED-PID(K)'!AU29+'FED-PID(I)'!AU29</f>
        <v>1.6400000000000001</v>
      </c>
      <c r="AV29" s="203">
        <f>'FED-PID(K)'!AV29+'FED-PID(I)'!AV29</f>
        <v>1.4702649999999999</v>
      </c>
      <c r="AW29" s="203">
        <f>'FED-PID(K)'!AW29+'FED-PID(I)'!AW29</f>
        <v>1.4411620000000001</v>
      </c>
      <c r="AX29" s="203">
        <f>'FED-PID(K)'!AX29+'FED-PID(I)'!AX29</f>
        <v>1.357175</v>
      </c>
      <c r="AY29" s="203">
        <f>'FED-PID(K)'!AY29+'FED-PID(I)'!AY29</f>
        <v>1.183173</v>
      </c>
      <c r="AZ29" s="203">
        <f>'FED-PID(K)'!AZ29+'FED-PID(I)'!AZ29</f>
        <v>0.98842500000000011</v>
      </c>
      <c r="BA29" s="384">
        <f>'FED-PID(K)'!BA29+'FED-PID(I)'!BA29</f>
        <v>0.66627999999999998</v>
      </c>
      <c r="BB29" s="384">
        <f>'FED-PID(K)'!BB29+'FED-PID(I)'!BB29</f>
        <v>2.3199999999999998</v>
      </c>
      <c r="BC29" s="384">
        <f>'FED-PID(K)'!BC29+'FED-PID(I)'!BC29</f>
        <v>1.27</v>
      </c>
      <c r="BD29" s="384">
        <f>'FED-PID(K)'!BD29+'FED-PID(I)'!BD29</f>
        <v>1.702375</v>
      </c>
      <c r="BE29" s="384">
        <f>'FED-PID(K)'!BE29+'FED-PID(I)'!BE29</f>
        <v>0.42976300000000001</v>
      </c>
      <c r="BF29" s="267">
        <f ca="1">SUM(OFFSET(BF29,0,-1,):OFFSET(BF29,0,-8))</f>
        <v>9.917190999999999</v>
      </c>
    </row>
    <row r="30" spans="1:59" ht="15" hidden="1" x14ac:dyDescent="0.2">
      <c r="A30" s="187" t="s">
        <v>45</v>
      </c>
      <c r="B30" s="203">
        <f>IFERROR('FED-PID(I)'!B30+'FED-PID(K)'!B30+'FED-PID(L)'!B30+'FED-PID(P)'!B30,"")</f>
        <v>0</v>
      </c>
      <c r="C30" s="203">
        <f>IFERROR('FED-PID(I)'!C30+'FED-PID(K)'!C30+'FED-PID(L)'!C30+'FED-PID(P)'!C30,"")</f>
        <v>0</v>
      </c>
      <c r="D30" s="203">
        <f>IFERROR('FED-PID(I)'!D30+'FED-PID(K)'!D30+'FED-PID(L)'!D30+'FED-PID(P)'!D30,"")</f>
        <v>0</v>
      </c>
      <c r="E30" s="203">
        <f>IFERROR('FED-PID(I)'!E30+'FED-PID(K)'!E30+'FED-PID(L)'!E30+'FED-PID(P)'!E30,"")</f>
        <v>0</v>
      </c>
      <c r="F30" s="203">
        <f>IFERROR('FED-PID(I)'!F30+'FED-PID(K)'!F30+'FED-PID(L)'!F30+'FED-PID(P)'!F30,"")</f>
        <v>0</v>
      </c>
      <c r="G30" s="203">
        <f>IFERROR('FED-PID(I)'!G30+'FED-PID(K)'!G30+'FED-PID(L)'!G30+'FED-PID(P)'!G30,"")</f>
        <v>0</v>
      </c>
      <c r="H30" s="203">
        <f>IFERROR('FED-PID(I)'!H30+'FED-PID(K)'!H30+'FED-PID(L)'!H30+'FED-PID(P)'!H30,"")</f>
        <v>0</v>
      </c>
      <c r="I30" s="203">
        <f>IFERROR('FED-PID(I)'!I30+'FED-PID(K)'!I30+'FED-PID(L)'!I30+'FED-PID(P)'!I30,"")</f>
        <v>0</v>
      </c>
      <c r="J30" s="203">
        <f>IFERROR('FED-PID(I)'!J30+'FED-PID(K)'!J30+'FED-PID(L)'!J30+'FED-PID(P)'!J30,"")</f>
        <v>0</v>
      </c>
      <c r="K30" s="203">
        <f>IFERROR('FED-PID(I)'!K30+'FED-PID(K)'!K30+'FED-PID(L)'!K30+'FED-PID(P)'!K30,"")</f>
        <v>0</v>
      </c>
      <c r="L30" s="203">
        <f>IFERROR('FED-PID(I)'!L30+'FED-PID(K)'!L30+'FED-PID(L)'!L30+'FED-PID(P)'!L30,"")</f>
        <v>0</v>
      </c>
      <c r="M30" s="203">
        <f>IFERROR('FED-PID(I)'!M30+'FED-PID(K)'!M30+'FED-PID(L)'!M30+'FED-PID(P)'!M30,"")</f>
        <v>0</v>
      </c>
      <c r="N30" s="203">
        <f>IFERROR('FED-PID(I)'!N30+'FED-PID(K)'!N30+'FED-PID(L)'!N30+'FED-PID(P)'!N30,"")</f>
        <v>0</v>
      </c>
      <c r="O30" s="203">
        <f>IFERROR('FED-PID(I)'!O30+'FED-PID(K)'!O30+'FED-PID(L)'!O30+'FED-PID(P)'!O30,"")</f>
        <v>0</v>
      </c>
      <c r="P30" s="203">
        <f>IFERROR('FED-PID(I)'!P30+'FED-PID(K)'!P30+'FED-PID(L)'!P30+'FED-PID(P)'!P30,"")</f>
        <v>0</v>
      </c>
      <c r="Q30" s="203">
        <f>IFERROR('FED-PID(I)'!Q30+'FED-PID(K)'!Q30+'FED-PID(L)'!Q30+'FED-PID(P)'!Q30,"")</f>
        <v>0</v>
      </c>
      <c r="R30" s="203">
        <f>IFERROR('FED-PID(I)'!R30+'FED-PID(K)'!R30+'FED-PID(L)'!R30+'FED-PID(P)'!R30,"")</f>
        <v>0</v>
      </c>
      <c r="S30" s="203">
        <f>IFERROR('FED-PID(I)'!S30+'FED-PID(K)'!S30+'FED-PID(L)'!S30+'FED-PID(P)'!S30,"")</f>
        <v>0</v>
      </c>
      <c r="T30" s="203">
        <f>IFERROR('FED-PID(I)'!T30+'FED-PID(K)'!T30+'FED-PID(L)'!T30+'FED-PID(P)'!T30,"")</f>
        <v>0</v>
      </c>
      <c r="U30" s="203">
        <f>IFERROR('FED-PID(I)'!U30+'FED-PID(K)'!U30+'FED-PID(L)'!U30+'FED-PID(P)'!U30,"")</f>
        <v>0</v>
      </c>
      <c r="V30" s="203">
        <f>IFERROR('FED-PID(I)'!V30+'FED-PID(K)'!V30+'FED-PID(L)'!V30+'FED-PID(P)'!V30,"")</f>
        <v>0</v>
      </c>
      <c r="W30" s="203">
        <f>IFERROR('FED-PID(I)'!W30+'FED-PID(K)'!W30+'FED-PID(L)'!W30+'FED-PID(P)'!W30,"")</f>
        <v>0</v>
      </c>
      <c r="X30" s="203">
        <f>IFERROR('FED-PID(I)'!X30+'FED-PID(K)'!X30+'FED-PID(L)'!X30+'FED-PID(P)'!X30,"")</f>
        <v>0</v>
      </c>
      <c r="Y30" s="203">
        <f>IFERROR('FED-PID(I)'!Y30+'FED-PID(K)'!Y30+'FED-PID(L)'!Y30+'FED-PID(P)'!Y30,"")</f>
        <v>0</v>
      </c>
      <c r="Z30" s="203">
        <f>IFERROR('FED-PID(I)'!Z30+'FED-PID(K)'!Z30+'FED-PID(L)'!Z30+'FED-PID(P)'!Z30,"")</f>
        <v>0</v>
      </c>
      <c r="AA30" s="203">
        <f>IFERROR('FED-PID(I)'!AA30+'FED-PID(K)'!AA30+'FED-PID(L)'!AA30+'FED-PID(P)'!AA30,"")</f>
        <v>0</v>
      </c>
      <c r="AB30" s="203">
        <f>IFERROR('FED-PID(I)'!AB30+'FED-PID(K)'!AB30+'FED-PID(L)'!AB30+'FED-PID(P)'!AB30,"")</f>
        <v>0</v>
      </c>
      <c r="AC30" s="203">
        <f>IFERROR('FED-PID(I)'!AC30+'FED-PID(K)'!AC30+'FED-PID(L)'!AC30+'FED-PID(P)'!AC30,"")</f>
        <v>0</v>
      </c>
      <c r="AD30" s="203">
        <f>IFERROR('FED-PID(I)'!AD30+'FED-PID(K)'!AD30+'FED-PID(L)'!AD30+'FED-PID(P)'!AD30,"")</f>
        <v>0.31918200000000002</v>
      </c>
      <c r="AE30" s="203">
        <f>IFERROR('FED-PID(I)'!AE30+'FED-PID(K)'!AE30+'FED-PID(L)'!AE30+'FED-PID(P)'!AE30,"")</f>
        <v>0</v>
      </c>
      <c r="AF30" s="203">
        <f>IFERROR('FED-PID(I)'!AF30+'FED-PID(K)'!AF30+'FED-PID(L)'!AF30+'FED-PID(P)'!AF30,"")</f>
        <v>0</v>
      </c>
      <c r="AG30" s="203">
        <f>IFERROR('FED-PID(I)'!AG30+'FED-PID(K)'!AG30+'FED-PID(L)'!AG30+'FED-PID(P)'!AG30,"")</f>
        <v>0</v>
      </c>
      <c r="AH30" s="203">
        <f>IFERROR('FED-PID(I)'!AH30+'FED-PID(K)'!AH30+'FED-PID(L)'!AH30+'FED-PID(P)'!AH30,"")</f>
        <v>0</v>
      </c>
      <c r="AI30" s="203">
        <f>IFERROR('FED-PID(I)'!AI30+'FED-PID(K)'!AI30+'FED-PID(L)'!AI30+'FED-PID(P)'!AI30,"")</f>
        <v>0</v>
      </c>
      <c r="AJ30" s="203">
        <f>IFERROR('FED-PID(I)'!AJ30+'FED-PID(K)'!AJ30+'FED-PID(L)'!AJ30+'FED-PID(P)'!AJ30,"")</f>
        <v>0</v>
      </c>
      <c r="AK30" s="203">
        <f>IFERROR('FED-PID(I)'!AK30+'FED-PID(K)'!AK30+'FED-PID(L)'!AK30+'FED-PID(P)'!AK30,"")</f>
        <v>0</v>
      </c>
      <c r="AL30" s="203">
        <f>IFERROR('FED-PID(I)'!AL30+'FED-PID(K)'!AL30+'FED-PID(L)'!AL30+'FED-PID(P)'!AL30,"")</f>
        <v>0</v>
      </c>
      <c r="AM30" s="203">
        <f>IFERROR('FED-PID(I)'!AM30+'FED-PID(K)'!AM30+'FED-PID(L)'!AM30+'FED-PID(P)'!AM30,"")</f>
        <v>0</v>
      </c>
      <c r="AN30" s="203">
        <f>IFERROR('FED-PID(I)'!AN30+'FED-PID(K)'!AN30+'FED-PID(L)'!AN30+'FED-PID(P)'!AN30,"")</f>
        <v>0</v>
      </c>
      <c r="AO30" s="203">
        <f>IFERROR('FED-PID(I)'!AO30+'FED-PID(K)'!AO30+'FED-PID(L)'!AO30+'FED-PID(P)'!AO30,"")</f>
        <v>0</v>
      </c>
      <c r="AP30" s="203">
        <f>IFERROR('FED-PID(I)'!AP30+'FED-PID(K)'!AP30+'FED-PID(L)'!AP30+'FED-PID(P)'!AP30,"")</f>
        <v>0</v>
      </c>
      <c r="AQ30" s="203">
        <f>IFERROR('FED-PID(I)'!AQ30+'FED-PID(K)'!AQ30+'FED-PID(L)'!AQ30+'FED-PID(P)'!AQ30,"")</f>
        <v>0</v>
      </c>
      <c r="AR30" s="203"/>
      <c r="AS30" s="203"/>
      <c r="AT30" s="203"/>
      <c r="AU30" s="203"/>
      <c r="AV30" s="203"/>
      <c r="AW30" s="203"/>
      <c r="AX30" s="203"/>
      <c r="AY30" s="203"/>
      <c r="AZ30" s="203"/>
      <c r="BA30" s="384"/>
      <c r="BB30" s="384"/>
      <c r="BC30" s="384"/>
      <c r="BD30" s="384"/>
      <c r="BE30" s="384"/>
      <c r="BF30" s="267">
        <f ca="1">SUM(OFFSET(BF30,0,-1,):OFFSET(BF30,0,-8))</f>
        <v>0</v>
      </c>
    </row>
    <row r="31" spans="1:59" s="212" customFormat="1" ht="15" x14ac:dyDescent="0.2">
      <c r="A31" s="212" t="s">
        <v>44</v>
      </c>
      <c r="B31" s="203">
        <f>IFERROR('FED-PID(I)'!B31+'FED-PID(K)'!B31+'FED-PID(L)'!B31+'FED-PID(P)'!B31,"")</f>
        <v>0.20073000000000002</v>
      </c>
      <c r="C31" s="203">
        <f>IFERROR('FED-PID(I)'!C31+'FED-PID(K)'!C31+'FED-PID(L)'!C31+'FED-PID(P)'!C31,"")</f>
        <v>0.17535600000000001</v>
      </c>
      <c r="D31" s="203">
        <f>IFERROR('FED-PID(I)'!D31+'FED-PID(K)'!D31+'FED-PID(L)'!D31+'FED-PID(P)'!D31,"")</f>
        <v>0.32</v>
      </c>
      <c r="E31" s="203">
        <f>IFERROR('FED-PID(I)'!E31+'FED-PID(K)'!E31+'FED-PID(L)'!E31+'FED-PID(P)'!E31,"")</f>
        <v>0.12</v>
      </c>
      <c r="F31" s="203">
        <f>IFERROR('FED-PID(I)'!F31+'FED-PID(K)'!F31+'FED-PID(L)'!F31+'FED-PID(P)'!F31,"")</f>
        <v>0.345416</v>
      </c>
      <c r="G31" s="203">
        <f>IFERROR('FED-PID(I)'!G31+'FED-PID(K)'!G31+'FED-PID(L)'!G31+'FED-PID(P)'!G31,"")</f>
        <v>0.20288400000000001</v>
      </c>
      <c r="H31" s="203">
        <f>IFERROR('FED-PID(I)'!H31+'FED-PID(K)'!H31+'FED-PID(L)'!H31+'FED-PID(P)'!H31,"")</f>
        <v>0.64030699999999996</v>
      </c>
      <c r="I31" s="203">
        <f>IFERROR('FED-PID(I)'!I31+'FED-PID(K)'!I31+'FED-PID(L)'!I31+'FED-PID(P)'!I31,"")</f>
        <v>0.78149500000000005</v>
      </c>
      <c r="J31" s="203">
        <f>IFERROR('FED-PID(I)'!J31+'FED-PID(K)'!J31+'FED-PID(L)'!J31+'FED-PID(P)'!J31,"")</f>
        <v>7.5112999999999999E-2</v>
      </c>
      <c r="K31" s="203">
        <f>IFERROR('FED-PID(I)'!K31+'FED-PID(K)'!K31+'FED-PID(L)'!K31+'FED-PID(P)'!K31,"")</f>
        <v>0.19730400000000001</v>
      </c>
      <c r="L31" s="203">
        <f>IFERROR('FED-PID(I)'!L31+'FED-PID(K)'!L31+'FED-PID(L)'!L31+'FED-PID(P)'!L31,"")</f>
        <v>0.24310199999999998</v>
      </c>
      <c r="M31" s="203">
        <f>IFERROR('FED-PID(I)'!M31+'FED-PID(K)'!M31+'FED-PID(L)'!M31+'FED-PID(P)'!M31,"")</f>
        <v>0.426292</v>
      </c>
      <c r="N31" s="203">
        <f>IFERROR('FED-PID(I)'!N31+'FED-PID(K)'!N31+'FED-PID(L)'!N31+'FED-PID(P)'!N31,"")</f>
        <v>0.58628600000000008</v>
      </c>
      <c r="O31" s="203">
        <f>IFERROR('FED-PID(I)'!O31+'FED-PID(K)'!O31+'FED-PID(L)'!O31+'FED-PID(P)'!O31,"")</f>
        <v>0.71734199999999992</v>
      </c>
      <c r="P31" s="203">
        <f>IFERROR('FED-PID(I)'!P31+'FED-PID(K)'!P31+'FED-PID(L)'!P31+'FED-PID(P)'!P31,"")</f>
        <v>1.5299069999999999</v>
      </c>
      <c r="Q31" s="203">
        <f>IFERROR('FED-PID(I)'!Q31+'FED-PID(K)'!Q31+'FED-PID(L)'!Q31+'FED-PID(P)'!Q31,"")</f>
        <v>0.36772500000000002</v>
      </c>
      <c r="R31" s="203">
        <f>IFERROR('FED-PID(I)'!R31+'FED-PID(K)'!R31+'FED-PID(L)'!R31+'FED-PID(P)'!R31,"")</f>
        <v>0.55976400000000004</v>
      </c>
      <c r="S31" s="203">
        <f>IFERROR('FED-PID(I)'!S31+'FED-PID(K)'!S31+'FED-PID(L)'!S31+'FED-PID(P)'!S31,"")</f>
        <v>0.123252</v>
      </c>
      <c r="T31" s="203">
        <f>IFERROR('FED-PID(I)'!T31+'FED-PID(K)'!T31+'FED-PID(L)'!T31+'FED-PID(P)'!T31,"")</f>
        <v>0.32166299999999998</v>
      </c>
      <c r="U31" s="203">
        <f>IFERROR('FED-PID(I)'!U31+'FED-PID(K)'!U31+'FED-PID(L)'!U31+'FED-PID(P)'!U31,"")</f>
        <v>1.420696</v>
      </c>
      <c r="V31" s="203">
        <f>IFERROR('FED-PID(I)'!V31+'FED-PID(K)'!V31+'FED-PID(L)'!V31+'FED-PID(P)'!V31,"")</f>
        <v>0.93529499999999999</v>
      </c>
      <c r="W31" s="203">
        <f>IFERROR('FED-PID(I)'!W31+'FED-PID(K)'!W31+'FED-PID(L)'!W31+'FED-PID(P)'!W31,"")</f>
        <v>0.27389399999999997</v>
      </c>
      <c r="X31" s="203">
        <f>IFERROR('FED-PID(I)'!X31+'FED-PID(K)'!X31+'FED-PID(L)'!X31+'FED-PID(P)'!X31,"")</f>
        <v>0.738375</v>
      </c>
      <c r="Y31" s="203">
        <f>IFERROR('FED-PID(I)'!Y31+'FED-PID(K)'!Y31+'FED-PID(L)'!Y31+'FED-PID(P)'!Y31,"")</f>
        <v>0.477796</v>
      </c>
      <c r="Z31" s="203">
        <f>IFERROR('FED-PID(I)'!Z31+'FED-PID(K)'!Z31+'FED-PID(L)'!Z31+'FED-PID(P)'!Z31,"")</f>
        <v>0.60408600000000001</v>
      </c>
      <c r="AA31" s="203">
        <f>IFERROR('FED-PID(I)'!AA31+'FED-PID(K)'!AA31+'FED-PID(L)'!AA31+'FED-PID(P)'!AA31,"")</f>
        <v>0.87631999999999999</v>
      </c>
      <c r="AB31" s="203">
        <f>IFERROR('FED-PID(I)'!AB31+'FED-PID(K)'!AB31+'FED-PID(L)'!AB31+'FED-PID(P)'!AB31,"")</f>
        <v>0.35707699999999998</v>
      </c>
      <c r="AC31" s="203">
        <f>IFERROR('FED-PID(I)'!AC31+'FED-PID(K)'!AC31+'FED-PID(L)'!AC31+'FED-PID(P)'!AC31,"")</f>
        <v>0.37365799999999999</v>
      </c>
      <c r="AD31" s="203">
        <f>IFERROR('FED-PID(I)'!AD31+'FED-PID(K)'!AD31+'FED-PID(L)'!AD31+'FED-PID(P)'!AD31,"")</f>
        <v>0.31918200000000002</v>
      </c>
      <c r="AE31" s="203">
        <f>IFERROR('FED-PID(I)'!AE31+'FED-PID(K)'!AE31+'FED-PID(L)'!AE31+'FED-PID(P)'!AE31,"")</f>
        <v>0.45710099999999998</v>
      </c>
      <c r="AF31" s="203">
        <f>IFERROR('FED-PID(I)'!AF31+'FED-PID(K)'!AF31+'FED-PID(L)'!AF31+'FED-PID(P)'!AF31,"")</f>
        <v>0.36713099999999999</v>
      </c>
      <c r="AG31" s="203">
        <f>IFERROR('FED-PID(I)'!AG31+'FED-PID(K)'!AG31+'FED-PID(L)'!AG31+'FED-PID(P)'!AG31,"")</f>
        <v>0.80352299999999999</v>
      </c>
      <c r="AH31" s="203">
        <f>IFERROR('FED-PID(I)'!AH31+'FED-PID(K)'!AH31+'FED-PID(L)'!AH31+'FED-PID(P)'!AH31,"")</f>
        <v>0.15144200000000002</v>
      </c>
      <c r="AI31" s="203">
        <f>IFERROR('FED-PID(I)'!AI31+'FED-PID(K)'!AI31+'FED-PID(L)'!AI31+'FED-PID(P)'!AI31,"")</f>
        <v>0.42133399999999999</v>
      </c>
      <c r="AJ31" s="203">
        <f>IFERROR('FED-PID(I)'!AJ31+'FED-PID(K)'!AJ31+'FED-PID(L)'!AJ31+'FED-PID(P)'!AJ31,"")</f>
        <v>0.77095899999999995</v>
      </c>
      <c r="AK31" s="203">
        <f>IFERROR('FED-PID(I)'!AK31+'FED-PID(K)'!AK31+'FED-PID(L)'!AK31+'FED-PID(P)'!AK31,"")</f>
        <v>0.50117299999999998</v>
      </c>
      <c r="AL31" s="203">
        <f>IFERROR('FED-PID(I)'!AL31+'FED-PID(K)'!AL31+'FED-PID(L)'!AL31+'FED-PID(P)'!AL31,"")</f>
        <v>0.56554000000000004</v>
      </c>
      <c r="AM31" s="203">
        <f>IFERROR('FED-PID(I)'!AM31+'FED-PID(K)'!AM31+'FED-PID(L)'!AM31+'FED-PID(P)'!AM31,"")</f>
        <v>5.2999999999999999E-2</v>
      </c>
      <c r="AN31" s="203">
        <f>IFERROR('FED-PID(I)'!AN31+'FED-PID(K)'!AN31+'FED-PID(L)'!AN31+'FED-PID(P)'!AN31,"")</f>
        <v>0.22999999999999998</v>
      </c>
      <c r="AO31" s="203">
        <f>IFERROR('FED-PID(I)'!AO31+'FED-PID(K)'!AO31+'FED-PID(L)'!AO31+'FED-PID(P)'!AO31,"")</f>
        <v>0.27873999999999999</v>
      </c>
      <c r="AP31" s="203">
        <f>IFERROR('FED-PID(I)'!AP31+'FED-PID(K)'!AP31+'FED-PID(L)'!AP31+'FED-PID(P)'!AP31,"")</f>
        <v>1.028829</v>
      </c>
      <c r="AQ31" s="203">
        <f>IFERROR('FED-PID(I)'!AQ31+'FED-PID(K)'!AQ31+'FED-PID(L)'!AQ31+'FED-PID(P)'!AQ31,"")</f>
        <v>0.55000000000000004</v>
      </c>
      <c r="AR31" s="203">
        <f>'FED-PID(K)'!AR31+'FED-PID(I)'!AR31</f>
        <v>0.60205900000000001</v>
      </c>
      <c r="AS31" s="203">
        <f>'FED-PID(K)'!AS31+'FED-PID(I)'!AS31</f>
        <v>1.193619</v>
      </c>
      <c r="AT31" s="203">
        <f>'FED-PID(K)'!AT31+'FED-PID(I)'!AT31</f>
        <v>8.0139000000000002E-2</v>
      </c>
      <c r="AU31" s="203">
        <f>'FED-PID(K)'!AU31+'FED-PID(I)'!AU31</f>
        <v>0.54</v>
      </c>
      <c r="AV31" s="203">
        <f>'FED-PID(K)'!AV31+'FED-PID(I)'!AV31</f>
        <v>8.3183000000000007E-2</v>
      </c>
      <c r="AW31" s="203">
        <f>'FED-PID(K)'!AW31+'FED-PID(I)'!AW31</f>
        <v>0.36721999999999999</v>
      </c>
      <c r="AX31" s="203">
        <f>'FED-PID(K)'!AX31+'FED-PID(I)'!AX31</f>
        <v>0.116659</v>
      </c>
      <c r="AY31" s="203">
        <f>'FED-PID(K)'!AY31+'FED-PID(I)'!AY31</f>
        <v>0.14100499999999999</v>
      </c>
      <c r="AZ31" s="203">
        <f>'FED-PID(K)'!AZ31+'FED-PID(I)'!AZ31</f>
        <v>0.32461600000000002</v>
      </c>
      <c r="BA31" s="384">
        <f>'FED-PID(K)'!BA31+'FED-PID(I)'!BA31</f>
        <v>0.29028799999999999</v>
      </c>
      <c r="BB31" s="384">
        <f>'FED-PID(K)'!BB31+'FED-PID(I)'!BB31</f>
        <v>0.23</v>
      </c>
      <c r="BC31" s="384">
        <f>'FED-PID(K)'!BC31+'FED-PID(I)'!BC31</f>
        <v>0.183615</v>
      </c>
      <c r="BD31" s="384">
        <f>'FED-PID(K)'!BD31+'FED-PID(I)'!BD31</f>
        <v>0.23686699999999999</v>
      </c>
      <c r="BE31" s="384">
        <f>'FED-PID(K)'!BE31+'FED-PID(I)'!BE31</f>
        <v>8.3182000000000006E-2</v>
      </c>
      <c r="BF31" s="267">
        <f ca="1">SUM(OFFSET(BF31,0,-1,):OFFSET(BF31,0,-8))</f>
        <v>1.6062320000000001</v>
      </c>
      <c r="BG31" s="201"/>
    </row>
    <row r="32" spans="1:59" ht="14.25" x14ac:dyDescent="0.2">
      <c r="A32" s="205" t="s">
        <v>43</v>
      </c>
      <c r="B32" s="195">
        <f>IFERROR(B31/B27,"")</f>
        <v>0.11177847669875667</v>
      </c>
      <c r="C32" s="195">
        <f>IFERROR(C31/C27,"")</f>
        <v>0.1563326602388371</v>
      </c>
      <c r="D32" s="195">
        <f t="shared" ref="D32:J32" si="66">IFERROR(D31/D27,"")</f>
        <v>0.21333333333333335</v>
      </c>
      <c r="E32" s="195">
        <f t="shared" si="66"/>
        <v>9.160305343511449E-2</v>
      </c>
      <c r="F32" s="195">
        <f t="shared" si="66"/>
        <v>0.24728139089697276</v>
      </c>
      <c r="G32" s="195">
        <f t="shared" si="66"/>
        <v>0.19613670133729572</v>
      </c>
      <c r="H32" s="195">
        <f t="shared" si="66"/>
        <v>0.4070938976001241</v>
      </c>
      <c r="I32" s="195">
        <f t="shared" si="66"/>
        <v>0.46511551781704397</v>
      </c>
      <c r="J32" s="195">
        <f t="shared" si="66"/>
        <v>7.1495335998477058E-2</v>
      </c>
      <c r="K32" s="195">
        <f t="shared" ref="K32:S32" si="67">IFERROR(K31/K27,"")</f>
        <v>0.15892349837253716</v>
      </c>
      <c r="L32" s="195">
        <f t="shared" si="67"/>
        <v>0.12011057394200055</v>
      </c>
      <c r="M32" s="195">
        <f t="shared" si="67"/>
        <v>0.2317253945466593</v>
      </c>
      <c r="N32" s="195">
        <f t="shared" si="67"/>
        <v>0.2545106944361844</v>
      </c>
      <c r="O32" s="195">
        <f t="shared" si="67"/>
        <v>1.3352406196136535</v>
      </c>
      <c r="P32" s="195">
        <f t="shared" si="67"/>
        <v>0.86676747464126103</v>
      </c>
      <c r="Q32" s="195">
        <f t="shared" si="67"/>
        <v>0.47281164295054523</v>
      </c>
      <c r="R32" s="195">
        <f t="shared" si="67"/>
        <v>0.25016278609348686</v>
      </c>
      <c r="S32" s="195">
        <f t="shared" si="67"/>
        <v>8.0871999254611762E-2</v>
      </c>
      <c r="T32" s="195">
        <f t="shared" ref="T32:BF32" si="68">IFERROR(T31/T27,"")</f>
        <v>0.38571017447089151</v>
      </c>
      <c r="U32" s="195">
        <f t="shared" si="68"/>
        <v>0.62617035389941667</v>
      </c>
      <c r="V32" s="195">
        <f t="shared" si="68"/>
        <v>0.45093125298617598</v>
      </c>
      <c r="W32" s="195">
        <f t="shared" si="68"/>
        <v>0.18739493441033611</v>
      </c>
      <c r="X32" s="195">
        <f t="shared" si="68"/>
        <v>0.36367061674399365</v>
      </c>
      <c r="Y32" s="195">
        <f t="shared" si="68"/>
        <v>0.2576943551088145</v>
      </c>
      <c r="Z32" s="195">
        <f t="shared" si="68"/>
        <v>0.31830638740487072</v>
      </c>
      <c r="AA32" s="195">
        <f t="shared" si="68"/>
        <v>0.44452831260639925</v>
      </c>
      <c r="AB32" s="195">
        <f t="shared" si="68"/>
        <v>0.29374281739799984</v>
      </c>
      <c r="AC32" s="195">
        <f t="shared" si="68"/>
        <v>0.21133808958755879</v>
      </c>
      <c r="AD32" s="195">
        <f t="shared" si="68"/>
        <v>0.20304624715404335</v>
      </c>
      <c r="AE32" s="195">
        <f t="shared" si="68"/>
        <v>0.43124119075517514</v>
      </c>
      <c r="AF32" s="195">
        <f t="shared" si="68"/>
        <v>0.18196962637667655</v>
      </c>
      <c r="AG32" s="195">
        <f t="shared" si="68"/>
        <v>0.32398357347483098</v>
      </c>
      <c r="AH32" s="195">
        <f t="shared" si="68"/>
        <v>9.0734687225894284E-2</v>
      </c>
      <c r="AI32" s="195">
        <f t="shared" si="68"/>
        <v>0.28742754347391564</v>
      </c>
      <c r="AJ32" s="195">
        <f t="shared" si="68"/>
        <v>0.43412958021209852</v>
      </c>
      <c r="AK32" s="195">
        <f t="shared" si="68"/>
        <v>0.15988786828511339</v>
      </c>
      <c r="AL32" s="195">
        <f t="shared" si="68"/>
        <v>0.43493240759397489</v>
      </c>
      <c r="AM32" s="195">
        <f t="shared" si="68"/>
        <v>0.16313163491755694</v>
      </c>
      <c r="AN32" s="195">
        <f t="shared" si="68"/>
        <v>0.22115384615384612</v>
      </c>
      <c r="AO32" s="195">
        <f t="shared" si="68"/>
        <v>0.3314813317286881</v>
      </c>
      <c r="AP32" s="195">
        <f t="shared" si="68"/>
        <v>0.57286474971003998</v>
      </c>
      <c r="AQ32" s="195">
        <f t="shared" si="68"/>
        <v>0.26960784313725494</v>
      </c>
      <c r="AR32" s="195">
        <f t="shared" ref="AR32:AS32" si="69">IFERROR(AR31/AR27,"")</f>
        <v>0.49271919149594368</v>
      </c>
      <c r="AS32" s="195">
        <f t="shared" si="69"/>
        <v>0.5752389039598611</v>
      </c>
      <c r="AT32" s="195">
        <f t="shared" ref="AT32:AU32" si="70">IFERROR(AT31/AT27,"")</f>
        <v>4.2096266864456104E-2</v>
      </c>
      <c r="AU32" s="195">
        <f t="shared" si="70"/>
        <v>0.28861864444374369</v>
      </c>
      <c r="AV32" s="195">
        <f t="shared" ref="AV32" si="71">IFERROR(AV31/AV27,"")</f>
        <v>5.3338471630252945E-2</v>
      </c>
      <c r="AW32" s="195">
        <f t="shared" ref="AW32:AX32" si="72">IFERROR(AW31/AW27,"")</f>
        <v>0.25658278571403614</v>
      </c>
      <c r="AX32" s="195">
        <f t="shared" si="72"/>
        <v>9.3965640145403942E-2</v>
      </c>
      <c r="AY32" s="195">
        <f t="shared" ref="AY32" si="73">IFERROR(AY31/AY27,"")</f>
        <v>5.499307735808584E-2</v>
      </c>
      <c r="AZ32" s="195">
        <f t="shared" ref="AZ32:BA32" si="74">IFERROR(AZ31/AZ27,"")</f>
        <v>0.11841883985170286</v>
      </c>
      <c r="BA32" s="195">
        <f t="shared" si="74"/>
        <v>0.10237864736804053</v>
      </c>
      <c r="BB32" s="195">
        <f t="shared" ref="BB32:BC32" si="75">IFERROR(BB31/BB27,"")</f>
        <v>6.2330623306233068E-2</v>
      </c>
      <c r="BC32" s="195">
        <f t="shared" si="75"/>
        <v>7.7802966101694904E-2</v>
      </c>
      <c r="BD32" s="195">
        <f t="shared" ref="BD32:BE32" si="76">IFERROR(BD31/BD27,"")</f>
        <v>0.14288799434883404</v>
      </c>
      <c r="BE32" s="195">
        <f t="shared" si="76"/>
        <v>0.1132448960698785</v>
      </c>
      <c r="BF32" s="197">
        <f t="shared" ca="1" si="68"/>
        <v>9.0113780547301001E-2</v>
      </c>
    </row>
    <row r="33" spans="1:58" ht="14.25" x14ac:dyDescent="0.2">
      <c r="A33" s="207" t="s">
        <v>114</v>
      </c>
      <c r="B33" s="195">
        <f>IFERROR(B31/(SUM(B27:B31)),"")</f>
        <v>6.1327837974497916E-2</v>
      </c>
      <c r="C33" s="195">
        <f>IFERROR(C31/(SUM(C27:C31)),"")</f>
        <v>6.261804087762958E-2</v>
      </c>
      <c r="D33" s="195">
        <f t="shared" ref="D33:J33" si="77">IFERROR(D31/(SUM(D27:D31)),"")</f>
        <v>9.7859327217125383E-2</v>
      </c>
      <c r="E33" s="195">
        <f t="shared" si="77"/>
        <v>3.692307692307692E-2</v>
      </c>
      <c r="F33" s="195">
        <f t="shared" si="77"/>
        <v>7.1313751520043933E-2</v>
      </c>
      <c r="G33" s="195">
        <f t="shared" si="77"/>
        <v>8.4216730937664755E-2</v>
      </c>
      <c r="H33" s="195">
        <f t="shared" si="77"/>
        <v>0.13142601102299753</v>
      </c>
      <c r="I33" s="195">
        <f t="shared" si="77"/>
        <v>0.16237716706857785</v>
      </c>
      <c r="J33" s="195">
        <f t="shared" si="77"/>
        <v>2.6835674766469999E-2</v>
      </c>
      <c r="K33" s="195">
        <f t="shared" ref="K33:S33" si="78">IFERROR(K31/(SUM(K27:K31)),"")</f>
        <v>8.0854110260149908E-2</v>
      </c>
      <c r="L33" s="195">
        <f t="shared" si="78"/>
        <v>5.4739017948215646E-2</v>
      </c>
      <c r="M33" s="195">
        <f t="shared" si="78"/>
        <v>7.3272196967886991E-2</v>
      </c>
      <c r="N33" s="195">
        <f t="shared" si="78"/>
        <v>0.10443040962172065</v>
      </c>
      <c r="O33" s="195">
        <f t="shared" si="78"/>
        <v>0.32799194539548771</v>
      </c>
      <c r="P33" s="195">
        <f t="shared" si="78"/>
        <v>0.2643465534802994</v>
      </c>
      <c r="Q33" s="195">
        <f t="shared" si="78"/>
        <v>0.14323173802643432</v>
      </c>
      <c r="R33" s="195">
        <f t="shared" si="78"/>
        <v>7.5570704869723282E-2</v>
      </c>
      <c r="S33" s="195">
        <f t="shared" si="78"/>
        <v>3.2380882322032831E-2</v>
      </c>
      <c r="T33" s="195">
        <f t="shared" ref="T33:BF33" si="79">IFERROR(T31/(SUM(T27:T31)),"")</f>
        <v>0.15214299397175785</v>
      </c>
      <c r="U33" s="195">
        <f t="shared" si="79"/>
        <v>0.19551571802444756</v>
      </c>
      <c r="V33" s="195">
        <f t="shared" si="79"/>
        <v>0.14508887885393909</v>
      </c>
      <c r="W33" s="195">
        <f t="shared" si="79"/>
        <v>6.3976765110666578E-2</v>
      </c>
      <c r="X33" s="195">
        <f t="shared" si="79"/>
        <v>0.15805372424556438</v>
      </c>
      <c r="Y33" s="195">
        <f t="shared" si="79"/>
        <v>0.1020321611139323</v>
      </c>
      <c r="Z33" s="195">
        <f t="shared" si="79"/>
        <v>0.14468921277519672</v>
      </c>
      <c r="AA33" s="195">
        <f t="shared" si="79"/>
        <v>0.16004362701024763</v>
      </c>
      <c r="AB33" s="195">
        <f t="shared" si="79"/>
        <v>9.2092601967983967E-2</v>
      </c>
      <c r="AC33" s="195">
        <f t="shared" si="79"/>
        <v>7.3003091208830279E-2</v>
      </c>
      <c r="AD33" s="195">
        <f t="shared" si="79"/>
        <v>8.209928812404893E-2</v>
      </c>
      <c r="AE33" s="195">
        <f t="shared" si="79"/>
        <v>0.14840811460419018</v>
      </c>
      <c r="AF33" s="195">
        <f t="shared" si="79"/>
        <v>8.3865970149799254E-2</v>
      </c>
      <c r="AG33" s="195">
        <f t="shared" si="79"/>
        <v>0.13913729037580189</v>
      </c>
      <c r="AH33" s="195">
        <f t="shared" si="79"/>
        <v>4.5315907007864052E-2</v>
      </c>
      <c r="AI33" s="195">
        <f t="shared" si="79"/>
        <v>0.1113654126888176</v>
      </c>
      <c r="AJ33" s="195">
        <f t="shared" si="79"/>
        <v>0.20415735198864074</v>
      </c>
      <c r="AK33" s="195">
        <f t="shared" si="79"/>
        <v>8.771529427948907E-2</v>
      </c>
      <c r="AL33" s="195">
        <f t="shared" si="79"/>
        <v>0.22469356627236495</v>
      </c>
      <c r="AM33" s="195">
        <f t="shared" si="79"/>
        <v>4.9845572772655285E-2</v>
      </c>
      <c r="AN33" s="195">
        <f t="shared" si="79"/>
        <v>6.8452380952380945E-2</v>
      </c>
      <c r="AO33" s="195">
        <f t="shared" si="79"/>
        <v>0.13792489194464994</v>
      </c>
      <c r="AP33" s="195">
        <f t="shared" si="79"/>
        <v>0.22137837722690085</v>
      </c>
      <c r="AQ33" s="195">
        <f t="shared" si="79"/>
        <v>0.13305097497335353</v>
      </c>
      <c r="AR33" s="195">
        <f t="shared" ref="AR33:AS33" si="80">IFERROR(AR31/(SUM(AR27:AR31)),"")</f>
        <v>0.14648106431178043</v>
      </c>
      <c r="AS33" s="195">
        <f t="shared" si="80"/>
        <v>0.19692029870169292</v>
      </c>
      <c r="AT33" s="195">
        <f t="shared" ref="AT33:AU33" si="81">IFERROR(AT31/(SUM(AT27:AT31)),"")</f>
        <v>1.724919478359244E-2</v>
      </c>
      <c r="AU33" s="195">
        <f t="shared" si="81"/>
        <v>0.11221196591000476</v>
      </c>
      <c r="AV33" s="195">
        <f t="shared" ref="AV33" si="82">IFERROR(AV31/(SUM(AV27:AV31)),"")</f>
        <v>2.2002790058419826E-2</v>
      </c>
      <c r="AW33" s="195">
        <f t="shared" ref="AW33:AX33" si="83">IFERROR(AW31/(SUM(AW27:AW31)),"")</f>
        <v>8.6574310048344122E-2</v>
      </c>
      <c r="AX33" s="195">
        <f t="shared" si="83"/>
        <v>3.0342225576847952E-2</v>
      </c>
      <c r="AY33" s="195">
        <f t="shared" ref="AY33" si="84">IFERROR(AY31/(SUM(AY27:AY31)),"")</f>
        <v>2.504070301855859E-2</v>
      </c>
      <c r="AZ33" s="195">
        <f t="shared" ref="AZ33:BA33" si="85">IFERROR(AZ31/(SUM(AZ27:AZ31)),"")</f>
        <v>5.2658498567048927E-2</v>
      </c>
      <c r="BA33" s="195">
        <f t="shared" si="85"/>
        <v>4.5393580803992167E-2</v>
      </c>
      <c r="BB33" s="195">
        <f t="shared" ref="BB33:BC33" si="86">IFERROR(BB31/(SUM(BB27:BB31)),"")</f>
        <v>2.5813692480359147E-2</v>
      </c>
      <c r="BC33" s="195">
        <f t="shared" si="86"/>
        <v>4.2340549316830178E-2</v>
      </c>
      <c r="BD33" s="195">
        <f t="shared" ref="BD33:BE33" si="87">IFERROR(BD31/(SUM(BD27:BD31)),"")</f>
        <v>4.9553060751437006E-2</v>
      </c>
      <c r="BE33" s="195">
        <f t="shared" si="87"/>
        <v>4.8805874870331341E-2</v>
      </c>
      <c r="BF33" s="197">
        <f t="shared" ca="1" si="79"/>
        <v>3.8457603563446664E-2</v>
      </c>
    </row>
    <row r="34" spans="1:58" ht="20.100000000000001" customHeight="1" x14ac:dyDescent="0.2">
      <c r="BF34" s="186"/>
    </row>
    <row r="35" spans="1:58" ht="20.100000000000001" customHeight="1" x14ac:dyDescent="0.2">
      <c r="A35" s="190" t="s">
        <v>97</v>
      </c>
    </row>
    <row r="36" spans="1:58" ht="15" x14ac:dyDescent="0.2">
      <c r="A36" s="200" t="s">
        <v>96</v>
      </c>
    </row>
    <row r="37" spans="1:58" ht="15" x14ac:dyDescent="0.2">
      <c r="A37" s="234" t="s">
        <v>117</v>
      </c>
    </row>
    <row r="38" spans="1:58" ht="15" x14ac:dyDescent="0.2">
      <c r="A38" s="235" t="s">
        <v>95</v>
      </c>
    </row>
    <row r="66" spans="1:1" ht="20.100000000000001" customHeight="1" x14ac:dyDescent="0.2">
      <c r="A66" s="187" t="s">
        <v>33</v>
      </c>
    </row>
    <row r="67" spans="1:1" ht="20.100000000000001" customHeight="1" x14ac:dyDescent="0.2">
      <c r="A67" s="187" t="s">
        <v>18</v>
      </c>
    </row>
    <row r="68" spans="1:1" ht="20.100000000000001" customHeight="1" x14ac:dyDescent="0.2">
      <c r="A68" s="187" t="s">
        <v>19</v>
      </c>
    </row>
    <row r="69" spans="1:1" ht="20.100000000000001" customHeight="1" x14ac:dyDescent="0.2">
      <c r="A69" s="187" t="s">
        <v>20</v>
      </c>
    </row>
    <row r="70" spans="1:1" ht="20.100000000000001" customHeight="1" x14ac:dyDescent="0.2">
      <c r="A70" s="187" t="s">
        <v>21</v>
      </c>
    </row>
    <row r="71" spans="1:1" ht="20.100000000000001" customHeight="1" x14ac:dyDescent="0.2">
      <c r="A71" s="187" t="s">
        <v>22</v>
      </c>
    </row>
    <row r="72" spans="1:1" ht="20.100000000000001" customHeight="1" x14ac:dyDescent="0.2">
      <c r="A72" s="187" t="s">
        <v>23</v>
      </c>
    </row>
    <row r="73" spans="1:1" ht="20.100000000000001" customHeight="1" x14ac:dyDescent="0.2">
      <c r="A73" s="187" t="s">
        <v>24</v>
      </c>
    </row>
    <row r="74" spans="1:1" ht="20.100000000000001" customHeight="1" x14ac:dyDescent="0.2">
      <c r="A74" s="187" t="s">
        <v>34</v>
      </c>
    </row>
    <row r="75" spans="1:1" ht="20.100000000000001" customHeight="1" x14ac:dyDescent="0.2">
      <c r="A75" s="187" t="s">
        <v>25</v>
      </c>
    </row>
  </sheetData>
  <conditionalFormatting sqref="B11">
    <cfRule type="colorScale" priority="26631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B12">
    <cfRule type="colorScale" priority="26632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B13">
    <cfRule type="colorScale" priority="26633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B21">
    <cfRule type="colorScale" priority="26634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B22">
    <cfRule type="colorScale" priority="26635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B23">
    <cfRule type="colorScale" priority="26636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B32">
    <cfRule type="colorScale" priority="26637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B33">
    <cfRule type="colorScale" priority="26638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C11">
    <cfRule type="colorScale" priority="26639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C12">
    <cfRule type="colorScale" priority="26640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C13">
    <cfRule type="colorScale" priority="26641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C21">
    <cfRule type="colorScale" priority="26642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C22">
    <cfRule type="colorScale" priority="26643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C23">
    <cfRule type="colorScale" priority="26644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C32">
    <cfRule type="colorScale" priority="26645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C33">
    <cfRule type="colorScale" priority="26646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D11">
    <cfRule type="colorScale" priority="26647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D12">
    <cfRule type="colorScale" priority="26648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D13">
    <cfRule type="colorScale" priority="26649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D21">
    <cfRule type="colorScale" priority="26650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D22">
    <cfRule type="colorScale" priority="26651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D23">
    <cfRule type="colorScale" priority="26652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D32">
    <cfRule type="colorScale" priority="26653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D33">
    <cfRule type="colorScale" priority="26654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E11:J11">
    <cfRule type="colorScale" priority="26655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E12:J12">
    <cfRule type="colorScale" priority="26656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E13:J13">
    <cfRule type="colorScale" priority="26657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E21:J21">
    <cfRule type="colorScale" priority="26658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E22:J22">
    <cfRule type="colorScale" priority="26659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E23:J23">
    <cfRule type="colorScale" priority="26660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E32:J32">
    <cfRule type="colorScale" priority="26661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E33:J33">
    <cfRule type="colorScale" priority="26662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K11:S11">
    <cfRule type="colorScale" priority="26663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K12:S12">
    <cfRule type="colorScale" priority="26664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K13:S13">
    <cfRule type="colorScale" priority="26665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K21:S21">
    <cfRule type="colorScale" priority="26666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K22:S22">
    <cfRule type="colorScale" priority="26667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K23:S23">
    <cfRule type="colorScale" priority="26668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K32:S32">
    <cfRule type="colorScale" priority="26669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K33:S33">
    <cfRule type="colorScale" priority="26670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T11:V11">
    <cfRule type="colorScale" priority="26671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T12:V12">
    <cfRule type="colorScale" priority="26672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T13:V13">
    <cfRule type="colorScale" priority="26673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T21:V21">
    <cfRule type="colorScale" priority="26674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T22:V22">
    <cfRule type="colorScale" priority="26675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T23:V23">
    <cfRule type="colorScale" priority="26676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T32:V32">
    <cfRule type="colorScale" priority="26677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T33:V33">
    <cfRule type="colorScale" priority="26678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W11">
    <cfRule type="colorScale" priority="26679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W12">
    <cfRule type="colorScale" priority="26680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W13">
    <cfRule type="colorScale" priority="26681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W21">
    <cfRule type="colorScale" priority="26682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W22">
    <cfRule type="colorScale" priority="26683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W23">
    <cfRule type="colorScale" priority="26684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W32">
    <cfRule type="colorScale" priority="26685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W33">
    <cfRule type="colorScale" priority="26686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X11">
    <cfRule type="colorScale" priority="26687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X12">
    <cfRule type="colorScale" priority="26688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X13">
    <cfRule type="colorScale" priority="26689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X21">
    <cfRule type="colorScale" priority="26690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X22">
    <cfRule type="colorScale" priority="26691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X23">
    <cfRule type="colorScale" priority="26692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X32">
    <cfRule type="colorScale" priority="26693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X33">
    <cfRule type="colorScale" priority="26694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Y11">
    <cfRule type="colorScale" priority="26695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Y12">
    <cfRule type="colorScale" priority="26696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Y13">
    <cfRule type="colorScale" priority="26697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Y21">
    <cfRule type="colorScale" priority="26698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Y22">
    <cfRule type="colorScale" priority="26699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Y23">
    <cfRule type="colorScale" priority="26700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Y32">
    <cfRule type="colorScale" priority="26701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Y33">
    <cfRule type="colorScale" priority="26702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Z11">
    <cfRule type="colorScale" priority="26703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Z12">
    <cfRule type="colorScale" priority="26704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Z13">
    <cfRule type="colorScale" priority="26705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Z21">
    <cfRule type="colorScale" priority="26706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Z22">
    <cfRule type="colorScale" priority="26707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Z23">
    <cfRule type="colorScale" priority="26708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Z32">
    <cfRule type="colorScale" priority="26709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Z33">
    <cfRule type="colorScale" priority="26710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A11">
    <cfRule type="colorScale" priority="26711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A12">
    <cfRule type="colorScale" priority="26712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A13">
    <cfRule type="colorScale" priority="26713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A21">
    <cfRule type="colorScale" priority="26714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A22">
    <cfRule type="colorScale" priority="26715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A23">
    <cfRule type="colorScale" priority="26716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A32">
    <cfRule type="colorScale" priority="26717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A33">
    <cfRule type="colorScale" priority="26718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B11">
    <cfRule type="colorScale" priority="26719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B12">
    <cfRule type="colorScale" priority="26720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B13">
    <cfRule type="colorScale" priority="26721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B21">
    <cfRule type="colorScale" priority="26722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B22">
    <cfRule type="colorScale" priority="26723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B23">
    <cfRule type="colorScale" priority="26724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B32">
    <cfRule type="colorScale" priority="26725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B33">
    <cfRule type="colorScale" priority="26726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C11">
    <cfRule type="colorScale" priority="26727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C12">
    <cfRule type="colorScale" priority="26728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C13">
    <cfRule type="colorScale" priority="26729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C21">
    <cfRule type="colorScale" priority="26730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C22">
    <cfRule type="colorScale" priority="26731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C23">
    <cfRule type="colorScale" priority="26732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C32">
    <cfRule type="colorScale" priority="26733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C33">
    <cfRule type="colorScale" priority="26734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D11">
    <cfRule type="colorScale" priority="26735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D12">
    <cfRule type="colorScale" priority="26736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D13">
    <cfRule type="colorScale" priority="26737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D21">
    <cfRule type="colorScale" priority="26738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D22">
    <cfRule type="colorScale" priority="26739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D23">
    <cfRule type="colorScale" priority="26740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D32">
    <cfRule type="colorScale" priority="26741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D33">
    <cfRule type="colorScale" priority="26742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E11">
    <cfRule type="colorScale" priority="26743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E12">
    <cfRule type="colorScale" priority="26744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E13">
    <cfRule type="colorScale" priority="26745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E21">
    <cfRule type="colorScale" priority="26746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E22">
    <cfRule type="colorScale" priority="26747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E23">
    <cfRule type="colorScale" priority="26748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E32">
    <cfRule type="colorScale" priority="26749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E33">
    <cfRule type="colorScale" priority="26750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F11">
    <cfRule type="colorScale" priority="26751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F12">
    <cfRule type="colorScale" priority="26752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F13">
    <cfRule type="colorScale" priority="26753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F21">
    <cfRule type="colorScale" priority="26754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F22">
    <cfRule type="colorScale" priority="26755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F23">
    <cfRule type="colorScale" priority="26756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F32">
    <cfRule type="colorScale" priority="26757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F33">
    <cfRule type="colorScale" priority="26758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G11">
    <cfRule type="colorScale" priority="26759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G12">
    <cfRule type="colorScale" priority="26760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G13">
    <cfRule type="colorScale" priority="26761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G21">
    <cfRule type="colorScale" priority="26762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G22">
    <cfRule type="colorScale" priority="26763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G23">
    <cfRule type="colorScale" priority="26764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G32">
    <cfRule type="colorScale" priority="26765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G33">
    <cfRule type="colorScale" priority="26766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H11">
    <cfRule type="colorScale" priority="26767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H12">
    <cfRule type="colorScale" priority="26768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H13">
    <cfRule type="colorScale" priority="26769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H21">
    <cfRule type="colorScale" priority="26770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H22">
    <cfRule type="colorScale" priority="26771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H23">
    <cfRule type="colorScale" priority="26772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H32">
    <cfRule type="colorScale" priority="26773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H33">
    <cfRule type="colorScale" priority="26774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I11:BE11">
    <cfRule type="colorScale" priority="26775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I12:BE12">
    <cfRule type="colorScale" priority="26776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I13:BE13">
    <cfRule type="colorScale" priority="26777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I21:BE21">
    <cfRule type="colorScale" priority="26778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I22:BE22">
    <cfRule type="colorScale" priority="26779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I23:BE23">
    <cfRule type="colorScale" priority="26780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I32:BE32">
    <cfRule type="colorScale" priority="26781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I33:BE33">
    <cfRule type="colorScale" priority="26782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pageMargins left="0.25" right="0.17" top="0.3" bottom="0.38" header="0.18" footer="0.17"/>
  <pageSetup paperSize="9" orientation="landscape" r:id="rId1"/>
  <headerFooter>
    <oddFooter>&amp;L&amp;8Report Date: &amp;D&amp;T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3"/>
    <pageSetUpPr fitToPage="1"/>
  </sheetPr>
  <dimension ref="A1:BI39"/>
  <sheetViews>
    <sheetView showGridLines="0" zoomScale="80" zoomScaleNormal="80" workbookViewId="0">
      <pane xSplit="1" topLeftCell="AR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Col="1" x14ac:dyDescent="0.2"/>
  <cols>
    <col min="1" max="1" width="17.140625" style="187" customWidth="1"/>
    <col min="2" max="3" width="7.140625" style="186" hidden="1" customWidth="1" outlineLevel="1"/>
    <col min="4" max="4" width="8.28515625" style="186" hidden="1" customWidth="1" outlineLevel="1"/>
    <col min="5" max="5" width="7.140625" style="186" hidden="1" customWidth="1" outlineLevel="1"/>
    <col min="6" max="6" width="7.85546875" style="186" hidden="1" customWidth="1" outlineLevel="1"/>
    <col min="7" max="8" width="7.140625" style="186" hidden="1" customWidth="1" outlineLevel="1"/>
    <col min="9" max="9" width="8.7109375" style="186" hidden="1" customWidth="1" outlineLevel="1"/>
    <col min="10" max="10" width="8.28515625" style="186" hidden="1" customWidth="1" outlineLevel="1"/>
    <col min="11" max="15" width="7.140625" style="186" hidden="1" customWidth="1" outlineLevel="1"/>
    <col min="16" max="16" width="8" style="186" hidden="1" customWidth="1" outlineLevel="1"/>
    <col min="17" max="17" width="7.140625" style="186" hidden="1" customWidth="1" outlineLevel="1"/>
    <col min="18" max="18" width="7.85546875" style="186" hidden="1" customWidth="1" outlineLevel="1"/>
    <col min="19" max="36" width="7.140625" style="186" hidden="1" customWidth="1" outlineLevel="1"/>
    <col min="37" max="37" width="8.5703125" style="186" hidden="1" customWidth="1" outlineLevel="1"/>
    <col min="38" max="57" width="8.5703125" style="186" customWidth="1" outlineLevel="1"/>
    <col min="58" max="58" width="10" style="186" customWidth="1"/>
    <col min="59" max="59" width="8" style="186" customWidth="1"/>
    <col min="60" max="72" width="8" style="187" customWidth="1"/>
    <col min="73" max="16384" width="9.140625" style="187"/>
  </cols>
  <sheetData>
    <row r="1" spans="1:61" ht="20.100000000000001" customHeight="1" x14ac:dyDescent="0.2">
      <c r="A1" s="185" t="s">
        <v>56</v>
      </c>
    </row>
    <row r="2" spans="1:61" ht="20.100000000000001" customHeight="1" x14ac:dyDescent="0.2">
      <c r="A2" s="187" t="s">
        <v>207</v>
      </c>
      <c r="BF2" s="188"/>
    </row>
    <row r="3" spans="1:61" ht="9" customHeight="1" x14ac:dyDescent="0.2">
      <c r="BH3" s="189"/>
      <c r="BI3" s="189"/>
    </row>
    <row r="4" spans="1:61" ht="11.25" customHeight="1" x14ac:dyDescent="0.2">
      <c r="A4" s="187" t="s">
        <v>54</v>
      </c>
      <c r="BH4" s="189"/>
      <c r="BI4" s="189"/>
    </row>
    <row r="5" spans="1:61" s="285" customFormat="1" ht="27.75" customHeight="1" thickBot="1" x14ac:dyDescent="0.25">
      <c r="B5" s="286" t="s">
        <v>120</v>
      </c>
      <c r="C5" s="286" t="s">
        <v>121</v>
      </c>
      <c r="D5" s="286" t="s">
        <v>122</v>
      </c>
      <c r="E5" s="286" t="s">
        <v>123</v>
      </c>
      <c r="F5" s="286" t="s">
        <v>124</v>
      </c>
      <c r="G5" s="286" t="s">
        <v>125</v>
      </c>
      <c r="H5" s="286" t="s">
        <v>126</v>
      </c>
      <c r="I5" s="286" t="s">
        <v>127</v>
      </c>
      <c r="J5" s="286" t="s">
        <v>128</v>
      </c>
      <c r="K5" s="286" t="s">
        <v>129</v>
      </c>
      <c r="L5" s="286" t="s">
        <v>130</v>
      </c>
      <c r="M5" s="286" t="s">
        <v>131</v>
      </c>
      <c r="N5" s="286" t="s">
        <v>137</v>
      </c>
      <c r="O5" s="286" t="s">
        <v>132</v>
      </c>
      <c r="P5" s="286" t="s">
        <v>133</v>
      </c>
      <c r="Q5" s="286" t="s">
        <v>134</v>
      </c>
      <c r="R5" s="286" t="s">
        <v>135</v>
      </c>
      <c r="S5" s="319" t="s">
        <v>136</v>
      </c>
      <c r="T5" s="37" t="s">
        <v>139</v>
      </c>
      <c r="U5" s="37" t="s">
        <v>140</v>
      </c>
      <c r="V5" s="37" t="s">
        <v>141</v>
      </c>
      <c r="W5" s="37" t="s">
        <v>142</v>
      </c>
      <c r="X5" s="37" t="s">
        <v>143</v>
      </c>
      <c r="Y5" s="37" t="s">
        <v>144</v>
      </c>
      <c r="Z5" s="37" t="s">
        <v>145</v>
      </c>
      <c r="AA5" s="37" t="s">
        <v>146</v>
      </c>
      <c r="AB5" s="37" t="s">
        <v>147</v>
      </c>
      <c r="AC5" s="37" t="s">
        <v>148</v>
      </c>
      <c r="AD5" s="37" t="s">
        <v>149</v>
      </c>
      <c r="AE5" s="37" t="s">
        <v>150</v>
      </c>
      <c r="AF5" s="37" t="s">
        <v>152</v>
      </c>
      <c r="AG5" s="37" t="s">
        <v>155</v>
      </c>
      <c r="AH5" s="37" t="s">
        <v>156</v>
      </c>
      <c r="AI5" s="37" t="s">
        <v>159</v>
      </c>
      <c r="AJ5" s="37" t="s">
        <v>161</v>
      </c>
      <c r="AK5" s="37" t="s">
        <v>164</v>
      </c>
      <c r="AL5" s="37" t="s">
        <v>166</v>
      </c>
      <c r="AM5" s="37" t="s">
        <v>167</v>
      </c>
      <c r="AN5" s="37" t="s">
        <v>170</v>
      </c>
      <c r="AO5" s="37" t="s">
        <v>173</v>
      </c>
      <c r="AP5" s="37" t="s">
        <v>175</v>
      </c>
      <c r="AQ5" s="37" t="s">
        <v>177</v>
      </c>
      <c r="AR5" s="407" t="str">
        <f>'FED-PID(ALL)'!AR5</f>
        <v xml:space="preserve">Jul'24 </v>
      </c>
      <c r="AS5" s="407" t="str">
        <f>'FED-PID(ALL)'!AS5</f>
        <v xml:space="preserve">Aug'24 </v>
      </c>
      <c r="AT5" s="407" t="str">
        <f>'FED-PID(ALL)'!AT5</f>
        <v xml:space="preserve">Sep'24 </v>
      </c>
      <c r="AU5" s="407" t="str">
        <f>'FED-PID(ALL)'!AU5</f>
        <v xml:space="preserve">Oct'24 </v>
      </c>
      <c r="AV5" s="407" t="str">
        <f>'FED-PID(ALL)'!AV5</f>
        <v>Nov'24</v>
      </c>
      <c r="AW5" s="407" t="str">
        <f>'FED-PID(ALL)'!AW5</f>
        <v>Dec'24</v>
      </c>
      <c r="AX5" s="407" t="str">
        <f>'FED-PID(ALL)'!AX5</f>
        <v>Jan'25</v>
      </c>
      <c r="AY5" s="407" t="str">
        <f>'FED-PID(ALL)'!AY5</f>
        <v>Feb'25</v>
      </c>
      <c r="AZ5" s="407" t="str">
        <f>'FED-PID(ALL)'!AZ5</f>
        <v>Mar'25</v>
      </c>
      <c r="BA5" s="407" t="str">
        <f>'FED-PID(ALL)'!BA5</f>
        <v>Apr'25</v>
      </c>
      <c r="BB5" s="407" t="str">
        <f>'FED-PID(ALL)'!BB5</f>
        <v>May'25</v>
      </c>
      <c r="BC5" s="407" t="str">
        <f>'FED-PID(ALL)'!BC5</f>
        <v>Jun'25</v>
      </c>
      <c r="BD5" s="407" t="str">
        <f>'FED-PID(ALL)'!BD5</f>
        <v>Jul'25</v>
      </c>
      <c r="BE5" s="407" t="s">
        <v>208</v>
      </c>
      <c r="BF5" s="286" t="s">
        <v>61</v>
      </c>
      <c r="BG5" s="287"/>
      <c r="BH5" s="288"/>
      <c r="BI5" s="288"/>
    </row>
    <row r="6" spans="1:61" ht="15" x14ac:dyDescent="0.2">
      <c r="A6" s="190" t="s">
        <v>53</v>
      </c>
    </row>
    <row r="7" spans="1:61" ht="15" x14ac:dyDescent="0.2">
      <c r="A7" s="187" t="s">
        <v>26</v>
      </c>
      <c r="B7" s="203">
        <v>1.856006</v>
      </c>
      <c r="C7" s="203">
        <v>1.325413</v>
      </c>
      <c r="D7" s="203">
        <v>2.6</v>
      </c>
      <c r="E7" s="203">
        <v>1.4</v>
      </c>
      <c r="F7" s="203">
        <v>2.4955430000000001</v>
      </c>
      <c r="G7" s="203">
        <v>2.5455429999999999</v>
      </c>
      <c r="H7" s="203">
        <v>1.982599</v>
      </c>
      <c r="I7" s="203">
        <v>2.2357390000000001</v>
      </c>
      <c r="J7" s="203">
        <v>1.9373009999999999</v>
      </c>
      <c r="K7" s="203">
        <v>1.9993350000000001</v>
      </c>
      <c r="L7" s="203">
        <v>3.8025039999999999</v>
      </c>
      <c r="M7" s="203">
        <v>4.6239239999999997</v>
      </c>
      <c r="N7" s="203">
        <v>2.9733939999999999</v>
      </c>
      <c r="O7" s="203">
        <v>2.413815</v>
      </c>
      <c r="P7" s="269">
        <v>0.33819300000000002</v>
      </c>
      <c r="Q7" s="269">
        <v>0.68775399999999998</v>
      </c>
      <c r="R7" s="281">
        <v>3.965255</v>
      </c>
      <c r="S7" s="281">
        <v>3.168266</v>
      </c>
      <c r="T7" s="282">
        <v>2.2012999999999998</v>
      </c>
      <c r="U7" s="282">
        <v>4.3369350000000004</v>
      </c>
      <c r="V7" s="282">
        <v>4.0524889999999996</v>
      </c>
      <c r="W7" s="282">
        <v>4.0211540000000001</v>
      </c>
      <c r="X7" s="282">
        <v>6.0090089999999998</v>
      </c>
      <c r="Y7" s="282">
        <v>3.8937439999999999</v>
      </c>
      <c r="Z7" s="282">
        <v>3.5467409999999999</v>
      </c>
      <c r="AA7" s="282">
        <v>2.8114520000000001</v>
      </c>
      <c r="AB7" s="282">
        <v>2.8718859999999999</v>
      </c>
      <c r="AC7" s="282">
        <v>2.9377469999999999</v>
      </c>
      <c r="AD7" s="282">
        <v>2.9254479999999998</v>
      </c>
      <c r="AE7" s="282">
        <v>3.4201000000000001</v>
      </c>
      <c r="AF7" s="282">
        <v>3.9508930000000002</v>
      </c>
      <c r="AG7" s="282">
        <v>4.4216119999999997</v>
      </c>
      <c r="AH7" s="282">
        <v>4.0999999999999996</v>
      </c>
      <c r="AI7" s="282">
        <v>2.6163940000000001</v>
      </c>
      <c r="AJ7" s="282">
        <v>3.7817980000000002</v>
      </c>
      <c r="AK7" s="282">
        <v>8.1990400000000001</v>
      </c>
      <c r="AL7" s="282">
        <v>2.086557</v>
      </c>
      <c r="AM7" s="282">
        <v>3.3202989999999999</v>
      </c>
      <c r="AN7" s="282">
        <v>6.94</v>
      </c>
      <c r="AO7" s="282">
        <v>3.9915569999999998</v>
      </c>
      <c r="AP7" s="282">
        <v>4.4207869999999998</v>
      </c>
      <c r="AQ7" s="282">
        <v>5.61</v>
      </c>
      <c r="AR7" s="282">
        <v>3.3571369999999998</v>
      </c>
      <c r="AS7" s="282">
        <v>5.8925679999999998</v>
      </c>
      <c r="AT7" s="282">
        <v>6.0424550000000004</v>
      </c>
      <c r="AU7" s="282">
        <v>3.58</v>
      </c>
      <c r="AV7" s="282">
        <v>7.0930669999999996</v>
      </c>
      <c r="AW7" s="282">
        <v>6.7223829999999998</v>
      </c>
      <c r="AX7" s="282">
        <v>3.4598610000000001</v>
      </c>
      <c r="AY7" s="282">
        <v>3.0077129999999999</v>
      </c>
      <c r="AZ7" s="282">
        <v>4.7011960000000004</v>
      </c>
      <c r="BA7" s="282">
        <v>3.59</v>
      </c>
      <c r="BB7" s="282">
        <v>6.07</v>
      </c>
      <c r="BC7" s="282">
        <v>6.39</v>
      </c>
      <c r="BD7" s="282">
        <v>6.87</v>
      </c>
      <c r="BE7" s="282">
        <v>1.5695060000000001</v>
      </c>
      <c r="BF7" s="211">
        <f ca="1">SUM(OFFSET(BF7,0,-1,):OFFSET(BF7,0,-8))</f>
        <v>35.658275999999994</v>
      </c>
    </row>
    <row r="8" spans="1:61" ht="15" x14ac:dyDescent="0.2">
      <c r="A8" s="187" t="s">
        <v>29</v>
      </c>
      <c r="B8" s="203">
        <v>1.002764</v>
      </c>
      <c r="C8" s="203">
        <v>1.325413</v>
      </c>
      <c r="D8" s="203">
        <v>1.6</v>
      </c>
      <c r="E8" s="203">
        <v>0.9</v>
      </c>
      <c r="F8" s="203">
        <v>0.735711</v>
      </c>
      <c r="G8" s="203">
        <v>0.68937099999999996</v>
      </c>
      <c r="H8" s="203">
        <v>0.55973700000000004</v>
      </c>
      <c r="I8" s="203">
        <v>0.87411899999999998</v>
      </c>
      <c r="J8" s="203">
        <v>0.67392700000000005</v>
      </c>
      <c r="K8" s="203">
        <v>0.54321399999999997</v>
      </c>
      <c r="L8" s="203">
        <v>0.61001799999999995</v>
      </c>
      <c r="M8" s="203">
        <v>0.97876099999999999</v>
      </c>
      <c r="N8" s="203">
        <v>0.636849</v>
      </c>
      <c r="O8" s="203">
        <v>0.65535200000000005</v>
      </c>
      <c r="P8" s="269">
        <v>0.82215800000000006</v>
      </c>
      <c r="Q8" s="269">
        <v>0.497116</v>
      </c>
      <c r="R8" s="281">
        <v>0.75680899999999995</v>
      </c>
      <c r="S8" s="281">
        <v>0.85490999999999995</v>
      </c>
      <c r="T8" s="282">
        <v>0.62054600000000004</v>
      </c>
      <c r="U8" s="282">
        <v>0.82632700000000003</v>
      </c>
      <c r="V8" s="282">
        <v>1.293032</v>
      </c>
      <c r="W8" s="282">
        <v>0.94828699999999999</v>
      </c>
      <c r="X8" s="282">
        <v>1.183978</v>
      </c>
      <c r="Y8" s="282">
        <v>1.204828</v>
      </c>
      <c r="Z8" s="282">
        <v>0.69633199999999995</v>
      </c>
      <c r="AA8" s="282">
        <v>0.81622399999999995</v>
      </c>
      <c r="AB8" s="282">
        <v>0.76680999999999999</v>
      </c>
      <c r="AC8" s="282">
        <v>0.54090099999999997</v>
      </c>
      <c r="AD8" s="282">
        <v>0.69293400000000005</v>
      </c>
      <c r="AE8" s="282">
        <v>0.65527299999999999</v>
      </c>
      <c r="AF8" s="282">
        <v>0.77812300000000001</v>
      </c>
      <c r="AG8" s="282">
        <v>1.256872</v>
      </c>
      <c r="AH8" s="282">
        <v>0.52</v>
      </c>
      <c r="AI8" s="282">
        <v>1.1357759999999999</v>
      </c>
      <c r="AJ8" s="282">
        <v>0.53994799999999998</v>
      </c>
      <c r="AK8" s="282">
        <v>1.220431</v>
      </c>
      <c r="AL8" s="282">
        <v>0.387187</v>
      </c>
      <c r="AM8" s="282">
        <v>0.462088</v>
      </c>
      <c r="AN8" s="282">
        <v>0.77</v>
      </c>
      <c r="AO8" s="282">
        <v>0.48462499999999997</v>
      </c>
      <c r="AP8" s="282">
        <v>0.65728399999999998</v>
      </c>
      <c r="AQ8" s="282">
        <v>0.81</v>
      </c>
      <c r="AR8" s="282">
        <v>0.60359200000000002</v>
      </c>
      <c r="AS8" s="282">
        <v>1.2795890000000001</v>
      </c>
      <c r="AT8" s="282">
        <v>0.60836299999999999</v>
      </c>
      <c r="AU8" s="282">
        <v>0.64</v>
      </c>
      <c r="AV8" s="282">
        <v>1.0626960000000001</v>
      </c>
      <c r="AW8" s="282">
        <v>1.98864</v>
      </c>
      <c r="AX8" s="282">
        <v>0.61541400000000002</v>
      </c>
      <c r="AY8" s="282">
        <v>0.83178300000000005</v>
      </c>
      <c r="AZ8" s="282">
        <v>1.0692680000000001</v>
      </c>
      <c r="BA8" s="282">
        <v>0.71</v>
      </c>
      <c r="BB8" s="282">
        <v>1.42</v>
      </c>
      <c r="BC8" s="282">
        <v>1.25</v>
      </c>
      <c r="BD8" s="282">
        <v>0.98</v>
      </c>
      <c r="BE8" s="282">
        <v>0.23436699999999999</v>
      </c>
      <c r="BF8" s="211">
        <f ca="1">SUM(OFFSET(BF8,0,-1,):OFFSET(BF8,0,-8))</f>
        <v>7.1108319999999994</v>
      </c>
    </row>
    <row r="9" spans="1:61" ht="15" x14ac:dyDescent="0.2">
      <c r="A9" s="187" t="s">
        <v>30</v>
      </c>
      <c r="B9" s="203">
        <v>1.177694</v>
      </c>
      <c r="C9" s="203">
        <v>0.75304400000000005</v>
      </c>
      <c r="D9" s="203">
        <v>1.6</v>
      </c>
      <c r="E9" s="203">
        <v>1.5</v>
      </c>
      <c r="F9" s="203">
        <v>0.63983699999999999</v>
      </c>
      <c r="G9" s="203">
        <v>1.297196</v>
      </c>
      <c r="H9" s="203">
        <v>0.27433999999999997</v>
      </c>
      <c r="I9" s="203">
        <v>1.1024369999999999</v>
      </c>
      <c r="J9" s="203">
        <v>0.60481799999999997</v>
      </c>
      <c r="K9" s="203">
        <v>0.70147400000000004</v>
      </c>
      <c r="L9" s="203">
        <v>0.45673000000000002</v>
      </c>
      <c r="M9" s="203">
        <v>1.510972</v>
      </c>
      <c r="N9" s="203">
        <v>1.792546</v>
      </c>
      <c r="O9" s="203">
        <v>1.448701</v>
      </c>
      <c r="P9" s="269">
        <v>2.7865990000000003</v>
      </c>
      <c r="Q9" s="269">
        <v>1.4942409999999999</v>
      </c>
      <c r="R9" s="281">
        <v>1.5526580000000001</v>
      </c>
      <c r="S9" s="281">
        <v>1.9299219999999999</v>
      </c>
      <c r="T9" s="282">
        <v>1.004421</v>
      </c>
      <c r="U9" s="282">
        <v>1.436887</v>
      </c>
      <c r="V9" s="282">
        <v>1.717239</v>
      </c>
      <c r="W9" s="282">
        <v>1.4368050000000001</v>
      </c>
      <c r="X9" s="282">
        <v>2.3163499999999999</v>
      </c>
      <c r="Y9" s="282">
        <v>1.495633</v>
      </c>
      <c r="Z9" s="282">
        <v>1.8261829999999999</v>
      </c>
      <c r="AA9" s="282">
        <v>1.269228</v>
      </c>
      <c r="AB9" s="282">
        <v>1.5276130000000001</v>
      </c>
      <c r="AC9" s="282">
        <v>1.244758</v>
      </c>
      <c r="AD9" s="282">
        <v>1.540483</v>
      </c>
      <c r="AE9" s="282">
        <v>1.5698190000000001</v>
      </c>
      <c r="AF9" s="282">
        <v>1.6887719999999999</v>
      </c>
      <c r="AG9" s="282">
        <v>1.7525569999999999</v>
      </c>
      <c r="AH9" s="282">
        <v>1.56</v>
      </c>
      <c r="AI9" s="282">
        <v>0.71074099999999996</v>
      </c>
      <c r="AJ9" s="282">
        <v>1.540929</v>
      </c>
      <c r="AK9" s="282">
        <v>1.5166550000000001</v>
      </c>
      <c r="AL9" s="282">
        <v>0.72055599999999997</v>
      </c>
      <c r="AM9" s="282">
        <v>0.97798499999999999</v>
      </c>
      <c r="AN9" s="282">
        <v>1.54</v>
      </c>
      <c r="AO9" s="282">
        <v>1.301966</v>
      </c>
      <c r="AP9" s="282">
        <v>1.2209049999999999</v>
      </c>
      <c r="AQ9" s="282">
        <v>1.33</v>
      </c>
      <c r="AR9" s="282">
        <v>1.112697</v>
      </c>
      <c r="AS9" s="282">
        <v>1.018256</v>
      </c>
      <c r="AT9" s="282">
        <v>2.2530559999999999</v>
      </c>
      <c r="AU9" s="282">
        <v>1.25</v>
      </c>
      <c r="AV9" s="282">
        <v>2.062227</v>
      </c>
      <c r="AW9" s="282">
        <v>1.59999</v>
      </c>
      <c r="AX9" s="282">
        <v>1.3082</v>
      </c>
      <c r="AY9" s="282">
        <v>1.3695980000000001</v>
      </c>
      <c r="AZ9" s="282">
        <v>1.6356740000000001</v>
      </c>
      <c r="BA9" s="282">
        <v>1.33</v>
      </c>
      <c r="BB9" s="282">
        <v>1.36</v>
      </c>
      <c r="BC9" s="282">
        <v>1.92</v>
      </c>
      <c r="BD9" s="282">
        <v>2.29</v>
      </c>
      <c r="BE9" s="282">
        <v>0.383548</v>
      </c>
      <c r="BF9" s="211">
        <f ca="1">SUM(OFFSET(BF9,0,-1,):OFFSET(BF9,0,-8))</f>
        <v>11.597019999999999</v>
      </c>
    </row>
    <row r="10" spans="1:61" s="212" customFormat="1" ht="15" x14ac:dyDescent="0.2">
      <c r="A10" s="212" t="s">
        <v>31</v>
      </c>
      <c r="B10" s="204">
        <v>2.7740990000000001</v>
      </c>
      <c r="C10" s="204">
        <v>1.5980190000000001</v>
      </c>
      <c r="D10" s="203">
        <v>2.6</v>
      </c>
      <c r="E10" s="204">
        <v>1.8</v>
      </c>
      <c r="F10" s="204">
        <v>1.9868840000000001</v>
      </c>
      <c r="G10" s="204">
        <v>1.7586440000000001</v>
      </c>
      <c r="H10" s="204">
        <v>1.959274</v>
      </c>
      <c r="I10" s="204">
        <v>3.1966269999999999</v>
      </c>
      <c r="J10" s="204">
        <v>2.860109</v>
      </c>
      <c r="K10" s="204">
        <v>2.9781900000000001</v>
      </c>
      <c r="L10" s="204">
        <v>2.1907610000000002</v>
      </c>
      <c r="M10" s="204">
        <v>2.2564329999999999</v>
      </c>
      <c r="N10" s="204">
        <v>1.3724749999999999</v>
      </c>
      <c r="O10" s="204">
        <v>1.6154790000000001</v>
      </c>
      <c r="P10" s="269">
        <v>3.5645760000000002</v>
      </c>
      <c r="Q10" s="269">
        <v>2.4597889999999998</v>
      </c>
      <c r="R10" s="281">
        <v>2.8140429999999999</v>
      </c>
      <c r="S10" s="281">
        <v>2.258772</v>
      </c>
      <c r="T10" s="282">
        <v>1.232248</v>
      </c>
      <c r="U10" s="282">
        <v>2.4925310000000001</v>
      </c>
      <c r="V10" s="282">
        <v>3.7299159999999998</v>
      </c>
      <c r="W10" s="282">
        <v>1.8959980000000001</v>
      </c>
      <c r="X10" s="282">
        <v>3.8306100000000001</v>
      </c>
      <c r="Y10" s="282">
        <v>3.1340080000000001</v>
      </c>
      <c r="Z10" s="282">
        <v>1.8942079999999999</v>
      </c>
      <c r="AA10" s="282">
        <v>1.4298379999999999</v>
      </c>
      <c r="AB10" s="282">
        <v>1.6208629999999999</v>
      </c>
      <c r="AC10" s="282">
        <v>1.458777</v>
      </c>
      <c r="AD10" s="282">
        <v>1.147832</v>
      </c>
      <c r="AE10" s="282">
        <v>2.2536350000000001</v>
      </c>
      <c r="AF10" s="282">
        <v>1.8927579999999999</v>
      </c>
      <c r="AG10" s="282">
        <v>2.4389400000000001</v>
      </c>
      <c r="AH10" s="282">
        <v>2.12</v>
      </c>
      <c r="AI10" s="282">
        <v>1.4731449999999999</v>
      </c>
      <c r="AJ10" s="282">
        <v>1.0357179999999999</v>
      </c>
      <c r="AK10" s="282">
        <v>3.3776350000000002</v>
      </c>
      <c r="AL10" s="282">
        <v>1.4001589999999999</v>
      </c>
      <c r="AM10" s="282">
        <v>1.05911</v>
      </c>
      <c r="AN10" s="282">
        <v>3.31</v>
      </c>
      <c r="AO10" s="282">
        <v>2.1633979999999999</v>
      </c>
      <c r="AP10" s="282">
        <v>2.1438519999999999</v>
      </c>
      <c r="AQ10" s="282">
        <v>1.99</v>
      </c>
      <c r="AR10" s="282">
        <v>2.3986339999999999</v>
      </c>
      <c r="AS10" s="282">
        <v>2.244596</v>
      </c>
      <c r="AT10" s="282">
        <v>3.6242040000000002</v>
      </c>
      <c r="AU10" s="282">
        <v>1.51</v>
      </c>
      <c r="AV10" s="282">
        <v>2.4990559999999999</v>
      </c>
      <c r="AW10" s="282">
        <v>2.5537830000000001</v>
      </c>
      <c r="AX10" s="282">
        <v>1.7678910000000001</v>
      </c>
      <c r="AY10" s="282">
        <v>1.7770079999999999</v>
      </c>
      <c r="AZ10" s="282">
        <v>2.340023</v>
      </c>
      <c r="BA10" s="282">
        <v>1.4</v>
      </c>
      <c r="BB10" s="282">
        <v>2.41</v>
      </c>
      <c r="BC10" s="282">
        <v>2.87</v>
      </c>
      <c r="BD10" s="282">
        <v>2.4300000000000002</v>
      </c>
      <c r="BE10" s="282">
        <v>0.46695399999999998</v>
      </c>
      <c r="BF10" s="211">
        <f ca="1">SUM(OFFSET(BF10,0,-1,):OFFSET(BF10,0,-8))</f>
        <v>15.461875999999998</v>
      </c>
      <c r="BG10" s="214"/>
    </row>
    <row r="11" spans="1:61" ht="17.25" customHeight="1" x14ac:dyDescent="0.2">
      <c r="A11" s="194" t="s">
        <v>32</v>
      </c>
      <c r="B11" s="195">
        <f>IFERROR(B10/B7,"")</f>
        <v>1.4946605776058914</v>
      </c>
      <c r="C11" s="195">
        <f>IFERROR(C10/C7,"")</f>
        <v>1.2056762684536821</v>
      </c>
      <c r="D11" s="195">
        <f t="shared" ref="D11:J11" si="0">IFERROR(D10/D7,"")</f>
        <v>1</v>
      </c>
      <c r="E11" s="195">
        <f t="shared" si="0"/>
        <v>1.2857142857142858</v>
      </c>
      <c r="F11" s="195">
        <f t="shared" si="0"/>
        <v>0.79617301725516254</v>
      </c>
      <c r="G11" s="195">
        <f t="shared" si="0"/>
        <v>0.69087184934609247</v>
      </c>
      <c r="H11" s="195">
        <f t="shared" si="0"/>
        <v>0.98823513983412681</v>
      </c>
      <c r="I11" s="195">
        <f t="shared" si="0"/>
        <v>1.4297854087619351</v>
      </c>
      <c r="J11" s="195">
        <f t="shared" si="0"/>
        <v>1.4763369244118494</v>
      </c>
      <c r="K11" s="195">
        <f t="shared" ref="K11:S11" si="1">IFERROR(K10/K7,"")</f>
        <v>1.4895902887710164</v>
      </c>
      <c r="L11" s="195">
        <f t="shared" si="1"/>
        <v>0.57613640906097674</v>
      </c>
      <c r="M11" s="195">
        <f t="shared" si="1"/>
        <v>0.48799093583718073</v>
      </c>
      <c r="N11" s="195">
        <f t="shared" si="1"/>
        <v>0.4615853129454085</v>
      </c>
      <c r="O11" s="195">
        <f t="shared" si="1"/>
        <v>0.66926380024981202</v>
      </c>
      <c r="P11" s="195">
        <f t="shared" si="1"/>
        <v>10.540064401096416</v>
      </c>
      <c r="Q11" s="195">
        <f t="shared" si="1"/>
        <v>3.5765535351302935</v>
      </c>
      <c r="R11" s="195">
        <f t="shared" si="1"/>
        <v>0.70967516590988466</v>
      </c>
      <c r="S11" s="195">
        <f t="shared" si="1"/>
        <v>0.7129363506725761</v>
      </c>
      <c r="T11" s="195">
        <f t="shared" ref="T11:AP11" si="2">IFERROR(T10/T7,"")</f>
        <v>0.55978194703129969</v>
      </c>
      <c r="U11" s="195">
        <f t="shared" si="2"/>
        <v>0.57472177932111035</v>
      </c>
      <c r="V11" s="195">
        <f t="shared" si="2"/>
        <v>0.92040126450682536</v>
      </c>
      <c r="W11" s="195">
        <f t="shared" si="2"/>
        <v>0.47150594083191044</v>
      </c>
      <c r="X11" s="195">
        <f t="shared" si="2"/>
        <v>0.6374778270426954</v>
      </c>
      <c r="Y11" s="195">
        <f t="shared" si="2"/>
        <v>0.80488290961090414</v>
      </c>
      <c r="Z11" s="195">
        <f t="shared" si="2"/>
        <v>0.53407000962291862</v>
      </c>
      <c r="AA11" s="195">
        <f t="shared" si="2"/>
        <v>0.50857635129463352</v>
      </c>
      <c r="AB11" s="195">
        <f t="shared" si="2"/>
        <v>0.56438974248977847</v>
      </c>
      <c r="AC11" s="195">
        <f t="shared" si="2"/>
        <v>0.4965631826021778</v>
      </c>
      <c r="AD11" s="195">
        <f t="shared" si="2"/>
        <v>0.39236110161588927</v>
      </c>
      <c r="AE11" s="195">
        <f t="shared" si="2"/>
        <v>0.65893833513639954</v>
      </c>
      <c r="AF11" s="195">
        <f t="shared" si="2"/>
        <v>0.47907093409009049</v>
      </c>
      <c r="AG11" s="195">
        <f t="shared" si="2"/>
        <v>0.55159521007270662</v>
      </c>
      <c r="AH11" s="195">
        <f t="shared" si="2"/>
        <v>0.51707317073170744</v>
      </c>
      <c r="AI11" s="195">
        <f t="shared" si="2"/>
        <v>0.56304402165728862</v>
      </c>
      <c r="AJ11" s="195">
        <f t="shared" si="2"/>
        <v>0.27386920189814473</v>
      </c>
      <c r="AK11" s="195">
        <f t="shared" si="2"/>
        <v>0.41195493618765128</v>
      </c>
      <c r="AL11" s="195">
        <f t="shared" si="2"/>
        <v>0.6710379826671401</v>
      </c>
      <c r="AM11" s="195">
        <f t="shared" si="2"/>
        <v>0.31898030870111399</v>
      </c>
      <c r="AN11" s="195">
        <f t="shared" si="2"/>
        <v>0.47694524495677232</v>
      </c>
      <c r="AO11" s="195">
        <f t="shared" si="2"/>
        <v>0.54199351280715768</v>
      </c>
      <c r="AP11" s="195">
        <f t="shared" si="2"/>
        <v>0.48494804205676501</v>
      </c>
      <c r="AQ11" s="195">
        <f t="shared" ref="AQ11" si="3">IFERROR(AQ10/AQ7,"")</f>
        <v>0.35472370766488409</v>
      </c>
      <c r="AR11" s="195">
        <f t="shared" ref="AR11:AS11" si="4">IFERROR(AR10/AR7,"")</f>
        <v>0.71448796995773489</v>
      </c>
      <c r="AS11" s="195">
        <f t="shared" si="4"/>
        <v>0.38091982986025791</v>
      </c>
      <c r="AT11" s="195">
        <f t="shared" ref="AT11:AU11" si="5">IFERROR(AT10/AT7,"")</f>
        <v>0.59978998602389255</v>
      </c>
      <c r="AU11" s="195">
        <f t="shared" si="5"/>
        <v>0.42178770949720668</v>
      </c>
      <c r="AV11" s="195">
        <f t="shared" ref="AV11:AW11" si="6">IFERROR(AV10/AV7,"")</f>
        <v>0.35232375501316993</v>
      </c>
      <c r="AW11" s="195">
        <f t="shared" si="6"/>
        <v>0.37989251728144618</v>
      </c>
      <c r="AX11" s="195">
        <f t="shared" ref="AX11:AY11" si="7">IFERROR(AX10/AX7,"")</f>
        <v>0.51097168354451239</v>
      </c>
      <c r="AY11" s="195">
        <f t="shared" si="7"/>
        <v>0.59081700946865612</v>
      </c>
      <c r="AZ11" s="195">
        <f t="shared" ref="AZ11:BA11" si="8">IFERROR(AZ10/AZ7,"")</f>
        <v>0.49775057240753201</v>
      </c>
      <c r="BA11" s="195">
        <f t="shared" si="8"/>
        <v>0.38997214484679665</v>
      </c>
      <c r="BB11" s="195">
        <f t="shared" ref="BB11:BC11" si="9">IFERROR(BB10/BB7,"")</f>
        <v>0.39703459637561778</v>
      </c>
      <c r="BC11" s="195">
        <f t="shared" si="9"/>
        <v>0.44913928012519566</v>
      </c>
      <c r="BD11" s="195">
        <f t="shared" ref="BD11:BE11" si="10">IFERROR(BD10/BD7,"")</f>
        <v>0.35371179039301309</v>
      </c>
      <c r="BE11" s="195">
        <f t="shared" si="10"/>
        <v>0.29751654342194295</v>
      </c>
      <c r="BF11" s="197">
        <f ca="1">IFERROR(BF10/BF7,"")</f>
        <v>0.43361255042167496</v>
      </c>
    </row>
    <row r="12" spans="1:61" ht="17.25" customHeight="1" x14ac:dyDescent="0.2">
      <c r="A12" s="194" t="s">
        <v>116</v>
      </c>
      <c r="B12" s="195">
        <f>IFERROR(B10/B9,"")</f>
        <v>2.3555346295387425</v>
      </c>
      <c r="C12" s="195">
        <f>IFERROR(C10/C9,"")</f>
        <v>2.1220791879358973</v>
      </c>
      <c r="D12" s="195">
        <f t="shared" ref="D12:J12" si="11">IFERROR(D10/D9,"")</f>
        <v>1.625</v>
      </c>
      <c r="E12" s="195">
        <f t="shared" si="11"/>
        <v>1.2</v>
      </c>
      <c r="F12" s="195">
        <f t="shared" si="11"/>
        <v>3.1052971303628896</v>
      </c>
      <c r="G12" s="195">
        <f t="shared" si="11"/>
        <v>1.3557272763714967</v>
      </c>
      <c r="H12" s="195">
        <f t="shared" si="11"/>
        <v>7.1417729824305614</v>
      </c>
      <c r="I12" s="195">
        <f t="shared" si="11"/>
        <v>2.8996006120984692</v>
      </c>
      <c r="J12" s="195">
        <f t="shared" si="11"/>
        <v>4.7288754633625327</v>
      </c>
      <c r="K12" s="195">
        <f t="shared" ref="K12:S12" si="12">IFERROR(K10/K9,"")</f>
        <v>4.2456170863068339</v>
      </c>
      <c r="L12" s="195">
        <f t="shared" si="12"/>
        <v>4.796621636415388</v>
      </c>
      <c r="M12" s="195">
        <f t="shared" si="12"/>
        <v>1.4933651980314657</v>
      </c>
      <c r="N12" s="195">
        <f t="shared" si="12"/>
        <v>0.76565678091385092</v>
      </c>
      <c r="O12" s="195">
        <f t="shared" si="12"/>
        <v>1.1151224441758514</v>
      </c>
      <c r="P12" s="195">
        <f t="shared" si="12"/>
        <v>1.2791851285384082</v>
      </c>
      <c r="Q12" s="195">
        <f t="shared" si="12"/>
        <v>1.6461795654114697</v>
      </c>
      <c r="R12" s="195">
        <f t="shared" si="12"/>
        <v>1.8124036329958044</v>
      </c>
      <c r="S12" s="195">
        <f t="shared" si="12"/>
        <v>1.1703954874860227</v>
      </c>
      <c r="T12" s="195">
        <f t="shared" ref="T12:AP12" si="13">IFERROR(T10/T9,"")</f>
        <v>1.2268242101668523</v>
      </c>
      <c r="U12" s="195">
        <f t="shared" si="13"/>
        <v>1.73467433416824</v>
      </c>
      <c r="V12" s="195">
        <f t="shared" si="13"/>
        <v>2.1720424472074069</v>
      </c>
      <c r="W12" s="195">
        <f t="shared" si="13"/>
        <v>1.3195931250239246</v>
      </c>
      <c r="X12" s="195">
        <f t="shared" si="13"/>
        <v>1.6537267684071923</v>
      </c>
      <c r="Y12" s="195">
        <f t="shared" si="13"/>
        <v>2.0954391886244821</v>
      </c>
      <c r="Z12" s="195">
        <f t="shared" si="13"/>
        <v>1.0372498265507892</v>
      </c>
      <c r="AA12" s="195">
        <f t="shared" si="13"/>
        <v>1.1265414882117317</v>
      </c>
      <c r="AB12" s="195">
        <f t="shared" si="13"/>
        <v>1.0610429473957081</v>
      </c>
      <c r="AC12" s="195">
        <f t="shared" si="13"/>
        <v>1.1719362317815993</v>
      </c>
      <c r="AD12" s="195">
        <f t="shared" si="13"/>
        <v>0.74511176040241922</v>
      </c>
      <c r="AE12" s="195">
        <f t="shared" si="13"/>
        <v>1.4356018114190234</v>
      </c>
      <c r="AF12" s="195">
        <f t="shared" si="13"/>
        <v>1.1207895441184481</v>
      </c>
      <c r="AG12" s="195">
        <f t="shared" si="13"/>
        <v>1.3916466055027028</v>
      </c>
      <c r="AH12" s="195">
        <f t="shared" si="13"/>
        <v>1.358974358974359</v>
      </c>
      <c r="AI12" s="195">
        <f t="shared" si="13"/>
        <v>2.0726889260644876</v>
      </c>
      <c r="AJ12" s="195">
        <f t="shared" si="13"/>
        <v>0.67213869036146368</v>
      </c>
      <c r="AK12" s="195">
        <f t="shared" si="13"/>
        <v>2.2270292189060794</v>
      </c>
      <c r="AL12" s="195">
        <f t="shared" si="13"/>
        <v>1.9431647227973954</v>
      </c>
      <c r="AM12" s="195">
        <f t="shared" si="13"/>
        <v>1.0829511700077199</v>
      </c>
      <c r="AN12" s="195">
        <f t="shared" si="13"/>
        <v>2.1493506493506493</v>
      </c>
      <c r="AO12" s="195">
        <f t="shared" si="13"/>
        <v>1.6616393976494011</v>
      </c>
      <c r="AP12" s="195">
        <f t="shared" si="13"/>
        <v>1.755953165889238</v>
      </c>
      <c r="AQ12" s="195">
        <f t="shared" ref="AQ12" si="14">IFERROR(AQ10/AQ9,"")</f>
        <v>1.4962406015037593</v>
      </c>
      <c r="AR12" s="195">
        <f t="shared" ref="AR12:AS12" si="15">IFERROR(AR10/AR9,"")</f>
        <v>2.1556937782702748</v>
      </c>
      <c r="AS12" s="195">
        <f t="shared" si="15"/>
        <v>2.2043533256862715</v>
      </c>
      <c r="AT12" s="195">
        <f t="shared" ref="AT12:AU12" si="16">IFERROR(AT10/AT9,"")</f>
        <v>1.6085725343710944</v>
      </c>
      <c r="AU12" s="195">
        <f t="shared" si="16"/>
        <v>1.208</v>
      </c>
      <c r="AV12" s="195">
        <f t="shared" ref="AV12:AW12" si="17">IFERROR(AV10/AV9,"")</f>
        <v>1.211823916571745</v>
      </c>
      <c r="AW12" s="195">
        <f t="shared" si="17"/>
        <v>1.5961243507771925</v>
      </c>
      <c r="AX12" s="195">
        <f t="shared" ref="AX12:AY12" si="18">IFERROR(AX10/AX9,"")</f>
        <v>1.3513919889925088</v>
      </c>
      <c r="AY12" s="195">
        <f t="shared" si="18"/>
        <v>1.2974668479364015</v>
      </c>
      <c r="AZ12" s="195">
        <f t="shared" ref="AZ12:BA12" si="19">IFERROR(AZ10/AZ9,"")</f>
        <v>1.4306169811343825</v>
      </c>
      <c r="BA12" s="195">
        <f t="shared" si="19"/>
        <v>1.0526315789473684</v>
      </c>
      <c r="BB12" s="195">
        <f t="shared" ref="BB12:BC12" si="20">IFERROR(BB10/BB9,"")</f>
        <v>1.7720588235294117</v>
      </c>
      <c r="BC12" s="195">
        <f t="shared" si="20"/>
        <v>1.4947916666666667</v>
      </c>
      <c r="BD12" s="195">
        <f t="shared" ref="BD12:BE12" si="21">IFERROR(BD10/BD9,"")</f>
        <v>1.0611353711790394</v>
      </c>
      <c r="BE12" s="195">
        <f t="shared" si="21"/>
        <v>1.2174590924734323</v>
      </c>
      <c r="BF12" s="197">
        <f ca="1">IFERROR(BF9/BF10,"")</f>
        <v>0.75003964590066563</v>
      </c>
    </row>
    <row r="13" spans="1:61" ht="14.25" x14ac:dyDescent="0.2">
      <c r="A13" s="194" t="s">
        <v>114</v>
      </c>
      <c r="B13" s="195">
        <f>IFERROR(B10/(SUM(B7:B10)),"")</f>
        <v>0.40732300692321621</v>
      </c>
      <c r="C13" s="195">
        <f>IFERROR(C10/(SUM(C7:C10)),"")</f>
        <v>0.31948309928509011</v>
      </c>
      <c r="D13" s="195">
        <f t="shared" ref="D13:J13" si="22">IFERROR(D10/(SUM(D7:D10)),"")</f>
        <v>0.30952380952380953</v>
      </c>
      <c r="E13" s="195">
        <f t="shared" si="22"/>
        <v>0.32142857142857145</v>
      </c>
      <c r="F13" s="195">
        <f t="shared" si="22"/>
        <v>0.33917590976403966</v>
      </c>
      <c r="G13" s="195">
        <f t="shared" si="22"/>
        <v>0.27956012904017552</v>
      </c>
      <c r="H13" s="195">
        <f t="shared" si="22"/>
        <v>0.41023754436290161</v>
      </c>
      <c r="I13" s="195">
        <f t="shared" si="22"/>
        <v>0.43145642510475879</v>
      </c>
      <c r="J13" s="195">
        <f t="shared" si="22"/>
        <v>0.47071034231351899</v>
      </c>
      <c r="K13" s="195">
        <f t="shared" ref="K13:S13" si="23">IFERROR(K10/(SUM(K7:K10)),"")</f>
        <v>0.47863838798189651</v>
      </c>
      <c r="L13" s="195">
        <f t="shared" si="23"/>
        <v>0.31030551926745742</v>
      </c>
      <c r="M13" s="195">
        <f t="shared" si="23"/>
        <v>0.2408123080994953</v>
      </c>
      <c r="N13" s="195">
        <f t="shared" si="23"/>
        <v>0.20257144223457565</v>
      </c>
      <c r="O13" s="195">
        <f t="shared" si="23"/>
        <v>0.26339272830968147</v>
      </c>
      <c r="P13" s="195">
        <f t="shared" si="23"/>
        <v>0.47454751537836654</v>
      </c>
      <c r="Q13" s="195">
        <f t="shared" si="23"/>
        <v>0.47866060830138746</v>
      </c>
      <c r="R13" s="195">
        <f t="shared" si="23"/>
        <v>0.30961775334712693</v>
      </c>
      <c r="S13" s="195">
        <f t="shared" si="23"/>
        <v>0.27506183122723565</v>
      </c>
      <c r="T13" s="195">
        <f t="shared" ref="T13:AP13" si="24">IFERROR(T10/(SUM(T7:T10)),"")</f>
        <v>0.24359876366878422</v>
      </c>
      <c r="U13" s="195">
        <f t="shared" si="24"/>
        <v>0.27412501044796478</v>
      </c>
      <c r="V13" s="195">
        <f t="shared" si="24"/>
        <v>0.34559695853002531</v>
      </c>
      <c r="W13" s="195">
        <f t="shared" si="24"/>
        <v>0.22837175105911126</v>
      </c>
      <c r="X13" s="195">
        <f t="shared" si="24"/>
        <v>0.28715331477703776</v>
      </c>
      <c r="Y13" s="195">
        <f t="shared" si="24"/>
        <v>0.32215659751693349</v>
      </c>
      <c r="Z13" s="195">
        <f t="shared" si="24"/>
        <v>0.23786231720266457</v>
      </c>
      <c r="AA13" s="195">
        <f t="shared" si="24"/>
        <v>0.22599910032683487</v>
      </c>
      <c r="AB13" s="195">
        <f t="shared" si="24"/>
        <v>0.2388127190529428</v>
      </c>
      <c r="AC13" s="195">
        <f t="shared" si="24"/>
        <v>0.235964706965161</v>
      </c>
      <c r="AD13" s="195">
        <f t="shared" si="24"/>
        <v>0.1820020844508623</v>
      </c>
      <c r="AE13" s="195">
        <f t="shared" si="24"/>
        <v>0.28531261667080443</v>
      </c>
      <c r="AF13" s="195">
        <f t="shared" si="24"/>
        <v>0.22775374806901977</v>
      </c>
      <c r="AG13" s="195">
        <f t="shared" si="24"/>
        <v>0.24710685866568541</v>
      </c>
      <c r="AH13" s="195">
        <f t="shared" si="24"/>
        <v>0.25542168674698795</v>
      </c>
      <c r="AI13" s="195">
        <f t="shared" si="24"/>
        <v>0.24816898627640979</v>
      </c>
      <c r="AJ13" s="195">
        <f t="shared" si="24"/>
        <v>0.15013902513237501</v>
      </c>
      <c r="AK13" s="195">
        <f t="shared" si="24"/>
        <v>0.23597117487151004</v>
      </c>
      <c r="AL13" s="195">
        <f t="shared" si="24"/>
        <v>0.30474948193029905</v>
      </c>
      <c r="AM13" s="195">
        <f t="shared" si="24"/>
        <v>0.1819938613093055</v>
      </c>
      <c r="AN13" s="195">
        <f t="shared" si="24"/>
        <v>0.26353503184713373</v>
      </c>
      <c r="AO13" s="195">
        <f t="shared" si="24"/>
        <v>0.27241521990806322</v>
      </c>
      <c r="AP13" s="195">
        <f t="shared" si="24"/>
        <v>0.25392581727354863</v>
      </c>
      <c r="AQ13" s="195">
        <f t="shared" ref="AQ13" si="25">IFERROR(AQ10/(SUM(AQ7:AQ10)),"")</f>
        <v>0.20431211498973306</v>
      </c>
      <c r="AR13" s="195">
        <f t="shared" ref="AR13:AS13" si="26">IFERROR(AR10/(SUM(AR7:AR10)),"")</f>
        <v>0.3210137498895887</v>
      </c>
      <c r="AS13" s="195">
        <f t="shared" si="26"/>
        <v>0.21510244983976537</v>
      </c>
      <c r="AT13" s="195">
        <f t="shared" ref="AT13:AU13" si="27">IFERROR(AT10/(SUM(AT7:AT10)),"")</f>
        <v>0.2892865130628976</v>
      </c>
      <c r="AU13" s="195">
        <f t="shared" si="27"/>
        <v>0.21633237822349571</v>
      </c>
      <c r="AV13" s="195">
        <f t="shared" ref="AV13:AW13" si="28">IFERROR(AV10/(SUM(AV7:AV10)),"")</f>
        <v>0.19651230325029884</v>
      </c>
      <c r="AW13" s="195">
        <f t="shared" si="28"/>
        <v>0.19850940504614301</v>
      </c>
      <c r="AX13" s="195">
        <f t="shared" ref="AX13:AY13" si="29">IFERROR(AX10/(SUM(AX7:AX10)),"")</f>
        <v>0.24721025325790902</v>
      </c>
      <c r="AY13" s="195">
        <f t="shared" si="29"/>
        <v>0.25436330588932138</v>
      </c>
      <c r="AZ13" s="195">
        <f t="shared" ref="AZ13:BA13" si="30">IFERROR(AZ10/(SUM(AZ7:AZ10)),"")</f>
        <v>0.24009689558791403</v>
      </c>
      <c r="BA13" s="195">
        <f t="shared" si="30"/>
        <v>0.19914651493598862</v>
      </c>
      <c r="BB13" s="195">
        <f t="shared" ref="BB13:BC13" si="31">IFERROR(BB10/(SUM(BB7:BB10)),"")</f>
        <v>0.21403197158081708</v>
      </c>
      <c r="BC13" s="195">
        <f t="shared" si="31"/>
        <v>0.23089300080450526</v>
      </c>
      <c r="BD13" s="195">
        <f t="shared" ref="BD13:BE13" si="32">IFERROR(BD10/(SUM(BD7:BD10)),"")</f>
        <v>0.19331742243436756</v>
      </c>
      <c r="BE13" s="195">
        <f t="shared" si="32"/>
        <v>0.17591862491170238</v>
      </c>
      <c r="BF13" s="197">
        <f ca="1">IFERROR(BF10/(SUM(BF7:BF10)),"")</f>
        <v>0.22142801045838287</v>
      </c>
    </row>
    <row r="14" spans="1:61" ht="15" x14ac:dyDescent="0.2"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97"/>
    </row>
    <row r="15" spans="1:61" ht="14.25" x14ac:dyDescent="0.2"/>
    <row r="16" spans="1:61" ht="17.25" customHeight="1" x14ac:dyDescent="0.2">
      <c r="A16" s="190" t="s">
        <v>52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</row>
    <row r="17" spans="1:59" ht="15" x14ac:dyDescent="0.2">
      <c r="A17" s="187" t="s">
        <v>35</v>
      </c>
      <c r="B17" s="203">
        <v>2.9514019999999999</v>
      </c>
      <c r="C17" s="203">
        <v>1.951152</v>
      </c>
      <c r="D17" s="203">
        <v>3.5</v>
      </c>
      <c r="E17" s="203">
        <v>1.7</v>
      </c>
      <c r="F17" s="203">
        <v>4.7586760000000004</v>
      </c>
      <c r="G17" s="203">
        <v>3.7096330000000002</v>
      </c>
      <c r="H17" s="203">
        <v>2.7881870000000002</v>
      </c>
      <c r="I17" s="203">
        <v>3.7532190000000001</v>
      </c>
      <c r="J17" s="203">
        <v>3.5183810000000002</v>
      </c>
      <c r="K17" s="203">
        <v>3.4995569999999998</v>
      </c>
      <c r="L17" s="203">
        <v>3.6519240000000002</v>
      </c>
      <c r="M17" s="203">
        <v>5.1622760000000003</v>
      </c>
      <c r="N17" s="203">
        <v>4.2231990000000001</v>
      </c>
      <c r="O17" s="203">
        <v>4.9330439999999998</v>
      </c>
      <c r="P17" s="269">
        <v>6.4324060000000003</v>
      </c>
      <c r="Q17" s="269">
        <v>2.2406950000000001</v>
      </c>
      <c r="R17" s="281">
        <v>8.2219449999999998</v>
      </c>
      <c r="S17" s="281">
        <v>5.3632710000000001</v>
      </c>
      <c r="T17" s="282">
        <v>3.9481540000000002</v>
      </c>
      <c r="U17" s="282">
        <v>4.9450909999999997</v>
      </c>
      <c r="V17" s="282">
        <v>3.8196300000000001</v>
      </c>
      <c r="W17" s="282">
        <v>5.441662</v>
      </c>
      <c r="X17" s="282">
        <v>8.0655629999999991</v>
      </c>
      <c r="Y17" s="282">
        <v>6.0872299999999999</v>
      </c>
      <c r="Z17" s="282">
        <v>5.0072570000000001</v>
      </c>
      <c r="AA17" s="282">
        <v>3.2725</v>
      </c>
      <c r="AB17" s="282">
        <v>3.6581679999999999</v>
      </c>
      <c r="AC17" s="282">
        <v>3.475425</v>
      </c>
      <c r="AD17" s="282">
        <v>6.1034100000000002</v>
      </c>
      <c r="AE17" s="282">
        <v>6.8042629999999997</v>
      </c>
      <c r="AF17" s="282">
        <v>2.294651</v>
      </c>
      <c r="AG17" s="282">
        <v>5.5032440000000005</v>
      </c>
      <c r="AH17" s="282">
        <v>2.72</v>
      </c>
      <c r="AI17" s="282">
        <v>5.1708239999999996</v>
      </c>
      <c r="AJ17" s="282">
        <v>5.4275909999999996</v>
      </c>
      <c r="AK17" s="282">
        <v>7.9229260000000004</v>
      </c>
      <c r="AL17" s="282">
        <v>4.6137980000000001</v>
      </c>
      <c r="AM17" s="282">
        <v>5.3111309999999996</v>
      </c>
      <c r="AN17" s="282">
        <v>8.58</v>
      </c>
      <c r="AO17" s="282">
        <v>5.4234799999999996</v>
      </c>
      <c r="AP17" s="282">
        <v>6.6321950000000003</v>
      </c>
      <c r="AQ17" s="282">
        <v>6.57</v>
      </c>
      <c r="AR17" s="282">
        <v>5.0658649999999996</v>
      </c>
      <c r="AS17" s="282">
        <v>6.6948829999999999</v>
      </c>
      <c r="AT17" s="282">
        <v>6.0195759999999998</v>
      </c>
      <c r="AU17" s="282">
        <v>2.65</v>
      </c>
      <c r="AV17" s="282">
        <v>0.28121400000000002</v>
      </c>
      <c r="AW17" s="282">
        <v>8.3395999999999998E-2</v>
      </c>
      <c r="AX17" s="282">
        <v>3.7152999999999999E-2</v>
      </c>
      <c r="AY17" s="282">
        <v>3.3075E-2</v>
      </c>
      <c r="AZ17" s="282">
        <v>0.57694400000000001</v>
      </c>
      <c r="BA17" s="282">
        <v>0.48</v>
      </c>
      <c r="BB17" s="282">
        <v>1.4</v>
      </c>
      <c r="BC17" s="282">
        <v>0.95</v>
      </c>
      <c r="BD17" s="282">
        <v>0.93</v>
      </c>
      <c r="BE17" s="282">
        <v>0.133773</v>
      </c>
      <c r="BF17" s="211">
        <f ca="1">SUM(OFFSET(BF17,0,-1,):OFFSET(BF17,0,-8))</f>
        <v>4.5409449999999989</v>
      </c>
    </row>
    <row r="18" spans="1:59" ht="15" x14ac:dyDescent="0.2">
      <c r="A18" s="187" t="s">
        <v>36</v>
      </c>
      <c r="B18" s="203">
        <v>0.378083</v>
      </c>
      <c r="C18" s="203">
        <v>0.33929199999999998</v>
      </c>
      <c r="D18" s="203">
        <v>0.7</v>
      </c>
      <c r="E18" s="203">
        <v>0.5</v>
      </c>
      <c r="F18" s="203">
        <v>1.2472529999999999</v>
      </c>
      <c r="G18" s="203">
        <v>1.3711720000000001</v>
      </c>
      <c r="H18" s="203">
        <v>1.2255720000000001</v>
      </c>
      <c r="I18" s="203">
        <v>0.76727500000000004</v>
      </c>
      <c r="J18" s="203">
        <v>1.0690580000000001</v>
      </c>
      <c r="K18" s="203">
        <v>1.510103</v>
      </c>
      <c r="L18" s="203">
        <v>1.2460249999999999</v>
      </c>
      <c r="M18" s="203">
        <v>1.865626</v>
      </c>
      <c r="N18" s="203">
        <v>1.9341440000000001</v>
      </c>
      <c r="O18" s="203">
        <v>1.2744610000000001</v>
      </c>
      <c r="P18" s="269">
        <v>0.286771</v>
      </c>
      <c r="Q18" s="269">
        <v>0.349383</v>
      </c>
      <c r="R18" s="281">
        <v>2.1054879999999998</v>
      </c>
      <c r="S18" s="281">
        <v>1.7666299999999999</v>
      </c>
      <c r="T18" s="282">
        <v>2.289104</v>
      </c>
      <c r="U18" s="282">
        <v>1.012408</v>
      </c>
      <c r="V18" s="282">
        <v>1.9082779999999999</v>
      </c>
      <c r="W18" s="282">
        <v>2.7613460000000001</v>
      </c>
      <c r="X18" s="282">
        <v>3.1793870000000002</v>
      </c>
      <c r="Y18" s="282">
        <v>2.461293</v>
      </c>
      <c r="Z18" s="282">
        <v>2.0888149999999999</v>
      </c>
      <c r="AA18" s="282">
        <v>1.4686980000000001</v>
      </c>
      <c r="AB18" s="282">
        <v>1.9015299999999999</v>
      </c>
      <c r="AC18" s="282">
        <v>2.1010740000000001</v>
      </c>
      <c r="AD18" s="282">
        <v>3.0784250000000002</v>
      </c>
      <c r="AE18" s="282">
        <v>2.3452920000000002</v>
      </c>
      <c r="AF18" s="282">
        <v>3.9476309999999999</v>
      </c>
      <c r="AG18" s="282">
        <v>3.0702289999999999</v>
      </c>
      <c r="AH18" s="282">
        <v>3.48</v>
      </c>
      <c r="AI18" s="282">
        <v>1.482551</v>
      </c>
      <c r="AJ18" s="282">
        <v>0.95021800000000001</v>
      </c>
      <c r="AK18" s="282">
        <v>1.766551</v>
      </c>
      <c r="AL18" s="282">
        <v>1.403786</v>
      </c>
      <c r="AM18" s="282">
        <v>1.3373200000000001</v>
      </c>
      <c r="AN18" s="282">
        <v>1.62</v>
      </c>
      <c r="AO18" s="282">
        <v>1.396415</v>
      </c>
      <c r="AP18" s="282">
        <v>3.9051420000000001</v>
      </c>
      <c r="AQ18" s="282">
        <v>4.01</v>
      </c>
      <c r="AR18" s="282">
        <v>3.5915080000000001</v>
      </c>
      <c r="AS18" s="282">
        <v>4.1927199999999996</v>
      </c>
      <c r="AT18" s="282">
        <v>3.7859159999999998</v>
      </c>
      <c r="AU18" s="282">
        <v>3.21</v>
      </c>
      <c r="AV18" s="282">
        <v>7.9232339999999999</v>
      </c>
      <c r="AW18" s="282">
        <v>5.8544330000000002</v>
      </c>
      <c r="AX18" s="282">
        <v>4.4476719999999998</v>
      </c>
      <c r="AY18" s="282">
        <v>4.3089250000000003</v>
      </c>
      <c r="AZ18" s="282">
        <v>6.7149049999999999</v>
      </c>
      <c r="BA18" s="282">
        <v>3.81</v>
      </c>
      <c r="BB18" s="282">
        <v>5.44</v>
      </c>
      <c r="BC18" s="282">
        <v>5.46</v>
      </c>
      <c r="BD18" s="282">
        <v>6.59</v>
      </c>
      <c r="BE18" s="282">
        <v>1.1140049999999999</v>
      </c>
      <c r="BF18" s="211">
        <f ca="1">SUM(OFFSET(BF18,0,-1,):OFFSET(BF18,0,-8))</f>
        <v>37.885506999999997</v>
      </c>
    </row>
    <row r="19" spans="1:59" ht="15" x14ac:dyDescent="0.2">
      <c r="A19" s="187" t="s">
        <v>51</v>
      </c>
      <c r="B19" s="203">
        <v>1.131262</v>
      </c>
      <c r="C19" s="203">
        <v>0.37141299999999999</v>
      </c>
      <c r="D19" s="203">
        <v>1.5</v>
      </c>
      <c r="E19" s="203">
        <v>0.9</v>
      </c>
      <c r="F19" s="203">
        <v>0.415161</v>
      </c>
      <c r="G19" s="203">
        <v>0.68637300000000001</v>
      </c>
      <c r="H19" s="203">
        <v>0.30416599999999999</v>
      </c>
      <c r="I19" s="203">
        <v>0.56946099999999999</v>
      </c>
      <c r="J19" s="203">
        <v>0.420458</v>
      </c>
      <c r="K19" s="203">
        <v>0.37328699999999998</v>
      </c>
      <c r="L19" s="203">
        <v>0.35361399999999998</v>
      </c>
      <c r="M19" s="203">
        <v>0.60406499999999996</v>
      </c>
      <c r="N19" s="203">
        <v>0.53031399999999995</v>
      </c>
      <c r="O19" s="203">
        <v>0.234016</v>
      </c>
      <c r="P19" s="269">
        <v>0.30443900000000002</v>
      </c>
      <c r="Q19" s="269">
        <v>0.29094399999999998</v>
      </c>
      <c r="R19" s="281">
        <v>0.36250700000000002</v>
      </c>
      <c r="S19" s="281">
        <v>0.254527</v>
      </c>
      <c r="T19" s="282">
        <v>0.25512000000000001</v>
      </c>
      <c r="U19" s="282">
        <v>0.27693099999999998</v>
      </c>
      <c r="V19" s="282">
        <v>0.39071</v>
      </c>
      <c r="W19" s="282">
        <v>1.0549299999999999</v>
      </c>
      <c r="X19" s="282">
        <v>0.789246</v>
      </c>
      <c r="Y19" s="282">
        <v>0.92171899999999996</v>
      </c>
      <c r="Z19" s="282">
        <v>0.56413000000000002</v>
      </c>
      <c r="AA19" s="282">
        <v>0.65351800000000004</v>
      </c>
      <c r="AB19" s="282">
        <v>0.53650600000000004</v>
      </c>
      <c r="AC19" s="282">
        <v>0.35383500000000001</v>
      </c>
      <c r="AD19" s="282">
        <v>0.65805800000000003</v>
      </c>
      <c r="AE19" s="282">
        <v>0.43673000000000001</v>
      </c>
      <c r="AF19" s="282">
        <v>0.64939499999999994</v>
      </c>
      <c r="AG19" s="282">
        <v>0.50174300000000005</v>
      </c>
      <c r="AH19" s="282">
        <v>0.77</v>
      </c>
      <c r="AI19" s="282">
        <v>0.65269600000000005</v>
      </c>
      <c r="AJ19" s="282">
        <v>0.451407</v>
      </c>
      <c r="AK19" s="282">
        <v>0.70191199999999998</v>
      </c>
      <c r="AL19" s="282">
        <v>0.54907399999999995</v>
      </c>
      <c r="AM19" s="282">
        <v>0.35436499999999999</v>
      </c>
      <c r="AN19" s="282">
        <v>1.4</v>
      </c>
      <c r="AO19" s="282">
        <v>0.49997900000000001</v>
      </c>
      <c r="AP19" s="282">
        <v>0.61720799999999998</v>
      </c>
      <c r="AQ19" s="282">
        <v>0.96</v>
      </c>
      <c r="AR19" s="282">
        <v>0.71554499999999999</v>
      </c>
      <c r="AS19" s="282">
        <v>0.68835800000000003</v>
      </c>
      <c r="AT19" s="282">
        <v>0.68976400000000004</v>
      </c>
      <c r="AU19" s="282">
        <v>0.56000000000000005</v>
      </c>
      <c r="AV19" s="282">
        <v>1.4892639999999999</v>
      </c>
      <c r="AW19" s="282">
        <v>1.880253</v>
      </c>
      <c r="AX19" s="282">
        <v>1.030437</v>
      </c>
      <c r="AY19" s="282">
        <v>1.1306</v>
      </c>
      <c r="AZ19" s="282">
        <v>1.548962</v>
      </c>
      <c r="BA19" s="282">
        <v>0.99</v>
      </c>
      <c r="BB19" s="282">
        <v>1.03</v>
      </c>
      <c r="BC19" s="282">
        <v>1</v>
      </c>
      <c r="BD19" s="282">
        <v>0.45</v>
      </c>
      <c r="BE19" s="282">
        <v>0.14518</v>
      </c>
      <c r="BF19" s="211">
        <f ca="1">SUM(OFFSET(BF19,0,-1,):OFFSET(BF19,0,-8))</f>
        <v>7.3251790000000003</v>
      </c>
    </row>
    <row r="20" spans="1:59" s="212" customFormat="1" ht="15" x14ac:dyDescent="0.2">
      <c r="A20" s="212" t="s">
        <v>41</v>
      </c>
      <c r="B20" s="204">
        <v>1.495873</v>
      </c>
      <c r="C20" s="204">
        <v>0.62076600000000004</v>
      </c>
      <c r="D20" s="204">
        <v>1.7</v>
      </c>
      <c r="E20" s="204">
        <v>1</v>
      </c>
      <c r="F20" s="204">
        <v>1.009196</v>
      </c>
      <c r="G20" s="204">
        <v>1.4394340000000001</v>
      </c>
      <c r="H20" s="204">
        <v>0.67503100000000005</v>
      </c>
      <c r="I20" s="204">
        <v>1.9714879999999999</v>
      </c>
      <c r="J20" s="204">
        <v>2.8399529999999999</v>
      </c>
      <c r="K20" s="204">
        <v>2.2562250000000001</v>
      </c>
      <c r="L20" s="204">
        <v>1.2371369999999999</v>
      </c>
      <c r="M20" s="204">
        <v>1.471249</v>
      </c>
      <c r="N20" s="204">
        <v>1.5967519999999999</v>
      </c>
      <c r="O20" s="204">
        <v>1.2002079999999999</v>
      </c>
      <c r="P20" s="269">
        <v>2.2837809999999998</v>
      </c>
      <c r="Q20" s="269">
        <v>1.2983739999999999</v>
      </c>
      <c r="R20" s="281">
        <v>1.2398389999999999</v>
      </c>
      <c r="S20" s="281">
        <v>0.99050000000000005</v>
      </c>
      <c r="T20" s="282">
        <v>0.88321499999999997</v>
      </c>
      <c r="U20" s="282">
        <v>2.0682740000000002</v>
      </c>
      <c r="V20" s="282">
        <v>1.363858</v>
      </c>
      <c r="W20" s="282">
        <v>1.884199</v>
      </c>
      <c r="X20" s="282">
        <v>1.9727920000000001</v>
      </c>
      <c r="Y20" s="282">
        <v>1.618042</v>
      </c>
      <c r="Z20" s="282">
        <v>1.4850760000000001</v>
      </c>
      <c r="AA20" s="282">
        <v>1.1366989999999999</v>
      </c>
      <c r="AB20" s="282">
        <v>1.0802149999999999</v>
      </c>
      <c r="AC20" s="282">
        <v>1.2577929999999999</v>
      </c>
      <c r="AD20" s="282">
        <v>1.3080560000000001</v>
      </c>
      <c r="AE20" s="282">
        <v>1.472912</v>
      </c>
      <c r="AF20" s="282">
        <v>2.6919650000000002</v>
      </c>
      <c r="AG20" s="282">
        <v>2.8943019999999997</v>
      </c>
      <c r="AH20" s="282">
        <v>1.44</v>
      </c>
      <c r="AI20" s="282">
        <v>1.3417079999999999</v>
      </c>
      <c r="AJ20" s="282">
        <v>2.055301</v>
      </c>
      <c r="AK20" s="282">
        <v>2.4034559999999998</v>
      </c>
      <c r="AL20" s="282">
        <v>0.930755</v>
      </c>
      <c r="AM20" s="282">
        <v>1.485433</v>
      </c>
      <c r="AN20" s="282">
        <v>1.74</v>
      </c>
      <c r="AO20" s="282">
        <v>1.777371</v>
      </c>
      <c r="AP20" s="282">
        <v>2.506459</v>
      </c>
      <c r="AQ20" s="282">
        <v>3.49</v>
      </c>
      <c r="AR20" s="282">
        <v>3.2625950000000001</v>
      </c>
      <c r="AS20" s="282">
        <v>3.0571980000000001</v>
      </c>
      <c r="AT20" s="282">
        <v>2.9229029999999998</v>
      </c>
      <c r="AU20" s="282">
        <v>2.23</v>
      </c>
      <c r="AV20" s="282">
        <v>7.9397130000000002</v>
      </c>
      <c r="AW20" s="282">
        <v>5.7341100000000003</v>
      </c>
      <c r="AX20" s="282">
        <v>3.911537</v>
      </c>
      <c r="AY20" s="282">
        <v>4.0791370000000002</v>
      </c>
      <c r="AZ20" s="282">
        <v>7.596285</v>
      </c>
      <c r="BA20" s="282">
        <v>4.7300000000000004</v>
      </c>
      <c r="BB20" s="282">
        <v>5.52</v>
      </c>
      <c r="BC20" s="282">
        <v>5.93</v>
      </c>
      <c r="BD20" s="282">
        <v>7.13</v>
      </c>
      <c r="BE20" s="282">
        <v>1.798276</v>
      </c>
      <c r="BF20" s="211">
        <f ca="1">SUM(OFFSET(BF20,0,-1,):OFFSET(BF20,0,-8))</f>
        <v>40.695235000000004</v>
      </c>
      <c r="BG20" s="214"/>
    </row>
    <row r="21" spans="1:59" ht="14.25" x14ac:dyDescent="0.2">
      <c r="A21" s="194" t="s">
        <v>40</v>
      </c>
      <c r="B21" s="195">
        <f>IFERROR(B20/B17,"")</f>
        <v>0.50683471787306511</v>
      </c>
      <c r="C21" s="195">
        <f>IFERROR(C20/C17,"")</f>
        <v>0.31815358311397579</v>
      </c>
      <c r="D21" s="195">
        <f t="shared" ref="D21:J21" si="33">IFERROR(D20/D17,"")</f>
        <v>0.48571428571428571</v>
      </c>
      <c r="E21" s="195">
        <f t="shared" si="33"/>
        <v>0.58823529411764708</v>
      </c>
      <c r="F21" s="195">
        <f t="shared" si="33"/>
        <v>0.21207495530269341</v>
      </c>
      <c r="G21" s="195">
        <f t="shared" si="33"/>
        <v>0.38802598531984162</v>
      </c>
      <c r="H21" s="195">
        <f t="shared" si="33"/>
        <v>0.24210391914172183</v>
      </c>
      <c r="I21" s="195">
        <f t="shared" si="33"/>
        <v>0.52527923363917739</v>
      </c>
      <c r="J21" s="195">
        <f t="shared" si="33"/>
        <v>0.80717608468213076</v>
      </c>
      <c r="K21" s="195">
        <f t="shared" ref="K21:S21" si="34">IFERROR(K20/K17,"")</f>
        <v>0.64471731707756164</v>
      </c>
      <c r="L21" s="195">
        <f t="shared" si="34"/>
        <v>0.3387630739303446</v>
      </c>
      <c r="M21" s="195">
        <f t="shared" si="34"/>
        <v>0.28500006586242194</v>
      </c>
      <c r="N21" s="195">
        <f t="shared" si="34"/>
        <v>0.3780906369792188</v>
      </c>
      <c r="O21" s="195">
        <f t="shared" si="34"/>
        <v>0.24329967460253751</v>
      </c>
      <c r="P21" s="195">
        <f t="shared" si="34"/>
        <v>0.35504304299200018</v>
      </c>
      <c r="Q21" s="195">
        <f t="shared" si="34"/>
        <v>0.5794514648356871</v>
      </c>
      <c r="R21" s="195">
        <f t="shared" si="34"/>
        <v>0.15079631401085752</v>
      </c>
      <c r="S21" s="195">
        <f t="shared" si="34"/>
        <v>0.1846820718177396</v>
      </c>
      <c r="T21" s="195">
        <f t="shared" ref="T21:AP21" si="35">IFERROR(T20/T17,"")</f>
        <v>0.22370328006455673</v>
      </c>
      <c r="U21" s="195">
        <f t="shared" si="35"/>
        <v>0.41824791495242458</v>
      </c>
      <c r="V21" s="195">
        <f t="shared" si="35"/>
        <v>0.35706547492819984</v>
      </c>
      <c r="W21" s="195">
        <f t="shared" si="35"/>
        <v>0.34625432450600568</v>
      </c>
      <c r="X21" s="195">
        <f t="shared" si="35"/>
        <v>0.24459445670438631</v>
      </c>
      <c r="Y21" s="195">
        <f t="shared" si="35"/>
        <v>0.26580924328471245</v>
      </c>
      <c r="Z21" s="195">
        <f t="shared" si="35"/>
        <v>0.2965847369128447</v>
      </c>
      <c r="AA21" s="195">
        <f t="shared" si="35"/>
        <v>0.34734881588999234</v>
      </c>
      <c r="AB21" s="195">
        <f t="shared" si="35"/>
        <v>0.29528851600035866</v>
      </c>
      <c r="AC21" s="195">
        <f t="shared" si="35"/>
        <v>0.36191055770157604</v>
      </c>
      <c r="AD21" s="195">
        <f t="shared" si="35"/>
        <v>0.21431560390011486</v>
      </c>
      <c r="AE21" s="195">
        <f t="shared" si="35"/>
        <v>0.21646899892023574</v>
      </c>
      <c r="AF21" s="195">
        <f t="shared" si="35"/>
        <v>1.1731478991794395</v>
      </c>
      <c r="AG21" s="195">
        <f t="shared" si="35"/>
        <v>0.52592652624524727</v>
      </c>
      <c r="AH21" s="195">
        <f t="shared" si="35"/>
        <v>0.52941176470588225</v>
      </c>
      <c r="AI21" s="195">
        <f t="shared" si="35"/>
        <v>0.25947663273783828</v>
      </c>
      <c r="AJ21" s="195">
        <f t="shared" si="35"/>
        <v>0.3786764699108684</v>
      </c>
      <c r="AK21" s="195">
        <f t="shared" si="35"/>
        <v>0.30335459399721765</v>
      </c>
      <c r="AL21" s="195">
        <f t="shared" si="35"/>
        <v>0.2017329323910583</v>
      </c>
      <c r="AM21" s="195">
        <f t="shared" si="35"/>
        <v>0.27968299030846727</v>
      </c>
      <c r="AN21" s="195">
        <f t="shared" si="35"/>
        <v>0.20279720279720279</v>
      </c>
      <c r="AO21" s="195">
        <f t="shared" si="35"/>
        <v>0.32771781217963375</v>
      </c>
      <c r="AP21" s="195">
        <f t="shared" si="35"/>
        <v>0.3779229953280927</v>
      </c>
      <c r="AQ21" s="195">
        <f t="shared" ref="AQ21" si="36">IFERROR(AQ20/AQ17,"")</f>
        <v>0.53120243531202438</v>
      </c>
      <c r="AR21" s="195">
        <f t="shared" ref="AR21:AS21" si="37">IFERROR(AR20/AR17,"")</f>
        <v>0.64403512529449569</v>
      </c>
      <c r="AS21" s="195">
        <f t="shared" si="37"/>
        <v>0.45664696455486975</v>
      </c>
      <c r="AT21" s="195">
        <f t="shared" ref="AT21:AU21" si="38">IFERROR(AT20/AT17,"")</f>
        <v>0.48556625915180734</v>
      </c>
      <c r="AU21" s="195">
        <f t="shared" si="38"/>
        <v>0.84150943396226419</v>
      </c>
      <c r="AV21" s="195">
        <f t="shared" ref="AV21:AW21" si="39">IFERROR(AV20/AV17,"")</f>
        <v>28.233704580853015</v>
      </c>
      <c r="AW21" s="195">
        <f t="shared" si="39"/>
        <v>68.757614274065901</v>
      </c>
      <c r="AX21" s="195">
        <f t="shared" ref="AX21:AY21" si="40">IFERROR(AX20/AX17,"")</f>
        <v>105.28186149166959</v>
      </c>
      <c r="AY21" s="195">
        <f t="shared" si="40"/>
        <v>123.32991685563115</v>
      </c>
      <c r="AZ21" s="195">
        <f t="shared" ref="AZ21:BA21" si="41">IFERROR(AZ20/AZ17,"")</f>
        <v>13.166416497961674</v>
      </c>
      <c r="BA21" s="195">
        <f t="shared" si="41"/>
        <v>9.8541666666666679</v>
      </c>
      <c r="BB21" s="195">
        <f t="shared" ref="BB21:BC21" si="42">IFERROR(BB20/BB17,"")</f>
        <v>3.9428571428571426</v>
      </c>
      <c r="BC21" s="195">
        <f t="shared" si="42"/>
        <v>6.242105263157895</v>
      </c>
      <c r="BD21" s="195">
        <f t="shared" ref="BD21:BE21" si="43">IFERROR(BD20/BD17,"")</f>
        <v>7.6666666666666661</v>
      </c>
      <c r="BE21" s="195">
        <f t="shared" si="43"/>
        <v>13.442742556420203</v>
      </c>
      <c r="BF21" s="197">
        <f ca="1">IFERROR(BF19/BF17,"")</f>
        <v>1.6131397759717421</v>
      </c>
    </row>
    <row r="22" spans="1:59" ht="14.25" x14ac:dyDescent="0.2">
      <c r="A22" s="194" t="s">
        <v>50</v>
      </c>
      <c r="B22" s="195">
        <f>IFERROR(B20/B18,"")</f>
        <v>3.9564672307403401</v>
      </c>
      <c r="C22" s="195">
        <f>IFERROR(C20/C18,"")</f>
        <v>1.829592209660116</v>
      </c>
      <c r="D22" s="195">
        <f t="shared" ref="D22:J22" si="44">IFERROR(D20/D18,"")</f>
        <v>2.4285714285714288</v>
      </c>
      <c r="E22" s="195">
        <f t="shared" si="44"/>
        <v>2</v>
      </c>
      <c r="F22" s="195">
        <f t="shared" si="44"/>
        <v>0.80913495497705756</v>
      </c>
      <c r="G22" s="195">
        <f t="shared" si="44"/>
        <v>1.0497836886984273</v>
      </c>
      <c r="H22" s="195">
        <f t="shared" si="44"/>
        <v>0.55078852976406123</v>
      </c>
      <c r="I22" s="195">
        <f t="shared" si="44"/>
        <v>2.5694672705353359</v>
      </c>
      <c r="J22" s="195">
        <f t="shared" si="44"/>
        <v>2.6565003956754447</v>
      </c>
      <c r="K22" s="195">
        <f t="shared" ref="K22:S22" si="45">IFERROR(K20/K18,"")</f>
        <v>1.4940868271899335</v>
      </c>
      <c r="L22" s="195">
        <f t="shared" si="45"/>
        <v>0.99286691679540939</v>
      </c>
      <c r="M22" s="195">
        <f t="shared" si="45"/>
        <v>0.78860875652461959</v>
      </c>
      <c r="N22" s="195">
        <f t="shared" si="45"/>
        <v>0.82556004103107106</v>
      </c>
      <c r="O22" s="195">
        <f t="shared" si="45"/>
        <v>0.94173772284911028</v>
      </c>
      <c r="P22" s="195">
        <f t="shared" si="45"/>
        <v>7.963779461661046</v>
      </c>
      <c r="Q22" s="195">
        <f t="shared" si="45"/>
        <v>3.7161911140496242</v>
      </c>
      <c r="R22" s="195">
        <f t="shared" si="45"/>
        <v>0.58886063468421579</v>
      </c>
      <c r="S22" s="195">
        <f t="shared" si="45"/>
        <v>0.56067201394745936</v>
      </c>
      <c r="T22" s="195">
        <f t="shared" ref="T22:AP22" si="46">IFERROR(T20/T18,"")</f>
        <v>0.38583437012909855</v>
      </c>
      <c r="U22" s="195">
        <f t="shared" si="46"/>
        <v>2.0429253818618585</v>
      </c>
      <c r="V22" s="195">
        <f t="shared" si="46"/>
        <v>0.71470613820418205</v>
      </c>
      <c r="W22" s="195">
        <f t="shared" si="46"/>
        <v>0.68234802882362433</v>
      </c>
      <c r="X22" s="195">
        <f t="shared" si="46"/>
        <v>0.62049445380508883</v>
      </c>
      <c r="Y22" s="195">
        <f t="shared" si="46"/>
        <v>0.65739511711933529</v>
      </c>
      <c r="Z22" s="195">
        <f t="shared" si="46"/>
        <v>0.71096578682171474</v>
      </c>
      <c r="AA22" s="195">
        <f t="shared" si="46"/>
        <v>0.77395012453206846</v>
      </c>
      <c r="AB22" s="195">
        <f t="shared" si="46"/>
        <v>0.56807675924124257</v>
      </c>
      <c r="AC22" s="195">
        <f t="shared" si="46"/>
        <v>0.59864288454380943</v>
      </c>
      <c r="AD22" s="195">
        <f t="shared" si="46"/>
        <v>0.42491079042042607</v>
      </c>
      <c r="AE22" s="195">
        <f t="shared" si="46"/>
        <v>0.62802926032238204</v>
      </c>
      <c r="AF22" s="195">
        <f t="shared" si="46"/>
        <v>0.68191910540777501</v>
      </c>
      <c r="AG22" s="195">
        <f t="shared" si="46"/>
        <v>0.94269906251292646</v>
      </c>
      <c r="AH22" s="195">
        <f t="shared" si="46"/>
        <v>0.41379310344827586</v>
      </c>
      <c r="AI22" s="195">
        <f t="shared" si="46"/>
        <v>0.90499955819395084</v>
      </c>
      <c r="AJ22" s="195">
        <f t="shared" si="46"/>
        <v>2.1629783902220332</v>
      </c>
      <c r="AK22" s="195">
        <f t="shared" si="46"/>
        <v>1.3605358690465206</v>
      </c>
      <c r="AL22" s="195">
        <f t="shared" si="46"/>
        <v>0.66303197210970899</v>
      </c>
      <c r="AM22" s="195">
        <f t="shared" si="46"/>
        <v>1.1107535967457303</v>
      </c>
      <c r="AN22" s="195">
        <f t="shared" si="46"/>
        <v>1.074074074074074</v>
      </c>
      <c r="AO22" s="195">
        <f t="shared" si="46"/>
        <v>1.2728100170794499</v>
      </c>
      <c r="AP22" s="195">
        <f t="shared" si="46"/>
        <v>0.64183555937274495</v>
      </c>
      <c r="AQ22" s="195">
        <f t="shared" ref="AQ22" si="47">IFERROR(AQ20/AQ18,"")</f>
        <v>0.87032418952618462</v>
      </c>
      <c r="AR22" s="195">
        <f t="shared" ref="AR22:AS22" si="48">IFERROR(AR20/AR18,"")</f>
        <v>0.90841924896171744</v>
      </c>
      <c r="AS22" s="195">
        <f t="shared" si="48"/>
        <v>0.72916817722146965</v>
      </c>
      <c r="AT22" s="195">
        <f t="shared" ref="AT22:AU22" si="49">IFERROR(AT20/AT18,"")</f>
        <v>0.77204644794020783</v>
      </c>
      <c r="AU22" s="195">
        <f t="shared" si="49"/>
        <v>0.69470404984423673</v>
      </c>
      <c r="AV22" s="195">
        <f t="shared" ref="AV22:AW22" si="50">IFERROR(AV20/AV18,"")</f>
        <v>1.0020798325532225</v>
      </c>
      <c r="AW22" s="195">
        <f t="shared" si="50"/>
        <v>0.97944754000942535</v>
      </c>
      <c r="AX22" s="195">
        <f t="shared" ref="AX22:AY22" si="51">IFERROR(AX20/AX18,"")</f>
        <v>0.87945716320807832</v>
      </c>
      <c r="AY22" s="195">
        <f t="shared" si="51"/>
        <v>0.94667161763084762</v>
      </c>
      <c r="AZ22" s="195">
        <f t="shared" ref="AZ22:BA22" si="52">IFERROR(AZ20/AZ18,"")</f>
        <v>1.1312572553148554</v>
      </c>
      <c r="BA22" s="195">
        <f t="shared" si="52"/>
        <v>1.241469816272966</v>
      </c>
      <c r="BB22" s="195">
        <f t="shared" ref="BB22:BC22" si="53">IFERROR(BB20/BB18,"")</f>
        <v>1.0147058823529411</v>
      </c>
      <c r="BC22" s="195">
        <f t="shared" si="53"/>
        <v>1.086080586080586</v>
      </c>
      <c r="BD22" s="195">
        <f t="shared" ref="BD22:BE22" si="54">IFERROR(BD20/BD18,"")</f>
        <v>1.0819423368740515</v>
      </c>
      <c r="BE22" s="195">
        <f t="shared" si="54"/>
        <v>1.6142441012383248</v>
      </c>
      <c r="BF22" s="197">
        <f ca="1">IFERROR(BF20/BF18,"")</f>
        <v>1.0741636636933487</v>
      </c>
    </row>
    <row r="23" spans="1:59" ht="14.25" x14ac:dyDescent="0.2">
      <c r="A23" s="194" t="s">
        <v>114</v>
      </c>
      <c r="B23" s="195">
        <f>IFERROR(B20/(SUM(B17:B20)),"")</f>
        <v>0.25112782081113116</v>
      </c>
      <c r="C23" s="195">
        <f>IFERROR(C20/(SUM(C17:C20)),"")</f>
        <v>0.18910669912445019</v>
      </c>
      <c r="D23" s="195">
        <f t="shared" ref="D23:J23" si="55">IFERROR(D20/(SUM(D17:D20)),"")</f>
        <v>0.22972972972972971</v>
      </c>
      <c r="E23" s="195">
        <f t="shared" si="55"/>
        <v>0.24390243902439027</v>
      </c>
      <c r="F23" s="195">
        <f t="shared" si="55"/>
        <v>0.13582195893940016</v>
      </c>
      <c r="G23" s="195">
        <f t="shared" si="55"/>
        <v>0.19973796285966278</v>
      </c>
      <c r="H23" s="195">
        <f t="shared" si="55"/>
        <v>0.13519666506173897</v>
      </c>
      <c r="I23" s="195">
        <f t="shared" si="55"/>
        <v>0.27919052805495986</v>
      </c>
      <c r="J23" s="195">
        <f t="shared" si="55"/>
        <v>0.36187656491905429</v>
      </c>
      <c r="K23" s="195">
        <f t="shared" ref="K23:S23" si="56">IFERROR(K20/(SUM(K17:K20)),"")</f>
        <v>0.29534941744995402</v>
      </c>
      <c r="L23" s="195">
        <f t="shared" si="56"/>
        <v>0.19066022469832167</v>
      </c>
      <c r="M23" s="195">
        <f t="shared" si="56"/>
        <v>0.16161859720784391</v>
      </c>
      <c r="N23" s="195">
        <f t="shared" si="56"/>
        <v>0.19274181175748323</v>
      </c>
      <c r="O23" s="195">
        <f t="shared" si="56"/>
        <v>0.15705974394014757</v>
      </c>
      <c r="P23" s="195">
        <f t="shared" si="56"/>
        <v>0.24537268583256949</v>
      </c>
      <c r="Q23" s="195">
        <f t="shared" si="56"/>
        <v>0.310660679198621</v>
      </c>
      <c r="R23" s="195">
        <f t="shared" si="56"/>
        <v>0.10392807779590887</v>
      </c>
      <c r="S23" s="195">
        <f t="shared" si="56"/>
        <v>0.11826967348256606</v>
      </c>
      <c r="T23" s="195">
        <f t="shared" ref="T23:AP23" si="57">IFERROR(T20/(SUM(T17:T20)),"")</f>
        <v>0.11974833752350487</v>
      </c>
      <c r="U23" s="195">
        <f t="shared" si="57"/>
        <v>0.24910848321221618</v>
      </c>
      <c r="V23" s="195">
        <f t="shared" si="57"/>
        <v>0.1822736217262842</v>
      </c>
      <c r="W23" s="195">
        <f t="shared" si="57"/>
        <v>0.1691057110498641</v>
      </c>
      <c r="X23" s="195">
        <f t="shared" si="57"/>
        <v>0.14084341330198899</v>
      </c>
      <c r="Y23" s="195">
        <f t="shared" si="57"/>
        <v>0.14592357122166066</v>
      </c>
      <c r="Z23" s="195">
        <f t="shared" si="57"/>
        <v>0.16238719041673749</v>
      </c>
      <c r="AA23" s="195">
        <f t="shared" si="57"/>
        <v>0.17403564158761919</v>
      </c>
      <c r="AB23" s="195">
        <f t="shared" si="57"/>
        <v>0.15052284433224983</v>
      </c>
      <c r="AC23" s="195">
        <f t="shared" si="57"/>
        <v>0.17498202243783395</v>
      </c>
      <c r="AD23" s="195">
        <f t="shared" si="57"/>
        <v>0.11733602297606492</v>
      </c>
      <c r="AE23" s="195">
        <f t="shared" si="57"/>
        <v>0.13318435325819766</v>
      </c>
      <c r="AF23" s="195">
        <f t="shared" si="57"/>
        <v>0.28089164849855625</v>
      </c>
      <c r="AG23" s="195">
        <f t="shared" si="57"/>
        <v>0.24180606102935806</v>
      </c>
      <c r="AH23" s="195">
        <f t="shared" si="57"/>
        <v>0.17122473246135553</v>
      </c>
      <c r="AI23" s="195">
        <f t="shared" si="57"/>
        <v>0.15515058837650683</v>
      </c>
      <c r="AJ23" s="195">
        <f t="shared" si="57"/>
        <v>0.23133514179780401</v>
      </c>
      <c r="AK23" s="195">
        <f t="shared" si="57"/>
        <v>0.18784565190121488</v>
      </c>
      <c r="AL23" s="195">
        <f t="shared" si="57"/>
        <v>0.1241434878937575</v>
      </c>
      <c r="AM23" s="195">
        <f t="shared" si="57"/>
        <v>0.17499875416001581</v>
      </c>
      <c r="AN23" s="195">
        <f t="shared" si="57"/>
        <v>0.13043478260869565</v>
      </c>
      <c r="AO23" s="195">
        <f t="shared" si="57"/>
        <v>0.19537464364211365</v>
      </c>
      <c r="AP23" s="195">
        <f t="shared" si="57"/>
        <v>0.18347546051520078</v>
      </c>
      <c r="AQ23" s="195">
        <f t="shared" ref="AQ23" si="58">IFERROR(AQ20/(SUM(AQ17:AQ20)),"")</f>
        <v>0.23220226214238193</v>
      </c>
      <c r="AR23" s="195">
        <f t="shared" ref="AR23:AS23" si="59">IFERROR(AR20/(SUM(AR17:AR20)),"")</f>
        <v>0.25820835291768529</v>
      </c>
      <c r="AS23" s="195">
        <f t="shared" si="59"/>
        <v>0.208922625661349</v>
      </c>
      <c r="AT23" s="195">
        <f t="shared" ref="AT23:AU23" si="60">IFERROR(AT20/(SUM(AT17:AT20)),"")</f>
        <v>0.21783189482253115</v>
      </c>
      <c r="AU23" s="195">
        <f t="shared" si="60"/>
        <v>0.25780346820809247</v>
      </c>
      <c r="AV23" s="195">
        <f t="shared" ref="AV23:AW23" si="61">IFERROR(AV20/(SUM(AV17:AV20)),"")</f>
        <v>0.45026493718605437</v>
      </c>
      <c r="AW23" s="195">
        <f t="shared" si="61"/>
        <v>0.42311310229371013</v>
      </c>
      <c r="AX23" s="195">
        <f t="shared" ref="AX23:AY23" si="62">IFERROR(AX20/(SUM(AX17:AX20)),"")</f>
        <v>0.41493798690308348</v>
      </c>
      <c r="AY23" s="195">
        <f t="shared" si="62"/>
        <v>0.42705708919749358</v>
      </c>
      <c r="AZ23" s="195">
        <f t="shared" ref="AZ23:BA23" si="63">IFERROR(AZ20/(SUM(AZ17:AZ20)),"")</f>
        <v>0.4621427653643928</v>
      </c>
      <c r="BA23" s="195">
        <f t="shared" si="63"/>
        <v>0.47252747252747251</v>
      </c>
      <c r="BB23" s="195">
        <f t="shared" ref="BB23:BC23" si="64">IFERROR(BB20/(SUM(BB17:BB20)),"")</f>
        <v>0.41224794622852873</v>
      </c>
      <c r="BC23" s="195">
        <f t="shared" si="64"/>
        <v>0.44452773613193403</v>
      </c>
      <c r="BD23" s="195">
        <f t="shared" ref="BD23:BE23" si="65">IFERROR(BD20/(SUM(BD17:BD20)),"")</f>
        <v>0.47218543046357614</v>
      </c>
      <c r="BE23" s="195">
        <f t="shared" si="65"/>
        <v>0.56350490123883112</v>
      </c>
      <c r="BF23" s="197">
        <f ca="1">IFERROR(BF20/(SUM(BF17:BF20)),"")</f>
        <v>0.44993526917781768</v>
      </c>
    </row>
    <row r="24" spans="1:59" ht="14.25" x14ac:dyDescent="0.2"/>
    <row r="25" spans="1:59" ht="14.25" x14ac:dyDescent="0.2"/>
    <row r="26" spans="1:59" ht="20.100000000000001" customHeight="1" x14ac:dyDescent="0.2">
      <c r="A26" s="190" t="s">
        <v>49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</row>
    <row r="27" spans="1:59" ht="15" x14ac:dyDescent="0.2">
      <c r="A27" s="187" t="s">
        <v>48</v>
      </c>
      <c r="B27" s="203">
        <v>0.56845800000000002</v>
      </c>
      <c r="C27" s="203">
        <v>0.13159199999999999</v>
      </c>
      <c r="D27" s="203">
        <v>0.32</v>
      </c>
      <c r="E27" s="203">
        <v>0.21</v>
      </c>
      <c r="F27" s="203">
        <v>0.360929</v>
      </c>
      <c r="G27" s="203">
        <v>0.56603700000000001</v>
      </c>
      <c r="H27" s="203">
        <v>0.14918699999999999</v>
      </c>
      <c r="I27" s="203">
        <v>6.6164000000000001E-2</v>
      </c>
      <c r="J27" s="203">
        <v>0.242892</v>
      </c>
      <c r="K27" s="203">
        <v>0.17793200000000001</v>
      </c>
      <c r="L27" s="203">
        <v>0.147283</v>
      </c>
      <c r="M27" s="203">
        <v>0.50096499999999999</v>
      </c>
      <c r="N27" s="203">
        <v>0.22605</v>
      </c>
      <c r="O27" s="203">
        <v>0.19192899999999999</v>
      </c>
      <c r="P27" s="277">
        <v>0.131772</v>
      </c>
      <c r="Q27" s="277">
        <v>0.20421300000000001</v>
      </c>
      <c r="R27" s="281">
        <v>0.220997</v>
      </c>
      <c r="S27" s="281">
        <v>0.54391800000000001</v>
      </c>
      <c r="T27" s="282">
        <v>0.50193399999999999</v>
      </c>
      <c r="U27" s="282">
        <v>0.40571299999999999</v>
      </c>
      <c r="V27" s="282">
        <v>0.43093599999999999</v>
      </c>
      <c r="W27" s="282">
        <v>0.22022</v>
      </c>
      <c r="X27" s="282">
        <v>0.45232899999999998</v>
      </c>
      <c r="Y27" s="282">
        <v>0.97251100000000001</v>
      </c>
      <c r="Z27" s="282">
        <v>0.29486299999999999</v>
      </c>
      <c r="AA27" s="282">
        <v>0.36475099999999999</v>
      </c>
      <c r="AB27" s="282">
        <v>0.128358</v>
      </c>
      <c r="AC27" s="282">
        <v>0.105244</v>
      </c>
      <c r="AD27" s="282">
        <v>6.1172999999999998E-2</v>
      </c>
      <c r="AE27" s="282">
        <v>0.36657099999999998</v>
      </c>
      <c r="AF27" s="282">
        <v>0.75014199999999998</v>
      </c>
      <c r="AG27" s="282">
        <v>0.64444099999999993</v>
      </c>
      <c r="AH27" s="282">
        <v>0.39</v>
      </c>
      <c r="AI27" s="282">
        <v>0.50150899999999998</v>
      </c>
      <c r="AJ27" s="282">
        <v>0.52256899999999995</v>
      </c>
      <c r="AK27" s="282">
        <v>2.0034130000000001</v>
      </c>
      <c r="AL27" s="282">
        <v>0.95590900000000001</v>
      </c>
      <c r="AM27" s="282">
        <v>0.17135800000000001</v>
      </c>
      <c r="AN27" s="282">
        <v>0.52</v>
      </c>
      <c r="AO27" s="282">
        <v>0.49287199999999998</v>
      </c>
      <c r="AP27" s="282">
        <v>0.71012299999999995</v>
      </c>
      <c r="AQ27" s="282">
        <v>0.98</v>
      </c>
      <c r="AR27" s="282">
        <v>9.4372999999999999E-2</v>
      </c>
      <c r="AS27" s="282">
        <v>0.68936600000000003</v>
      </c>
      <c r="AT27" s="282">
        <v>0.57818899999999995</v>
      </c>
      <c r="AU27" s="282">
        <v>0.92098100000000005</v>
      </c>
      <c r="AV27" s="282">
        <v>0.59705699999999995</v>
      </c>
      <c r="AW27" s="282">
        <v>0.50444999999999995</v>
      </c>
      <c r="AX27" s="282">
        <v>9.0118000000000004E-2</v>
      </c>
      <c r="AY27" s="282">
        <v>0.65639700000000001</v>
      </c>
      <c r="AZ27" s="282">
        <v>0.32396999999999998</v>
      </c>
      <c r="BA27" s="282">
        <v>0.20794199999999999</v>
      </c>
      <c r="BB27" s="282">
        <v>0.21</v>
      </c>
      <c r="BC27" s="282">
        <v>0.79</v>
      </c>
      <c r="BD27" s="282">
        <v>0.47703899999999999</v>
      </c>
      <c r="BE27" s="282">
        <v>2.4393999999999999E-2</v>
      </c>
      <c r="BF27" s="211">
        <f ca="1">SUM(OFFSET(BF27,0,-1,):OFFSET(BF27,0,-8))</f>
        <v>2.7798600000000002</v>
      </c>
    </row>
    <row r="28" spans="1:59" ht="15" x14ac:dyDescent="0.2">
      <c r="A28" s="187" t="s">
        <v>47</v>
      </c>
      <c r="B28" s="203">
        <v>0.11902500000000001</v>
      </c>
      <c r="C28" s="203">
        <v>8.2362000000000005E-2</v>
      </c>
      <c r="D28" s="203">
        <v>0.1</v>
      </c>
      <c r="E28" s="203">
        <v>0.06</v>
      </c>
      <c r="F28" s="203">
        <v>1.4999999999999999E-2</v>
      </c>
      <c r="G28" s="203">
        <v>0.163628</v>
      </c>
      <c r="H28" s="203">
        <v>2.6332000000000001E-2</v>
      </c>
      <c r="I28" s="203">
        <v>0.172764</v>
      </c>
      <c r="J28" s="203">
        <v>0.21099999999999999</v>
      </c>
      <c r="K28" s="203">
        <v>3.0904000000000001E-2</v>
      </c>
      <c r="L28" s="203">
        <v>0.171682</v>
      </c>
      <c r="M28" s="203">
        <v>0.21352199999999999</v>
      </c>
      <c r="N28" s="203">
        <v>0.27766800000000003</v>
      </c>
      <c r="O28" s="203">
        <v>9.3451999999999993E-2</v>
      </c>
      <c r="P28" s="277">
        <v>0.25603799999999999</v>
      </c>
      <c r="Q28" s="277">
        <v>0.23157700000000001</v>
      </c>
      <c r="R28" s="281">
        <v>0.81894699999999998</v>
      </c>
      <c r="S28" s="281">
        <v>0.57299699999999998</v>
      </c>
      <c r="T28" s="282">
        <v>0.37880900000000001</v>
      </c>
      <c r="U28" s="282">
        <v>0.33058100000000001</v>
      </c>
      <c r="V28" s="282">
        <v>0.49963600000000002</v>
      </c>
      <c r="W28" s="282">
        <v>0.33433400000000002</v>
      </c>
      <c r="X28" s="282">
        <v>0.18453700000000001</v>
      </c>
      <c r="Y28" s="282">
        <v>0.37195099999999998</v>
      </c>
      <c r="Z28" s="282">
        <v>0.15140600000000001</v>
      </c>
      <c r="AA28" s="282">
        <v>0.29099399999999997</v>
      </c>
      <c r="AB28" s="282">
        <v>0.21557599999999999</v>
      </c>
      <c r="AC28" s="282">
        <v>0.19907</v>
      </c>
      <c r="AD28" s="282">
        <v>0.173593</v>
      </c>
      <c r="AE28" s="282">
        <v>0.35206399999999999</v>
      </c>
      <c r="AF28" s="282">
        <v>0.27713199999999999</v>
      </c>
      <c r="AG28" s="282">
        <v>0.27391900000000002</v>
      </c>
      <c r="AH28" s="282">
        <v>0.26</v>
      </c>
      <c r="AI28" s="282">
        <v>0.22484100000000001</v>
      </c>
      <c r="AJ28" s="282">
        <v>0.15537200000000001</v>
      </c>
      <c r="AK28" s="282">
        <v>0.254527</v>
      </c>
      <c r="AL28" s="282">
        <v>0.130441</v>
      </c>
      <c r="AM28" s="282">
        <v>0.10453800000000001</v>
      </c>
      <c r="AN28" s="282">
        <v>0.37</v>
      </c>
      <c r="AO28" s="282">
        <v>0.19301499999999999</v>
      </c>
      <c r="AP28" s="282">
        <v>0.24080399999999999</v>
      </c>
      <c r="AQ28" s="282">
        <v>0.16302700000000001</v>
      </c>
      <c r="AR28" s="282">
        <v>0.24542700000000001</v>
      </c>
      <c r="AS28" s="282">
        <v>0.34016000000000002</v>
      </c>
      <c r="AT28" s="282">
        <v>0.360456</v>
      </c>
      <c r="AU28" s="282">
        <v>0.26134000000000002</v>
      </c>
      <c r="AV28" s="282">
        <v>0.32351799999999997</v>
      </c>
      <c r="AW28" s="282">
        <v>0.10689899999999999</v>
      </c>
      <c r="AX28" s="282">
        <v>4.2903999999999998E-2</v>
      </c>
      <c r="AY28" s="282">
        <v>0.22999</v>
      </c>
      <c r="AZ28" s="282">
        <v>0.183365</v>
      </c>
      <c r="BA28" s="282">
        <v>0.18</v>
      </c>
      <c r="BB28" s="282">
        <v>0.35</v>
      </c>
      <c r="BC28" s="282">
        <v>0.173008</v>
      </c>
      <c r="BD28" s="282">
        <v>9.8892999999999995E-2</v>
      </c>
      <c r="BE28" s="282">
        <v>4.5841E-2</v>
      </c>
      <c r="BF28" s="211">
        <f ca="1">SUM(OFFSET(BF28,0,-1,):OFFSET(BF28,0,-8))</f>
        <v>1.3040009999999997</v>
      </c>
    </row>
    <row r="29" spans="1:59" ht="15" x14ac:dyDescent="0.2">
      <c r="A29" s="187" t="s">
        <v>46</v>
      </c>
      <c r="B29" s="203">
        <v>0.206626</v>
      </c>
      <c r="C29" s="203">
        <v>0.19070100000000001</v>
      </c>
      <c r="D29" s="203">
        <v>0.44</v>
      </c>
      <c r="E29" s="203">
        <v>0.22</v>
      </c>
      <c r="F29" s="203">
        <v>0.55539000000000005</v>
      </c>
      <c r="G29" s="203">
        <v>0.17834</v>
      </c>
      <c r="H29" s="203">
        <v>0.18123900000000001</v>
      </c>
      <c r="I29" s="203">
        <v>0.62168400000000001</v>
      </c>
      <c r="J29" s="203">
        <v>0.248061</v>
      </c>
      <c r="K29" s="203">
        <v>0.32728000000000002</v>
      </c>
      <c r="L29" s="203">
        <v>0.31656299999999998</v>
      </c>
      <c r="M29" s="203">
        <v>0.55549300000000001</v>
      </c>
      <c r="N29" s="203">
        <v>0.86595299999999997</v>
      </c>
      <c r="O29" s="203">
        <v>0.401424</v>
      </c>
      <c r="P29" s="277">
        <v>0.4259</v>
      </c>
      <c r="Q29" s="277">
        <v>0.45872600000000002</v>
      </c>
      <c r="R29" s="281">
        <v>0.714839</v>
      </c>
      <c r="S29" s="281">
        <v>0.54391800000000001</v>
      </c>
      <c r="T29" s="282">
        <v>0.228794</v>
      </c>
      <c r="U29" s="282">
        <v>0.40596700000000002</v>
      </c>
      <c r="V29" s="282">
        <v>0.45856599999999997</v>
      </c>
      <c r="W29" s="282">
        <v>0.54392700000000005</v>
      </c>
      <c r="X29" s="282">
        <v>0.58109299999999997</v>
      </c>
      <c r="Y29" s="282">
        <v>0.65522000000000002</v>
      </c>
      <c r="Z29" s="282">
        <v>0.29148000000000002</v>
      </c>
      <c r="AA29" s="282">
        <v>0.19997999999999999</v>
      </c>
      <c r="AB29" s="282">
        <v>0.34770699999999999</v>
      </c>
      <c r="AC29" s="282">
        <v>0.45833299999999999</v>
      </c>
      <c r="AD29" s="282">
        <v>0.20288</v>
      </c>
      <c r="AE29" s="282">
        <v>0.44834600000000002</v>
      </c>
      <c r="AF29" s="282">
        <v>0.62753300000000001</v>
      </c>
      <c r="AG29" s="282">
        <v>0.50322600000000006</v>
      </c>
      <c r="AH29" s="282">
        <v>0.43195299999999998</v>
      </c>
      <c r="AI29" s="282">
        <v>0.37576300000000001</v>
      </c>
      <c r="AJ29" s="282">
        <v>0.54117999999999999</v>
      </c>
      <c r="AK29" s="282">
        <v>0.62487999999999999</v>
      </c>
      <c r="AL29" s="282">
        <v>0.25591000000000003</v>
      </c>
      <c r="AM29" s="282">
        <v>0.36424899999999999</v>
      </c>
      <c r="AN29" s="282">
        <v>0.44</v>
      </c>
      <c r="AO29" s="282">
        <v>0.15536</v>
      </c>
      <c r="AP29" s="282">
        <v>0.25773299999999999</v>
      </c>
      <c r="AQ29" s="282">
        <v>0.2</v>
      </c>
      <c r="AR29" s="282">
        <v>0.43291000000000002</v>
      </c>
      <c r="AS29" s="282">
        <v>0.97489899999999996</v>
      </c>
      <c r="AT29" s="282">
        <v>0.26774700000000001</v>
      </c>
      <c r="AU29" s="282">
        <v>0.37</v>
      </c>
      <c r="AV29" s="282">
        <v>0.88512599999999997</v>
      </c>
      <c r="AW29" s="282">
        <v>0.70488300000000004</v>
      </c>
      <c r="AX29" s="282">
        <v>0.58300300000000005</v>
      </c>
      <c r="AY29" s="282">
        <v>0.35414600000000002</v>
      </c>
      <c r="AZ29" s="282">
        <v>0.465447</v>
      </c>
      <c r="BA29" s="282">
        <v>0.20627999999999999</v>
      </c>
      <c r="BB29" s="282">
        <v>0.56999999999999995</v>
      </c>
      <c r="BC29" s="282">
        <v>0.76</v>
      </c>
      <c r="BD29" s="282">
        <v>0.40237499999999998</v>
      </c>
      <c r="BE29" s="282">
        <v>0</v>
      </c>
      <c r="BF29" s="211">
        <f ca="1">SUM(OFFSET(BF29,0,-1,):OFFSET(BF29,0,-8))</f>
        <v>3.3412509999999997</v>
      </c>
    </row>
    <row r="30" spans="1:59" ht="15" hidden="1" x14ac:dyDescent="0.2">
      <c r="A30" s="187" t="s">
        <v>45</v>
      </c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>
        <v>0</v>
      </c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>
        <v>0</v>
      </c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11">
        <f ca="1">SUM(OFFSET(BF30,0,-1,):OFFSET(BF30,0,-8))</f>
        <v>0</v>
      </c>
    </row>
    <row r="31" spans="1:59" s="212" customFormat="1" ht="15" x14ac:dyDescent="0.2">
      <c r="A31" s="212" t="s">
        <v>44</v>
      </c>
      <c r="B31" s="204">
        <v>0.01</v>
      </c>
      <c r="C31" s="204">
        <v>0</v>
      </c>
      <c r="D31" s="204">
        <v>0.05</v>
      </c>
      <c r="E31" s="204">
        <v>0</v>
      </c>
      <c r="F31" s="204">
        <v>0.02</v>
      </c>
      <c r="G31" s="204">
        <v>4.2605999999999998E-2</v>
      </c>
      <c r="H31" s="204">
        <v>9.0999999999999998E-2</v>
      </c>
      <c r="I31" s="204">
        <v>0.26363399999999998</v>
      </c>
      <c r="J31" s="204"/>
      <c r="K31" s="204">
        <v>8.7747000000000006E-2</v>
      </c>
      <c r="L31" s="204">
        <v>0.05</v>
      </c>
      <c r="M31" s="204">
        <v>5.3999999999999999E-2</v>
      </c>
      <c r="N31" s="204">
        <v>5.3999999999999999E-2</v>
      </c>
      <c r="O31" s="204">
        <v>0.06</v>
      </c>
      <c r="P31" s="204">
        <v>0</v>
      </c>
      <c r="Q31" s="277">
        <v>5.1227000000000002E-2</v>
      </c>
      <c r="R31" s="281">
        <v>5.3999999999999999E-2</v>
      </c>
      <c r="S31" s="204">
        <v>0</v>
      </c>
      <c r="T31" s="204">
        <v>0</v>
      </c>
      <c r="U31" s="204">
        <v>0</v>
      </c>
      <c r="V31" s="282">
        <v>0.126802</v>
      </c>
      <c r="W31" s="282">
        <v>8.1150000000000007E-3</v>
      </c>
      <c r="X31" s="282">
        <v>0.06</v>
      </c>
      <c r="Y31" s="282">
        <v>0</v>
      </c>
      <c r="Z31" s="282">
        <v>0</v>
      </c>
      <c r="AA31" s="282">
        <v>0</v>
      </c>
      <c r="AB31" s="282">
        <v>0</v>
      </c>
      <c r="AC31" s="282">
        <v>0.01</v>
      </c>
      <c r="AD31" s="282">
        <v>0</v>
      </c>
      <c r="AE31" s="282">
        <v>1.5216E-2</v>
      </c>
      <c r="AF31" s="282">
        <v>0.128</v>
      </c>
      <c r="AG31" s="282">
        <v>2.8000000000000001E-2</v>
      </c>
      <c r="AH31" s="282">
        <v>0.05</v>
      </c>
      <c r="AI31" s="282">
        <v>0</v>
      </c>
      <c r="AJ31" s="282">
        <v>0</v>
      </c>
      <c r="AK31" s="282">
        <v>0.109606</v>
      </c>
      <c r="AL31" s="282">
        <v>0</v>
      </c>
      <c r="AM31" s="282">
        <v>1.2999999999999999E-2</v>
      </c>
      <c r="AN31" s="282">
        <v>0.02</v>
      </c>
      <c r="AO31" s="282">
        <v>8.5999999999999993E-2</v>
      </c>
      <c r="AP31" s="282">
        <v>1.6E-2</v>
      </c>
      <c r="AQ31" s="282">
        <v>0</v>
      </c>
      <c r="AR31" s="282">
        <v>0</v>
      </c>
      <c r="AS31" s="282">
        <v>0.13</v>
      </c>
      <c r="AT31" s="282">
        <v>0</v>
      </c>
      <c r="AU31" s="282">
        <v>0</v>
      </c>
      <c r="AV31" s="282">
        <v>2.8403999999999999E-2</v>
      </c>
      <c r="AW31" s="282">
        <v>0</v>
      </c>
      <c r="AX31" s="282">
        <v>0</v>
      </c>
      <c r="AY31" s="282">
        <v>0</v>
      </c>
      <c r="AZ31" s="282">
        <v>1.8259999999999998E-2</v>
      </c>
      <c r="BA31" s="282">
        <v>2.0288E-2</v>
      </c>
      <c r="BB31" s="282">
        <v>0</v>
      </c>
      <c r="BC31" s="282">
        <v>7.0000000000000007E-2</v>
      </c>
      <c r="BD31" s="282">
        <v>2.9925E-2</v>
      </c>
      <c r="BE31" s="282">
        <v>0</v>
      </c>
      <c r="BF31" s="211">
        <f ca="1">SUM(OFFSET(BF31,0,-1,):OFFSET(BF31,0,-8))</f>
        <v>0.13847300000000001</v>
      </c>
      <c r="BG31" s="214"/>
    </row>
    <row r="32" spans="1:59" ht="14.25" customHeight="1" x14ac:dyDescent="0.2">
      <c r="A32" s="194" t="s">
        <v>43</v>
      </c>
      <c r="B32" s="195">
        <f>IFERROR(B31/B27,"")</f>
        <v>1.7591449148397945E-2</v>
      </c>
      <c r="C32" s="195">
        <f>IFERROR(C31/C27,"")</f>
        <v>0</v>
      </c>
      <c r="D32" s="195">
        <f t="shared" ref="D32:J32" si="66">IFERROR(D31/D27,"")</f>
        <v>0.15625</v>
      </c>
      <c r="E32" s="195">
        <f t="shared" si="66"/>
        <v>0</v>
      </c>
      <c r="F32" s="195">
        <f t="shared" si="66"/>
        <v>5.5412560365057949E-2</v>
      </c>
      <c r="G32" s="195">
        <f t="shared" si="66"/>
        <v>7.5270697851907209E-2</v>
      </c>
      <c r="H32" s="195">
        <f t="shared" si="66"/>
        <v>0.60997271880257664</v>
      </c>
      <c r="I32" s="195">
        <f t="shared" si="66"/>
        <v>3.9845535336436728</v>
      </c>
      <c r="J32" s="195">
        <f t="shared" si="66"/>
        <v>0</v>
      </c>
      <c r="K32" s="195">
        <f t="shared" ref="K32:S32" si="67">IFERROR(K31/K27,"")</f>
        <v>0.49314906818335097</v>
      </c>
      <c r="L32" s="195">
        <f t="shared" si="67"/>
        <v>0.33948249288784182</v>
      </c>
      <c r="M32" s="195">
        <f t="shared" si="67"/>
        <v>0.10779196151427745</v>
      </c>
      <c r="N32" s="195">
        <f t="shared" si="67"/>
        <v>0.23888520238885202</v>
      </c>
      <c r="O32" s="195">
        <f t="shared" si="67"/>
        <v>0.31261560264472799</v>
      </c>
      <c r="P32" s="195">
        <f t="shared" si="67"/>
        <v>0</v>
      </c>
      <c r="Q32" s="195">
        <f t="shared" si="67"/>
        <v>0.25085082732245256</v>
      </c>
      <c r="R32" s="195">
        <f t="shared" si="67"/>
        <v>0.2443472083331448</v>
      </c>
      <c r="S32" s="195">
        <f t="shared" si="67"/>
        <v>0</v>
      </c>
      <c r="T32" s="195">
        <f t="shared" ref="T32:AP32" si="68">IFERROR(T31/T27,"")</f>
        <v>0</v>
      </c>
      <c r="U32" s="195">
        <f t="shared" si="68"/>
        <v>0</v>
      </c>
      <c r="V32" s="195">
        <f t="shared" si="68"/>
        <v>0.29424786975328121</v>
      </c>
      <c r="W32" s="195">
        <f t="shared" si="68"/>
        <v>3.6849514122241397E-2</v>
      </c>
      <c r="X32" s="195">
        <f t="shared" si="68"/>
        <v>0.13264681238655934</v>
      </c>
      <c r="Y32" s="195">
        <f t="shared" si="68"/>
        <v>0</v>
      </c>
      <c r="Z32" s="195">
        <f t="shared" si="68"/>
        <v>0</v>
      </c>
      <c r="AA32" s="195">
        <f t="shared" si="68"/>
        <v>0</v>
      </c>
      <c r="AB32" s="195">
        <f t="shared" si="68"/>
        <v>0</v>
      </c>
      <c r="AC32" s="195">
        <f t="shared" si="68"/>
        <v>9.5017293147352813E-2</v>
      </c>
      <c r="AD32" s="195">
        <f t="shared" si="68"/>
        <v>0</v>
      </c>
      <c r="AE32" s="195">
        <f t="shared" si="68"/>
        <v>4.1509011896740333E-2</v>
      </c>
      <c r="AF32" s="195">
        <f t="shared" si="68"/>
        <v>0.17063435989452663</v>
      </c>
      <c r="AG32" s="195">
        <f t="shared" si="68"/>
        <v>4.3448508086853577E-2</v>
      </c>
      <c r="AH32" s="195">
        <f t="shared" si="68"/>
        <v>0.12820512820512822</v>
      </c>
      <c r="AI32" s="195">
        <f t="shared" si="68"/>
        <v>0</v>
      </c>
      <c r="AJ32" s="195">
        <f t="shared" si="68"/>
        <v>0</v>
      </c>
      <c r="AK32" s="195">
        <f t="shared" si="68"/>
        <v>5.4709638002748306E-2</v>
      </c>
      <c r="AL32" s="195">
        <f t="shared" si="68"/>
        <v>0</v>
      </c>
      <c r="AM32" s="195">
        <f t="shared" si="68"/>
        <v>7.5864564245614441E-2</v>
      </c>
      <c r="AN32" s="195">
        <f t="shared" si="68"/>
        <v>3.8461538461538464E-2</v>
      </c>
      <c r="AO32" s="195">
        <f t="shared" si="68"/>
        <v>0.17448749371033453</v>
      </c>
      <c r="AP32" s="195">
        <f t="shared" si="68"/>
        <v>2.2531307956508945E-2</v>
      </c>
      <c r="AQ32" s="195">
        <f t="shared" ref="AQ32" si="69">IFERROR(AQ31/AQ27,"")</f>
        <v>0</v>
      </c>
      <c r="AR32" s="195">
        <f t="shared" ref="AR32:AS32" si="70">IFERROR(AR31/AR27,"")</f>
        <v>0</v>
      </c>
      <c r="AS32" s="195">
        <f t="shared" si="70"/>
        <v>0.18857907120455605</v>
      </c>
      <c r="AT32" s="195">
        <f t="shared" ref="AT32:AU32" si="71">IFERROR(AT31/AT27,"")</f>
        <v>0</v>
      </c>
      <c r="AU32" s="195">
        <f t="shared" si="71"/>
        <v>0</v>
      </c>
      <c r="AV32" s="195">
        <f t="shared" ref="AV32:AW32" si="72">IFERROR(AV31/AV27,"")</f>
        <v>4.7573347268351267E-2</v>
      </c>
      <c r="AW32" s="195">
        <f t="shared" si="72"/>
        <v>0</v>
      </c>
      <c r="AX32" s="195">
        <f t="shared" ref="AX32:AY32" si="73">IFERROR(AX31/AX27,"")</f>
        <v>0</v>
      </c>
      <c r="AY32" s="195">
        <f t="shared" si="73"/>
        <v>0</v>
      </c>
      <c r="AZ32" s="195">
        <f t="shared" ref="AZ32:BA32" si="74">IFERROR(AZ31/AZ27,"")</f>
        <v>5.6363243510201562E-2</v>
      </c>
      <c r="BA32" s="195">
        <f t="shared" si="74"/>
        <v>9.7565667349549398E-2</v>
      </c>
      <c r="BB32" s="195">
        <f t="shared" ref="BB32:BD32" si="75">IFERROR(BB31/BB27,"")</f>
        <v>0</v>
      </c>
      <c r="BC32" s="195">
        <f t="shared" si="75"/>
        <v>8.8607594936708861E-2</v>
      </c>
      <c r="BD32" s="195">
        <f t="shared" si="75"/>
        <v>6.2730720129800716E-2</v>
      </c>
      <c r="BE32" s="195">
        <f t="shared" ref="BE32" si="76">IFERROR(BE31/BE27,"")</f>
        <v>0</v>
      </c>
      <c r="BF32" s="197">
        <f ca="1">IFERROR(BF31/BF27,"")</f>
        <v>4.9812940220011079E-2</v>
      </c>
    </row>
    <row r="33" spans="1:58" ht="14.25" x14ac:dyDescent="0.2">
      <c r="A33" s="194" t="s">
        <v>114</v>
      </c>
      <c r="B33" s="195">
        <f>IFERROR(B31/(SUM(B27:B31)),"")</f>
        <v>1.1060613266763188E-2</v>
      </c>
      <c r="C33" s="195">
        <f>IFERROR(C31/(SUM(C27:C31)),"")</f>
        <v>0</v>
      </c>
      <c r="D33" s="195">
        <f t="shared" ref="D33:J33" si="77">IFERROR(D31/(SUM(D27:D31)),"")</f>
        <v>5.4945054945054937E-2</v>
      </c>
      <c r="E33" s="195">
        <f t="shared" si="77"/>
        <v>0</v>
      </c>
      <c r="F33" s="195">
        <f t="shared" si="77"/>
        <v>2.1023442189213083E-2</v>
      </c>
      <c r="G33" s="195">
        <f t="shared" si="77"/>
        <v>4.4819594976283676E-2</v>
      </c>
      <c r="H33" s="195">
        <f t="shared" si="77"/>
        <v>0.20323478307478593</v>
      </c>
      <c r="I33" s="195">
        <f t="shared" si="77"/>
        <v>0.23449849943873491</v>
      </c>
      <c r="J33" s="195">
        <f t="shared" si="77"/>
        <v>0</v>
      </c>
      <c r="K33" s="195">
        <f t="shared" ref="K33:S33" si="78">IFERROR(K31/(SUM(K27:K31)),"")</f>
        <v>0.14065107243096642</v>
      </c>
      <c r="L33" s="195">
        <f t="shared" si="78"/>
        <v>7.2936481077359352E-2</v>
      </c>
      <c r="M33" s="195">
        <f t="shared" si="78"/>
        <v>4.0786114593876044E-2</v>
      </c>
      <c r="N33" s="195">
        <f t="shared" si="78"/>
        <v>3.7930111662034277E-2</v>
      </c>
      <c r="O33" s="195">
        <f t="shared" si="78"/>
        <v>8.034225801916163E-2</v>
      </c>
      <c r="P33" s="195">
        <f t="shared" si="78"/>
        <v>0</v>
      </c>
      <c r="Q33" s="195">
        <f t="shared" si="78"/>
        <v>5.4165878045092583E-2</v>
      </c>
      <c r="R33" s="195">
        <f t="shared" si="78"/>
        <v>2.9854327467695129E-2</v>
      </c>
      <c r="S33" s="195">
        <f t="shared" si="78"/>
        <v>0</v>
      </c>
      <c r="T33" s="195">
        <f t="shared" ref="T33:AP33" si="79">IFERROR(T31/(SUM(T27:T31)),"")</f>
        <v>0</v>
      </c>
      <c r="U33" s="195">
        <f t="shared" si="79"/>
        <v>0</v>
      </c>
      <c r="V33" s="195">
        <f t="shared" si="79"/>
        <v>8.3645790730503836E-2</v>
      </c>
      <c r="W33" s="195">
        <f t="shared" si="79"/>
        <v>7.3332995962392773E-3</v>
      </c>
      <c r="X33" s="195">
        <f t="shared" si="79"/>
        <v>4.6949863023774623E-2</v>
      </c>
      <c r="Y33" s="195">
        <f t="shared" si="79"/>
        <v>0</v>
      </c>
      <c r="Z33" s="195">
        <f t="shared" si="79"/>
        <v>0</v>
      </c>
      <c r="AA33" s="195">
        <f t="shared" si="79"/>
        <v>0</v>
      </c>
      <c r="AB33" s="195">
        <f t="shared" si="79"/>
        <v>0</v>
      </c>
      <c r="AC33" s="195">
        <f t="shared" si="79"/>
        <v>1.2942520970119602E-2</v>
      </c>
      <c r="AD33" s="195">
        <f t="shared" si="79"/>
        <v>0</v>
      </c>
      <c r="AE33" s="195">
        <f t="shared" si="79"/>
        <v>1.2870951288152485E-2</v>
      </c>
      <c r="AF33" s="195">
        <f t="shared" si="79"/>
        <v>7.1796891082433492E-2</v>
      </c>
      <c r="AG33" s="195">
        <f t="shared" si="79"/>
        <v>1.9315859838602192E-2</v>
      </c>
      <c r="AH33" s="195">
        <f t="shared" si="79"/>
        <v>4.4171445280855301E-2</v>
      </c>
      <c r="AI33" s="195">
        <f t="shared" si="79"/>
        <v>0</v>
      </c>
      <c r="AJ33" s="195">
        <f t="shared" si="79"/>
        <v>0</v>
      </c>
      <c r="AK33" s="195">
        <f t="shared" si="79"/>
        <v>3.6627806335060582E-2</v>
      </c>
      <c r="AL33" s="195">
        <f t="shared" si="79"/>
        <v>0</v>
      </c>
      <c r="AM33" s="195">
        <f t="shared" si="79"/>
        <v>1.9903696728903995E-2</v>
      </c>
      <c r="AN33" s="195">
        <f t="shared" si="79"/>
        <v>1.4814814814814814E-2</v>
      </c>
      <c r="AO33" s="195">
        <f t="shared" si="79"/>
        <v>9.2747671332449724E-2</v>
      </c>
      <c r="AP33" s="195">
        <f t="shared" si="79"/>
        <v>1.3064850652425979E-2</v>
      </c>
      <c r="AQ33" s="195">
        <f t="shared" ref="AQ33" si="80">IFERROR(AQ31/(SUM(AQ27:AQ31)),"")</f>
        <v>0</v>
      </c>
      <c r="AR33" s="195">
        <f t="shared" ref="AR33:AS33" si="81">IFERROR(AR31/(SUM(AR27:AR31)),"")</f>
        <v>0</v>
      </c>
      <c r="AS33" s="195">
        <f t="shared" si="81"/>
        <v>6.0906333087365448E-2</v>
      </c>
      <c r="AT33" s="195">
        <f t="shared" ref="AT33:AU33" si="82">IFERROR(AT31/(SUM(AT27:AT31)),"")</f>
        <v>0</v>
      </c>
      <c r="AU33" s="195">
        <f t="shared" si="82"/>
        <v>0</v>
      </c>
      <c r="AV33" s="195">
        <f t="shared" ref="AV33:AW33" si="83">IFERROR(AV31/(SUM(AV27:AV31)),"")</f>
        <v>1.5486572469951283E-2</v>
      </c>
      <c r="AW33" s="195">
        <f t="shared" si="83"/>
        <v>0</v>
      </c>
      <c r="AX33" s="195">
        <f t="shared" ref="AX33:AY33" si="84">IFERROR(AX31/(SUM(AX27:AX31)),"")</f>
        <v>0</v>
      </c>
      <c r="AY33" s="195">
        <f t="shared" si="84"/>
        <v>0</v>
      </c>
      <c r="AZ33" s="195">
        <f t="shared" ref="AZ33:BA33" si="85">IFERROR(AZ31/(SUM(AZ27:AZ31)),"")</f>
        <v>1.8425051612343372E-2</v>
      </c>
      <c r="BA33" s="195">
        <f t="shared" si="85"/>
        <v>3.3014922458544205E-2</v>
      </c>
      <c r="BB33" s="195">
        <f t="shared" ref="BB33:BC33" si="86">IFERROR(BB31/(SUM(BB27:BB31)),"")</f>
        <v>0</v>
      </c>
      <c r="BC33" s="195">
        <f t="shared" si="86"/>
        <v>3.904053969642076E-2</v>
      </c>
      <c r="BD33" s="195">
        <f t="shared" ref="BD33:BE33" si="87">IFERROR(BD31/(SUM(BD27:BD31)),"")</f>
        <v>2.9680668734973697E-2</v>
      </c>
      <c r="BE33" s="195">
        <f t="shared" si="87"/>
        <v>0</v>
      </c>
      <c r="BF33" s="197">
        <f ca="1">IFERROR(BF31/(SUM(BF27:BF31)),"")</f>
        <v>1.8307852691547728E-2</v>
      </c>
    </row>
    <row r="34" spans="1:58" ht="14.25" x14ac:dyDescent="0.2"/>
    <row r="36" spans="1:58" ht="20.100000000000001" customHeight="1" x14ac:dyDescent="0.2">
      <c r="A36" s="190" t="s">
        <v>97</v>
      </c>
    </row>
    <row r="37" spans="1:58" ht="14.25" x14ac:dyDescent="0.2">
      <c r="A37" s="200" t="s">
        <v>96</v>
      </c>
    </row>
    <row r="38" spans="1:58" ht="14.25" x14ac:dyDescent="0.2">
      <c r="A38" s="234" t="s">
        <v>117</v>
      </c>
    </row>
    <row r="39" spans="1:58" ht="14.25" x14ac:dyDescent="0.2">
      <c r="A39" s="235" t="s">
        <v>95</v>
      </c>
    </row>
  </sheetData>
  <conditionalFormatting sqref="B11">
    <cfRule type="colorScale" priority="2647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B12">
    <cfRule type="colorScale" priority="2647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B13">
    <cfRule type="colorScale" priority="2647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B21">
    <cfRule type="colorScale" priority="2647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B22">
    <cfRule type="colorScale" priority="2647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B23">
    <cfRule type="colorScale" priority="2648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B32">
    <cfRule type="colorScale" priority="26481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B33">
    <cfRule type="colorScale" priority="26482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B10:C10 E10:BE10">
    <cfRule type="expression" dxfId="83" priority="16387">
      <formula>AND(B$10&lt;#REF!,B$7&gt;#REF!)</formula>
    </cfRule>
    <cfRule type="expression" dxfId="82" priority="16386">
      <formula>AND(B$1&gt;#REF!,B$7&lt;#REF!)</formula>
    </cfRule>
  </conditionalFormatting>
  <conditionalFormatting sqref="B20:BE20">
    <cfRule type="expression" dxfId="81" priority="16388">
      <formula>AND(B$20&lt;#REF!,B$17&gt;#REF!)</formula>
    </cfRule>
    <cfRule type="expression" dxfId="80" priority="16389">
      <formula>AND(B$20&gt;#REF!,B$17&lt;#REF!)</formula>
    </cfRule>
  </conditionalFormatting>
  <conditionalFormatting sqref="C11">
    <cfRule type="colorScale" priority="2648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C12">
    <cfRule type="colorScale" priority="2648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C13">
    <cfRule type="colorScale" priority="2648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C21">
    <cfRule type="colorScale" priority="2648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C22">
    <cfRule type="colorScale" priority="2648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C23">
    <cfRule type="colorScale" priority="2648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C32">
    <cfRule type="colorScale" priority="26489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C33">
    <cfRule type="colorScale" priority="26490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D11">
    <cfRule type="colorScale" priority="2649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D12">
    <cfRule type="colorScale" priority="2649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D13">
    <cfRule type="colorScale" priority="2649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D21">
    <cfRule type="colorScale" priority="2649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D22">
    <cfRule type="colorScale" priority="2649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D23">
    <cfRule type="colorScale" priority="2649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D32">
    <cfRule type="colorScale" priority="26497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D33">
    <cfRule type="colorScale" priority="26498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E11:J11">
    <cfRule type="colorScale" priority="2649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E12:J12">
    <cfRule type="colorScale" priority="2650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E13:J13">
    <cfRule type="colorScale" priority="2650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E21:J21">
    <cfRule type="colorScale" priority="2650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E22:J22">
    <cfRule type="colorScale" priority="2650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E23:J23">
    <cfRule type="colorScale" priority="2650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E32:J32">
    <cfRule type="colorScale" priority="26505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E33:J33">
    <cfRule type="colorScale" priority="26506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K11:S11">
    <cfRule type="colorScale" priority="2651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K12:S12">
    <cfRule type="colorScale" priority="2651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K13:S13">
    <cfRule type="colorScale" priority="2651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K21:S21">
    <cfRule type="colorScale" priority="2651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K22:S22">
    <cfRule type="colorScale" priority="2651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K23:S23">
    <cfRule type="colorScale" priority="2651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K32:S32">
    <cfRule type="colorScale" priority="26517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K33:S33">
    <cfRule type="colorScale" priority="26518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T11:V11">
    <cfRule type="colorScale" priority="2651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T12:V12">
    <cfRule type="colorScale" priority="2652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T13:V13">
    <cfRule type="colorScale" priority="2652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T21:V21">
    <cfRule type="colorScale" priority="2652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T22:V22">
    <cfRule type="colorScale" priority="2652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T23:V23">
    <cfRule type="colorScale" priority="2652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T32:V32">
    <cfRule type="colorScale" priority="26525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T33:V33">
    <cfRule type="colorScale" priority="26526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W11">
    <cfRule type="colorScale" priority="2652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W12">
    <cfRule type="colorScale" priority="2652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W13">
    <cfRule type="colorScale" priority="2652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W21">
    <cfRule type="colorScale" priority="2653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W22">
    <cfRule type="colorScale" priority="2653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W23">
    <cfRule type="colorScale" priority="2653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W32">
    <cfRule type="colorScale" priority="26533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W33">
    <cfRule type="colorScale" priority="26534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X11">
    <cfRule type="colorScale" priority="2653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X12">
    <cfRule type="colorScale" priority="2653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X13">
    <cfRule type="colorScale" priority="2653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X21">
    <cfRule type="colorScale" priority="2653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X22">
    <cfRule type="colorScale" priority="2653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X23">
    <cfRule type="colorScale" priority="2654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X32">
    <cfRule type="colorScale" priority="26541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X33">
    <cfRule type="colorScale" priority="26542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Y11">
    <cfRule type="colorScale" priority="2654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Y12">
    <cfRule type="colorScale" priority="2654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Y13">
    <cfRule type="colorScale" priority="2654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Y21">
    <cfRule type="colorScale" priority="2654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Y22">
    <cfRule type="colorScale" priority="2654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Y23">
    <cfRule type="colorScale" priority="2654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Y32">
    <cfRule type="colorScale" priority="26549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Y33">
    <cfRule type="colorScale" priority="26550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Z11">
    <cfRule type="colorScale" priority="2655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Z12">
    <cfRule type="colorScale" priority="2655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Z13">
    <cfRule type="colorScale" priority="2655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Z21">
    <cfRule type="colorScale" priority="2655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Z22">
    <cfRule type="colorScale" priority="2655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Z23">
    <cfRule type="colorScale" priority="2655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Z32">
    <cfRule type="colorScale" priority="26557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Z33">
    <cfRule type="colorScale" priority="26558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A11">
    <cfRule type="colorScale" priority="2655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A12">
    <cfRule type="colorScale" priority="2656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A13">
    <cfRule type="colorScale" priority="2656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A21">
    <cfRule type="colorScale" priority="2656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A22">
    <cfRule type="colorScale" priority="2656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A23">
    <cfRule type="colorScale" priority="2656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A32">
    <cfRule type="colorScale" priority="26565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A33">
    <cfRule type="colorScale" priority="26566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B11">
    <cfRule type="colorScale" priority="2656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B12">
    <cfRule type="colorScale" priority="2656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B13">
    <cfRule type="colorScale" priority="2656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B21">
    <cfRule type="colorScale" priority="2657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B22">
    <cfRule type="colorScale" priority="2657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B23">
    <cfRule type="colorScale" priority="2657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B32">
    <cfRule type="colorScale" priority="26573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B33">
    <cfRule type="colorScale" priority="26574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C11">
    <cfRule type="colorScale" priority="2657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C12">
    <cfRule type="colorScale" priority="2657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C13">
    <cfRule type="colorScale" priority="2657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C21">
    <cfRule type="colorScale" priority="2657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C22">
    <cfRule type="colorScale" priority="2657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C23">
    <cfRule type="colorScale" priority="2658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C32">
    <cfRule type="colorScale" priority="26581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C33">
    <cfRule type="colorScale" priority="26582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D11">
    <cfRule type="colorScale" priority="2658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D12">
    <cfRule type="colorScale" priority="2658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D13">
    <cfRule type="colorScale" priority="2658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D21">
    <cfRule type="colorScale" priority="2658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D22">
    <cfRule type="colorScale" priority="2658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D23">
    <cfRule type="colorScale" priority="2658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D32">
    <cfRule type="colorScale" priority="26589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D33">
    <cfRule type="colorScale" priority="26590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E11">
    <cfRule type="colorScale" priority="2659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E12">
    <cfRule type="colorScale" priority="2659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E13">
    <cfRule type="colorScale" priority="2659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E21">
    <cfRule type="colorScale" priority="2659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E22">
    <cfRule type="colorScale" priority="2659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E23">
    <cfRule type="colorScale" priority="2659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E32">
    <cfRule type="colorScale" priority="26597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E33">
    <cfRule type="colorScale" priority="26598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F11">
    <cfRule type="colorScale" priority="2659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F12">
    <cfRule type="colorScale" priority="2660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F13">
    <cfRule type="colorScale" priority="2660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F21">
    <cfRule type="colorScale" priority="2660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F22">
    <cfRule type="colorScale" priority="2660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F23">
    <cfRule type="colorScale" priority="2660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F32">
    <cfRule type="colorScale" priority="26605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F33">
    <cfRule type="colorScale" priority="26606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G11">
    <cfRule type="colorScale" priority="2660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G12">
    <cfRule type="colorScale" priority="2660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G13">
    <cfRule type="colorScale" priority="2660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G21">
    <cfRule type="colorScale" priority="2661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G22">
    <cfRule type="colorScale" priority="2661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G23">
    <cfRule type="colorScale" priority="2661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G32">
    <cfRule type="colorScale" priority="26613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G33">
    <cfRule type="colorScale" priority="26614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H11">
    <cfRule type="colorScale" priority="2661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H12">
    <cfRule type="colorScale" priority="2661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H13">
    <cfRule type="colorScale" priority="2661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H21">
    <cfRule type="colorScale" priority="2661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H22">
    <cfRule type="colorScale" priority="2661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H23">
    <cfRule type="colorScale" priority="2662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H32">
    <cfRule type="colorScale" priority="26621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H33">
    <cfRule type="colorScale" priority="26622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I11:BE11">
    <cfRule type="colorScale" priority="2662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I12:BE12">
    <cfRule type="colorScale" priority="2662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I13:BE13">
    <cfRule type="colorScale" priority="2662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I21:BE21">
    <cfRule type="colorScale" priority="2662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I22:BE22">
    <cfRule type="colorScale" priority="2662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I23:BE23">
    <cfRule type="colorScale" priority="2662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I32:BE32">
    <cfRule type="colorScale" priority="26629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I33:BE33">
    <cfRule type="colorScale" priority="26630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pageMargins left="0.25" right="0.17" top="0.5" bottom="0.75" header="0.3" footer="0.3"/>
  <pageSetup paperSize="9" orientation="landscape" r:id="rId1"/>
  <headerFooter>
    <oddFooter>&amp;L&amp;8Report Date: &amp;D&amp;T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theme="3"/>
    <pageSetUpPr fitToPage="1"/>
  </sheetPr>
  <dimension ref="A1:BI29"/>
  <sheetViews>
    <sheetView showGridLines="0" zoomScale="80" zoomScaleNormal="80" workbookViewId="0">
      <pane xSplit="1" topLeftCell="AR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Col="1" x14ac:dyDescent="0.2"/>
  <cols>
    <col min="1" max="1" width="17.42578125" style="187" customWidth="1"/>
    <col min="2" max="36" width="7.7109375" style="186" hidden="1" customWidth="1" outlineLevel="1"/>
    <col min="37" max="37" width="8.5703125" style="186" hidden="1" customWidth="1" outlineLevel="1"/>
    <col min="38" max="57" width="8.5703125" style="186" customWidth="1" outlineLevel="1"/>
    <col min="58" max="58" width="8.42578125" style="186" customWidth="1"/>
    <col min="59" max="59" width="7.85546875" style="186" customWidth="1"/>
    <col min="60" max="64" width="7.85546875" style="187" customWidth="1"/>
    <col min="65" max="65" width="7.7109375" style="187" customWidth="1"/>
    <col min="66" max="69" width="7.85546875" style="187" customWidth="1"/>
    <col min="70" max="70" width="8" style="187" customWidth="1"/>
    <col min="71" max="74" width="7.85546875" style="187" customWidth="1"/>
    <col min="75" max="16384" width="9.140625" style="187"/>
  </cols>
  <sheetData>
    <row r="1" spans="1:61" ht="20.100000000000001" customHeight="1" x14ac:dyDescent="0.2">
      <c r="A1" s="185" t="s">
        <v>57</v>
      </c>
    </row>
    <row r="2" spans="1:61" ht="20.100000000000001" customHeight="1" x14ac:dyDescent="0.2">
      <c r="A2" s="187" t="s">
        <v>207</v>
      </c>
      <c r="BF2" s="188"/>
    </row>
    <row r="3" spans="1:61" ht="8.4499999999999993" customHeight="1" x14ac:dyDescent="0.2">
      <c r="BF3" s="188"/>
    </row>
    <row r="4" spans="1:61" ht="15" x14ac:dyDescent="0.2">
      <c r="A4" s="187" t="s">
        <v>54</v>
      </c>
      <c r="B4" s="186" t="s">
        <v>138</v>
      </c>
      <c r="BH4" s="189"/>
      <c r="BI4" s="189"/>
    </row>
    <row r="5" spans="1:61" s="285" customFormat="1" ht="25.5" customHeight="1" thickBot="1" x14ac:dyDescent="0.25">
      <c r="B5" s="286" t="s">
        <v>120</v>
      </c>
      <c r="C5" s="286" t="s">
        <v>121</v>
      </c>
      <c r="D5" s="286" t="s">
        <v>122</v>
      </c>
      <c r="E5" s="286" t="s">
        <v>123</v>
      </c>
      <c r="F5" s="286" t="s">
        <v>124</v>
      </c>
      <c r="G5" s="286" t="s">
        <v>125</v>
      </c>
      <c r="H5" s="286" t="s">
        <v>126</v>
      </c>
      <c r="I5" s="286" t="s">
        <v>127</v>
      </c>
      <c r="J5" s="286" t="s">
        <v>128</v>
      </c>
      <c r="K5" s="286" t="s">
        <v>129</v>
      </c>
      <c r="L5" s="286" t="s">
        <v>130</v>
      </c>
      <c r="M5" s="286" t="s">
        <v>131</v>
      </c>
      <c r="N5" s="286" t="s">
        <v>137</v>
      </c>
      <c r="O5" s="286" t="s">
        <v>132</v>
      </c>
      <c r="P5" s="286" t="s">
        <v>133</v>
      </c>
      <c r="Q5" s="286" t="s">
        <v>134</v>
      </c>
      <c r="R5" s="286" t="s">
        <v>135</v>
      </c>
      <c r="S5" s="286" t="s">
        <v>136</v>
      </c>
      <c r="T5" s="37" t="s">
        <v>139</v>
      </c>
      <c r="U5" s="37" t="s">
        <v>140</v>
      </c>
      <c r="V5" s="37" t="s">
        <v>141</v>
      </c>
      <c r="W5" s="37" t="s">
        <v>142</v>
      </c>
      <c r="X5" s="37" t="s">
        <v>143</v>
      </c>
      <c r="Y5" s="37" t="s">
        <v>144</v>
      </c>
      <c r="Z5" s="37" t="s">
        <v>145</v>
      </c>
      <c r="AA5" s="37" t="s">
        <v>146</v>
      </c>
      <c r="AB5" s="37" t="s">
        <v>147</v>
      </c>
      <c r="AC5" s="37" t="s">
        <v>148</v>
      </c>
      <c r="AD5" s="37" t="s">
        <v>149</v>
      </c>
      <c r="AE5" s="37" t="s">
        <v>150</v>
      </c>
      <c r="AF5" s="37" t="s">
        <v>152</v>
      </c>
      <c r="AG5" s="37" t="s">
        <v>155</v>
      </c>
      <c r="AH5" s="37" t="s">
        <v>156</v>
      </c>
      <c r="AI5" s="37" t="s">
        <v>159</v>
      </c>
      <c r="AJ5" s="37" t="s">
        <v>161</v>
      </c>
      <c r="AK5" s="37" t="s">
        <v>164</v>
      </c>
      <c r="AL5" s="37" t="s">
        <v>166</v>
      </c>
      <c r="AM5" s="37" t="s">
        <v>167</v>
      </c>
      <c r="AN5" s="37" t="s">
        <v>170</v>
      </c>
      <c r="AO5" s="37" t="s">
        <v>173</v>
      </c>
      <c r="AP5" s="37" t="s">
        <v>175</v>
      </c>
      <c r="AQ5" s="37" t="s">
        <v>177</v>
      </c>
      <c r="AR5" s="407" t="str">
        <f>'FED-PID(ALL)'!AR5</f>
        <v xml:space="preserve">Jul'24 </v>
      </c>
      <c r="AS5" s="407" t="str">
        <f>'FED-PID(ALL)'!AS5</f>
        <v xml:space="preserve">Aug'24 </v>
      </c>
      <c r="AT5" s="407" t="str">
        <f>'FED-PID(ALL)'!AT5</f>
        <v xml:space="preserve">Sep'24 </v>
      </c>
      <c r="AU5" s="407" t="str">
        <f>'FED-PID(ALL)'!AU5</f>
        <v xml:space="preserve">Oct'24 </v>
      </c>
      <c r="AV5" s="407" t="str">
        <f>'FED-PID(ALL)'!AV5</f>
        <v>Nov'24</v>
      </c>
      <c r="AW5" s="407" t="str">
        <f>'FED-PID(ALL)'!AW5</f>
        <v>Dec'24</v>
      </c>
      <c r="AX5" s="407" t="str">
        <f>'FED-PID(ALL)'!AX5</f>
        <v>Jan'25</v>
      </c>
      <c r="AY5" s="407" t="str">
        <f>'FED-PID(ALL)'!AY5</f>
        <v>Feb'25</v>
      </c>
      <c r="AZ5" s="407" t="str">
        <f>'FED-PID(ALL)'!AZ5</f>
        <v>Mar'25</v>
      </c>
      <c r="BA5" s="407" t="str">
        <f>'FED-PID(ALL)'!BA5</f>
        <v>Apr'25</v>
      </c>
      <c r="BB5" s="407" t="str">
        <f>'FED-PID(ALL)'!BB5</f>
        <v>May'25</v>
      </c>
      <c r="BC5" s="407" t="str">
        <f>'FED-PID(ALL)'!BC5</f>
        <v>Jun'25</v>
      </c>
      <c r="BD5" s="407" t="str">
        <f>'FED-PID(ALL)'!BD5</f>
        <v>Jul'25</v>
      </c>
      <c r="BE5" s="407" t="s">
        <v>208</v>
      </c>
      <c r="BF5" s="286" t="s">
        <v>61</v>
      </c>
      <c r="BG5" s="287"/>
      <c r="BH5" s="288"/>
      <c r="BI5" s="288"/>
    </row>
    <row r="6" spans="1:61" ht="21" customHeight="1" x14ac:dyDescent="0.2">
      <c r="A6" s="190" t="s">
        <v>53</v>
      </c>
      <c r="B6" s="186" t="s">
        <v>184</v>
      </c>
    </row>
    <row r="7" spans="1:61" ht="15" x14ac:dyDescent="0.2">
      <c r="A7" s="187" t="s">
        <v>26</v>
      </c>
      <c r="B7" s="191">
        <v>1.674644</v>
      </c>
      <c r="C7" s="191">
        <v>1.134093</v>
      </c>
      <c r="D7" s="191">
        <v>1.2</v>
      </c>
      <c r="E7" s="191">
        <v>0.4</v>
      </c>
      <c r="F7" s="191">
        <v>0.82942300000000002</v>
      </c>
      <c r="G7" s="191">
        <v>0.69518000000000002</v>
      </c>
      <c r="H7" s="191">
        <v>0.81856700000000004</v>
      </c>
      <c r="I7" s="191">
        <v>0.70068900000000001</v>
      </c>
      <c r="J7" s="191">
        <v>1.8381179999999999</v>
      </c>
      <c r="K7" s="191">
        <v>1.726094</v>
      </c>
      <c r="L7" s="191">
        <v>2.4304160000000001</v>
      </c>
      <c r="M7" s="191">
        <v>7.4518940000000002</v>
      </c>
      <c r="N7" s="191">
        <v>4.6762410000000001</v>
      </c>
      <c r="O7" s="191">
        <v>1.9587680000000001</v>
      </c>
      <c r="P7" s="269">
        <v>0.47407100000000002</v>
      </c>
      <c r="Q7" s="269">
        <v>1.6210230000000001</v>
      </c>
      <c r="R7" s="281">
        <v>2.979085</v>
      </c>
      <c r="S7" s="281">
        <v>2.6953079999999998</v>
      </c>
      <c r="T7" s="282">
        <v>2.2304439999999999</v>
      </c>
      <c r="U7" s="282">
        <v>2.2154530000000001</v>
      </c>
      <c r="V7" s="282">
        <v>4.223681</v>
      </c>
      <c r="W7" s="282">
        <v>3.3823099999999999</v>
      </c>
      <c r="X7" s="282">
        <v>2.9696720000000001</v>
      </c>
      <c r="Y7" s="282">
        <v>4.5298800000000004</v>
      </c>
      <c r="Z7" s="282">
        <v>3.435362</v>
      </c>
      <c r="AA7" s="282">
        <v>3.5280010000000002</v>
      </c>
      <c r="AB7" s="282">
        <v>2.5643220000000002</v>
      </c>
      <c r="AC7" s="282">
        <v>3.3290730000000002</v>
      </c>
      <c r="AD7" s="282">
        <v>2.3061219999999998</v>
      </c>
      <c r="AE7" s="282">
        <v>4.2998909999999997</v>
      </c>
      <c r="AF7" s="282">
        <v>5.0816379999999999</v>
      </c>
      <c r="AG7" s="282">
        <v>4.2557710000000002</v>
      </c>
      <c r="AH7" s="282">
        <v>5.47</v>
      </c>
      <c r="AI7" s="282">
        <v>2.333933</v>
      </c>
      <c r="AJ7" s="282">
        <v>1.3532459999999999</v>
      </c>
      <c r="AK7" s="282">
        <v>3.4823599999999999</v>
      </c>
      <c r="AL7" s="282">
        <v>3.343499</v>
      </c>
      <c r="AM7" s="282">
        <v>1.385956</v>
      </c>
      <c r="AN7" s="282">
        <v>4.47</v>
      </c>
      <c r="AO7" s="282">
        <v>3.878412</v>
      </c>
      <c r="AP7" s="282">
        <v>6.1689189999999998</v>
      </c>
      <c r="AQ7" s="282">
        <v>6.52</v>
      </c>
      <c r="AR7" s="282">
        <v>5.6784379999999999</v>
      </c>
      <c r="AS7" s="282">
        <v>6.7205919999999999</v>
      </c>
      <c r="AT7" s="282">
        <v>4.2335430000000001</v>
      </c>
      <c r="AU7" s="282">
        <v>4.3899999999999997</v>
      </c>
      <c r="AV7" s="282">
        <v>4.7740660000000004</v>
      </c>
      <c r="AW7" s="282">
        <v>8.9168909999999997</v>
      </c>
      <c r="AX7" s="282">
        <v>7.5328590000000002</v>
      </c>
      <c r="AY7" s="282">
        <v>5.4379689999999998</v>
      </c>
      <c r="AZ7" s="282">
        <v>4.4377659999999999</v>
      </c>
      <c r="BA7" s="282">
        <v>3.67</v>
      </c>
      <c r="BB7" s="282">
        <v>6.06</v>
      </c>
      <c r="BC7" s="282">
        <v>4</v>
      </c>
      <c r="BD7" s="282">
        <v>4.2</v>
      </c>
      <c r="BE7" s="282">
        <v>0.75730600000000003</v>
      </c>
      <c r="BF7" s="211">
        <f ca="1">SUM(OFFSET(BF7,0,-1,):OFFSET(BF7,0,-8))</f>
        <v>36.0959</v>
      </c>
    </row>
    <row r="8" spans="1:61" ht="15" x14ac:dyDescent="0.2">
      <c r="A8" s="187" t="s">
        <v>29</v>
      </c>
      <c r="B8" s="191">
        <v>1.7087330000000001</v>
      </c>
      <c r="C8" s="191">
        <v>1.5482720000000001</v>
      </c>
      <c r="D8" s="191">
        <v>1.6</v>
      </c>
      <c r="E8" s="191">
        <v>1.2</v>
      </c>
      <c r="F8" s="191">
        <v>1.3633169999999999</v>
      </c>
      <c r="G8" s="191">
        <v>2.2654649999999998</v>
      </c>
      <c r="H8" s="191">
        <v>1.686868</v>
      </c>
      <c r="I8" s="191">
        <v>2.5489809999999999</v>
      </c>
      <c r="J8" s="191">
        <v>2.4033310000000001</v>
      </c>
      <c r="K8" s="191">
        <v>2.7179829999999998</v>
      </c>
      <c r="L8" s="191">
        <v>3.3545850000000002</v>
      </c>
      <c r="M8" s="191">
        <v>3.8808639999999999</v>
      </c>
      <c r="N8" s="191">
        <v>2.0507439999999999</v>
      </c>
      <c r="O8" s="191">
        <v>1.499841</v>
      </c>
      <c r="P8" s="269">
        <v>4.5821110000000003</v>
      </c>
      <c r="Q8" s="269">
        <v>1.844508</v>
      </c>
      <c r="R8" s="281">
        <v>1.227479</v>
      </c>
      <c r="S8" s="281">
        <v>1.788467</v>
      </c>
      <c r="T8" s="282">
        <v>1.5986130000000001</v>
      </c>
      <c r="U8" s="282">
        <v>0.86029</v>
      </c>
      <c r="V8" s="282">
        <v>1.29939</v>
      </c>
      <c r="W8" s="282">
        <v>1.7650110000000001</v>
      </c>
      <c r="X8" s="282">
        <v>2.3129330000000001</v>
      </c>
      <c r="Y8" s="282">
        <v>2.1572490000000002</v>
      </c>
      <c r="Z8" s="282">
        <v>1.3464480000000001</v>
      </c>
      <c r="AA8" s="282">
        <v>1.17567</v>
      </c>
      <c r="AB8" s="282">
        <v>1.528008</v>
      </c>
      <c r="AC8" s="282">
        <v>1.547123</v>
      </c>
      <c r="AD8" s="282">
        <v>0.99574300000000004</v>
      </c>
      <c r="AE8" s="282">
        <v>1.1931240000000001</v>
      </c>
      <c r="AF8" s="282">
        <v>1.5340119999999999</v>
      </c>
      <c r="AG8" s="282">
        <v>1.9347490000000001</v>
      </c>
      <c r="AH8" s="282">
        <v>1.66</v>
      </c>
      <c r="AI8" s="282">
        <v>1.608455</v>
      </c>
      <c r="AJ8" s="282">
        <v>1.2249479999999999</v>
      </c>
      <c r="AK8" s="282">
        <v>1.214237</v>
      </c>
      <c r="AL8" s="282">
        <v>0.87910600000000005</v>
      </c>
      <c r="AM8" s="282">
        <v>0.74314100000000005</v>
      </c>
      <c r="AN8" s="282">
        <v>1.31</v>
      </c>
      <c r="AO8" s="282">
        <v>2.5675249999999998</v>
      </c>
      <c r="AP8" s="282">
        <v>2.4435310000000001</v>
      </c>
      <c r="AQ8" s="282">
        <v>1.5</v>
      </c>
      <c r="AR8" s="282">
        <v>1.6940679999999999</v>
      </c>
      <c r="AS8" s="282">
        <v>2.589105</v>
      </c>
      <c r="AT8" s="282">
        <v>1.429327</v>
      </c>
      <c r="AU8" s="282">
        <v>1.68</v>
      </c>
      <c r="AV8" s="282">
        <v>1.2172350000000001</v>
      </c>
      <c r="AW8" s="282">
        <v>2.2471779999999999</v>
      </c>
      <c r="AX8" s="282">
        <v>1.4576450000000001</v>
      </c>
      <c r="AY8" s="282">
        <v>0.99385500000000004</v>
      </c>
      <c r="AZ8" s="277">
        <v>1.3146530000000001</v>
      </c>
      <c r="BA8" s="282">
        <v>2.0099999999999998</v>
      </c>
      <c r="BB8" s="282">
        <v>1.43</v>
      </c>
      <c r="BC8" s="282">
        <v>1.54</v>
      </c>
      <c r="BD8" s="282">
        <v>1.28</v>
      </c>
      <c r="BE8" s="282">
        <v>0.210257</v>
      </c>
      <c r="BF8" s="211">
        <f ca="1">SUM(OFFSET(BF8,0,-1,):OFFSET(BF8,0,-8))</f>
        <v>10.236409999999999</v>
      </c>
    </row>
    <row r="9" spans="1:61" ht="15" x14ac:dyDescent="0.2">
      <c r="A9" s="187" t="s">
        <v>30</v>
      </c>
      <c r="B9" s="191">
        <v>0.983151</v>
      </c>
      <c r="C9" s="191">
        <v>0.68792699999999996</v>
      </c>
      <c r="D9" s="191">
        <v>1.1000000000000001</v>
      </c>
      <c r="E9" s="191">
        <v>1.1000000000000001</v>
      </c>
      <c r="F9" s="191">
        <v>0.64205000000000001</v>
      </c>
      <c r="G9" s="191">
        <v>0.69223900000000005</v>
      </c>
      <c r="H9" s="191">
        <v>0.46287400000000001</v>
      </c>
      <c r="I9" s="191">
        <v>0.98482700000000001</v>
      </c>
      <c r="J9" s="191">
        <v>0.61041900000000004</v>
      </c>
      <c r="K9" s="191">
        <v>0.84933599999999998</v>
      </c>
      <c r="L9" s="191">
        <v>1.946043</v>
      </c>
      <c r="M9" s="191">
        <v>1.5561020000000001</v>
      </c>
      <c r="N9" s="191">
        <v>1.473781</v>
      </c>
      <c r="O9" s="191">
        <v>1.625982</v>
      </c>
      <c r="P9" s="269">
        <v>2.564228</v>
      </c>
      <c r="Q9" s="269">
        <v>1.6210230000000001</v>
      </c>
      <c r="R9" s="281">
        <v>1.393219</v>
      </c>
      <c r="S9" s="281">
        <v>0.96030899999999997</v>
      </c>
      <c r="T9" s="282">
        <v>0.98086300000000004</v>
      </c>
      <c r="U9" s="282">
        <v>0.99880899999999995</v>
      </c>
      <c r="V9" s="282">
        <v>0.97288399999999997</v>
      </c>
      <c r="W9" s="282">
        <v>1.964326</v>
      </c>
      <c r="X9" s="282">
        <v>0.96285500000000002</v>
      </c>
      <c r="Y9" s="282">
        <v>1.3662510000000001</v>
      </c>
      <c r="Z9" s="282">
        <v>1.0825910000000001</v>
      </c>
      <c r="AA9" s="282">
        <v>1.007047</v>
      </c>
      <c r="AB9" s="282">
        <v>1.4050130000000001</v>
      </c>
      <c r="AC9" s="282">
        <v>1.348179</v>
      </c>
      <c r="AD9" s="282">
        <v>0.96798899999999999</v>
      </c>
      <c r="AE9" s="282">
        <v>1.0626</v>
      </c>
      <c r="AF9" s="282">
        <v>1.70929</v>
      </c>
      <c r="AG9" s="282">
        <v>1.4479769999999998</v>
      </c>
      <c r="AH9" s="282">
        <v>1.43</v>
      </c>
      <c r="AI9" s="282">
        <v>1.1580760000000001</v>
      </c>
      <c r="AJ9" s="282">
        <v>1.1786399999999999</v>
      </c>
      <c r="AK9" s="282">
        <v>1.410666</v>
      </c>
      <c r="AL9" s="282">
        <v>2.5967980000000002</v>
      </c>
      <c r="AM9" s="282">
        <v>1.9501649999999999</v>
      </c>
      <c r="AN9" s="282">
        <v>1.22</v>
      </c>
      <c r="AO9" s="282">
        <v>1.197149</v>
      </c>
      <c r="AP9" s="282">
        <v>0.88967099999999999</v>
      </c>
      <c r="AQ9" s="282">
        <v>1.1599999999999999</v>
      </c>
      <c r="AR9" s="282">
        <v>1.4543509999999999</v>
      </c>
      <c r="AS9" s="282">
        <v>1.430652</v>
      </c>
      <c r="AT9" s="282">
        <v>1.335019</v>
      </c>
      <c r="AU9" s="282">
        <v>1.23</v>
      </c>
      <c r="AV9" s="282">
        <v>1.330673</v>
      </c>
      <c r="AW9" s="282">
        <v>2.3698739999999998</v>
      </c>
      <c r="AX9" s="282">
        <v>1.6404890000000001</v>
      </c>
      <c r="AY9" s="282">
        <v>2.1050759999999999</v>
      </c>
      <c r="AZ9" s="277">
        <v>2.4464869999999999</v>
      </c>
      <c r="BA9" s="282">
        <v>2.11</v>
      </c>
      <c r="BB9" s="282">
        <v>1.95</v>
      </c>
      <c r="BC9" s="282">
        <v>2.2999999999999998</v>
      </c>
      <c r="BD9" s="282">
        <v>2.08</v>
      </c>
      <c r="BE9" s="282">
        <v>0.26441799999999999</v>
      </c>
      <c r="BF9" s="211">
        <f ca="1">SUM(OFFSET(BF9,0,-1,):OFFSET(BF9,0,-8))</f>
        <v>14.896469999999999</v>
      </c>
    </row>
    <row r="10" spans="1:61" s="212" customFormat="1" ht="15" x14ac:dyDescent="0.2">
      <c r="A10" s="212" t="s">
        <v>31</v>
      </c>
      <c r="B10" s="219">
        <v>2.1073400000000002</v>
      </c>
      <c r="C10" s="219">
        <v>1.466788</v>
      </c>
      <c r="D10" s="219">
        <v>1.3</v>
      </c>
      <c r="E10" s="219">
        <v>1.7</v>
      </c>
      <c r="F10" s="219">
        <v>2.606932</v>
      </c>
      <c r="G10" s="219">
        <v>3.4880000000000004</v>
      </c>
      <c r="H10" s="219">
        <v>3.965938</v>
      </c>
      <c r="I10" s="219">
        <v>5.46157</v>
      </c>
      <c r="J10" s="219">
        <v>7.1491119999999997</v>
      </c>
      <c r="K10" s="219">
        <v>7.5801559999999997</v>
      </c>
      <c r="L10" s="219">
        <v>7.0784370000000001</v>
      </c>
      <c r="M10" s="219">
        <v>3.2543090000000001</v>
      </c>
      <c r="N10" s="219">
        <v>5.2328510000000001</v>
      </c>
      <c r="O10" s="219">
        <v>4.2449539999999999</v>
      </c>
      <c r="P10" s="269">
        <v>4.1633329999999997</v>
      </c>
      <c r="Q10" s="269">
        <v>3.5512350000000001</v>
      </c>
      <c r="R10" s="281">
        <v>2.6530480000000001</v>
      </c>
      <c r="S10" s="281">
        <v>2.2556409999999998</v>
      </c>
      <c r="T10" s="282">
        <v>3.583345</v>
      </c>
      <c r="U10" s="282">
        <v>1.9501299999999999</v>
      </c>
      <c r="V10" s="282">
        <v>2.272535</v>
      </c>
      <c r="W10" s="282">
        <v>3.9313189999999998</v>
      </c>
      <c r="X10" s="282">
        <v>2.9979800000000001</v>
      </c>
      <c r="Y10" s="282">
        <v>3.1771699999999998</v>
      </c>
      <c r="Z10" s="282">
        <v>2.5665770000000001</v>
      </c>
      <c r="AA10" s="282">
        <v>2.460318</v>
      </c>
      <c r="AB10" s="282">
        <v>2.075771</v>
      </c>
      <c r="AC10" s="282">
        <v>3.0648119999999999</v>
      </c>
      <c r="AD10" s="282">
        <v>2.7956240000000001</v>
      </c>
      <c r="AE10" s="282">
        <v>3.795782</v>
      </c>
      <c r="AF10" s="282">
        <v>4.3174419999999998</v>
      </c>
      <c r="AG10" s="282">
        <v>3.6752719999999997</v>
      </c>
      <c r="AH10" s="282">
        <v>4.84</v>
      </c>
      <c r="AI10" s="282">
        <v>1.913348</v>
      </c>
      <c r="AJ10" s="282">
        <v>2.2576230000000002</v>
      </c>
      <c r="AK10" s="282">
        <v>1.780386</v>
      </c>
      <c r="AL10" s="282">
        <v>1.892795</v>
      </c>
      <c r="AM10" s="282">
        <v>1.52705</v>
      </c>
      <c r="AN10" s="282">
        <v>3.57</v>
      </c>
      <c r="AO10" s="282">
        <v>2.6441940000000002</v>
      </c>
      <c r="AP10" s="282">
        <v>2.9704839999999999</v>
      </c>
      <c r="AQ10" s="282">
        <v>3.55</v>
      </c>
      <c r="AR10" s="282">
        <v>2.8630239999999998</v>
      </c>
      <c r="AS10" s="282">
        <v>3.3419819999999998</v>
      </c>
      <c r="AT10" s="282">
        <v>1.938963</v>
      </c>
      <c r="AU10" s="282">
        <v>2.31</v>
      </c>
      <c r="AV10" s="282">
        <v>2.7443849999999999</v>
      </c>
      <c r="AW10" s="282">
        <v>4.3456460000000003</v>
      </c>
      <c r="AX10" s="282">
        <v>4.4465110000000001</v>
      </c>
      <c r="AY10" s="282">
        <v>4.1222589999999997</v>
      </c>
      <c r="AZ10" s="277">
        <v>4.3919949999999996</v>
      </c>
      <c r="BA10" s="282">
        <v>3.92</v>
      </c>
      <c r="BB10" s="282">
        <v>4.93</v>
      </c>
      <c r="BC10" s="282">
        <v>4.17</v>
      </c>
      <c r="BD10" s="282">
        <v>4.97</v>
      </c>
      <c r="BE10" s="282">
        <v>0.35142299999999999</v>
      </c>
      <c r="BF10" s="211">
        <f ca="1">SUM(OFFSET(BF10,0,-1,):OFFSET(BF10,0,-8))</f>
        <v>31.302187999999997</v>
      </c>
      <c r="BG10" s="214"/>
    </row>
    <row r="11" spans="1:61" ht="14.25" x14ac:dyDescent="0.2">
      <c r="A11" s="194" t="s">
        <v>32</v>
      </c>
      <c r="B11" s="195">
        <f>IFERROR(B10/B7,"")</f>
        <v>1.258380885728549</v>
      </c>
      <c r="C11" s="195">
        <f>IFERROR(C10/C7,"")</f>
        <v>1.2933577757732391</v>
      </c>
      <c r="D11" s="195">
        <f t="shared" ref="D11:J11" si="0">IFERROR(D10/D7,"")</f>
        <v>1.0833333333333335</v>
      </c>
      <c r="E11" s="195">
        <f t="shared" si="0"/>
        <v>4.25</v>
      </c>
      <c r="F11" s="195">
        <f t="shared" si="0"/>
        <v>3.1430669272494249</v>
      </c>
      <c r="G11" s="195">
        <f t="shared" si="0"/>
        <v>5.0174055640265838</v>
      </c>
      <c r="H11" s="195">
        <f t="shared" si="0"/>
        <v>4.8449766482157228</v>
      </c>
      <c r="I11" s="195">
        <f t="shared" si="0"/>
        <v>7.7945707724825137</v>
      </c>
      <c r="J11" s="195">
        <f t="shared" si="0"/>
        <v>3.8893651006083396</v>
      </c>
      <c r="K11" s="195">
        <f t="shared" ref="K11:S11" si="1">IFERROR(K10/K7,"")</f>
        <v>4.391508226087339</v>
      </c>
      <c r="L11" s="195">
        <f t="shared" si="1"/>
        <v>2.9124384467515023</v>
      </c>
      <c r="M11" s="195">
        <f t="shared" si="1"/>
        <v>0.43670897626831512</v>
      </c>
      <c r="N11" s="195">
        <f t="shared" si="1"/>
        <v>1.1190293656806825</v>
      </c>
      <c r="O11" s="195">
        <f t="shared" si="1"/>
        <v>2.1671550689004517</v>
      </c>
      <c r="P11" s="195">
        <f t="shared" si="1"/>
        <v>8.7820874932235871</v>
      </c>
      <c r="Q11" s="195">
        <f t="shared" si="1"/>
        <v>2.1907369605489868</v>
      </c>
      <c r="R11" s="195">
        <f t="shared" si="1"/>
        <v>0.89055800690480469</v>
      </c>
      <c r="S11" s="195">
        <f t="shared" si="1"/>
        <v>0.83687689866983661</v>
      </c>
      <c r="T11" s="195">
        <f t="shared" ref="T11:AP11" si="2">IFERROR(T10/T7,"")</f>
        <v>1.6065612945225256</v>
      </c>
      <c r="U11" s="195">
        <f t="shared" si="2"/>
        <v>0.88023984259652532</v>
      </c>
      <c r="V11" s="195">
        <f t="shared" si="2"/>
        <v>0.53804607876399757</v>
      </c>
      <c r="W11" s="195">
        <f t="shared" si="2"/>
        <v>1.1623177650777132</v>
      </c>
      <c r="X11" s="195">
        <f t="shared" si="2"/>
        <v>1.0095323658639741</v>
      </c>
      <c r="Y11" s="195">
        <f t="shared" si="2"/>
        <v>0.701380610523899</v>
      </c>
      <c r="Z11" s="195">
        <f t="shared" si="2"/>
        <v>0.74710525411877993</v>
      </c>
      <c r="AA11" s="195">
        <f t="shared" si="2"/>
        <v>0.69736884995213999</v>
      </c>
      <c r="AB11" s="195">
        <f t="shared" si="2"/>
        <v>0.80948141458054013</v>
      </c>
      <c r="AC11" s="195">
        <f t="shared" si="2"/>
        <v>0.92062024473479542</v>
      </c>
      <c r="AD11" s="195">
        <f t="shared" si="2"/>
        <v>1.2122619705288793</v>
      </c>
      <c r="AE11" s="195">
        <f t="shared" si="2"/>
        <v>0.8827623769997891</v>
      </c>
      <c r="AF11" s="195">
        <f t="shared" si="2"/>
        <v>0.84961620642792735</v>
      </c>
      <c r="AG11" s="195">
        <f t="shared" si="2"/>
        <v>0.86359721892930785</v>
      </c>
      <c r="AH11" s="195">
        <f t="shared" si="2"/>
        <v>0.88482632541133455</v>
      </c>
      <c r="AI11" s="195">
        <f t="shared" si="2"/>
        <v>0.81979559824553661</v>
      </c>
      <c r="AJ11" s="195">
        <f t="shared" si="2"/>
        <v>1.6683019938725112</v>
      </c>
      <c r="AK11" s="195">
        <f t="shared" si="2"/>
        <v>0.51125845690853333</v>
      </c>
      <c r="AL11" s="195">
        <f t="shared" si="2"/>
        <v>0.56611202814775774</v>
      </c>
      <c r="AM11" s="195">
        <f t="shared" si="2"/>
        <v>1.1018026546297286</v>
      </c>
      <c r="AN11" s="195">
        <f t="shared" si="2"/>
        <v>0.79865771812080533</v>
      </c>
      <c r="AO11" s="195">
        <f t="shared" si="2"/>
        <v>0.6817723336252054</v>
      </c>
      <c r="AP11" s="195">
        <f t="shared" si="2"/>
        <v>0.48152423463494981</v>
      </c>
      <c r="AQ11" s="195">
        <f t="shared" ref="AQ11" si="3">IFERROR(AQ10/AQ7,"")</f>
        <v>0.54447852760736193</v>
      </c>
      <c r="AR11" s="195">
        <f t="shared" ref="AR11:AS11" si="4">IFERROR(AR10/AR7,"")</f>
        <v>0.50419217397460359</v>
      </c>
      <c r="AS11" s="195">
        <f t="shared" si="4"/>
        <v>0.49727494244554643</v>
      </c>
      <c r="AT11" s="195">
        <f t="shared" ref="AT11:AU11" si="5">IFERROR(AT10/AT7,"")</f>
        <v>0.45800007227988471</v>
      </c>
      <c r="AU11" s="195">
        <f t="shared" si="5"/>
        <v>0.5261958997722096</v>
      </c>
      <c r="AV11" s="195">
        <f t="shared" ref="AV11:AW11" si="6">IFERROR(AV10/AV7,"")</f>
        <v>0.57485275653918477</v>
      </c>
      <c r="AW11" s="195">
        <f t="shared" si="6"/>
        <v>0.48734990704719844</v>
      </c>
      <c r="AX11" s="195">
        <f t="shared" ref="AX11:AY11" si="7">IFERROR(AX10/AX7,"")</f>
        <v>0.59028198987927427</v>
      </c>
      <c r="AY11" s="195">
        <f t="shared" si="7"/>
        <v>0.75805121360566785</v>
      </c>
      <c r="AZ11" s="195">
        <f t="shared" ref="AZ11:BA11" si="8">IFERROR(AZ10/AZ7,"")</f>
        <v>0.98968602670803274</v>
      </c>
      <c r="BA11" s="195">
        <f t="shared" si="8"/>
        <v>1.0681198910081744</v>
      </c>
      <c r="BB11" s="195">
        <f t="shared" ref="BB11:BC11" si="9">IFERROR(BB10/BB7,"")</f>
        <v>0.81353135313531355</v>
      </c>
      <c r="BC11" s="195">
        <f t="shared" si="9"/>
        <v>1.0425</v>
      </c>
      <c r="BD11" s="195">
        <f t="shared" ref="BD11:BE11" si="10">IFERROR(BD10/BD7,"")</f>
        <v>1.1833333333333331</v>
      </c>
      <c r="BE11" s="195">
        <f t="shared" si="10"/>
        <v>0.46404359664389294</v>
      </c>
      <c r="BF11" s="196">
        <f ca="1">BF10/BF7</f>
        <v>0.8671951108020578</v>
      </c>
    </row>
    <row r="12" spans="1:61" ht="14.25" x14ac:dyDescent="0.2">
      <c r="A12" s="194" t="s">
        <v>116</v>
      </c>
      <c r="B12" s="195">
        <f>IFERROR(B9/B10,"")</f>
        <v>0.46653648675581533</v>
      </c>
      <c r="C12" s="195">
        <f>IFERROR(C9/C10,"")</f>
        <v>0.46900233707938704</v>
      </c>
      <c r="D12" s="195">
        <f t="shared" ref="D12:J12" si="11">IFERROR(D9/D10,"")</f>
        <v>0.84615384615384615</v>
      </c>
      <c r="E12" s="195">
        <f t="shared" si="11"/>
        <v>0.6470588235294118</v>
      </c>
      <c r="F12" s="195">
        <f t="shared" si="11"/>
        <v>0.24628567220011877</v>
      </c>
      <c r="G12" s="195">
        <f t="shared" si="11"/>
        <v>0.19846301605504585</v>
      </c>
      <c r="H12" s="195">
        <f t="shared" si="11"/>
        <v>0.11671236413680698</v>
      </c>
      <c r="I12" s="195">
        <f t="shared" si="11"/>
        <v>0.18031939533870298</v>
      </c>
      <c r="J12" s="195">
        <f t="shared" si="11"/>
        <v>8.5383891034299095E-2</v>
      </c>
      <c r="K12" s="195">
        <f t="shared" ref="K12:S12" si="12">IFERROR(K9/K10,"")</f>
        <v>0.11204729823502313</v>
      </c>
      <c r="L12" s="195">
        <f t="shared" si="12"/>
        <v>0.27492552381267221</v>
      </c>
      <c r="M12" s="195">
        <f t="shared" si="12"/>
        <v>0.47816663998409492</v>
      </c>
      <c r="N12" s="195">
        <f t="shared" si="12"/>
        <v>0.28164016135754677</v>
      </c>
      <c r="O12" s="195">
        <f t="shared" si="12"/>
        <v>0.38303877968995659</v>
      </c>
      <c r="P12" s="195">
        <f t="shared" si="12"/>
        <v>0.61590749526881472</v>
      </c>
      <c r="Q12" s="195">
        <f t="shared" si="12"/>
        <v>0.45646739796155422</v>
      </c>
      <c r="R12" s="195">
        <f t="shared" si="12"/>
        <v>0.52513900992368023</v>
      </c>
      <c r="S12" s="195">
        <f t="shared" si="12"/>
        <v>0.4257366309621079</v>
      </c>
      <c r="T12" s="195">
        <f t="shared" ref="T12:AP12" si="13">IFERROR(T9/T10,"")</f>
        <v>0.27372831809384807</v>
      </c>
      <c r="U12" s="195">
        <f t="shared" si="13"/>
        <v>0.51217559854984029</v>
      </c>
      <c r="V12" s="195">
        <f t="shared" si="13"/>
        <v>0.42810517769803325</v>
      </c>
      <c r="W12" s="195">
        <f t="shared" si="13"/>
        <v>0.49966080086607068</v>
      </c>
      <c r="X12" s="195">
        <f t="shared" si="13"/>
        <v>0.32116791973261993</v>
      </c>
      <c r="Y12" s="195">
        <f t="shared" si="13"/>
        <v>0.43002137122029988</v>
      </c>
      <c r="Z12" s="195">
        <f t="shared" si="13"/>
        <v>0.42180343702916379</v>
      </c>
      <c r="AA12" s="195">
        <f t="shared" si="13"/>
        <v>0.40931578763395626</v>
      </c>
      <c r="AB12" s="195">
        <f t="shared" si="13"/>
        <v>0.67686319926427341</v>
      </c>
      <c r="AC12" s="195">
        <f t="shared" si="13"/>
        <v>0.43988962455119601</v>
      </c>
      <c r="AD12" s="195">
        <f t="shared" si="13"/>
        <v>0.34625149877093625</v>
      </c>
      <c r="AE12" s="195">
        <f t="shared" si="13"/>
        <v>0.27994231491692623</v>
      </c>
      <c r="AF12" s="195">
        <f t="shared" si="13"/>
        <v>0.39590340761960441</v>
      </c>
      <c r="AG12" s="195">
        <f t="shared" si="13"/>
        <v>0.3939781871926758</v>
      </c>
      <c r="AH12" s="195">
        <f t="shared" si="13"/>
        <v>0.29545454545454547</v>
      </c>
      <c r="AI12" s="195">
        <f t="shared" si="13"/>
        <v>0.60526156245492202</v>
      </c>
      <c r="AJ12" s="195">
        <f t="shared" si="13"/>
        <v>0.52207122269750084</v>
      </c>
      <c r="AK12" s="195">
        <f t="shared" si="13"/>
        <v>0.792337167333376</v>
      </c>
      <c r="AL12" s="195">
        <f t="shared" si="13"/>
        <v>1.3719383240129017</v>
      </c>
      <c r="AM12" s="195">
        <f t="shared" si="13"/>
        <v>1.2770799908319963</v>
      </c>
      <c r="AN12" s="195">
        <f t="shared" si="13"/>
        <v>0.34173669467787116</v>
      </c>
      <c r="AO12" s="195">
        <f t="shared" si="13"/>
        <v>0.45274628109737786</v>
      </c>
      <c r="AP12" s="195">
        <f t="shared" si="13"/>
        <v>0.29950371723934549</v>
      </c>
      <c r="AQ12" s="195">
        <f t="shared" ref="AQ12" si="14">IFERROR(AQ9/AQ10,"")</f>
        <v>0.3267605633802817</v>
      </c>
      <c r="AR12" s="195">
        <f t="shared" ref="AR12:AS12" si="15">IFERROR(AR9/AR10,"")</f>
        <v>0.50797722967044634</v>
      </c>
      <c r="AS12" s="195">
        <f t="shared" si="15"/>
        <v>0.428084890941962</v>
      </c>
      <c r="AT12" s="195">
        <f t="shared" ref="AT12:AU12" si="16">IFERROR(AT9/AT10,"")</f>
        <v>0.68852216365139507</v>
      </c>
      <c r="AU12" s="195">
        <f t="shared" si="16"/>
        <v>0.53246753246753242</v>
      </c>
      <c r="AV12" s="195">
        <f t="shared" ref="AV12:AW12" si="17">IFERROR(AV9/AV10,"")</f>
        <v>0.4848711095564216</v>
      </c>
      <c r="AW12" s="195">
        <f t="shared" si="17"/>
        <v>0.54534446662245373</v>
      </c>
      <c r="AX12" s="195">
        <f t="shared" ref="AX12:AY12" si="18">IFERROR(AX9/AX10,"")</f>
        <v>0.36893847783127043</v>
      </c>
      <c r="AY12" s="195">
        <f t="shared" si="18"/>
        <v>0.51066078089707612</v>
      </c>
      <c r="AZ12" s="195">
        <f t="shared" ref="AZ12:BA12" si="19">IFERROR(AZ9/AZ10,"")</f>
        <v>0.5570331933437993</v>
      </c>
      <c r="BA12" s="195">
        <f t="shared" si="19"/>
        <v>0.53826530612244894</v>
      </c>
      <c r="BB12" s="195">
        <f t="shared" ref="BB12:BC12" si="20">IFERROR(BB9/BB10,"")</f>
        <v>0.39553752535496961</v>
      </c>
      <c r="BC12" s="195">
        <f t="shared" si="20"/>
        <v>0.55155875299760193</v>
      </c>
      <c r="BD12" s="195">
        <f t="shared" ref="BD12:BE12" si="21">IFERROR(BD9/BD10,"")</f>
        <v>0.41851106639839036</v>
      </c>
      <c r="BE12" s="195">
        <f t="shared" si="21"/>
        <v>0.75242087171300687</v>
      </c>
      <c r="BF12" s="196">
        <f ca="1">BF9/BF10</f>
        <v>0.47589229225765306</v>
      </c>
    </row>
    <row r="13" spans="1:61" ht="14.25" x14ac:dyDescent="0.2">
      <c r="A13" s="194" t="s">
        <v>114</v>
      </c>
      <c r="B13" s="195">
        <f>IFERROR(B10/(SUM(B7:B10)),"")</f>
        <v>0.32551482359541462</v>
      </c>
      <c r="C13" s="195">
        <f>IFERROR(C10/(SUM(C7:C10)),"")</f>
        <v>0.30323831733194406</v>
      </c>
      <c r="D13" s="195">
        <f t="shared" ref="D13:J13" si="22">IFERROR(D10/(SUM(D7:D10)),"")</f>
        <v>0.25</v>
      </c>
      <c r="E13" s="195">
        <f t="shared" si="22"/>
        <v>0.3863636363636363</v>
      </c>
      <c r="F13" s="195">
        <f t="shared" si="22"/>
        <v>0.47906379634975838</v>
      </c>
      <c r="G13" s="195">
        <f t="shared" si="22"/>
        <v>0.48845493079008145</v>
      </c>
      <c r="H13" s="195">
        <f t="shared" si="22"/>
        <v>0.57193491953776665</v>
      </c>
      <c r="I13" s="195">
        <f t="shared" si="22"/>
        <v>0.56327684204327388</v>
      </c>
      <c r="J13" s="195">
        <f t="shared" si="22"/>
        <v>0.59571068362750368</v>
      </c>
      <c r="K13" s="195">
        <f t="shared" ref="K13:S13" si="23">IFERROR(K10/(SUM(K7:K10)),"")</f>
        <v>0.58881542484450111</v>
      </c>
      <c r="L13" s="195">
        <f t="shared" si="23"/>
        <v>0.47796658100307493</v>
      </c>
      <c r="M13" s="195">
        <f t="shared" si="23"/>
        <v>0.20159046838944697</v>
      </c>
      <c r="N13" s="195">
        <f t="shared" si="23"/>
        <v>0.38953403242030799</v>
      </c>
      <c r="O13" s="195">
        <f t="shared" si="23"/>
        <v>0.45500118172965565</v>
      </c>
      <c r="P13" s="195">
        <f t="shared" si="23"/>
        <v>0.35331159208071655</v>
      </c>
      <c r="Q13" s="195">
        <f t="shared" si="23"/>
        <v>0.41112777818490354</v>
      </c>
      <c r="R13" s="195">
        <f t="shared" si="23"/>
        <v>0.32147126240680318</v>
      </c>
      <c r="S13" s="195">
        <f t="shared" si="23"/>
        <v>0.29295085214082323</v>
      </c>
      <c r="T13" s="195">
        <f t="shared" ref="T13:AP13" si="24">IFERROR(T10/(SUM(T7:T10)),"")</f>
        <v>0.42693099765109288</v>
      </c>
      <c r="U13" s="195">
        <f t="shared" si="24"/>
        <v>0.32369011343669263</v>
      </c>
      <c r="V13" s="195">
        <f t="shared" si="24"/>
        <v>0.2591706211673846</v>
      </c>
      <c r="W13" s="195">
        <f t="shared" si="24"/>
        <v>0.35600209219153622</v>
      </c>
      <c r="X13" s="195">
        <f t="shared" si="24"/>
        <v>0.32433596150350952</v>
      </c>
      <c r="Y13" s="195">
        <f t="shared" si="24"/>
        <v>0.28290422107554836</v>
      </c>
      <c r="Z13" s="195">
        <f t="shared" si="24"/>
        <v>0.30442221531120117</v>
      </c>
      <c r="AA13" s="195">
        <f t="shared" si="24"/>
        <v>0.30110233267849995</v>
      </c>
      <c r="AB13" s="195">
        <f t="shared" si="24"/>
        <v>0.27409741884249994</v>
      </c>
      <c r="AC13" s="195">
        <f t="shared" si="24"/>
        <v>0.32993328694965446</v>
      </c>
      <c r="AD13" s="195">
        <f t="shared" si="24"/>
        <v>0.39567372511810245</v>
      </c>
      <c r="AE13" s="195">
        <f t="shared" si="24"/>
        <v>0.36669272756131377</v>
      </c>
      <c r="AF13" s="195">
        <f t="shared" si="24"/>
        <v>0.34150542200037937</v>
      </c>
      <c r="AG13" s="195">
        <f t="shared" si="24"/>
        <v>0.32484948207798831</v>
      </c>
      <c r="AH13" s="195">
        <f t="shared" si="24"/>
        <v>0.36119402985074622</v>
      </c>
      <c r="AI13" s="195">
        <f t="shared" si="24"/>
        <v>0.27279716080214295</v>
      </c>
      <c r="AJ13" s="195">
        <f t="shared" si="24"/>
        <v>0.37536605548929858</v>
      </c>
      <c r="AK13" s="195">
        <f t="shared" si="24"/>
        <v>0.22571820830262607</v>
      </c>
      <c r="AL13" s="195">
        <f t="shared" si="24"/>
        <v>0.2172580329326767</v>
      </c>
      <c r="AM13" s="195">
        <f t="shared" si="24"/>
        <v>0.27238048827821215</v>
      </c>
      <c r="AN13" s="195">
        <f t="shared" si="24"/>
        <v>0.33774834437086099</v>
      </c>
      <c r="AO13" s="195">
        <f t="shared" si="24"/>
        <v>0.25703529018360538</v>
      </c>
      <c r="AP13" s="195">
        <f t="shared" si="24"/>
        <v>0.23816067293079515</v>
      </c>
      <c r="AQ13" s="195">
        <f t="shared" ref="AQ13" si="25">IFERROR(AQ10/(SUM(AQ7:AQ10)),"")</f>
        <v>0.2788688138256088</v>
      </c>
      <c r="AR13" s="195">
        <f t="shared" ref="AR13:AS13" si="26">IFERROR(AR10/(SUM(AR7:AR10)),"")</f>
        <v>0.24491472582141768</v>
      </c>
      <c r="AS13" s="195">
        <f t="shared" si="26"/>
        <v>0.2373173872990203</v>
      </c>
      <c r="AT13" s="195">
        <f t="shared" ref="AT13:AU13" si="27">IFERROR(AT10/(SUM(AT7:AT10)),"")</f>
        <v>0.21696263964089368</v>
      </c>
      <c r="AU13" s="195">
        <f t="shared" si="27"/>
        <v>0.24037460978147765</v>
      </c>
      <c r="AV13" s="195">
        <f t="shared" ref="AV13:AW13" si="28">IFERROR(AV10/(SUM(AV7:AV10)),"")</f>
        <v>0.27262935883768896</v>
      </c>
      <c r="AW13" s="195">
        <f t="shared" si="28"/>
        <v>0.24305066520265095</v>
      </c>
      <c r="AX13" s="195">
        <f t="shared" ref="AX13:AY13" si="29">IFERROR(AX10/(SUM(AX7:AX10)),"")</f>
        <v>0.2949102848853497</v>
      </c>
      <c r="AY13" s="195">
        <f t="shared" si="29"/>
        <v>0.32563450700003055</v>
      </c>
      <c r="AZ13" s="195">
        <f t="shared" ref="AZ13:BA13" si="30">IFERROR(AZ10/(SUM(AZ7:AZ10)),"")</f>
        <v>0.3488229317345915</v>
      </c>
      <c r="BA13" s="195">
        <f t="shared" si="30"/>
        <v>0.33475661827497866</v>
      </c>
      <c r="BB13" s="195">
        <f t="shared" ref="BB13:BC13" si="31">IFERROR(BB10/(SUM(BB7:BB10)),"")</f>
        <v>0.34307585247042449</v>
      </c>
      <c r="BC13" s="195">
        <f t="shared" si="31"/>
        <v>0.34721065778517901</v>
      </c>
      <c r="BD13" s="195">
        <f t="shared" ref="BD13:BE13" si="32">IFERROR(BD10/(SUM(BD7:BD10)),"")</f>
        <v>0.3966480446927374</v>
      </c>
      <c r="BE13" s="195">
        <f t="shared" si="32"/>
        <v>0.22194146282313293</v>
      </c>
      <c r="BF13" s="197">
        <f ca="1">IFERROR(BF10/(SUM(BF7:BF10)),0)</f>
        <v>0.33828877700706639</v>
      </c>
    </row>
    <row r="14" spans="1:61" ht="15" x14ac:dyDescent="0.2"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</row>
    <row r="15" spans="1:61" ht="14.25" x14ac:dyDescent="0.2"/>
    <row r="16" spans="1:61" ht="20.100000000000001" customHeight="1" x14ac:dyDescent="0.2">
      <c r="A16" s="190" t="s">
        <v>52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</row>
    <row r="17" spans="1:59" ht="15" x14ac:dyDescent="0.2">
      <c r="A17" s="187" t="s">
        <v>35</v>
      </c>
      <c r="B17" s="198">
        <v>2.077035</v>
      </c>
      <c r="C17" s="198">
        <v>0.69312600000000002</v>
      </c>
      <c r="D17" s="198">
        <v>0.8</v>
      </c>
      <c r="E17" s="198">
        <v>0.7</v>
      </c>
      <c r="F17" s="198">
        <v>0.82587900000000003</v>
      </c>
      <c r="G17" s="198">
        <v>0.85063</v>
      </c>
      <c r="H17" s="198">
        <v>0.93867100000000003</v>
      </c>
      <c r="I17" s="198">
        <v>1.152571</v>
      </c>
      <c r="J17" s="198">
        <v>0.78869</v>
      </c>
      <c r="K17" s="198">
        <v>1.2778659999999999</v>
      </c>
      <c r="L17" s="198">
        <v>1.9228940000000001</v>
      </c>
      <c r="M17" s="198">
        <v>2.6252789999999999</v>
      </c>
      <c r="N17" s="198">
        <v>2.8092450000000002</v>
      </c>
      <c r="O17" s="269">
        <v>2.2061310000000001</v>
      </c>
      <c r="P17" s="269">
        <v>2.3146390000000001</v>
      </c>
      <c r="Q17" s="269">
        <v>1.8952580000000001</v>
      </c>
      <c r="R17" s="281">
        <v>1.2673430000000001</v>
      </c>
      <c r="S17" s="281">
        <v>1.0048790000000001</v>
      </c>
      <c r="T17" s="282">
        <v>1.6125339999999999</v>
      </c>
      <c r="U17" s="282">
        <v>0.86129900000000004</v>
      </c>
      <c r="V17" s="282">
        <v>2.208561</v>
      </c>
      <c r="W17" s="282">
        <v>2.1505359999999998</v>
      </c>
      <c r="X17" s="282">
        <v>1.7662880000000001</v>
      </c>
      <c r="Y17" s="282">
        <v>3.230731</v>
      </c>
      <c r="Z17" s="282">
        <v>2.4418350000000002</v>
      </c>
      <c r="AA17" s="282">
        <v>2.5608599999999999</v>
      </c>
      <c r="AB17" s="282">
        <v>2.0565479999999998</v>
      </c>
      <c r="AC17" s="282">
        <v>1.829615</v>
      </c>
      <c r="AD17" s="282">
        <v>1.6787399999999999</v>
      </c>
      <c r="AE17" s="282">
        <v>3.0124490000000002</v>
      </c>
      <c r="AF17" s="282">
        <v>1.0371589999999999</v>
      </c>
      <c r="AG17" s="282">
        <v>2.3317839999999999</v>
      </c>
      <c r="AH17" s="282">
        <v>2.1</v>
      </c>
      <c r="AI17" s="282">
        <v>1.3627830000000001</v>
      </c>
      <c r="AJ17" s="282">
        <v>0.97492900000000005</v>
      </c>
      <c r="AK17" s="282">
        <v>2.5123679999999999</v>
      </c>
      <c r="AL17" s="282">
        <v>2.25752</v>
      </c>
      <c r="AM17" s="282">
        <v>0.94082399999999999</v>
      </c>
      <c r="AN17" s="282">
        <v>1.45</v>
      </c>
      <c r="AO17" s="282">
        <v>2.6339000000000001</v>
      </c>
      <c r="AP17" s="282">
        <v>3.9397280000000001</v>
      </c>
      <c r="AQ17" s="282">
        <v>4.0999999999999996</v>
      </c>
      <c r="AR17" s="282">
        <v>2.4245580000000002</v>
      </c>
      <c r="AS17" s="282">
        <v>3.5910139999999999</v>
      </c>
      <c r="AT17" s="282">
        <v>1.8723339999999999</v>
      </c>
      <c r="AU17" s="282">
        <v>0.62648599999999999</v>
      </c>
      <c r="AV17" s="282">
        <v>0.21330499999999999</v>
      </c>
      <c r="AW17" s="282">
        <v>0.203014</v>
      </c>
      <c r="AX17" s="282">
        <v>0.276142</v>
      </c>
      <c r="AY17" s="282">
        <v>0.46819300000000003</v>
      </c>
      <c r="AZ17" s="277">
        <v>0.43739699999999998</v>
      </c>
      <c r="BA17" s="282">
        <v>0.28000000000000003</v>
      </c>
      <c r="BB17" s="282">
        <v>0.88</v>
      </c>
      <c r="BC17" s="282">
        <v>0.32</v>
      </c>
      <c r="BD17" s="282">
        <v>0.44555</v>
      </c>
      <c r="BE17" s="282">
        <v>8.0242999999999995E-2</v>
      </c>
      <c r="BF17" s="211">
        <f ca="1">SUM(OFFSET(BF17,0,-1,):OFFSET(BF17,0,-8))</f>
        <v>3.1875249999999995</v>
      </c>
    </row>
    <row r="18" spans="1:59" ht="15" x14ac:dyDescent="0.2">
      <c r="A18" s="187" t="s">
        <v>36</v>
      </c>
      <c r="B18" s="268">
        <v>1.015838</v>
      </c>
      <c r="C18" s="268">
        <v>0.44706400000000002</v>
      </c>
      <c r="D18" s="268">
        <v>0.7</v>
      </c>
      <c r="E18" s="268">
        <v>0.3</v>
      </c>
      <c r="F18" s="268">
        <v>0.61542799999999998</v>
      </c>
      <c r="G18" s="268">
        <v>0.89470799999999995</v>
      </c>
      <c r="H18" s="268">
        <v>0.52038499999999999</v>
      </c>
      <c r="I18" s="268">
        <v>0.58243999999999996</v>
      </c>
      <c r="J18" s="268">
        <v>0.98030600000000001</v>
      </c>
      <c r="K18" s="268">
        <v>1.155624</v>
      </c>
      <c r="L18" s="268">
        <v>1.6177840000000001</v>
      </c>
      <c r="M18" s="268">
        <v>1.6846680000000001</v>
      </c>
      <c r="N18" s="268">
        <v>1.5950420000000001</v>
      </c>
      <c r="O18" s="269">
        <v>1.190958</v>
      </c>
      <c r="P18" s="269">
        <v>0.36972899999999997</v>
      </c>
      <c r="Q18" s="269">
        <v>1.0314509999999999</v>
      </c>
      <c r="R18" s="281">
        <v>1.9463859999999999</v>
      </c>
      <c r="S18" s="281">
        <v>1.4515910000000001</v>
      </c>
      <c r="T18" s="282">
        <v>1.7061029999999999</v>
      </c>
      <c r="U18" s="282">
        <v>0.94662500000000005</v>
      </c>
      <c r="V18" s="282">
        <v>1.3207789999999999</v>
      </c>
      <c r="W18" s="282">
        <v>1.8205709999999999</v>
      </c>
      <c r="X18" s="282">
        <v>1.7646299999999999</v>
      </c>
      <c r="Y18" s="282">
        <v>1.868868</v>
      </c>
      <c r="Z18" s="282">
        <v>1.7707999999999999</v>
      </c>
      <c r="AA18" s="282">
        <v>1.780046</v>
      </c>
      <c r="AB18" s="282">
        <v>2.0257130000000001</v>
      </c>
      <c r="AC18" s="282">
        <v>3.1039970000000001</v>
      </c>
      <c r="AD18" s="282">
        <v>2.629321</v>
      </c>
      <c r="AE18" s="282">
        <v>2.9856600000000002</v>
      </c>
      <c r="AF18" s="282">
        <v>3.7584499999999998</v>
      </c>
      <c r="AG18" s="282">
        <v>3.4109889999999998</v>
      </c>
      <c r="AH18" s="282">
        <v>2.64</v>
      </c>
      <c r="AI18" s="282">
        <v>1.6649860000000001</v>
      </c>
      <c r="AJ18" s="282">
        <v>1.8698809999999999</v>
      </c>
      <c r="AK18" s="282">
        <v>1.5405530000000001</v>
      </c>
      <c r="AL18" s="282">
        <v>2.3076509999999999</v>
      </c>
      <c r="AM18" s="282">
        <v>1.571226</v>
      </c>
      <c r="AN18" s="282">
        <v>2.34</v>
      </c>
      <c r="AO18" s="282">
        <v>1.991182</v>
      </c>
      <c r="AP18" s="282">
        <v>2.864557</v>
      </c>
      <c r="AQ18" s="282">
        <v>3.06</v>
      </c>
      <c r="AR18" s="282">
        <v>2.648015</v>
      </c>
      <c r="AS18" s="282">
        <v>1.6845859999999999</v>
      </c>
      <c r="AT18" s="282">
        <v>1.5527949999999999</v>
      </c>
      <c r="AU18" s="282">
        <v>2.21</v>
      </c>
      <c r="AV18" s="282">
        <v>2.4894959999999999</v>
      </c>
      <c r="AW18" s="282">
        <v>5.0238759999999996</v>
      </c>
      <c r="AX18" s="282">
        <v>3.06047</v>
      </c>
      <c r="AY18" s="282">
        <v>2.6845970000000001</v>
      </c>
      <c r="AZ18" s="277">
        <v>2.9116659999999999</v>
      </c>
      <c r="BA18" s="282">
        <v>3.14</v>
      </c>
      <c r="BB18" s="282">
        <v>3.63</v>
      </c>
      <c r="BC18" s="282">
        <v>3.35</v>
      </c>
      <c r="BD18" s="282">
        <v>2.75</v>
      </c>
      <c r="BE18" s="282">
        <v>0.56212700000000004</v>
      </c>
      <c r="BF18" s="211">
        <f ca="1">SUM(OFFSET(BF18,0,-1,):OFFSET(BF18,0,-8))</f>
        <v>22.088860000000004</v>
      </c>
    </row>
    <row r="19" spans="1:59" ht="15" x14ac:dyDescent="0.2">
      <c r="A19" s="187" t="s">
        <v>51</v>
      </c>
      <c r="B19" s="198">
        <v>0.57210000000000005</v>
      </c>
      <c r="C19" s="198">
        <v>0.68652299999999999</v>
      </c>
      <c r="D19" s="198">
        <v>0.7</v>
      </c>
      <c r="E19" s="198">
        <v>0.7</v>
      </c>
      <c r="F19" s="198">
        <v>0.657941</v>
      </c>
      <c r="G19" s="198">
        <v>0.64600299999999999</v>
      </c>
      <c r="H19" s="198">
        <v>0.71766600000000003</v>
      </c>
      <c r="I19" s="198">
        <v>1.1188</v>
      </c>
      <c r="J19" s="198">
        <v>1.002515</v>
      </c>
      <c r="K19" s="198">
        <v>1.051892</v>
      </c>
      <c r="L19" s="198">
        <v>2.0123489999999999</v>
      </c>
      <c r="M19" s="198">
        <v>1.4594640000000001</v>
      </c>
      <c r="N19" s="198">
        <v>1.18651</v>
      </c>
      <c r="O19" s="269">
        <v>0.98554699999999995</v>
      </c>
      <c r="P19" s="269">
        <v>1.0650520000000001</v>
      </c>
      <c r="Q19" s="269">
        <v>0.68529899999999999</v>
      </c>
      <c r="R19" s="281">
        <v>0.93151499999999998</v>
      </c>
      <c r="S19" s="281">
        <v>0.82089900000000005</v>
      </c>
      <c r="T19" s="282">
        <v>0.39863399999999999</v>
      </c>
      <c r="U19" s="282">
        <v>0.44608799999999998</v>
      </c>
      <c r="V19" s="282">
        <v>0.77701100000000001</v>
      </c>
      <c r="W19" s="282">
        <v>0.85714299999999999</v>
      </c>
      <c r="X19" s="282">
        <v>0.59882999999999997</v>
      </c>
      <c r="Y19" s="282">
        <v>1.1509149999999999</v>
      </c>
      <c r="Z19" s="282">
        <v>1.018159</v>
      </c>
      <c r="AA19" s="282">
        <v>0.84801499999999996</v>
      </c>
      <c r="AB19" s="282">
        <v>0.73205200000000004</v>
      </c>
      <c r="AC19" s="282">
        <v>0.70601899999999995</v>
      </c>
      <c r="AD19" s="282">
        <v>0.72921599999999998</v>
      </c>
      <c r="AE19" s="282">
        <v>0.58000099999999999</v>
      </c>
      <c r="AF19" s="282">
        <v>0.86357600000000001</v>
      </c>
      <c r="AG19" s="282">
        <v>0.99445099999999997</v>
      </c>
      <c r="AH19" s="282">
        <v>1.0900000000000001</v>
      </c>
      <c r="AI19" s="282">
        <v>0.688419</v>
      </c>
      <c r="AJ19" s="282">
        <v>1.1522939999999999</v>
      </c>
      <c r="AK19" s="282">
        <v>0.88759999999999994</v>
      </c>
      <c r="AL19" s="282">
        <v>0.85974399999999995</v>
      </c>
      <c r="AM19" s="282">
        <v>0.63738300000000003</v>
      </c>
      <c r="AN19" s="282">
        <v>1.06</v>
      </c>
      <c r="AO19" s="282">
        <v>0.91301600000000005</v>
      </c>
      <c r="AP19" s="282">
        <v>0.72915799999999997</v>
      </c>
      <c r="AQ19" s="282">
        <v>0.66</v>
      </c>
      <c r="AR19" s="282">
        <v>0.78047200000000005</v>
      </c>
      <c r="AS19" s="282">
        <v>0.64513100000000001</v>
      </c>
      <c r="AT19" s="282">
        <v>0.671794</v>
      </c>
      <c r="AU19" s="282">
        <v>0.73</v>
      </c>
      <c r="AV19" s="282">
        <v>0.64067600000000002</v>
      </c>
      <c r="AW19" s="282">
        <v>1.7069529999999999</v>
      </c>
      <c r="AX19" s="282">
        <v>1.687548</v>
      </c>
      <c r="AY19" s="282">
        <v>1.047971</v>
      </c>
      <c r="AZ19" s="277">
        <v>0.99399199999999999</v>
      </c>
      <c r="BA19" s="282">
        <v>0.93</v>
      </c>
      <c r="BB19" s="282">
        <v>0.89</v>
      </c>
      <c r="BC19" s="282">
        <v>0.53</v>
      </c>
      <c r="BD19" s="282">
        <v>0.3</v>
      </c>
      <c r="BE19" s="282">
        <v>8.1869999999999998E-3</v>
      </c>
      <c r="BF19" s="211">
        <f ca="1">SUM(OFFSET(BF19,0,-1,):OFFSET(BF19,0,-8))</f>
        <v>6.3876980000000003</v>
      </c>
    </row>
    <row r="20" spans="1:59" s="212" customFormat="1" ht="15" x14ac:dyDescent="0.2">
      <c r="A20" s="212" t="s">
        <v>41</v>
      </c>
      <c r="B20" s="199">
        <v>0.71699800000000002</v>
      </c>
      <c r="C20" s="199">
        <v>0.46098499999999998</v>
      </c>
      <c r="D20" s="199">
        <v>1</v>
      </c>
      <c r="E20" s="199">
        <v>0.8</v>
      </c>
      <c r="F20" s="199">
        <v>0.95761799999999997</v>
      </c>
      <c r="G20" s="199">
        <v>1.834076</v>
      </c>
      <c r="H20" s="199">
        <v>1.759153</v>
      </c>
      <c r="I20" s="199">
        <v>2.3631419999999999</v>
      </c>
      <c r="J20" s="199">
        <v>2.276322</v>
      </c>
      <c r="K20" s="199">
        <v>2.7499579999999999</v>
      </c>
      <c r="L20" s="199">
        <v>3.2148289999999999</v>
      </c>
      <c r="M20" s="199">
        <v>3.3556110000000001</v>
      </c>
      <c r="N20" s="199">
        <v>1.783712</v>
      </c>
      <c r="O20" s="269">
        <v>0.63545300000000005</v>
      </c>
      <c r="P20" s="269">
        <v>1.474434</v>
      </c>
      <c r="Q20" s="269">
        <v>0.84737899999999999</v>
      </c>
      <c r="R20" s="281">
        <v>0.45824700000000002</v>
      </c>
      <c r="S20" s="281">
        <v>0.52168999999999999</v>
      </c>
      <c r="T20" s="282">
        <v>0.30979099999999998</v>
      </c>
      <c r="U20" s="282">
        <v>0.209091</v>
      </c>
      <c r="V20" s="282">
        <v>1.0243260000000001</v>
      </c>
      <c r="W20" s="282">
        <v>1.2689630000000001</v>
      </c>
      <c r="X20" s="282">
        <v>1.412979</v>
      </c>
      <c r="Y20" s="282">
        <v>1.647416</v>
      </c>
      <c r="Z20" s="282">
        <v>0.98158000000000001</v>
      </c>
      <c r="AA20" s="282">
        <v>0.89322500000000005</v>
      </c>
      <c r="AB20" s="282">
        <v>0.80398000000000003</v>
      </c>
      <c r="AC20" s="282">
        <v>0.87665700000000002</v>
      </c>
      <c r="AD20" s="282">
        <v>1.2265090000000001</v>
      </c>
      <c r="AE20" s="282">
        <v>1.003441</v>
      </c>
      <c r="AF20" s="282">
        <v>4.3174419999999998</v>
      </c>
      <c r="AG20" s="282">
        <v>1.8160749999999999</v>
      </c>
      <c r="AH20" s="282">
        <v>1.32</v>
      </c>
      <c r="AI20" s="282">
        <v>1.608692</v>
      </c>
      <c r="AJ20" s="282">
        <v>1.851869</v>
      </c>
      <c r="AK20" s="282">
        <v>1.8032109999999999</v>
      </c>
      <c r="AL20" s="282">
        <v>2.572381</v>
      </c>
      <c r="AM20" s="282">
        <v>1.582041</v>
      </c>
      <c r="AN20" s="282">
        <v>1.84</v>
      </c>
      <c r="AO20" s="282">
        <v>1.3373569999999999</v>
      </c>
      <c r="AP20" s="282">
        <v>2.162515</v>
      </c>
      <c r="AQ20" s="282">
        <v>1.85</v>
      </c>
      <c r="AR20" s="282">
        <v>1.545525</v>
      </c>
      <c r="AS20" s="282">
        <v>2.0478909999999999</v>
      </c>
      <c r="AT20" s="282">
        <v>1.148666</v>
      </c>
      <c r="AU20" s="282">
        <v>2.5299999999999998</v>
      </c>
      <c r="AV20" s="282">
        <v>2.8843450000000002</v>
      </c>
      <c r="AW20" s="282">
        <v>4.7454489999999998</v>
      </c>
      <c r="AX20" s="282">
        <v>2.9999910000000001</v>
      </c>
      <c r="AY20" s="282">
        <v>2.47099</v>
      </c>
      <c r="AZ20" s="277">
        <v>2.8257620000000001</v>
      </c>
      <c r="BA20" s="282">
        <v>2.2599999999999998</v>
      </c>
      <c r="BB20" s="282">
        <v>2.61</v>
      </c>
      <c r="BC20" s="282">
        <v>1.77</v>
      </c>
      <c r="BD20" s="282">
        <v>2.12</v>
      </c>
      <c r="BE20" s="282">
        <v>0.27966000000000002</v>
      </c>
      <c r="BF20" s="211">
        <f ca="1">SUM(OFFSET(BF20,0,-1,):OFFSET(BF20,0,-8))</f>
        <v>17.336402999999997</v>
      </c>
      <c r="BG20" s="214"/>
    </row>
    <row r="21" spans="1:59" ht="14.25" x14ac:dyDescent="0.2">
      <c r="A21" s="194" t="s">
        <v>40</v>
      </c>
      <c r="B21" s="195">
        <f>IFERROR(B20/B17,"")</f>
        <v>0.34520265667164973</v>
      </c>
      <c r="C21" s="195">
        <f>IFERROR(C20/C17,"")</f>
        <v>0.66508109636631718</v>
      </c>
      <c r="D21" s="195">
        <f t="shared" ref="D21:J21" si="33">IFERROR(D20/D17,"")</f>
        <v>1.25</v>
      </c>
      <c r="E21" s="195">
        <f t="shared" si="33"/>
        <v>1.142857142857143</v>
      </c>
      <c r="F21" s="195">
        <f t="shared" si="33"/>
        <v>1.159513681786315</v>
      </c>
      <c r="G21" s="195">
        <f t="shared" si="33"/>
        <v>2.15613839154509</v>
      </c>
      <c r="H21" s="195">
        <f t="shared" si="33"/>
        <v>1.8740890045607033</v>
      </c>
      <c r="I21" s="195">
        <f t="shared" si="33"/>
        <v>2.0503222794951461</v>
      </c>
      <c r="J21" s="195">
        <f t="shared" si="33"/>
        <v>2.886206240728296</v>
      </c>
      <c r="K21" s="195">
        <f t="shared" ref="K21:S21" si="34">IFERROR(K20/K17,"")</f>
        <v>2.1519924624334634</v>
      </c>
      <c r="L21" s="195">
        <f t="shared" si="34"/>
        <v>1.6718701082846998</v>
      </c>
      <c r="M21" s="195">
        <f t="shared" si="34"/>
        <v>1.2781921464347219</v>
      </c>
      <c r="N21" s="195">
        <f t="shared" si="34"/>
        <v>0.63494355244914558</v>
      </c>
      <c r="O21" s="195">
        <f t="shared" si="34"/>
        <v>0.28803955884759336</v>
      </c>
      <c r="P21" s="195">
        <f t="shared" si="34"/>
        <v>0.63700386971791279</v>
      </c>
      <c r="Q21" s="195">
        <f t="shared" si="34"/>
        <v>0.44710482688900399</v>
      </c>
      <c r="R21" s="195">
        <f t="shared" si="34"/>
        <v>0.36158088220789475</v>
      </c>
      <c r="S21" s="195">
        <f t="shared" si="34"/>
        <v>0.51915703283678927</v>
      </c>
      <c r="T21" s="195">
        <f t="shared" ref="T21:AP21" si="35">IFERROR(T20/T17,"")</f>
        <v>0.19211439882817974</v>
      </c>
      <c r="U21" s="195">
        <f t="shared" si="35"/>
        <v>0.24276238565236927</v>
      </c>
      <c r="V21" s="195">
        <f t="shared" si="35"/>
        <v>0.46379792090868222</v>
      </c>
      <c r="W21" s="195">
        <f t="shared" si="35"/>
        <v>0.59006824345186515</v>
      </c>
      <c r="X21" s="195">
        <f t="shared" si="35"/>
        <v>0.79997089942297062</v>
      </c>
      <c r="Y21" s="195">
        <f t="shared" si="35"/>
        <v>0.50992051024984753</v>
      </c>
      <c r="Z21" s="195">
        <f t="shared" si="35"/>
        <v>0.40198457307721447</v>
      </c>
      <c r="AA21" s="195">
        <f t="shared" si="35"/>
        <v>0.34879884101434677</v>
      </c>
      <c r="AB21" s="195">
        <f t="shared" si="35"/>
        <v>0.39093665696108243</v>
      </c>
      <c r="AC21" s="195">
        <f t="shared" si="35"/>
        <v>0.47914834541693196</v>
      </c>
      <c r="AD21" s="195">
        <f t="shared" si="35"/>
        <v>0.73061284058281817</v>
      </c>
      <c r="AE21" s="195">
        <f t="shared" si="35"/>
        <v>0.33309808730371865</v>
      </c>
      <c r="AF21" s="195">
        <f t="shared" si="35"/>
        <v>4.1627580727737987</v>
      </c>
      <c r="AG21" s="195">
        <f t="shared" si="35"/>
        <v>0.77883500358523772</v>
      </c>
      <c r="AH21" s="195">
        <f t="shared" si="35"/>
        <v>0.62857142857142856</v>
      </c>
      <c r="AI21" s="195">
        <f t="shared" si="35"/>
        <v>1.1804461898923011</v>
      </c>
      <c r="AJ21" s="195">
        <f t="shared" si="35"/>
        <v>1.8994911424319103</v>
      </c>
      <c r="AK21" s="195">
        <f t="shared" si="35"/>
        <v>0.71773362819459563</v>
      </c>
      <c r="AL21" s="195">
        <f t="shared" si="35"/>
        <v>1.1394720755519332</v>
      </c>
      <c r="AM21" s="195">
        <f t="shared" si="35"/>
        <v>1.6815483023392261</v>
      </c>
      <c r="AN21" s="195">
        <f t="shared" si="35"/>
        <v>1.2689655172413794</v>
      </c>
      <c r="AO21" s="195">
        <f t="shared" si="35"/>
        <v>0.50774782641710003</v>
      </c>
      <c r="AP21" s="195">
        <f t="shared" si="35"/>
        <v>0.5488995687011895</v>
      </c>
      <c r="AQ21" s="195">
        <f t="shared" ref="AQ21" si="36">IFERROR(AQ20/AQ17,"")</f>
        <v>0.45121951219512202</v>
      </c>
      <c r="AR21" s="195">
        <f t="shared" ref="AR21:AS21" si="37">IFERROR(AR20/AR17,"")</f>
        <v>0.63744608295615113</v>
      </c>
      <c r="AS21" s="195">
        <f t="shared" si="37"/>
        <v>0.57028209859387902</v>
      </c>
      <c r="AT21" s="195">
        <f t="shared" ref="AT21:AU21" si="38">IFERROR(AT20/AT17,"")</f>
        <v>0.61349417358227754</v>
      </c>
      <c r="AU21" s="195">
        <f t="shared" si="38"/>
        <v>4.0383983041919533</v>
      </c>
      <c r="AV21" s="195">
        <f t="shared" ref="AV21:AW21" si="39">IFERROR(AV20/AV17,"")</f>
        <v>13.522163099786692</v>
      </c>
      <c r="AW21" s="195">
        <f t="shared" si="39"/>
        <v>23.374983991251835</v>
      </c>
      <c r="AX21" s="195">
        <f t="shared" ref="AX21:AY21" si="40">IFERROR(AX20/AX17,"")</f>
        <v>10.863943188649319</v>
      </c>
      <c r="AY21" s="195">
        <f t="shared" si="40"/>
        <v>5.2777166681261782</v>
      </c>
      <c r="AZ21" s="195">
        <f t="shared" ref="AZ21:BA21" si="41">IFERROR(AZ20/AZ17,"")</f>
        <v>6.4604055354746377</v>
      </c>
      <c r="BA21" s="195">
        <f t="shared" si="41"/>
        <v>8.0714285714285694</v>
      </c>
      <c r="BB21" s="195">
        <f t="shared" ref="BB21:BC21" si="42">IFERROR(BB20/BB17,"")</f>
        <v>2.9659090909090908</v>
      </c>
      <c r="BC21" s="195">
        <f t="shared" si="42"/>
        <v>5.53125</v>
      </c>
      <c r="BD21" s="195">
        <f t="shared" ref="BD21:BE21" si="43">IFERROR(BD20/BD17,"")</f>
        <v>4.7581640668836274</v>
      </c>
      <c r="BE21" s="195">
        <f t="shared" si="43"/>
        <v>3.4851638149122048</v>
      </c>
      <c r="BF21" s="197">
        <f ca="1">BF20/BF17</f>
        <v>5.4388288719304159</v>
      </c>
    </row>
    <row r="22" spans="1:59" ht="14.25" x14ac:dyDescent="0.2">
      <c r="A22" s="194" t="s">
        <v>50</v>
      </c>
      <c r="B22" s="195">
        <f>IFERROR(B20/B18,"")</f>
        <v>0.70581923495675492</v>
      </c>
      <c r="C22" s="195">
        <f>IFERROR(C20/C18,"")</f>
        <v>1.031138718393787</v>
      </c>
      <c r="D22" s="195">
        <f t="shared" ref="D22:J22" si="44">IFERROR(D20/D18,"")</f>
        <v>1.4285714285714286</v>
      </c>
      <c r="E22" s="195">
        <f t="shared" si="44"/>
        <v>2.666666666666667</v>
      </c>
      <c r="F22" s="195">
        <f t="shared" si="44"/>
        <v>1.5560195506216812</v>
      </c>
      <c r="G22" s="195">
        <f t="shared" si="44"/>
        <v>2.0499157266951902</v>
      </c>
      <c r="H22" s="195">
        <f t="shared" si="44"/>
        <v>3.380483680352047</v>
      </c>
      <c r="I22" s="195">
        <f t="shared" si="44"/>
        <v>4.0573140581004052</v>
      </c>
      <c r="J22" s="195">
        <f t="shared" si="44"/>
        <v>2.3220525019738734</v>
      </c>
      <c r="K22" s="195">
        <f t="shared" ref="K22:S22" si="45">IFERROR(K20/K18,"")</f>
        <v>2.3796303988148395</v>
      </c>
      <c r="L22" s="195">
        <f t="shared" si="45"/>
        <v>1.9871806124921496</v>
      </c>
      <c r="M22" s="195">
        <f t="shared" si="45"/>
        <v>1.9918529941804557</v>
      </c>
      <c r="N22" s="195">
        <f t="shared" si="45"/>
        <v>1.1182852865316399</v>
      </c>
      <c r="O22" s="195">
        <f t="shared" si="45"/>
        <v>0.53356457574490457</v>
      </c>
      <c r="P22" s="195">
        <f t="shared" si="45"/>
        <v>3.9878776076531732</v>
      </c>
      <c r="Q22" s="195">
        <f t="shared" si="45"/>
        <v>0.82154072272943657</v>
      </c>
      <c r="R22" s="195">
        <f t="shared" si="45"/>
        <v>0.23543480070243006</v>
      </c>
      <c r="S22" s="195">
        <f t="shared" si="45"/>
        <v>0.35939186726839722</v>
      </c>
      <c r="T22" s="195">
        <f t="shared" ref="T22:AP22" si="46">IFERROR(T20/T18,"")</f>
        <v>0.18157813449715521</v>
      </c>
      <c r="U22" s="195">
        <f t="shared" si="46"/>
        <v>0.22088049650072625</v>
      </c>
      <c r="V22" s="195">
        <f t="shared" si="46"/>
        <v>0.77554685530281764</v>
      </c>
      <c r="W22" s="195">
        <f t="shared" si="46"/>
        <v>0.69701373909614073</v>
      </c>
      <c r="X22" s="195">
        <f t="shared" si="46"/>
        <v>0.80072253106883595</v>
      </c>
      <c r="Y22" s="195">
        <f t="shared" si="46"/>
        <v>0.88150473976760269</v>
      </c>
      <c r="Z22" s="195">
        <f t="shared" si="46"/>
        <v>0.55431443415405468</v>
      </c>
      <c r="AA22" s="195">
        <f t="shared" si="46"/>
        <v>0.5017988299178785</v>
      </c>
      <c r="AB22" s="195">
        <f t="shared" si="46"/>
        <v>0.39688741692431256</v>
      </c>
      <c r="AC22" s="195">
        <f t="shared" si="46"/>
        <v>0.28242843018211677</v>
      </c>
      <c r="AD22" s="195">
        <f t="shared" si="46"/>
        <v>0.46647366373295618</v>
      </c>
      <c r="AE22" s="195">
        <f t="shared" si="46"/>
        <v>0.33608682837295606</v>
      </c>
      <c r="AF22" s="195">
        <f t="shared" si="46"/>
        <v>1.1487293964267185</v>
      </c>
      <c r="AG22" s="195">
        <f t="shared" si="46"/>
        <v>0.53241889668949383</v>
      </c>
      <c r="AH22" s="195">
        <f t="shared" si="46"/>
        <v>0.5</v>
      </c>
      <c r="AI22" s="195">
        <f t="shared" si="46"/>
        <v>0.9661895054973435</v>
      </c>
      <c r="AJ22" s="195">
        <f t="shared" si="46"/>
        <v>0.99036730144859486</v>
      </c>
      <c r="AK22" s="195">
        <f t="shared" si="46"/>
        <v>1.1704959193224769</v>
      </c>
      <c r="AL22" s="195">
        <f t="shared" si="46"/>
        <v>1.114718386792457</v>
      </c>
      <c r="AM22" s="195">
        <f t="shared" si="46"/>
        <v>1.0068831600291748</v>
      </c>
      <c r="AN22" s="195">
        <f t="shared" si="46"/>
        <v>0.78632478632478642</v>
      </c>
      <c r="AO22" s="195">
        <f t="shared" si="46"/>
        <v>0.67163975970051959</v>
      </c>
      <c r="AP22" s="195">
        <f t="shared" si="46"/>
        <v>0.75492126705804774</v>
      </c>
      <c r="AQ22" s="195">
        <f t="shared" ref="AQ22" si="47">IFERROR(AQ20/AQ18,"")</f>
        <v>0.60457516339869288</v>
      </c>
      <c r="AR22" s="195">
        <f t="shared" ref="AR22:AS22" si="48">IFERROR(AR20/AR18,"")</f>
        <v>0.58365417114329032</v>
      </c>
      <c r="AS22" s="195">
        <f t="shared" si="48"/>
        <v>1.2156642640981226</v>
      </c>
      <c r="AT22" s="195">
        <f t="shared" ref="AT22:AU22" si="49">IFERROR(AT20/AT18,"")</f>
        <v>0.7397409187948184</v>
      </c>
      <c r="AU22" s="195">
        <f t="shared" si="49"/>
        <v>1.1447963800904977</v>
      </c>
      <c r="AV22" s="195">
        <f t="shared" ref="AV22:AW22" si="50">IFERROR(AV20/AV18,"")</f>
        <v>1.1586059989652524</v>
      </c>
      <c r="AW22" s="195">
        <f t="shared" si="50"/>
        <v>0.94457924518837655</v>
      </c>
      <c r="AX22" s="195">
        <f t="shared" ref="AX22:AY22" si="51">IFERROR(AX20/AX18,"")</f>
        <v>0.98023865615412009</v>
      </c>
      <c r="AY22" s="195">
        <f t="shared" si="51"/>
        <v>0.92043237774608255</v>
      </c>
      <c r="AZ22" s="195">
        <f t="shared" ref="AZ22:BA22" si="52">IFERROR(AZ20/AZ18,"")</f>
        <v>0.9704966160267009</v>
      </c>
      <c r="BA22" s="195">
        <f t="shared" si="52"/>
        <v>0.71974522292993626</v>
      </c>
      <c r="BB22" s="195">
        <f t="shared" ref="BB22:BC22" si="53">IFERROR(BB20/BB18,"")</f>
        <v>0.71900826446280985</v>
      </c>
      <c r="BC22" s="195">
        <f t="shared" si="53"/>
        <v>0.5283582089552239</v>
      </c>
      <c r="BD22" s="195">
        <f t="shared" ref="BD22:BE22" si="54">IFERROR(BD20/BD18,"")</f>
        <v>0.77090909090909099</v>
      </c>
      <c r="BE22" s="195">
        <f t="shared" si="54"/>
        <v>0.49750323325511853</v>
      </c>
      <c r="BF22" s="197">
        <f ca="1">+BF20/BF18</f>
        <v>0.78484824477134596</v>
      </c>
    </row>
    <row r="23" spans="1:59" ht="14.25" x14ac:dyDescent="0.2">
      <c r="A23" s="194" t="s">
        <v>114</v>
      </c>
      <c r="B23" s="195">
        <f>IFERROR(B20/(SUM(B17:B20)),"")</f>
        <v>0.16362454247186939</v>
      </c>
      <c r="C23" s="195">
        <f>IFERROR(C20/(SUM(C17:C20)),"")</f>
        <v>0.20150605543214184</v>
      </c>
      <c r="D23" s="195">
        <f t="shared" ref="D23:J23" si="55">IFERROR(D20/(SUM(D17:D20)),"")</f>
        <v>0.3125</v>
      </c>
      <c r="E23" s="195">
        <f t="shared" si="55"/>
        <v>0.32</v>
      </c>
      <c r="F23" s="195">
        <f t="shared" si="55"/>
        <v>0.31326790248574843</v>
      </c>
      <c r="G23" s="195">
        <f t="shared" si="55"/>
        <v>0.43405798764950299</v>
      </c>
      <c r="H23" s="195">
        <f t="shared" si="55"/>
        <v>0.44695347286181603</v>
      </c>
      <c r="I23" s="195">
        <f t="shared" si="55"/>
        <v>0.45297360355747879</v>
      </c>
      <c r="J23" s="195">
        <f t="shared" si="55"/>
        <v>0.45095033849178445</v>
      </c>
      <c r="K23" s="195">
        <f t="shared" ref="K23:S23" si="56">IFERROR(K20/(SUM(K17:K20)),"")</f>
        <v>0.44102775470142769</v>
      </c>
      <c r="L23" s="195">
        <f t="shared" si="56"/>
        <v>0.36666078913704786</v>
      </c>
      <c r="M23" s="195">
        <f t="shared" si="56"/>
        <v>0.36773730518129166</v>
      </c>
      <c r="N23" s="195">
        <f t="shared" si="56"/>
        <v>0.24187535739667548</v>
      </c>
      <c r="O23" s="195">
        <f t="shared" si="56"/>
        <v>0.1266324690534584</v>
      </c>
      <c r="P23" s="195">
        <f t="shared" si="56"/>
        <v>0.28225023134260641</v>
      </c>
      <c r="Q23" s="195">
        <f t="shared" si="56"/>
        <v>0.19002140877210255</v>
      </c>
      <c r="R23" s="195">
        <f t="shared" si="56"/>
        <v>9.9543368282896616E-2</v>
      </c>
      <c r="S23" s="195">
        <f t="shared" si="56"/>
        <v>0.1373208470834488</v>
      </c>
      <c r="T23" s="195">
        <f t="shared" ref="T23:AP23" si="57">IFERROR(T20/(SUM(T17:T20)),"")</f>
        <v>7.6927298362925625E-2</v>
      </c>
      <c r="U23" s="195">
        <f t="shared" si="57"/>
        <v>8.4889263664572695E-2</v>
      </c>
      <c r="V23" s="195">
        <f t="shared" si="57"/>
        <v>0.19215683111169557</v>
      </c>
      <c r="W23" s="195">
        <f t="shared" si="57"/>
        <v>0.20812180909540146</v>
      </c>
      <c r="X23" s="195">
        <f t="shared" si="57"/>
        <v>0.25492487723100926</v>
      </c>
      <c r="Y23" s="195">
        <f t="shared" si="57"/>
        <v>0.20858832630828586</v>
      </c>
      <c r="Z23" s="195">
        <f t="shared" si="57"/>
        <v>0.15800400941733383</v>
      </c>
      <c r="AA23" s="195">
        <f t="shared" si="57"/>
        <v>0.14686017073578964</v>
      </c>
      <c r="AB23" s="195">
        <f t="shared" si="57"/>
        <v>0.14310040433989468</v>
      </c>
      <c r="AC23" s="195">
        <f t="shared" si="57"/>
        <v>0.13453318822004184</v>
      </c>
      <c r="AD23" s="195">
        <f t="shared" si="57"/>
        <v>0.1958095311685297</v>
      </c>
      <c r="AE23" s="195">
        <f t="shared" si="57"/>
        <v>0.1323529974275712</v>
      </c>
      <c r="AF23" s="195">
        <f t="shared" si="57"/>
        <v>0.43275567985051455</v>
      </c>
      <c r="AG23" s="195">
        <f t="shared" si="57"/>
        <v>0.21232450777179659</v>
      </c>
      <c r="AH23" s="195">
        <f t="shared" si="57"/>
        <v>0.18461538461538463</v>
      </c>
      <c r="AI23" s="195">
        <f t="shared" si="57"/>
        <v>0.30210859211850782</v>
      </c>
      <c r="AJ23" s="195">
        <f t="shared" si="57"/>
        <v>0.31661438683338083</v>
      </c>
      <c r="AK23" s="195">
        <f t="shared" si="57"/>
        <v>0.26739066736341244</v>
      </c>
      <c r="AL23" s="195">
        <f t="shared" si="57"/>
        <v>0.32165634484455746</v>
      </c>
      <c r="AM23" s="195">
        <f t="shared" si="57"/>
        <v>0.33436535844855109</v>
      </c>
      <c r="AN23" s="195">
        <f t="shared" si="57"/>
        <v>0.27503736920777283</v>
      </c>
      <c r="AO23" s="195">
        <f t="shared" si="57"/>
        <v>0.19451178140210357</v>
      </c>
      <c r="AP23" s="195">
        <f t="shared" si="57"/>
        <v>0.2230326286479376</v>
      </c>
      <c r="AQ23" s="195">
        <f t="shared" ref="AQ23" si="58">IFERROR(AQ20/(SUM(AQ17:AQ20)),"")</f>
        <v>0.19131334022750776</v>
      </c>
      <c r="AR23" s="195">
        <f t="shared" ref="AR23:AS23" si="59">IFERROR(AR20/(SUM(AR17:AR20)),"")</f>
        <v>0.20889509729582881</v>
      </c>
      <c r="AS23" s="195">
        <f t="shared" si="59"/>
        <v>0.25699437117233065</v>
      </c>
      <c r="AT23" s="195">
        <f t="shared" ref="AT23:AU23" si="60">IFERROR(AT20/(SUM(AT17:AT20)),"")</f>
        <v>0.21897750662509011</v>
      </c>
      <c r="AU23" s="195">
        <f t="shared" si="60"/>
        <v>0.41499316163442351</v>
      </c>
      <c r="AV23" s="195">
        <f t="shared" ref="AV23:AW23" si="61">IFERROR(AV20/(SUM(AV17:AV20)),"")</f>
        <v>0.46313863819486173</v>
      </c>
      <c r="AW23" s="195">
        <f t="shared" si="61"/>
        <v>0.40631307103204539</v>
      </c>
      <c r="AX23" s="195">
        <f t="shared" ref="AX23:AY23" si="62">IFERROR(AX20/(SUM(AX17:AX20)),"")</f>
        <v>0.37387020757710071</v>
      </c>
      <c r="AY23" s="195">
        <f t="shared" si="62"/>
        <v>0.37036604033933518</v>
      </c>
      <c r="AZ23" s="195">
        <f t="shared" ref="AZ23:BA23" si="63">IFERROR(AZ20/(SUM(AZ17:AZ20)),"")</f>
        <v>0.39417410152888549</v>
      </c>
      <c r="BA23" s="195">
        <f t="shared" si="63"/>
        <v>0.34190620272314676</v>
      </c>
      <c r="BB23" s="195">
        <f t="shared" ref="BB23:BC23" si="64">IFERROR(BB20/(SUM(BB17:BB20)),"")</f>
        <v>0.3258426966292135</v>
      </c>
      <c r="BC23" s="195">
        <f t="shared" si="64"/>
        <v>0.29648241206030146</v>
      </c>
      <c r="BD23" s="195">
        <f t="shared" ref="BD23:BE23" si="65">IFERROR(BD20/(SUM(BD17:BD20)),"")</f>
        <v>0.377523127743498</v>
      </c>
      <c r="BE23" s="195">
        <f t="shared" si="65"/>
        <v>0.30063952819610906</v>
      </c>
      <c r="BF23" s="197">
        <f ca="1">IFERROR(BF20/(SUM(BF17:BF20)),0)</f>
        <v>0.35380063373248982</v>
      </c>
    </row>
    <row r="24" spans="1:59" ht="14.25" x14ac:dyDescent="0.2"/>
    <row r="25" spans="1:59" ht="14.25" x14ac:dyDescent="0.2"/>
    <row r="26" spans="1:59" ht="15" x14ac:dyDescent="0.2">
      <c r="A26" s="190" t="s">
        <v>97</v>
      </c>
    </row>
    <row r="27" spans="1:59" ht="14.25" x14ac:dyDescent="0.2">
      <c r="A27" s="200" t="s">
        <v>96</v>
      </c>
    </row>
    <row r="28" spans="1:59" ht="14.25" x14ac:dyDescent="0.2">
      <c r="A28" s="234" t="s">
        <v>117</v>
      </c>
    </row>
    <row r="29" spans="1:59" ht="14.25" x14ac:dyDescent="0.2">
      <c r="A29" s="235" t="s">
        <v>95</v>
      </c>
    </row>
  </sheetData>
  <conditionalFormatting sqref="B11">
    <cfRule type="colorScale" priority="2678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B12">
    <cfRule type="colorScale" priority="2678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B13">
    <cfRule type="colorScale" priority="2678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B21">
    <cfRule type="colorScale" priority="2678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B22">
    <cfRule type="colorScale" priority="2678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B23">
    <cfRule type="colorScale" priority="2678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B10:BE10">
    <cfRule type="expression" dxfId="79" priority="16413">
      <formula>AND(B$10&lt;#REF!,B$7&gt;#REF!)</formula>
    </cfRule>
    <cfRule type="expression" dxfId="78" priority="16412">
      <formula>AND(B$10&gt;#REF!,B$7&lt;#REF!)</formula>
    </cfRule>
  </conditionalFormatting>
  <conditionalFormatting sqref="B20:BE20">
    <cfRule type="expression" dxfId="77" priority="16414">
      <formula>AND(B$20&gt;#REF!,B$17&lt;#REF!)</formula>
    </cfRule>
    <cfRule type="expression" dxfId="76" priority="16415">
      <formula>AND(B$20&lt;#REF!,B$17&gt;#REF!)</formula>
    </cfRule>
  </conditionalFormatting>
  <conditionalFormatting sqref="C11">
    <cfRule type="colorScale" priority="2678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C12">
    <cfRule type="colorScale" priority="2679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C13">
    <cfRule type="colorScale" priority="2679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C21">
    <cfRule type="colorScale" priority="2679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C22">
    <cfRule type="colorScale" priority="2679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C23">
    <cfRule type="colorScale" priority="2679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D11">
    <cfRule type="colorScale" priority="2679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D12">
    <cfRule type="colorScale" priority="2679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D13">
    <cfRule type="colorScale" priority="2679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D21">
    <cfRule type="colorScale" priority="2679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D22">
    <cfRule type="colorScale" priority="2679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D23">
    <cfRule type="colorScale" priority="2680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E11:J11">
    <cfRule type="colorScale" priority="2680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E12:J12">
    <cfRule type="colorScale" priority="2680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E13:J13">
    <cfRule type="colorScale" priority="2680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E21:J21">
    <cfRule type="colorScale" priority="2680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E22:J22">
    <cfRule type="colorScale" priority="2680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E23:J23">
    <cfRule type="colorScale" priority="2680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K11:S11">
    <cfRule type="colorScale" priority="2681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K12:S12">
    <cfRule type="colorScale" priority="2681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K13:S13">
    <cfRule type="colorScale" priority="2681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K21:S21">
    <cfRule type="colorScale" priority="2681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K22:S22">
    <cfRule type="colorScale" priority="2681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K23:S23">
    <cfRule type="colorScale" priority="2681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T11:V11">
    <cfRule type="colorScale" priority="2681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T12:V12">
    <cfRule type="colorScale" priority="2681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T13:V13">
    <cfRule type="colorScale" priority="2681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T21:V21">
    <cfRule type="colorScale" priority="2682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T22:V22">
    <cfRule type="colorScale" priority="2682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T23:V23">
    <cfRule type="colorScale" priority="2682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W11">
    <cfRule type="colorScale" priority="2682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W12">
    <cfRule type="colorScale" priority="2682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W13">
    <cfRule type="colorScale" priority="2682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W21">
    <cfRule type="colorScale" priority="2682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W22">
    <cfRule type="colorScale" priority="2682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W23">
    <cfRule type="colorScale" priority="2682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X11">
    <cfRule type="colorScale" priority="2682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X12">
    <cfRule type="colorScale" priority="2683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X13">
    <cfRule type="colorScale" priority="2683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X21">
    <cfRule type="colorScale" priority="2683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X22">
    <cfRule type="colorScale" priority="2683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X23">
    <cfRule type="colorScale" priority="2683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Y11">
    <cfRule type="colorScale" priority="2683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Y12">
    <cfRule type="colorScale" priority="2683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Y13">
    <cfRule type="colorScale" priority="2683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Y21">
    <cfRule type="colorScale" priority="2683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Y22">
    <cfRule type="colorScale" priority="2683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Y23">
    <cfRule type="colorScale" priority="2684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Z11">
    <cfRule type="colorScale" priority="2684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Z12">
    <cfRule type="colorScale" priority="2684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Z13">
    <cfRule type="colorScale" priority="2684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Z21">
    <cfRule type="colorScale" priority="2684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Z22">
    <cfRule type="colorScale" priority="2684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Z23">
    <cfRule type="colorScale" priority="2684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A11">
    <cfRule type="colorScale" priority="2684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A12">
    <cfRule type="colorScale" priority="2684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A13">
    <cfRule type="colorScale" priority="2684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A21">
    <cfRule type="colorScale" priority="2685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A22">
    <cfRule type="colorScale" priority="2685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A23">
    <cfRule type="colorScale" priority="2685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B11">
    <cfRule type="colorScale" priority="2685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B12">
    <cfRule type="colorScale" priority="2685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B13">
    <cfRule type="colorScale" priority="2685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B21">
    <cfRule type="colorScale" priority="2685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B22">
    <cfRule type="colorScale" priority="2685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B23">
    <cfRule type="colorScale" priority="2685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C11">
    <cfRule type="colorScale" priority="2685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C12">
    <cfRule type="colorScale" priority="2686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C13">
    <cfRule type="colorScale" priority="2686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C21">
    <cfRule type="colorScale" priority="2686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C22">
    <cfRule type="colorScale" priority="2686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C23">
    <cfRule type="colorScale" priority="2686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D11">
    <cfRule type="colorScale" priority="2686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D12">
    <cfRule type="colorScale" priority="2686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D13">
    <cfRule type="colorScale" priority="2686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D21">
    <cfRule type="colorScale" priority="2686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D22">
    <cfRule type="colorScale" priority="2686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D23">
    <cfRule type="colorScale" priority="2687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E11">
    <cfRule type="colorScale" priority="2687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E12">
    <cfRule type="colorScale" priority="2687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E13">
    <cfRule type="colorScale" priority="2687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E21">
    <cfRule type="colorScale" priority="2687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E22">
    <cfRule type="colorScale" priority="2687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E23">
    <cfRule type="colorScale" priority="2687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F11">
    <cfRule type="colorScale" priority="2687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F12">
    <cfRule type="colorScale" priority="2687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F13">
    <cfRule type="colorScale" priority="2687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F21">
    <cfRule type="colorScale" priority="2688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F22">
    <cfRule type="colorScale" priority="2688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F23">
    <cfRule type="colorScale" priority="2688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G11">
    <cfRule type="colorScale" priority="2688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G12">
    <cfRule type="colorScale" priority="2688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G13">
    <cfRule type="colorScale" priority="2688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G21">
    <cfRule type="colorScale" priority="2688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G22">
    <cfRule type="colorScale" priority="2688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G23">
    <cfRule type="colorScale" priority="2688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H11">
    <cfRule type="colorScale" priority="2688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H12">
    <cfRule type="colorScale" priority="2689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H13">
    <cfRule type="colorScale" priority="2689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H21">
    <cfRule type="colorScale" priority="2689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H22">
    <cfRule type="colorScale" priority="2689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H23">
    <cfRule type="colorScale" priority="2689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I11:BE11">
    <cfRule type="colorScale" priority="2689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I12:BE12">
    <cfRule type="colorScale" priority="2689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I13:BE13">
    <cfRule type="colorScale" priority="2689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I21:BE21">
    <cfRule type="colorScale" priority="2689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I22:BE22">
    <cfRule type="colorScale" priority="2689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I23:BE23">
    <cfRule type="colorScale" priority="2690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pageMargins left="0.25" right="0.17" top="0.5" bottom="0.75" header="0.3" footer="0.3"/>
  <pageSetup paperSize="9" orientation="landscape" r:id="rId1"/>
  <headerFooter>
    <oddFooter>&amp;L&amp;8Report Date: &amp;D&amp;T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theme="3"/>
    <pageSetUpPr fitToPage="1"/>
  </sheetPr>
  <dimension ref="A1:BI39"/>
  <sheetViews>
    <sheetView showGridLines="0" zoomScale="80" zoomScaleNormal="80" workbookViewId="0">
      <pane xSplit="1" topLeftCell="AR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Col="1" x14ac:dyDescent="0.2"/>
  <cols>
    <col min="1" max="1" width="18.140625" style="187" customWidth="1"/>
    <col min="2" max="36" width="7.7109375" style="186" hidden="1" customWidth="1" outlineLevel="1"/>
    <col min="37" max="37" width="8.5703125" style="186" hidden="1" customWidth="1" outlineLevel="1"/>
    <col min="38" max="57" width="8.5703125" style="186" customWidth="1" outlineLevel="1"/>
    <col min="58" max="58" width="9.85546875" style="186" customWidth="1"/>
    <col min="59" max="59" width="7.85546875" style="186" customWidth="1"/>
    <col min="60" max="73" width="7.85546875" style="187" customWidth="1"/>
    <col min="74" max="16384" width="9.140625" style="187"/>
  </cols>
  <sheetData>
    <row r="1" spans="1:61" ht="20.100000000000001" customHeight="1" x14ac:dyDescent="0.2">
      <c r="A1" s="185" t="s">
        <v>58</v>
      </c>
    </row>
    <row r="2" spans="1:61" ht="20.100000000000001" customHeight="1" x14ac:dyDescent="0.2">
      <c r="A2" s="187" t="s">
        <v>207</v>
      </c>
      <c r="BF2" s="188"/>
    </row>
    <row r="3" spans="1:61" ht="2.4500000000000002" customHeight="1" x14ac:dyDescent="0.2">
      <c r="BF3" s="188"/>
    </row>
    <row r="4" spans="1:61" ht="15" x14ac:dyDescent="0.2">
      <c r="BH4" s="189"/>
      <c r="BI4" s="189"/>
    </row>
    <row r="5" spans="1:61" s="285" customFormat="1" ht="27" customHeight="1" thickBot="1" x14ac:dyDescent="0.25">
      <c r="A5" s="289"/>
      <c r="B5" s="286" t="s">
        <v>120</v>
      </c>
      <c r="C5" s="286" t="s">
        <v>121</v>
      </c>
      <c r="D5" s="286" t="s">
        <v>122</v>
      </c>
      <c r="E5" s="286" t="s">
        <v>123</v>
      </c>
      <c r="F5" s="286" t="s">
        <v>124</v>
      </c>
      <c r="G5" s="286" t="s">
        <v>125</v>
      </c>
      <c r="H5" s="286" t="s">
        <v>126</v>
      </c>
      <c r="I5" s="286" t="s">
        <v>127</v>
      </c>
      <c r="J5" s="286" t="s">
        <v>128</v>
      </c>
      <c r="K5" s="286" t="s">
        <v>129</v>
      </c>
      <c r="L5" s="286" t="s">
        <v>130</v>
      </c>
      <c r="M5" s="286" t="s">
        <v>131</v>
      </c>
      <c r="N5" s="286" t="s">
        <v>137</v>
      </c>
      <c r="O5" s="286" t="s">
        <v>132</v>
      </c>
      <c r="P5" s="286" t="s">
        <v>133</v>
      </c>
      <c r="Q5" s="286" t="s">
        <v>134</v>
      </c>
      <c r="R5" s="286" t="s">
        <v>135</v>
      </c>
      <c r="S5" s="286" t="s">
        <v>136</v>
      </c>
      <c r="T5" s="37" t="s">
        <v>139</v>
      </c>
      <c r="U5" s="37" t="s">
        <v>140</v>
      </c>
      <c r="V5" s="37" t="s">
        <v>141</v>
      </c>
      <c r="W5" s="37" t="s">
        <v>142</v>
      </c>
      <c r="X5" s="37" t="s">
        <v>143</v>
      </c>
      <c r="Y5" s="37" t="s">
        <v>144</v>
      </c>
      <c r="Z5" s="37" t="s">
        <v>145</v>
      </c>
      <c r="AA5" s="37" t="s">
        <v>146</v>
      </c>
      <c r="AB5" s="37" t="s">
        <v>147</v>
      </c>
      <c r="AC5" s="37" t="s">
        <v>148</v>
      </c>
      <c r="AD5" s="37" t="s">
        <v>149</v>
      </c>
      <c r="AE5" s="37" t="s">
        <v>150</v>
      </c>
      <c r="AF5" s="37" t="s">
        <v>152</v>
      </c>
      <c r="AG5" s="37" t="s">
        <v>155</v>
      </c>
      <c r="AH5" s="37" t="s">
        <v>156</v>
      </c>
      <c r="AI5" s="37" t="s">
        <v>159</v>
      </c>
      <c r="AJ5" s="37" t="s">
        <v>161</v>
      </c>
      <c r="AK5" s="318" t="s">
        <v>164</v>
      </c>
      <c r="AL5" s="37" t="s">
        <v>166</v>
      </c>
      <c r="AM5" s="37" t="s">
        <v>167</v>
      </c>
      <c r="AN5" s="37" t="s">
        <v>170</v>
      </c>
      <c r="AO5" s="37" t="s">
        <v>173</v>
      </c>
      <c r="AP5" s="37" t="s">
        <v>175</v>
      </c>
      <c r="AQ5" s="37" t="s">
        <v>177</v>
      </c>
      <c r="AR5" s="407" t="str">
        <f>'FED-PID(ALL)'!AR5</f>
        <v xml:space="preserve">Jul'24 </v>
      </c>
      <c r="AS5" s="407" t="str">
        <f>'FED-PID(ALL)'!AS5</f>
        <v xml:space="preserve">Aug'24 </v>
      </c>
      <c r="AT5" s="407" t="str">
        <f>'FED-PID(ALL)'!AT5</f>
        <v xml:space="preserve">Sep'24 </v>
      </c>
      <c r="AU5" s="407" t="str">
        <f>'FED-PID(ALL)'!AU5</f>
        <v xml:space="preserve">Oct'24 </v>
      </c>
      <c r="AV5" s="407" t="str">
        <f>'FED-PID(ALL)'!AV5</f>
        <v>Nov'24</v>
      </c>
      <c r="AW5" s="407" t="str">
        <f>'FED-PID(ALL)'!AW5</f>
        <v>Dec'24</v>
      </c>
      <c r="AX5" s="407" t="str">
        <f>'FED-PID(ALL)'!AX5</f>
        <v>Jan'25</v>
      </c>
      <c r="AY5" s="407" t="str">
        <f>'FED-PID(ALL)'!AY5</f>
        <v>Feb'25</v>
      </c>
      <c r="AZ5" s="407" t="str">
        <f>'FED-PID(ALL)'!AZ5</f>
        <v>Mar'25</v>
      </c>
      <c r="BA5" s="407" t="str">
        <f>'FED-PID(ALL)'!BA5</f>
        <v>Apr'25</v>
      </c>
      <c r="BB5" s="407" t="str">
        <f>'FED-PID(ALL)'!BB5</f>
        <v>May'25</v>
      </c>
      <c r="BC5" s="407" t="str">
        <f>'FED-PID(ALL)'!BC5</f>
        <v>Jun'25</v>
      </c>
      <c r="BD5" s="407" t="str">
        <f>'FED-PID(ALL)'!BD5</f>
        <v>Jul'25</v>
      </c>
      <c r="BE5" s="407" t="s">
        <v>208</v>
      </c>
      <c r="BF5" s="286" t="s">
        <v>61</v>
      </c>
      <c r="BG5" s="287"/>
      <c r="BH5" s="288"/>
      <c r="BI5" s="288"/>
    </row>
    <row r="6" spans="1:61" ht="18" x14ac:dyDescent="0.2">
      <c r="A6" s="208" t="s">
        <v>53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1"/>
      <c r="BH6" s="189"/>
      <c r="BI6" s="189"/>
    </row>
    <row r="7" spans="1:61" ht="15" x14ac:dyDescent="0.2">
      <c r="A7" s="187" t="s">
        <v>26</v>
      </c>
      <c r="B7" s="269">
        <v>11.566689999999999</v>
      </c>
      <c r="C7" s="269">
        <v>8.1520010000000003</v>
      </c>
      <c r="D7" s="269">
        <v>6.4</v>
      </c>
      <c r="E7" s="269">
        <v>3.8</v>
      </c>
      <c r="F7" s="269">
        <v>9.5332129999999999</v>
      </c>
      <c r="G7" s="269">
        <v>7.1535989999999998</v>
      </c>
      <c r="H7" s="269">
        <v>8.5273319999999995</v>
      </c>
      <c r="I7" s="269">
        <v>9.0630299999999995</v>
      </c>
      <c r="J7" s="269">
        <v>6.7814930000000002</v>
      </c>
      <c r="K7" s="269">
        <v>7.5837599999999998</v>
      </c>
      <c r="L7" s="269">
        <v>8.752046</v>
      </c>
      <c r="M7" s="269">
        <v>16.858305000000001</v>
      </c>
      <c r="N7" s="269">
        <v>13.688008</v>
      </c>
      <c r="O7" s="269">
        <v>9.2445380000000004</v>
      </c>
      <c r="P7" s="269">
        <v>2.2992360000000001</v>
      </c>
      <c r="Q7" s="269">
        <v>5.2818500000000004</v>
      </c>
      <c r="R7" s="269">
        <v>16.972767999999999</v>
      </c>
      <c r="S7" s="277">
        <v>12.465033999999999</v>
      </c>
      <c r="T7" s="269">
        <v>10.37162</v>
      </c>
      <c r="U7" s="269">
        <v>19.52449</v>
      </c>
      <c r="V7" s="269">
        <v>21.116326000000001</v>
      </c>
      <c r="W7" s="269">
        <v>13.953009</v>
      </c>
      <c r="X7" s="277">
        <v>13.281499</v>
      </c>
      <c r="Y7" s="277">
        <v>13.705052</v>
      </c>
      <c r="Z7" s="277">
        <v>14.876797</v>
      </c>
      <c r="AA7" s="277">
        <v>15.643506</v>
      </c>
      <c r="AB7" s="277">
        <v>20.614619999999999</v>
      </c>
      <c r="AC7" s="277">
        <v>22.952086999999999</v>
      </c>
      <c r="AD7" s="277">
        <v>21.257939</v>
      </c>
      <c r="AE7" s="277">
        <v>15.9305</v>
      </c>
      <c r="AF7" s="277">
        <v>15.732504</v>
      </c>
      <c r="AG7" s="277">
        <v>23.538417000000003</v>
      </c>
      <c r="AH7" s="277">
        <v>13.75</v>
      </c>
      <c r="AI7" s="277">
        <v>10.777925</v>
      </c>
      <c r="AJ7" s="277">
        <v>12.322546000000001</v>
      </c>
      <c r="AK7" s="277">
        <v>17.735392000000001</v>
      </c>
      <c r="AL7" s="277">
        <v>8.8737060000000003</v>
      </c>
      <c r="AM7" s="277">
        <v>9.4594120000000004</v>
      </c>
      <c r="AN7" s="277">
        <v>18.690000000000001</v>
      </c>
      <c r="AO7" s="277">
        <v>18.800616999999999</v>
      </c>
      <c r="AP7" s="277">
        <v>26.661436999999999</v>
      </c>
      <c r="AQ7" s="277">
        <v>20.04</v>
      </c>
      <c r="AR7" s="277">
        <v>20.362019</v>
      </c>
      <c r="AS7" s="277">
        <v>24.368281</v>
      </c>
      <c r="AT7" s="277">
        <v>25.744277</v>
      </c>
      <c r="AU7" s="277">
        <v>22.26</v>
      </c>
      <c r="AV7" s="277">
        <v>17.569879</v>
      </c>
      <c r="AW7" s="277">
        <v>25.132574999999999</v>
      </c>
      <c r="AX7" s="277">
        <v>21.803424</v>
      </c>
      <c r="AY7" s="277">
        <v>26.578181000000001</v>
      </c>
      <c r="AZ7" s="277">
        <v>26.701595999999999</v>
      </c>
      <c r="BA7" s="277">
        <v>19.510000000000002</v>
      </c>
      <c r="BB7" s="277">
        <v>25.21</v>
      </c>
      <c r="BC7" s="277">
        <v>32.83</v>
      </c>
      <c r="BD7" s="277">
        <v>35.03</v>
      </c>
      <c r="BE7" s="277">
        <v>3.3035939999999999</v>
      </c>
      <c r="BF7" s="211">
        <f ca="1">SUM(OFFSET(BF7,0,-1,):OFFSET(BF7,0,-8))</f>
        <v>190.96679499999999</v>
      </c>
    </row>
    <row r="8" spans="1:61" ht="15" x14ac:dyDescent="0.2">
      <c r="A8" s="187" t="s">
        <v>29</v>
      </c>
      <c r="B8" s="210">
        <v>4.1962149999999996</v>
      </c>
      <c r="C8" s="210">
        <v>4.9229589999999996</v>
      </c>
      <c r="D8" s="210">
        <v>4.3</v>
      </c>
      <c r="E8" s="210">
        <v>5</v>
      </c>
      <c r="F8" s="210">
        <v>4.9761879999999996</v>
      </c>
      <c r="G8" s="210">
        <v>4.7703139999999999</v>
      </c>
      <c r="H8" s="210">
        <v>4.8260269999999998</v>
      </c>
      <c r="I8" s="210">
        <v>8.6587010000000006</v>
      </c>
      <c r="J8" s="210">
        <v>4.3610639999999998</v>
      </c>
      <c r="K8" s="210">
        <v>5.5057660000000004</v>
      </c>
      <c r="L8" s="210">
        <v>5.0710660000000001</v>
      </c>
      <c r="M8" s="210">
        <v>9.1423269999999999</v>
      </c>
      <c r="N8" s="210">
        <v>6.2704459999999997</v>
      </c>
      <c r="O8" s="269">
        <v>5.2395440000000004</v>
      </c>
      <c r="P8" s="269">
        <v>12.612795</v>
      </c>
      <c r="Q8" s="269">
        <v>5.7020860000000004</v>
      </c>
      <c r="R8" s="269">
        <v>8.3873759999999997</v>
      </c>
      <c r="S8" s="277">
        <v>3.8093979999999998</v>
      </c>
      <c r="T8" s="277">
        <v>3.0069629999999998</v>
      </c>
      <c r="U8" s="277">
        <v>7.3497890000000003</v>
      </c>
      <c r="V8" s="277">
        <v>7.6415579999999999</v>
      </c>
      <c r="W8" s="277">
        <v>6.279013</v>
      </c>
      <c r="X8" s="277">
        <v>5.3484850000000002</v>
      </c>
      <c r="Y8" s="277">
        <v>4.4370070000000004</v>
      </c>
      <c r="Z8" s="277">
        <v>6.1611419999999999</v>
      </c>
      <c r="AA8" s="277">
        <v>4.552149</v>
      </c>
      <c r="AB8" s="277">
        <v>6.356522</v>
      </c>
      <c r="AC8" s="277">
        <v>6.2076190000000002</v>
      </c>
      <c r="AD8" s="277">
        <v>6.9107139999999996</v>
      </c>
      <c r="AE8" s="277">
        <v>4.3372979999999997</v>
      </c>
      <c r="AF8" s="277">
        <v>4.510186</v>
      </c>
      <c r="AG8" s="277">
        <v>6.3350249999999999</v>
      </c>
      <c r="AH8" s="277">
        <v>3.38</v>
      </c>
      <c r="AI8" s="277">
        <v>3.8972549999999999</v>
      </c>
      <c r="AJ8" s="277">
        <v>4.146598</v>
      </c>
      <c r="AK8" s="277">
        <v>4.5993110000000001</v>
      </c>
      <c r="AL8" s="277">
        <v>2.8043019999999999</v>
      </c>
      <c r="AM8" s="277">
        <v>3.680123</v>
      </c>
      <c r="AN8" s="277">
        <v>6.9</v>
      </c>
      <c r="AO8" s="277">
        <v>3.8612099999999998</v>
      </c>
      <c r="AP8" s="277">
        <v>10.139763</v>
      </c>
      <c r="AQ8" s="277">
        <v>5.43</v>
      </c>
      <c r="AR8" s="277">
        <v>8.4877040000000008</v>
      </c>
      <c r="AS8" s="277">
        <v>8.8634690000000003</v>
      </c>
      <c r="AT8" s="277">
        <v>7.3537229999999996</v>
      </c>
      <c r="AU8" s="277">
        <v>10.26</v>
      </c>
      <c r="AV8" s="277">
        <v>5.4439460000000004</v>
      </c>
      <c r="AW8" s="277">
        <v>7.1772410000000004</v>
      </c>
      <c r="AX8" s="277">
        <v>5.8553090000000001</v>
      </c>
      <c r="AY8" s="277">
        <v>6.6682249999999996</v>
      </c>
      <c r="AZ8" s="277">
        <v>7.0281520000000004</v>
      </c>
      <c r="BA8" s="277">
        <v>7.06</v>
      </c>
      <c r="BB8" s="277">
        <v>7.9</v>
      </c>
      <c r="BC8" s="277">
        <v>6.58</v>
      </c>
      <c r="BD8" s="277">
        <v>7.68</v>
      </c>
      <c r="BE8" s="277">
        <v>1.4394880000000001</v>
      </c>
      <c r="BF8" s="211">
        <f ca="1">SUM(OFFSET(BF8,0,-1,):OFFSET(BF8,0,-8))</f>
        <v>50.211173999999993</v>
      </c>
    </row>
    <row r="9" spans="1:61" ht="15" x14ac:dyDescent="0.2">
      <c r="A9" s="187" t="s">
        <v>30</v>
      </c>
      <c r="B9" s="210">
        <v>5.3928409999999998</v>
      </c>
      <c r="C9" s="210">
        <v>5.8015889999999999</v>
      </c>
      <c r="D9" s="210">
        <v>3.5</v>
      </c>
      <c r="E9" s="210">
        <v>4.0999999999999996</v>
      </c>
      <c r="F9" s="210">
        <v>3.5112269999999999</v>
      </c>
      <c r="G9" s="210">
        <v>4.3682319999999999</v>
      </c>
      <c r="H9" s="210">
        <v>6.7782429999999998</v>
      </c>
      <c r="I9" s="210">
        <v>6.8582919999999996</v>
      </c>
      <c r="J9" s="210">
        <v>7.2716349999999998</v>
      </c>
      <c r="K9" s="210">
        <v>7.4654439999999997</v>
      </c>
      <c r="L9" s="210">
        <v>5.1534899999999997</v>
      </c>
      <c r="M9" s="210">
        <v>6.7260350000000004</v>
      </c>
      <c r="N9" s="210">
        <v>6.2156830000000003</v>
      </c>
      <c r="O9" s="269">
        <v>6.016273</v>
      </c>
      <c r="P9" s="269">
        <v>7.5570789999999999</v>
      </c>
      <c r="Q9" s="269">
        <v>4.7332320000000001</v>
      </c>
      <c r="R9" s="269">
        <v>7.7215920000000002</v>
      </c>
      <c r="S9" s="277">
        <v>4.055301</v>
      </c>
      <c r="T9" s="277">
        <v>4.2086949999999996</v>
      </c>
      <c r="U9" s="277">
        <v>8.8787629999999993</v>
      </c>
      <c r="V9" s="277">
        <v>7.7898350000000001</v>
      </c>
      <c r="W9" s="277">
        <v>5.490564</v>
      </c>
      <c r="X9" s="277">
        <v>5.751341</v>
      </c>
      <c r="Y9" s="277">
        <v>5.7989860000000002</v>
      </c>
      <c r="Z9" s="277">
        <v>6.4802530000000003</v>
      </c>
      <c r="AA9" s="277">
        <v>6.4113699999999998</v>
      </c>
      <c r="AB9" s="277">
        <v>9.2241029999999995</v>
      </c>
      <c r="AC9" s="277">
        <v>8.4001000000000001</v>
      </c>
      <c r="AD9" s="277">
        <v>9.0794519999999999</v>
      </c>
      <c r="AE9" s="277">
        <v>5.7008000000000001</v>
      </c>
      <c r="AF9" s="277">
        <v>6.9810920000000003</v>
      </c>
      <c r="AG9" s="277">
        <v>9.4493749999999999</v>
      </c>
      <c r="AH9" s="277">
        <v>4.91</v>
      </c>
      <c r="AI9" s="277">
        <v>4.1674499999999997</v>
      </c>
      <c r="AJ9" s="277">
        <v>3.8846069999999999</v>
      </c>
      <c r="AK9" s="277">
        <v>3.9952169999999998</v>
      </c>
      <c r="AL9" s="277">
        <v>2.214261</v>
      </c>
      <c r="AM9" s="277">
        <v>2.4576609999999999</v>
      </c>
      <c r="AN9" s="277">
        <v>5.24</v>
      </c>
      <c r="AO9" s="277">
        <v>4.2237359999999997</v>
      </c>
      <c r="AP9" s="277">
        <v>7.8124070000000003</v>
      </c>
      <c r="AQ9" s="277">
        <v>4.59</v>
      </c>
      <c r="AR9" s="277">
        <v>8.3833070000000003</v>
      </c>
      <c r="AS9" s="277">
        <v>9.6439260000000004</v>
      </c>
      <c r="AT9" s="277">
        <v>10.440977999999999</v>
      </c>
      <c r="AU9" s="277">
        <v>13.37</v>
      </c>
      <c r="AV9" s="277">
        <v>9.8274709999999992</v>
      </c>
      <c r="AW9" s="277">
        <v>12.82465</v>
      </c>
      <c r="AX9" s="277">
        <v>10.150123000000001</v>
      </c>
      <c r="AY9" s="277">
        <v>14.426882000000001</v>
      </c>
      <c r="AZ9" s="277">
        <v>12.793334</v>
      </c>
      <c r="BA9" s="277">
        <v>10.89</v>
      </c>
      <c r="BB9" s="277">
        <v>13.31</v>
      </c>
      <c r="BC9" s="277">
        <v>15.89</v>
      </c>
      <c r="BD9" s="277">
        <v>14.49</v>
      </c>
      <c r="BE9" s="277">
        <v>1.968466</v>
      </c>
      <c r="BF9" s="211">
        <f ca="1">SUM(OFFSET(BF9,0,-1,):OFFSET(BF9,0,-8))</f>
        <v>93.918805000000006</v>
      </c>
    </row>
    <row r="10" spans="1:61" s="212" customFormat="1" ht="15" x14ac:dyDescent="0.2">
      <c r="A10" s="212" t="s">
        <v>31</v>
      </c>
      <c r="B10" s="213">
        <v>10.969524</v>
      </c>
      <c r="C10" s="213">
        <v>10.171639000000001</v>
      </c>
      <c r="D10" s="213">
        <v>6.8</v>
      </c>
      <c r="E10" s="213">
        <v>8.5</v>
      </c>
      <c r="F10" s="213">
        <v>8.6843310000000002</v>
      </c>
      <c r="G10" s="213">
        <v>7.0474569999999996</v>
      </c>
      <c r="H10" s="213">
        <v>8.4366090000000007</v>
      </c>
      <c r="I10" s="213">
        <v>12.652272</v>
      </c>
      <c r="J10" s="213">
        <v>14.299516000000001</v>
      </c>
      <c r="K10" s="213">
        <v>15.798025000000001</v>
      </c>
      <c r="L10" s="213">
        <v>10.868137000000001</v>
      </c>
      <c r="M10" s="213">
        <v>17.788173</v>
      </c>
      <c r="N10" s="213">
        <v>15.213326</v>
      </c>
      <c r="O10" s="269">
        <v>10.442589999999999</v>
      </c>
      <c r="P10" s="269">
        <v>14.969929</v>
      </c>
      <c r="Q10" s="269">
        <v>8.8723080000000003</v>
      </c>
      <c r="R10" s="269">
        <v>12.812023999999999</v>
      </c>
      <c r="S10" s="277">
        <v>9.7345480000000002</v>
      </c>
      <c r="T10" s="277">
        <v>7.9531179999999999</v>
      </c>
      <c r="U10" s="269">
        <v>14.972182</v>
      </c>
      <c r="V10" s="269">
        <v>14.624625999999999</v>
      </c>
      <c r="W10" s="269">
        <v>11.168131000000001</v>
      </c>
      <c r="X10" s="277">
        <v>11.67693</v>
      </c>
      <c r="Y10" s="277">
        <v>9.7311739999999993</v>
      </c>
      <c r="Z10" s="277">
        <v>11.363284</v>
      </c>
      <c r="AA10" s="277">
        <v>12.891473</v>
      </c>
      <c r="AB10" s="277">
        <v>12.218957</v>
      </c>
      <c r="AC10" s="277">
        <v>13.291525</v>
      </c>
      <c r="AD10" s="277">
        <v>15.034228000000001</v>
      </c>
      <c r="AE10" s="277">
        <v>10.867112000000001</v>
      </c>
      <c r="AF10" s="277">
        <v>13.573459</v>
      </c>
      <c r="AG10" s="277">
        <v>19.212142</v>
      </c>
      <c r="AH10" s="277">
        <v>7.23</v>
      </c>
      <c r="AI10" s="277">
        <v>6.1575150000000001</v>
      </c>
      <c r="AJ10" s="277">
        <v>10.998593</v>
      </c>
      <c r="AK10" s="277">
        <v>11.005205999999999</v>
      </c>
      <c r="AL10" s="277">
        <v>6.0744740000000004</v>
      </c>
      <c r="AM10" s="277">
        <v>4.8661209999999997</v>
      </c>
      <c r="AN10" s="277">
        <v>14.14</v>
      </c>
      <c r="AO10" s="277">
        <v>10.738433000000001</v>
      </c>
      <c r="AP10" s="277">
        <v>19.966148</v>
      </c>
      <c r="AQ10" s="277">
        <v>11.34</v>
      </c>
      <c r="AR10" s="277">
        <v>15.155087</v>
      </c>
      <c r="AS10" s="277">
        <v>16.858302999999999</v>
      </c>
      <c r="AT10" s="277">
        <v>16.851998999999999</v>
      </c>
      <c r="AU10" s="277">
        <v>18.37</v>
      </c>
      <c r="AV10" s="277">
        <v>11.419532</v>
      </c>
      <c r="AW10" s="277">
        <v>15.557359</v>
      </c>
      <c r="AX10" s="277">
        <v>12.631985999999999</v>
      </c>
      <c r="AY10" s="277">
        <v>16.739673</v>
      </c>
      <c r="AZ10" s="277">
        <v>15.416410000000001</v>
      </c>
      <c r="BA10" s="277">
        <v>16.739999999999998</v>
      </c>
      <c r="BB10" s="277">
        <v>16.68</v>
      </c>
      <c r="BC10" s="277">
        <v>17.95</v>
      </c>
      <c r="BD10" s="277">
        <v>18.64</v>
      </c>
      <c r="BE10" s="277">
        <v>1.815766</v>
      </c>
      <c r="BF10" s="211">
        <f ca="1">SUM(OFFSET(BF10,0,-1,):OFFSET(BF10,0,-8))</f>
        <v>116.61383499999999</v>
      </c>
      <c r="BG10" s="214"/>
    </row>
    <row r="11" spans="1:61" ht="14.25" x14ac:dyDescent="0.2">
      <c r="A11" s="194" t="s">
        <v>32</v>
      </c>
      <c r="B11" s="195">
        <f>IFERROR(B10/B7,"")</f>
        <v>0.9483719197108248</v>
      </c>
      <c r="C11" s="195">
        <f>IFERROR(C10/C7,"")</f>
        <v>1.2477475162233176</v>
      </c>
      <c r="D11" s="195">
        <f t="shared" ref="D11:J11" si="0">IFERROR(D10/D7,"")</f>
        <v>1.0625</v>
      </c>
      <c r="E11" s="195">
        <f t="shared" si="0"/>
        <v>2.236842105263158</v>
      </c>
      <c r="F11" s="195">
        <f t="shared" si="0"/>
        <v>0.91095530961072624</v>
      </c>
      <c r="G11" s="195">
        <f t="shared" si="0"/>
        <v>0.98516243362257239</v>
      </c>
      <c r="H11" s="195">
        <f t="shared" si="0"/>
        <v>0.98936091616932487</v>
      </c>
      <c r="I11" s="195">
        <f t="shared" si="0"/>
        <v>1.3960311286622686</v>
      </c>
      <c r="J11" s="195">
        <f t="shared" si="0"/>
        <v>2.1086088269942915</v>
      </c>
      <c r="K11" s="195">
        <f t="shared" ref="K11:S11" si="1">IFERROR(K10/K7,"")</f>
        <v>2.0831388387818182</v>
      </c>
      <c r="L11" s="195">
        <f t="shared" si="1"/>
        <v>1.2417824357870149</v>
      </c>
      <c r="M11" s="195">
        <f t="shared" si="1"/>
        <v>1.055157858396796</v>
      </c>
      <c r="N11" s="195">
        <f t="shared" si="1"/>
        <v>1.1114346221889992</v>
      </c>
      <c r="O11" s="195">
        <f t="shared" si="1"/>
        <v>1.1295956596208485</v>
      </c>
      <c r="P11" s="195">
        <f t="shared" si="1"/>
        <v>6.5108275096597303</v>
      </c>
      <c r="Q11" s="195">
        <f t="shared" si="1"/>
        <v>1.6797728068763784</v>
      </c>
      <c r="R11" s="195">
        <f t="shared" si="1"/>
        <v>0.75485766375879293</v>
      </c>
      <c r="S11" s="195">
        <f t="shared" si="1"/>
        <v>0.78094837125995809</v>
      </c>
      <c r="T11" s="195">
        <f t="shared" ref="T11:AP11" si="2">IFERROR(T10/T7,"")</f>
        <v>0.76681540588644781</v>
      </c>
      <c r="U11" s="195">
        <f t="shared" si="2"/>
        <v>0.76684113131764264</v>
      </c>
      <c r="V11" s="195">
        <f t="shared" si="2"/>
        <v>0.69257436165742081</v>
      </c>
      <c r="W11" s="195">
        <f t="shared" si="2"/>
        <v>0.80041021975976656</v>
      </c>
      <c r="X11" s="195">
        <f t="shared" si="2"/>
        <v>0.87918765795939147</v>
      </c>
      <c r="Y11" s="195">
        <f t="shared" si="2"/>
        <v>0.71004283675829905</v>
      </c>
      <c r="Z11" s="195">
        <f t="shared" si="2"/>
        <v>0.76382597678787978</v>
      </c>
      <c r="AA11" s="195">
        <f t="shared" si="2"/>
        <v>0.82407824690961218</v>
      </c>
      <c r="AB11" s="195">
        <f t="shared" si="2"/>
        <v>0.59273258493244119</v>
      </c>
      <c r="AC11" s="195">
        <f t="shared" si="2"/>
        <v>0.57909875472326333</v>
      </c>
      <c r="AD11" s="195">
        <f t="shared" si="2"/>
        <v>0.70722886165022869</v>
      </c>
      <c r="AE11" s="195">
        <f t="shared" si="2"/>
        <v>0.6821576221713066</v>
      </c>
      <c r="AF11" s="195">
        <f t="shared" si="2"/>
        <v>0.86276532966398733</v>
      </c>
      <c r="AG11" s="195">
        <f t="shared" si="2"/>
        <v>0.81620365549645912</v>
      </c>
      <c r="AH11" s="195">
        <f t="shared" si="2"/>
        <v>0.52581818181818185</v>
      </c>
      <c r="AI11" s="195">
        <f t="shared" si="2"/>
        <v>0.57130802079249954</v>
      </c>
      <c r="AJ11" s="195">
        <f t="shared" si="2"/>
        <v>0.89255848588432929</v>
      </c>
      <c r="AK11" s="195">
        <f t="shared" si="2"/>
        <v>0.62052228673603604</v>
      </c>
      <c r="AL11" s="195">
        <f t="shared" si="2"/>
        <v>0.68454758361388135</v>
      </c>
      <c r="AM11" s="195">
        <f t="shared" si="2"/>
        <v>0.51442108663836605</v>
      </c>
      <c r="AN11" s="195">
        <f t="shared" si="2"/>
        <v>0.75655430711610483</v>
      </c>
      <c r="AO11" s="195">
        <f t="shared" si="2"/>
        <v>0.57117449921989272</v>
      </c>
      <c r="AP11" s="195">
        <f t="shared" si="2"/>
        <v>0.74887741422189658</v>
      </c>
      <c r="AQ11" s="195">
        <f t="shared" ref="AQ11" si="3">IFERROR(AQ10/AQ7,"")</f>
        <v>0.56586826347305386</v>
      </c>
      <c r="AR11" s="195">
        <f t="shared" ref="AR11:AS11" si="4">IFERROR(AR10/AR7,"")</f>
        <v>0.74428213626556383</v>
      </c>
      <c r="AS11" s="195">
        <f t="shared" si="4"/>
        <v>0.69181338642639589</v>
      </c>
      <c r="AT11" s="195">
        <f t="shared" ref="AT11:AU11" si="5">IFERROR(AT10/AT7,"")</f>
        <v>0.65459204777823043</v>
      </c>
      <c r="AU11" s="195">
        <f t="shared" si="5"/>
        <v>0.8252470799640611</v>
      </c>
      <c r="AV11" s="195">
        <f t="shared" ref="AV11:AW11" si="6">IFERROR(AV10/AV7,"")</f>
        <v>0.64994938212152742</v>
      </c>
      <c r="AW11" s="195">
        <f t="shared" si="6"/>
        <v>0.61901174073886178</v>
      </c>
      <c r="AX11" s="195">
        <f t="shared" ref="AX11:AY11" si="7">IFERROR(AX10/AX7,"")</f>
        <v>0.57935790268537635</v>
      </c>
      <c r="AY11" s="195">
        <f t="shared" si="7"/>
        <v>0.62982763944605535</v>
      </c>
      <c r="AZ11" s="195">
        <f t="shared" ref="AZ11:BA11" si="8">IFERROR(AZ10/AZ7,"")</f>
        <v>0.57735912115515498</v>
      </c>
      <c r="BA11" s="195">
        <f t="shared" si="8"/>
        <v>0.8580215274218348</v>
      </c>
      <c r="BB11" s="195">
        <f t="shared" ref="BB11:BC11" si="9">IFERROR(BB10/BB7,"")</f>
        <v>0.6616422054740182</v>
      </c>
      <c r="BC11" s="195">
        <f t="shared" si="9"/>
        <v>0.54675601583917155</v>
      </c>
      <c r="BD11" s="195">
        <f t="shared" ref="BD11:BE11" si="10">IFERROR(BD10/BD7,"")</f>
        <v>0.53211532971738507</v>
      </c>
      <c r="BE11" s="195">
        <f t="shared" si="10"/>
        <v>0.54963352034178536</v>
      </c>
      <c r="BF11" s="197">
        <f ca="1">IFERROR(BF10/BF7,"")</f>
        <v>0.61064979909203587</v>
      </c>
    </row>
    <row r="12" spans="1:61" ht="14.25" x14ac:dyDescent="0.2">
      <c r="A12" s="194" t="s">
        <v>116</v>
      </c>
      <c r="B12" s="195">
        <f>IFERROR(B9/B10,"")</f>
        <v>0.49162032919568799</v>
      </c>
      <c r="C12" s="195">
        <f>IFERROR(C9/C10,"")</f>
        <v>0.57036914109908932</v>
      </c>
      <c r="D12" s="195">
        <f t="shared" ref="D12:J12" si="11">IFERROR(D9/D10,"")</f>
        <v>0.51470588235294124</v>
      </c>
      <c r="E12" s="195">
        <f t="shared" si="11"/>
        <v>0.48235294117647054</v>
      </c>
      <c r="F12" s="195">
        <f t="shared" si="11"/>
        <v>0.40431750010449852</v>
      </c>
      <c r="G12" s="195">
        <f t="shared" si="11"/>
        <v>0.6198309546266122</v>
      </c>
      <c r="H12" s="195">
        <f t="shared" si="11"/>
        <v>0.80343216095471526</v>
      </c>
      <c r="I12" s="195">
        <f t="shared" si="11"/>
        <v>0.54206011378825869</v>
      </c>
      <c r="J12" s="195">
        <f t="shared" si="11"/>
        <v>0.50852315560890304</v>
      </c>
      <c r="K12" s="195">
        <f t="shared" ref="K12:S12" si="12">IFERROR(K9/K10,"")</f>
        <v>0.47255552513684457</v>
      </c>
      <c r="L12" s="195">
        <f t="shared" si="12"/>
        <v>0.47418338580016051</v>
      </c>
      <c r="M12" s="195">
        <f t="shared" si="12"/>
        <v>0.37811837112220575</v>
      </c>
      <c r="N12" s="195">
        <f t="shared" si="12"/>
        <v>0.40856831701364976</v>
      </c>
      <c r="O12" s="195">
        <f t="shared" si="12"/>
        <v>0.57612843173963557</v>
      </c>
      <c r="P12" s="195">
        <f t="shared" si="12"/>
        <v>0.5048172907166093</v>
      </c>
      <c r="Q12" s="195">
        <f t="shared" si="12"/>
        <v>0.53348373388299863</v>
      </c>
      <c r="R12" s="195">
        <f t="shared" si="12"/>
        <v>0.60268322944134356</v>
      </c>
      <c r="S12" s="195">
        <f t="shared" si="12"/>
        <v>0.41658852573329547</v>
      </c>
      <c r="T12" s="195">
        <f t="shared" ref="T12:AP12" si="13">IFERROR(T9/T10,"")</f>
        <v>0.52918804926570928</v>
      </c>
      <c r="U12" s="195">
        <f t="shared" si="13"/>
        <v>0.59301730369027039</v>
      </c>
      <c r="V12" s="195">
        <f t="shared" si="13"/>
        <v>0.53265191191897832</v>
      </c>
      <c r="W12" s="195">
        <f t="shared" si="13"/>
        <v>0.49162782922227538</v>
      </c>
      <c r="X12" s="195">
        <f t="shared" si="13"/>
        <v>0.49253879230242881</v>
      </c>
      <c r="Y12" s="195">
        <f t="shared" si="13"/>
        <v>0.59591843697379177</v>
      </c>
      <c r="Z12" s="195">
        <f t="shared" si="13"/>
        <v>0.57027994724060405</v>
      </c>
      <c r="AA12" s="195">
        <f t="shared" si="13"/>
        <v>0.49733416809700493</v>
      </c>
      <c r="AB12" s="195">
        <f t="shared" si="13"/>
        <v>0.75490101160025358</v>
      </c>
      <c r="AC12" s="195">
        <f t="shared" si="13"/>
        <v>0.63198918107591118</v>
      </c>
      <c r="AD12" s="195">
        <f t="shared" si="13"/>
        <v>0.60391873796246798</v>
      </c>
      <c r="AE12" s="195">
        <f t="shared" si="13"/>
        <v>0.52459199831565184</v>
      </c>
      <c r="AF12" s="195">
        <f t="shared" si="13"/>
        <v>0.51431930504965617</v>
      </c>
      <c r="AG12" s="195">
        <f t="shared" si="13"/>
        <v>0.49184390787867382</v>
      </c>
      <c r="AH12" s="195">
        <f t="shared" si="13"/>
        <v>0.67911479944674968</v>
      </c>
      <c r="AI12" s="195">
        <f t="shared" si="13"/>
        <v>0.67680712105451624</v>
      </c>
      <c r="AJ12" s="195">
        <f t="shared" si="13"/>
        <v>0.35319126728300609</v>
      </c>
      <c r="AK12" s="195">
        <f t="shared" si="13"/>
        <v>0.3630297333825464</v>
      </c>
      <c r="AL12" s="195">
        <f t="shared" si="13"/>
        <v>0.36451896904983044</v>
      </c>
      <c r="AM12" s="195">
        <f t="shared" si="13"/>
        <v>0.50505546409552904</v>
      </c>
      <c r="AN12" s="195">
        <f t="shared" si="13"/>
        <v>0.37057991513437061</v>
      </c>
      <c r="AO12" s="195">
        <f t="shared" si="13"/>
        <v>0.39332889631103529</v>
      </c>
      <c r="AP12" s="195">
        <f t="shared" si="13"/>
        <v>0.39128263498798066</v>
      </c>
      <c r="AQ12" s="195">
        <f t="shared" ref="AQ12" si="14">IFERROR(AQ9/AQ10,"")</f>
        <v>0.40476190476190477</v>
      </c>
      <c r="AR12" s="195">
        <f t="shared" ref="AR12:AS12" si="15">IFERROR(AR9/AR10,"")</f>
        <v>0.55316785710303085</v>
      </c>
      <c r="AS12" s="195">
        <f t="shared" si="15"/>
        <v>0.57205793489415868</v>
      </c>
      <c r="AT12" s="195">
        <f t="shared" ref="AT12:AU12" si="16">IFERROR(AT9/AT10,"")</f>
        <v>0.61956910868556303</v>
      </c>
      <c r="AU12" s="195">
        <f t="shared" si="16"/>
        <v>0.72781709308655407</v>
      </c>
      <c r="AV12" s="195">
        <f t="shared" ref="AV12:AW12" si="17">IFERROR(AV9/AV10,"")</f>
        <v>0.86058439172463452</v>
      </c>
      <c r="AW12" s="195">
        <f t="shared" si="17"/>
        <v>0.82434621454708346</v>
      </c>
      <c r="AX12" s="195">
        <f t="shared" ref="AX12:AY12" si="18">IFERROR(AX9/AX10,"")</f>
        <v>0.8035255105570891</v>
      </c>
      <c r="AY12" s="195">
        <f t="shared" si="18"/>
        <v>0.86183774318650075</v>
      </c>
      <c r="AZ12" s="195">
        <f t="shared" ref="AZ12:BA12" si="19">IFERROR(AZ9/AZ10,"")</f>
        <v>0.82985169699041472</v>
      </c>
      <c r="BA12" s="195">
        <f t="shared" si="19"/>
        <v>0.65053763440860224</v>
      </c>
      <c r="BB12" s="195">
        <f t="shared" ref="BB12:BC12" si="20">IFERROR(BB9/BB10,"")</f>
        <v>0.79796163069544368</v>
      </c>
      <c r="BC12" s="195">
        <f t="shared" si="20"/>
        <v>0.88523676880222846</v>
      </c>
      <c r="BD12" s="195">
        <f t="shared" ref="BD12:BE12" si="21">IFERROR(BD9/BD10,"")</f>
        <v>0.7773605150214592</v>
      </c>
      <c r="BE12" s="195">
        <f t="shared" si="21"/>
        <v>1.0840967393375578</v>
      </c>
      <c r="BF12" s="197">
        <f ca="1">BF9/BF10</f>
        <v>0.80538304052859599</v>
      </c>
    </row>
    <row r="13" spans="1:61" ht="14.25" x14ac:dyDescent="0.2">
      <c r="A13" s="194" t="s">
        <v>114</v>
      </c>
      <c r="B13" s="195">
        <f>IFERROR(B10/(SUM(B7:B10)),"")</f>
        <v>0.34146091223513453</v>
      </c>
      <c r="C13" s="195">
        <f>IFERROR(C10/(SUM(C7:C10)),"")</f>
        <v>0.35016432006017034</v>
      </c>
      <c r="D13" s="195">
        <f t="shared" ref="D13:J13" si="22">IFERROR(D10/(SUM(D7:D10)),"")</f>
        <v>0.32380952380952382</v>
      </c>
      <c r="E13" s="195">
        <f t="shared" si="22"/>
        <v>0.39719626168224303</v>
      </c>
      <c r="F13" s="195">
        <f t="shared" si="22"/>
        <v>0.32519544403719175</v>
      </c>
      <c r="G13" s="195">
        <f t="shared" si="22"/>
        <v>0.3019527496655684</v>
      </c>
      <c r="H13" s="195">
        <f t="shared" si="22"/>
        <v>0.29531457185050897</v>
      </c>
      <c r="I13" s="195">
        <f t="shared" si="22"/>
        <v>0.33981982577222281</v>
      </c>
      <c r="J13" s="195">
        <f t="shared" si="22"/>
        <v>0.43711082828030384</v>
      </c>
      <c r="K13" s="195">
        <f t="shared" ref="K13:S13" si="23">IFERROR(K10/(SUM(K7:K10)),"")</f>
        <v>0.43457285981526422</v>
      </c>
      <c r="L13" s="195">
        <f t="shared" si="23"/>
        <v>0.3641558735025292</v>
      </c>
      <c r="M13" s="195">
        <f t="shared" si="23"/>
        <v>0.35213756987055683</v>
      </c>
      <c r="N13" s="195">
        <f t="shared" si="23"/>
        <v>0.36758295622034137</v>
      </c>
      <c r="O13" s="195">
        <f t="shared" si="23"/>
        <v>0.33747886634578578</v>
      </c>
      <c r="P13" s="195">
        <f t="shared" si="23"/>
        <v>0.39984811041757778</v>
      </c>
      <c r="Q13" s="195">
        <f t="shared" si="23"/>
        <v>0.3608172862243994</v>
      </c>
      <c r="R13" s="195">
        <f t="shared" si="23"/>
        <v>0.27916701529794025</v>
      </c>
      <c r="S13" s="195">
        <f t="shared" si="23"/>
        <v>0.32379114604470338</v>
      </c>
      <c r="T13" s="195">
        <f t="shared" ref="T13:AP13" si="24">IFERROR(T10/(SUM(T7:T10)),"")</f>
        <v>0.31139368395071088</v>
      </c>
      <c r="U13" s="195">
        <f t="shared" si="24"/>
        <v>0.29516246197355384</v>
      </c>
      <c r="V13" s="195">
        <f t="shared" si="24"/>
        <v>0.28579159309584112</v>
      </c>
      <c r="W13" s="195">
        <f t="shared" si="24"/>
        <v>0.30273553642234713</v>
      </c>
      <c r="X13" s="195">
        <f t="shared" si="24"/>
        <v>0.32383513844471951</v>
      </c>
      <c r="Y13" s="195">
        <f t="shared" si="24"/>
        <v>0.28899711064483158</v>
      </c>
      <c r="Z13" s="195">
        <f t="shared" si="24"/>
        <v>0.29225444013493723</v>
      </c>
      <c r="AA13" s="195">
        <f t="shared" si="24"/>
        <v>0.32637881572104338</v>
      </c>
      <c r="AB13" s="195">
        <f t="shared" si="24"/>
        <v>0.25238373236018635</v>
      </c>
      <c r="AC13" s="195">
        <f t="shared" si="24"/>
        <v>0.26138008069051327</v>
      </c>
      <c r="AD13" s="195">
        <f t="shared" si="24"/>
        <v>0.28755847601521534</v>
      </c>
      <c r="AE13" s="195">
        <f t="shared" si="24"/>
        <v>0.29501567907880699</v>
      </c>
      <c r="AF13" s="195">
        <f t="shared" si="24"/>
        <v>0.33270531700905953</v>
      </c>
      <c r="AG13" s="195">
        <f t="shared" si="24"/>
        <v>0.32821654491976326</v>
      </c>
      <c r="AH13" s="195">
        <f t="shared" si="24"/>
        <v>0.2470105910488555</v>
      </c>
      <c r="AI13" s="195">
        <f t="shared" si="24"/>
        <v>0.24629917146480551</v>
      </c>
      <c r="AJ13" s="195">
        <f t="shared" si="24"/>
        <v>0.35080608327083934</v>
      </c>
      <c r="AK13" s="195">
        <f t="shared" si="24"/>
        <v>0.29476814943653862</v>
      </c>
      <c r="AL13" s="195">
        <f t="shared" si="24"/>
        <v>0.30422958817068962</v>
      </c>
      <c r="AM13" s="195">
        <f t="shared" si="24"/>
        <v>0.23779727401965184</v>
      </c>
      <c r="AN13" s="195">
        <f t="shared" si="24"/>
        <v>0.31443184345118963</v>
      </c>
      <c r="AO13" s="195">
        <f t="shared" si="24"/>
        <v>0.28541447325265507</v>
      </c>
      <c r="AP13" s="195">
        <f t="shared" si="24"/>
        <v>0.3091703893890585</v>
      </c>
      <c r="AQ13" s="195">
        <f t="shared" ref="AQ13" si="25">IFERROR(AQ10/(SUM(AQ7:AQ10)),"")</f>
        <v>0.2739130434782609</v>
      </c>
      <c r="AR13" s="195">
        <f t="shared" ref="AR13:AS13" si="26">IFERROR(AR10/(SUM(AR7:AR10)),"")</f>
        <v>0.28928482006711559</v>
      </c>
      <c r="AS13" s="195">
        <f t="shared" si="26"/>
        <v>0.28222300409621132</v>
      </c>
      <c r="AT13" s="195">
        <f t="shared" ref="AT13:AU13" si="27">IFERROR(AT10/(SUM(AT7:AT10)),"")</f>
        <v>0.27904829226392547</v>
      </c>
      <c r="AU13" s="195">
        <f t="shared" si="27"/>
        <v>0.28586990351696234</v>
      </c>
      <c r="AV13" s="195">
        <f t="shared" ref="AV13:AW13" si="28">IFERROR(AV10/(SUM(AV7:AV10)),"")</f>
        <v>0.25800538571036219</v>
      </c>
      <c r="AW13" s="195">
        <f t="shared" si="28"/>
        <v>0.25633368250172078</v>
      </c>
      <c r="AX13" s="195">
        <f t="shared" ref="AX13:AY13" si="29">IFERROR(AX10/(SUM(AX7:AX10)),"")</f>
        <v>0.25043170373722151</v>
      </c>
      <c r="AY13" s="195">
        <f t="shared" si="29"/>
        <v>0.2598805075891481</v>
      </c>
      <c r="AZ13" s="195">
        <f t="shared" ref="AZ13:BA13" si="30">IFERROR(AZ10/(SUM(AZ7:AZ10)),"")</f>
        <v>0.24889467934286577</v>
      </c>
      <c r="BA13" s="195">
        <f t="shared" si="30"/>
        <v>0.30885608856088559</v>
      </c>
      <c r="BB13" s="195">
        <f t="shared" ref="BB13:BC13" si="31">IFERROR(BB10/(SUM(BB7:BB10)),"")</f>
        <v>0.26434231378763867</v>
      </c>
      <c r="BC13" s="195">
        <f t="shared" si="31"/>
        <v>0.24505119453924915</v>
      </c>
      <c r="BD13" s="195">
        <f t="shared" ref="BD13:BE13" si="32">IFERROR(BD10/(SUM(BD7:BD10)),"")</f>
        <v>0.24578059071729957</v>
      </c>
      <c r="BE13" s="195">
        <f t="shared" si="32"/>
        <v>0.21293528067572037</v>
      </c>
      <c r="BF13" s="197">
        <f ca="1">IFERROR(BF10/(SUM(BF7:BF10)),0)</f>
        <v>0.25816049629243931</v>
      </c>
    </row>
    <row r="14" spans="1:61" ht="14.25" x14ac:dyDescent="0.2"/>
    <row r="15" spans="1:61" ht="14.25" x14ac:dyDescent="0.2"/>
    <row r="16" spans="1:61" ht="18" x14ac:dyDescent="0.2">
      <c r="A16" s="208" t="s">
        <v>52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</row>
    <row r="17" spans="1:59" ht="15" x14ac:dyDescent="0.2">
      <c r="A17" s="187" t="s">
        <v>35</v>
      </c>
      <c r="B17" s="215">
        <v>8.9253970000000002</v>
      </c>
      <c r="C17" s="215">
        <v>3.1301260000000002</v>
      </c>
      <c r="D17" s="215">
        <v>4.5</v>
      </c>
      <c r="E17" s="215">
        <v>1.7</v>
      </c>
      <c r="F17" s="215">
        <v>4.8503400000000001</v>
      </c>
      <c r="G17" s="215">
        <v>3.5350980000000001</v>
      </c>
      <c r="H17" s="215">
        <v>6.8901529999999998</v>
      </c>
      <c r="I17" s="215">
        <v>7.750591</v>
      </c>
      <c r="J17" s="215">
        <v>4.6106309999999997</v>
      </c>
      <c r="K17" s="215">
        <v>4.036035</v>
      </c>
      <c r="L17" s="215">
        <v>4.9944230000000003</v>
      </c>
      <c r="M17" s="215">
        <v>8.8925660000000004</v>
      </c>
      <c r="N17" s="215">
        <v>8.5153099999999995</v>
      </c>
      <c r="O17" s="276">
        <v>7.379283</v>
      </c>
      <c r="P17" s="280">
        <v>10.164415</v>
      </c>
      <c r="Q17" s="280">
        <v>6.9391059999999998</v>
      </c>
      <c r="R17" s="269">
        <v>8.1128839999999993</v>
      </c>
      <c r="S17" s="277">
        <v>6.8432000000000004</v>
      </c>
      <c r="T17" s="277">
        <v>6.0706439999999997</v>
      </c>
      <c r="U17" s="277">
        <v>8.797898</v>
      </c>
      <c r="V17" s="277">
        <v>11.472113999999999</v>
      </c>
      <c r="W17" s="277">
        <v>8.1990060000000007</v>
      </c>
      <c r="X17" s="277">
        <v>7.5510859999999997</v>
      </c>
      <c r="Y17" s="277">
        <v>9.9122280000000007</v>
      </c>
      <c r="Z17" s="277">
        <v>7.9044299999999996</v>
      </c>
      <c r="AA17" s="277">
        <v>9.6790330000000004</v>
      </c>
      <c r="AB17" s="277">
        <v>11.105392999999999</v>
      </c>
      <c r="AC17" s="277">
        <v>12.503417000000001</v>
      </c>
      <c r="AD17" s="277">
        <v>14.453314000000001</v>
      </c>
      <c r="AE17" s="277">
        <v>9.1932019999999994</v>
      </c>
      <c r="AF17" s="277">
        <v>4.2813049999999997</v>
      </c>
      <c r="AG17" s="277">
        <v>10.725926000000001</v>
      </c>
      <c r="AH17" s="277">
        <v>4.45</v>
      </c>
      <c r="AI17" s="277">
        <v>6.9201129999999997</v>
      </c>
      <c r="AJ17" s="277">
        <v>6.8747059999999998</v>
      </c>
      <c r="AK17" s="277">
        <v>8.6652939999999994</v>
      </c>
      <c r="AL17" s="277">
        <v>4.951085</v>
      </c>
      <c r="AM17" s="277">
        <v>5.3635929999999998</v>
      </c>
      <c r="AN17" s="277">
        <v>7.73</v>
      </c>
      <c r="AO17" s="277">
        <v>6.2710429999999997</v>
      </c>
      <c r="AP17" s="277">
        <v>10.243969999999999</v>
      </c>
      <c r="AQ17" s="277">
        <v>8.1</v>
      </c>
      <c r="AR17" s="277">
        <v>7.3756139999999997</v>
      </c>
      <c r="AS17" s="277">
        <v>10.73279</v>
      </c>
      <c r="AT17" s="277">
        <v>9.6520189999999992</v>
      </c>
      <c r="AU17" s="277">
        <v>1.479671</v>
      </c>
      <c r="AV17" s="277">
        <v>0.16625000000000001</v>
      </c>
      <c r="AW17" s="277">
        <v>0.22390499999999999</v>
      </c>
      <c r="AX17" s="277">
        <v>0.44196999999999997</v>
      </c>
      <c r="AY17" s="277">
        <v>8.1975999999999993E-2</v>
      </c>
      <c r="AZ17" s="277">
        <v>9.5144999999999993E-2</v>
      </c>
      <c r="BA17" s="277">
        <v>0.15</v>
      </c>
      <c r="BB17" s="277">
        <v>2.1249600000000002</v>
      </c>
      <c r="BC17" s="277">
        <v>0.144706</v>
      </c>
      <c r="BD17" s="277">
        <v>0.12</v>
      </c>
      <c r="BE17" s="277">
        <v>1.1128000000000001E-2</v>
      </c>
      <c r="BF17" s="211">
        <f ca="1">SUM(OFFSET(BF17,0,-1,):OFFSET(BF17,0,-8))</f>
        <v>3.1698850000000003</v>
      </c>
    </row>
    <row r="18" spans="1:59" ht="15" x14ac:dyDescent="0.2">
      <c r="A18" s="187" t="s">
        <v>36</v>
      </c>
      <c r="B18" s="215">
        <v>4.9273730000000002</v>
      </c>
      <c r="C18" s="215">
        <v>4.2858840000000002</v>
      </c>
      <c r="D18" s="215">
        <v>4</v>
      </c>
      <c r="E18" s="215">
        <v>2.1</v>
      </c>
      <c r="F18" s="215">
        <v>5.7592809999999997</v>
      </c>
      <c r="G18" s="215">
        <v>4.8546379999999996</v>
      </c>
      <c r="H18" s="215">
        <v>5.7304370000000002</v>
      </c>
      <c r="I18" s="215">
        <v>3.9287390000000002</v>
      </c>
      <c r="J18" s="215">
        <v>3.0913240000000002</v>
      </c>
      <c r="K18" s="215">
        <v>4.9193600000000002</v>
      </c>
      <c r="L18" s="215">
        <v>5.2691249999999998</v>
      </c>
      <c r="M18" s="215">
        <v>8.2264149999999994</v>
      </c>
      <c r="N18" s="215">
        <v>6.3160299999999996</v>
      </c>
      <c r="O18" s="276">
        <v>4.5722950000000004</v>
      </c>
      <c r="P18" s="280">
        <v>0.88493599999999994</v>
      </c>
      <c r="Q18" s="280">
        <v>4.0492080000000001</v>
      </c>
      <c r="R18" s="269">
        <v>9.3514630000000007</v>
      </c>
      <c r="S18" s="277">
        <v>5.7985749999999996</v>
      </c>
      <c r="T18" s="277">
        <v>6.5044620000000002</v>
      </c>
      <c r="U18" s="277">
        <v>9.5280500000000004</v>
      </c>
      <c r="V18" s="277">
        <v>10.403971</v>
      </c>
      <c r="W18" s="277">
        <v>7.1574369999999998</v>
      </c>
      <c r="X18" s="277">
        <v>7.1632809999999996</v>
      </c>
      <c r="Y18" s="277">
        <v>7.4018090000000001</v>
      </c>
      <c r="Z18" s="277">
        <v>7.6232420000000003</v>
      </c>
      <c r="AA18" s="277">
        <v>8.4042200000000005</v>
      </c>
      <c r="AB18" s="277">
        <v>8.5372640000000004</v>
      </c>
      <c r="AC18" s="277">
        <v>10.775608</v>
      </c>
      <c r="AD18" s="277">
        <v>11.304411999999999</v>
      </c>
      <c r="AE18" s="277">
        <v>8.604616</v>
      </c>
      <c r="AF18" s="277">
        <v>10.172537</v>
      </c>
      <c r="AG18" s="277">
        <v>11.980087999999999</v>
      </c>
      <c r="AH18" s="277">
        <v>8.3699999999999992</v>
      </c>
      <c r="AI18" s="277">
        <v>6.5630470000000001</v>
      </c>
      <c r="AJ18" s="277">
        <v>6.4119650000000004</v>
      </c>
      <c r="AK18" s="277">
        <v>6.9657739999999997</v>
      </c>
      <c r="AL18" s="277">
        <v>5.3875729999999997</v>
      </c>
      <c r="AM18" s="277">
        <v>4.6424320000000003</v>
      </c>
      <c r="AN18" s="277">
        <v>8.73</v>
      </c>
      <c r="AO18" s="277">
        <v>6.4362560000000002</v>
      </c>
      <c r="AP18" s="277">
        <v>11.981895</v>
      </c>
      <c r="AQ18" s="277">
        <v>8.36</v>
      </c>
      <c r="AR18" s="277">
        <v>8.6404669999999992</v>
      </c>
      <c r="AS18" s="277">
        <v>10.018687</v>
      </c>
      <c r="AT18" s="277">
        <v>10.472263999999999</v>
      </c>
      <c r="AU18" s="277">
        <v>12.62</v>
      </c>
      <c r="AV18" s="277">
        <v>10.365437</v>
      </c>
      <c r="AW18" s="277">
        <v>14.673698</v>
      </c>
      <c r="AX18" s="277">
        <v>13.957210999999999</v>
      </c>
      <c r="AY18" s="277">
        <v>15.766358</v>
      </c>
      <c r="AZ18" s="277">
        <v>15.805075</v>
      </c>
      <c r="BA18" s="277">
        <v>10.67</v>
      </c>
      <c r="BB18" s="277">
        <v>12.62</v>
      </c>
      <c r="BC18" s="277">
        <v>14.23</v>
      </c>
      <c r="BD18" s="277">
        <v>14.39</v>
      </c>
      <c r="BE18" s="277">
        <v>2.4700310000000001</v>
      </c>
      <c r="BF18" s="211">
        <f ca="1">SUM(OFFSET(BF18,0,-1,):OFFSET(BF18,0,-8))</f>
        <v>99.908675000000017</v>
      </c>
    </row>
    <row r="19" spans="1:59" ht="15" x14ac:dyDescent="0.2">
      <c r="A19" s="187" t="s">
        <v>51</v>
      </c>
      <c r="B19" s="215">
        <v>2.1634669999999998</v>
      </c>
      <c r="C19" s="215">
        <v>2.8002379999999998</v>
      </c>
      <c r="D19" s="215">
        <v>2.8</v>
      </c>
      <c r="E19" s="215">
        <v>3.2</v>
      </c>
      <c r="F19" s="215">
        <v>3.0072429999999999</v>
      </c>
      <c r="G19" s="215">
        <v>1.6414200000000001</v>
      </c>
      <c r="H19" s="215">
        <v>3.2452320000000001</v>
      </c>
      <c r="I19" s="215">
        <v>3.7604000000000002</v>
      </c>
      <c r="J19" s="215">
        <v>2.1716250000000001</v>
      </c>
      <c r="K19" s="275">
        <v>3.3379910000000002</v>
      </c>
      <c r="L19" s="215">
        <v>2.1484429999999999</v>
      </c>
      <c r="M19" s="215">
        <v>2.6724969999999999</v>
      </c>
      <c r="N19" s="215">
        <v>3.2203870000000001</v>
      </c>
      <c r="O19" s="276">
        <v>1.1886239999999999</v>
      </c>
      <c r="P19" s="280">
        <v>3.6634030000000002</v>
      </c>
      <c r="Q19" s="280">
        <v>2.5422380000000002</v>
      </c>
      <c r="R19" s="269">
        <v>3.3550749999999998</v>
      </c>
      <c r="S19" s="277">
        <v>1.622215</v>
      </c>
      <c r="T19" s="277">
        <v>1.2223630000000001</v>
      </c>
      <c r="U19" s="277">
        <v>2.7359789999999999</v>
      </c>
      <c r="V19" s="277">
        <v>2.703951</v>
      </c>
      <c r="W19" s="277">
        <v>1.847226</v>
      </c>
      <c r="X19" s="277">
        <v>2.73441</v>
      </c>
      <c r="Y19" s="277">
        <v>2.1900659999999998</v>
      </c>
      <c r="Z19" s="277">
        <v>2.5348549999999999</v>
      </c>
      <c r="AA19" s="277">
        <v>2.6367370000000001</v>
      </c>
      <c r="AB19" s="277">
        <v>2.4552139999999998</v>
      </c>
      <c r="AC19" s="277">
        <v>1.705554</v>
      </c>
      <c r="AD19" s="277">
        <v>2.6672720000000001</v>
      </c>
      <c r="AE19" s="277">
        <v>1.4853510000000001</v>
      </c>
      <c r="AF19" s="277">
        <v>3.1982240000000002</v>
      </c>
      <c r="AG19" s="277">
        <v>2.7950749999999998</v>
      </c>
      <c r="AH19" s="277">
        <v>1.82</v>
      </c>
      <c r="AI19" s="277">
        <v>1.769217</v>
      </c>
      <c r="AJ19" s="277">
        <v>2.2293949999999998</v>
      </c>
      <c r="AK19" s="277">
        <v>2.2013880000000001</v>
      </c>
      <c r="AL19" s="277">
        <v>1.548157</v>
      </c>
      <c r="AM19" s="277">
        <v>1.3106640000000001</v>
      </c>
      <c r="AN19" s="277">
        <v>2.65</v>
      </c>
      <c r="AO19" s="277">
        <v>1.4518329999999999</v>
      </c>
      <c r="AP19" s="277">
        <v>4.28796</v>
      </c>
      <c r="AQ19" s="277">
        <v>2.29</v>
      </c>
      <c r="AR19" s="277">
        <v>3.6235599999999999</v>
      </c>
      <c r="AS19" s="277">
        <v>4.1952299999999996</v>
      </c>
      <c r="AT19" s="277">
        <v>2.0271020000000002</v>
      </c>
      <c r="AU19" s="277">
        <v>4.93</v>
      </c>
      <c r="AV19" s="277">
        <v>3.2119080000000002</v>
      </c>
      <c r="AW19" s="277">
        <v>4.0922640000000001</v>
      </c>
      <c r="AX19" s="277">
        <v>4.7556750000000001</v>
      </c>
      <c r="AY19" s="277">
        <v>5.0646820000000004</v>
      </c>
      <c r="AZ19" s="277">
        <v>3.6924169999999998</v>
      </c>
      <c r="BA19" s="277">
        <v>4.93</v>
      </c>
      <c r="BB19" s="277">
        <v>4.75</v>
      </c>
      <c r="BC19" s="277">
        <v>3.87</v>
      </c>
      <c r="BD19" s="277">
        <v>3.29</v>
      </c>
      <c r="BE19" s="277">
        <v>0.40723900000000002</v>
      </c>
      <c r="BF19" s="211">
        <f ca="1">SUM(OFFSET(BF19,0,-1,):OFFSET(BF19,0,-8))</f>
        <v>30.760013000000001</v>
      </c>
    </row>
    <row r="20" spans="1:59" s="212" customFormat="1" ht="15" x14ac:dyDescent="0.2">
      <c r="A20" s="212" t="s">
        <v>41</v>
      </c>
      <c r="B20" s="216">
        <v>3.5865040000000001</v>
      </c>
      <c r="C20" s="216">
        <v>2.6633049999999998</v>
      </c>
      <c r="D20" s="216">
        <v>3.6</v>
      </c>
      <c r="E20" s="216">
        <v>3.5</v>
      </c>
      <c r="F20" s="216">
        <v>3.599151</v>
      </c>
      <c r="G20" s="216">
        <v>2.143929</v>
      </c>
      <c r="H20" s="216">
        <v>3.777123</v>
      </c>
      <c r="I20" s="216">
        <v>4.9898879999999997</v>
      </c>
      <c r="J20" s="216">
        <v>5.5922140000000002</v>
      </c>
      <c r="K20" s="275">
        <v>5.5622930000000004</v>
      </c>
      <c r="L20" s="216">
        <v>2.51925</v>
      </c>
      <c r="M20" s="216">
        <v>5.9241640000000002</v>
      </c>
      <c r="N20" s="216">
        <v>5.6275170000000001</v>
      </c>
      <c r="O20" s="276">
        <v>3.2721100000000001</v>
      </c>
      <c r="P20" s="280">
        <v>6.0575809999999999</v>
      </c>
      <c r="Q20" s="280">
        <v>4.6784350000000003</v>
      </c>
      <c r="R20" s="269">
        <v>3.242156</v>
      </c>
      <c r="S20" s="277">
        <v>2.2671380000000001</v>
      </c>
      <c r="T20" s="277">
        <v>1.8272969999999999</v>
      </c>
      <c r="U20" s="277">
        <v>4.618544</v>
      </c>
      <c r="V20" s="277">
        <v>3.1841539999999999</v>
      </c>
      <c r="W20" s="277">
        <v>3.2378130000000001</v>
      </c>
      <c r="X20" s="277">
        <v>3.3593350000000002</v>
      </c>
      <c r="Y20" s="277">
        <v>3.0384959999999999</v>
      </c>
      <c r="Z20" s="277">
        <v>3.23041</v>
      </c>
      <c r="AA20" s="277">
        <v>3.3743430000000001</v>
      </c>
      <c r="AB20" s="277">
        <v>3.3241670000000001</v>
      </c>
      <c r="AC20" s="277">
        <v>3.2033269999999998</v>
      </c>
      <c r="AD20" s="277">
        <v>5.3825229999999999</v>
      </c>
      <c r="AE20" s="277">
        <v>3.6925059999999998</v>
      </c>
      <c r="AF20" s="277">
        <v>5.9159810000000004</v>
      </c>
      <c r="AG20" s="277">
        <v>6.5758559999999999</v>
      </c>
      <c r="AH20" s="277">
        <v>4.0599999999999996</v>
      </c>
      <c r="AI20" s="277">
        <v>3.6685789999999998</v>
      </c>
      <c r="AJ20" s="277">
        <v>3.0899730000000001</v>
      </c>
      <c r="AK20" s="277">
        <v>3.567237</v>
      </c>
      <c r="AL20" s="277">
        <v>2.410568</v>
      </c>
      <c r="AM20" s="277">
        <v>2.0961530000000002</v>
      </c>
      <c r="AN20" s="277">
        <v>4.83</v>
      </c>
      <c r="AO20" s="277">
        <v>2.8622899999999998</v>
      </c>
      <c r="AP20" s="277">
        <v>6.2708969999999997</v>
      </c>
      <c r="AQ20" s="277">
        <v>3.92</v>
      </c>
      <c r="AR20" s="277">
        <v>5.1034699999999997</v>
      </c>
      <c r="AS20" s="277">
        <v>5.9519159999999998</v>
      </c>
      <c r="AT20" s="277">
        <v>5.824681</v>
      </c>
      <c r="AU20" s="277">
        <v>7.26</v>
      </c>
      <c r="AV20" s="277">
        <v>6.6684080000000003</v>
      </c>
      <c r="AW20" s="277">
        <v>9.8699100000000008</v>
      </c>
      <c r="AX20" s="277">
        <v>7.4775450000000001</v>
      </c>
      <c r="AY20" s="277">
        <v>9.6378590000000006</v>
      </c>
      <c r="AZ20" s="277">
        <v>9.2836210000000001</v>
      </c>
      <c r="BA20" s="277">
        <v>6.82</v>
      </c>
      <c r="BB20" s="277">
        <v>8.5299999999999994</v>
      </c>
      <c r="BC20" s="277">
        <v>10.78</v>
      </c>
      <c r="BD20" s="277">
        <v>9.8800000000000008</v>
      </c>
      <c r="BE20" s="277">
        <v>1.182898</v>
      </c>
      <c r="BF20" s="211">
        <f ca="1">SUM(OFFSET(BF20,0,-1,):OFFSET(BF20,0,-8))</f>
        <v>63.591923000000008</v>
      </c>
      <c r="BG20" s="214"/>
    </row>
    <row r="21" spans="1:59" ht="14.25" x14ac:dyDescent="0.2">
      <c r="A21" s="194" t="s">
        <v>40</v>
      </c>
      <c r="B21" s="195">
        <f>IFERROR(B20/B17,"")</f>
        <v>0.40183131349787576</v>
      </c>
      <c r="C21" s="195">
        <f>IFERROR(C20/C17,"")</f>
        <v>0.85086191418492407</v>
      </c>
      <c r="D21" s="195">
        <f t="shared" ref="D21:J21" si="33">IFERROR(D20/D17,"")</f>
        <v>0.8</v>
      </c>
      <c r="E21" s="195">
        <f t="shared" si="33"/>
        <v>2.0588235294117649</v>
      </c>
      <c r="F21" s="195">
        <f t="shared" si="33"/>
        <v>0.74204097032372984</v>
      </c>
      <c r="G21" s="195">
        <f t="shared" si="33"/>
        <v>0.60646946704164917</v>
      </c>
      <c r="H21" s="195">
        <f t="shared" si="33"/>
        <v>0.54819145525505752</v>
      </c>
      <c r="I21" s="195">
        <f t="shared" si="33"/>
        <v>0.64380742062121454</v>
      </c>
      <c r="J21" s="195">
        <f t="shared" si="33"/>
        <v>1.2128955884780197</v>
      </c>
      <c r="K21" s="195">
        <f t="shared" ref="K21:S21" si="34">IFERROR(K20/K17,"")</f>
        <v>1.3781577711788922</v>
      </c>
      <c r="L21" s="195">
        <f t="shared" si="34"/>
        <v>0.50441262183839852</v>
      </c>
      <c r="M21" s="195">
        <f t="shared" si="34"/>
        <v>0.66619286266753597</v>
      </c>
      <c r="N21" s="195">
        <f t="shared" si="34"/>
        <v>0.66087047917222042</v>
      </c>
      <c r="O21" s="195">
        <f t="shared" si="34"/>
        <v>0.44341841883554273</v>
      </c>
      <c r="P21" s="195">
        <f t="shared" si="34"/>
        <v>0.59595962974750638</v>
      </c>
      <c r="Q21" s="195">
        <f t="shared" si="34"/>
        <v>0.67421293175230357</v>
      </c>
      <c r="R21" s="195">
        <f t="shared" si="34"/>
        <v>0.39963051363732061</v>
      </c>
      <c r="S21" s="195">
        <f t="shared" si="34"/>
        <v>0.33129793079261166</v>
      </c>
      <c r="T21" s="195">
        <f t="shared" ref="T21:AP21" si="35">IFERROR(T20/T17,"")</f>
        <v>0.30100546169401465</v>
      </c>
      <c r="U21" s="195">
        <f t="shared" si="35"/>
        <v>0.52495993929459062</v>
      </c>
      <c r="V21" s="195">
        <f t="shared" si="35"/>
        <v>0.27755599360327138</v>
      </c>
      <c r="W21" s="195">
        <f t="shared" si="35"/>
        <v>0.39490311386526605</v>
      </c>
      <c r="X21" s="195">
        <f t="shared" si="35"/>
        <v>0.44488104095225511</v>
      </c>
      <c r="Y21" s="195">
        <f t="shared" si="35"/>
        <v>0.30654016433036041</v>
      </c>
      <c r="Z21" s="195">
        <f t="shared" si="35"/>
        <v>0.40868348508368096</v>
      </c>
      <c r="AA21" s="195">
        <f t="shared" si="35"/>
        <v>0.34862397927561567</v>
      </c>
      <c r="AB21" s="195">
        <f t="shared" si="35"/>
        <v>0.29932907372120915</v>
      </c>
      <c r="AC21" s="195">
        <f t="shared" si="35"/>
        <v>0.25619612622693455</v>
      </c>
      <c r="AD21" s="195">
        <f t="shared" si="35"/>
        <v>0.37240753227944812</v>
      </c>
      <c r="AE21" s="195">
        <f t="shared" si="35"/>
        <v>0.40165613678455014</v>
      </c>
      <c r="AF21" s="195">
        <f t="shared" si="35"/>
        <v>1.3818172262896478</v>
      </c>
      <c r="AG21" s="195">
        <f t="shared" si="35"/>
        <v>0.61308049300358769</v>
      </c>
      <c r="AH21" s="195">
        <f t="shared" si="35"/>
        <v>0.91235955056179763</v>
      </c>
      <c r="AI21" s="195">
        <f t="shared" si="35"/>
        <v>0.53013281719532612</v>
      </c>
      <c r="AJ21" s="195">
        <f t="shared" si="35"/>
        <v>0.4494698391465759</v>
      </c>
      <c r="AK21" s="195">
        <f t="shared" si="35"/>
        <v>0.41166947134165327</v>
      </c>
      <c r="AL21" s="195">
        <f t="shared" si="35"/>
        <v>0.48687671490188517</v>
      </c>
      <c r="AM21" s="195">
        <f t="shared" si="35"/>
        <v>0.390811346051052</v>
      </c>
      <c r="AN21" s="195">
        <f t="shared" si="35"/>
        <v>0.62483829236739974</v>
      </c>
      <c r="AO21" s="195">
        <f t="shared" si="35"/>
        <v>0.45642965611940467</v>
      </c>
      <c r="AP21" s="195">
        <f t="shared" si="35"/>
        <v>0.61215495554945987</v>
      </c>
      <c r="AQ21" s="195">
        <f t="shared" ref="AQ21" si="36">IFERROR(AQ20/AQ17,"")</f>
        <v>0.48395061728395061</v>
      </c>
      <c r="AR21" s="195">
        <f t="shared" ref="AR21:AS21" si="37">IFERROR(AR20/AR17,"")</f>
        <v>0.69193832540585776</v>
      </c>
      <c r="AS21" s="195">
        <f t="shared" si="37"/>
        <v>0.55455440756783647</v>
      </c>
      <c r="AT21" s="195">
        <f t="shared" ref="AT21:AU21" si="38">IFERROR(AT20/AT17,"")</f>
        <v>0.60346762682501975</v>
      </c>
      <c r="AU21" s="195">
        <f t="shared" si="38"/>
        <v>4.90649610622902</v>
      </c>
      <c r="AV21" s="195">
        <f t="shared" ref="AV21:AW21" si="39">IFERROR(AV20/AV17,"")</f>
        <v>40.110724812030078</v>
      </c>
      <c r="AW21" s="195">
        <f t="shared" si="39"/>
        <v>44.080793193541908</v>
      </c>
      <c r="AX21" s="195">
        <f t="shared" ref="AX21:AY21" si="40">IFERROR(AX20/AX17,"")</f>
        <v>16.918670950517004</v>
      </c>
      <c r="AY21" s="195">
        <f t="shared" si="40"/>
        <v>117.56927637357278</v>
      </c>
      <c r="AZ21" s="195">
        <f t="shared" ref="AZ21:BA21" si="41">IFERROR(AZ20/AZ17,"")</f>
        <v>97.573398497030851</v>
      </c>
      <c r="BA21" s="195">
        <f t="shared" si="41"/>
        <v>45.466666666666669</v>
      </c>
      <c r="BB21" s="195">
        <f t="shared" ref="BB21:BC21" si="42">IFERROR(BB20/BB17,"")</f>
        <v>4.0141932083427445</v>
      </c>
      <c r="BC21" s="195">
        <f t="shared" si="42"/>
        <v>74.495874393598044</v>
      </c>
      <c r="BD21" s="195">
        <f t="shared" ref="BD21:BE21" si="43">IFERROR(BD20/BD17,"")</f>
        <v>82.333333333333343</v>
      </c>
      <c r="BE21" s="195">
        <f t="shared" si="43"/>
        <v>106.29924514737598</v>
      </c>
      <c r="BF21" s="197">
        <f ca="1">IFERROR(BF20/BF17,"")</f>
        <v>20.06127130794966</v>
      </c>
    </row>
    <row r="22" spans="1:59" ht="14.25" x14ac:dyDescent="0.2">
      <c r="A22" s="194" t="s">
        <v>50</v>
      </c>
      <c r="B22" s="195">
        <f>IFERROR(B20/B18,"")</f>
        <v>0.72787345305500517</v>
      </c>
      <c r="C22" s="195">
        <f>IFERROR(C20/C18,"")</f>
        <v>0.62141322536960863</v>
      </c>
      <c r="D22" s="195">
        <f t="shared" ref="D22:J22" si="44">IFERROR(D20/D18,"")</f>
        <v>0.9</v>
      </c>
      <c r="E22" s="195">
        <f t="shared" si="44"/>
        <v>1.6666666666666665</v>
      </c>
      <c r="F22" s="195">
        <f t="shared" si="44"/>
        <v>0.6249306119982686</v>
      </c>
      <c r="G22" s="195">
        <f t="shared" si="44"/>
        <v>0.4416248956152859</v>
      </c>
      <c r="H22" s="195">
        <f t="shared" si="44"/>
        <v>0.65913350063878196</v>
      </c>
      <c r="I22" s="195">
        <f t="shared" si="44"/>
        <v>1.2700991335896834</v>
      </c>
      <c r="J22" s="195">
        <f t="shared" si="44"/>
        <v>1.8090028738495221</v>
      </c>
      <c r="K22" s="195">
        <f t="shared" ref="K22:S22" si="45">IFERROR(K20/K18,"")</f>
        <v>1.130694439927145</v>
      </c>
      <c r="L22" s="195">
        <f t="shared" si="45"/>
        <v>0.47811543662372785</v>
      </c>
      <c r="M22" s="195">
        <f t="shared" si="45"/>
        <v>0.7201392100933397</v>
      </c>
      <c r="N22" s="195">
        <f t="shared" si="45"/>
        <v>0.89098959314632775</v>
      </c>
      <c r="O22" s="195">
        <f t="shared" si="45"/>
        <v>0.7156384266544481</v>
      </c>
      <c r="P22" s="195">
        <f t="shared" si="45"/>
        <v>6.8452193152951173</v>
      </c>
      <c r="Q22" s="195">
        <f t="shared" si="45"/>
        <v>1.1553950797291719</v>
      </c>
      <c r="R22" s="195">
        <f t="shared" si="45"/>
        <v>0.34670040399026331</v>
      </c>
      <c r="S22" s="195">
        <f t="shared" si="45"/>
        <v>0.39098192228262985</v>
      </c>
      <c r="T22" s="195">
        <f t="shared" ref="T22:AP22" si="46">IFERROR(T20/T18,"")</f>
        <v>0.28092976790394036</v>
      </c>
      <c r="U22" s="195">
        <f t="shared" si="46"/>
        <v>0.48473129339161736</v>
      </c>
      <c r="V22" s="195">
        <f t="shared" si="46"/>
        <v>0.30605179503095498</v>
      </c>
      <c r="W22" s="195">
        <f t="shared" si="46"/>
        <v>0.4523704504838813</v>
      </c>
      <c r="X22" s="195">
        <f t="shared" si="46"/>
        <v>0.46896596685234049</v>
      </c>
      <c r="Y22" s="195">
        <f t="shared" si="46"/>
        <v>0.4105072151956366</v>
      </c>
      <c r="Z22" s="195">
        <f t="shared" si="46"/>
        <v>0.42375802840838583</v>
      </c>
      <c r="AA22" s="195">
        <f t="shared" si="46"/>
        <v>0.40150579113826146</v>
      </c>
      <c r="AB22" s="195">
        <f t="shared" si="46"/>
        <v>0.38937146608093648</v>
      </c>
      <c r="AC22" s="195">
        <f t="shared" si="46"/>
        <v>0.29727575464883277</v>
      </c>
      <c r="AD22" s="195">
        <f t="shared" si="46"/>
        <v>0.47614356235423838</v>
      </c>
      <c r="AE22" s="195">
        <f t="shared" si="46"/>
        <v>0.42913082931301055</v>
      </c>
      <c r="AF22" s="195">
        <f t="shared" si="46"/>
        <v>0.58156396973537672</v>
      </c>
      <c r="AG22" s="195">
        <f t="shared" si="46"/>
        <v>0.54889880608556474</v>
      </c>
      <c r="AH22" s="195">
        <f t="shared" si="46"/>
        <v>0.48506571087216249</v>
      </c>
      <c r="AI22" s="195">
        <f t="shared" si="46"/>
        <v>0.55897497001011875</v>
      </c>
      <c r="AJ22" s="195">
        <f t="shared" si="46"/>
        <v>0.48190734041748512</v>
      </c>
      <c r="AK22" s="195">
        <f t="shared" si="46"/>
        <v>0.51210920710318775</v>
      </c>
      <c r="AL22" s="195">
        <f t="shared" si="46"/>
        <v>0.44743115313704335</v>
      </c>
      <c r="AM22" s="195">
        <f t="shared" si="46"/>
        <v>0.45152045307287214</v>
      </c>
      <c r="AN22" s="195">
        <f t="shared" si="46"/>
        <v>0.5532646048109966</v>
      </c>
      <c r="AO22" s="195">
        <f t="shared" si="46"/>
        <v>0.44471351046322577</v>
      </c>
      <c r="AP22" s="195">
        <f t="shared" si="46"/>
        <v>0.52336437600229346</v>
      </c>
      <c r="AQ22" s="195">
        <f t="shared" ref="AQ22" si="47">IFERROR(AQ20/AQ18,"")</f>
        <v>0.46889952153110048</v>
      </c>
      <c r="AR22" s="195">
        <f t="shared" ref="AR22:AS22" si="48">IFERROR(AR20/AR18,"")</f>
        <v>0.59064747310533106</v>
      </c>
      <c r="AS22" s="195">
        <f t="shared" si="48"/>
        <v>0.59408144001304763</v>
      </c>
      <c r="AT22" s="195">
        <f t="shared" ref="AT22:AU22" si="49">IFERROR(AT20/AT18,"")</f>
        <v>0.55620074131057051</v>
      </c>
      <c r="AU22" s="195">
        <f t="shared" si="49"/>
        <v>0.57527733755942945</v>
      </c>
      <c r="AV22" s="195">
        <f t="shared" ref="AV22:AW22" si="50">IFERROR(AV20/AV18,"")</f>
        <v>0.64333110123577042</v>
      </c>
      <c r="AW22" s="195">
        <f t="shared" si="50"/>
        <v>0.67262594609756865</v>
      </c>
      <c r="AX22" s="195">
        <f t="shared" ref="AX22:AY22" si="51">IFERROR(AX20/AX18,"")</f>
        <v>0.53574779373902137</v>
      </c>
      <c r="AY22" s="195">
        <f t="shared" si="51"/>
        <v>0.61129266505301993</v>
      </c>
      <c r="AZ22" s="195">
        <f t="shared" ref="AZ22:BA22" si="52">IFERROR(AZ20/AZ18,"")</f>
        <v>0.58738228069148679</v>
      </c>
      <c r="BA22" s="195">
        <f t="shared" si="52"/>
        <v>0.63917525773195882</v>
      </c>
      <c r="BB22" s="195">
        <f t="shared" ref="BB22:BC22" si="53">IFERROR(BB20/BB18,"")</f>
        <v>0.67591125198098256</v>
      </c>
      <c r="BC22" s="195">
        <f t="shared" si="53"/>
        <v>0.7575544624033731</v>
      </c>
      <c r="BD22" s="195">
        <f t="shared" ref="BD22:BE22" si="54">IFERROR(BD20/BD18,"")</f>
        <v>0.68658790826963167</v>
      </c>
      <c r="BE22" s="195">
        <f t="shared" si="54"/>
        <v>0.47890006238788096</v>
      </c>
      <c r="BF22" s="197">
        <f ca="1">+BF20/BF18</f>
        <v>0.63650051409449682</v>
      </c>
    </row>
    <row r="23" spans="1:59" ht="14.25" x14ac:dyDescent="0.2">
      <c r="A23" s="194" t="s">
        <v>114</v>
      </c>
      <c r="B23" s="195">
        <f>IFERROR(B20/(SUM(B17:B20)),"")</f>
        <v>0.18295931165952761</v>
      </c>
      <c r="C23" s="195">
        <f>IFERROR(C20/(SUM(C17:C20)),"")</f>
        <v>0.20678551499419273</v>
      </c>
      <c r="D23" s="195">
        <f t="shared" ref="D23:J23" si="55">IFERROR(D20/(SUM(D17:D20)),"")</f>
        <v>0.24161073825503357</v>
      </c>
      <c r="E23" s="195">
        <f t="shared" si="55"/>
        <v>0.33333333333333331</v>
      </c>
      <c r="F23" s="195">
        <f t="shared" si="55"/>
        <v>0.209058309951519</v>
      </c>
      <c r="G23" s="195">
        <f t="shared" si="55"/>
        <v>0.17609150161990655</v>
      </c>
      <c r="H23" s="195">
        <f t="shared" si="55"/>
        <v>0.19228903812539311</v>
      </c>
      <c r="I23" s="195">
        <f t="shared" si="55"/>
        <v>0.24424773874871275</v>
      </c>
      <c r="J23" s="195">
        <f t="shared" si="55"/>
        <v>0.36158596189759157</v>
      </c>
      <c r="K23" s="195">
        <f t="shared" ref="K23:S23" si="56">IFERROR(K20/(SUM(K17:K20)),"")</f>
        <v>0.31151394466712801</v>
      </c>
      <c r="L23" s="195">
        <f t="shared" si="56"/>
        <v>0.16872341689481804</v>
      </c>
      <c r="M23" s="195">
        <f t="shared" si="56"/>
        <v>0.23037200471215147</v>
      </c>
      <c r="N23" s="195">
        <f t="shared" si="56"/>
        <v>0.23765610929132702</v>
      </c>
      <c r="O23" s="195">
        <f t="shared" si="56"/>
        <v>0.19936922963687256</v>
      </c>
      <c r="P23" s="195">
        <f t="shared" si="56"/>
        <v>0.29164580157229048</v>
      </c>
      <c r="Q23" s="195">
        <f t="shared" si="56"/>
        <v>0.25692999835740454</v>
      </c>
      <c r="R23" s="195">
        <f t="shared" si="56"/>
        <v>0.13474411362380306</v>
      </c>
      <c r="S23" s="195">
        <f t="shared" si="56"/>
        <v>0.13714357544143391</v>
      </c>
      <c r="T23" s="195">
        <f t="shared" ref="T23:AP23" si="57">IFERROR(T20/(SUM(T17:T20)),"")</f>
        <v>0.11694875942462114</v>
      </c>
      <c r="U23" s="195">
        <f t="shared" si="57"/>
        <v>0.17984654564941585</v>
      </c>
      <c r="V23" s="195">
        <f t="shared" si="57"/>
        <v>0.11468564362943777</v>
      </c>
      <c r="W23" s="195">
        <f t="shared" si="57"/>
        <v>0.15839423971314801</v>
      </c>
      <c r="X23" s="195">
        <f t="shared" si="57"/>
        <v>0.1614435274089259</v>
      </c>
      <c r="Y23" s="195">
        <f t="shared" si="57"/>
        <v>0.13478907201427839</v>
      </c>
      <c r="Z23" s="195">
        <f t="shared" si="57"/>
        <v>0.15171274869220719</v>
      </c>
      <c r="AA23" s="195">
        <f t="shared" si="57"/>
        <v>0.14004716378743501</v>
      </c>
      <c r="AB23" s="195">
        <f t="shared" si="57"/>
        <v>0.13075926485516229</v>
      </c>
      <c r="AC23" s="195">
        <f t="shared" si="57"/>
        <v>0.11364189308705655</v>
      </c>
      <c r="AD23" s="195">
        <f t="shared" si="57"/>
        <v>0.15921081584183588</v>
      </c>
      <c r="AE23" s="195">
        <f t="shared" si="57"/>
        <v>0.16071371134906806</v>
      </c>
      <c r="AF23" s="195">
        <f t="shared" si="57"/>
        <v>0.25101702317548841</v>
      </c>
      <c r="AG23" s="195">
        <f t="shared" si="57"/>
        <v>0.20500256492630453</v>
      </c>
      <c r="AH23" s="195">
        <f t="shared" si="57"/>
        <v>0.21711229946524063</v>
      </c>
      <c r="AI23" s="195">
        <f t="shared" si="57"/>
        <v>0.19388972734781476</v>
      </c>
      <c r="AJ23" s="195">
        <f t="shared" si="57"/>
        <v>0.16607366027771953</v>
      </c>
      <c r="AK23" s="195">
        <f t="shared" si="57"/>
        <v>0.16669570913937878</v>
      </c>
      <c r="AL23" s="195">
        <f t="shared" si="57"/>
        <v>0.16860204416430619</v>
      </c>
      <c r="AM23" s="195">
        <f t="shared" si="57"/>
        <v>0.15627955656228559</v>
      </c>
      <c r="AN23" s="195">
        <f t="shared" si="57"/>
        <v>0.2017543859649123</v>
      </c>
      <c r="AO23" s="195">
        <f t="shared" si="57"/>
        <v>0.16815810100942211</v>
      </c>
      <c r="AP23" s="195">
        <f t="shared" si="57"/>
        <v>0.19127497863181517</v>
      </c>
      <c r="AQ23" s="195">
        <f t="shared" ref="AQ23" si="58">IFERROR(AQ20/(SUM(AQ17:AQ20)),"")</f>
        <v>0.17291574768416407</v>
      </c>
      <c r="AR23" s="195">
        <f t="shared" ref="AR23:AS23" si="59">IFERROR(AR20/(SUM(AR17:AR20)),"")</f>
        <v>0.20625821870176309</v>
      </c>
      <c r="AS23" s="195">
        <f t="shared" si="59"/>
        <v>0.19262722484429159</v>
      </c>
      <c r="AT23" s="195">
        <f t="shared" ref="AT23:AU23" si="60">IFERROR(AT20/(SUM(AT17:AT20)),"")</f>
        <v>0.20820228977154975</v>
      </c>
      <c r="AU23" s="195">
        <f t="shared" si="60"/>
        <v>0.27615408348016224</v>
      </c>
      <c r="AV23" s="195">
        <f t="shared" ref="AV23:AW23" si="61">IFERROR(AV20/(SUM(AV17:AV20)),"")</f>
        <v>0.32669052615757505</v>
      </c>
      <c r="AW23" s="195">
        <f t="shared" si="61"/>
        <v>0.34199536607645997</v>
      </c>
      <c r="AX23" s="195">
        <f t="shared" ref="AX23:AY23" si="62">IFERROR(AX20/(SUM(AX17:AX20)),"")</f>
        <v>0.28076871476965221</v>
      </c>
      <c r="AY23" s="195">
        <f t="shared" si="62"/>
        <v>0.31546916414014331</v>
      </c>
      <c r="AZ23" s="195">
        <f t="shared" ref="AZ23:BA23" si="63">IFERROR(AZ20/(SUM(AZ17:AZ20)),"")</f>
        <v>0.32149667730493336</v>
      </c>
      <c r="BA23" s="195">
        <f t="shared" si="63"/>
        <v>0.30217102348249891</v>
      </c>
      <c r="BB23" s="195">
        <f t="shared" ref="BB23:BC23" si="64">IFERROR(BB20/(SUM(BB17:BB20)),"")</f>
        <v>0.30437153166320308</v>
      </c>
      <c r="BC23" s="195">
        <f t="shared" si="64"/>
        <v>0.37140772416437218</v>
      </c>
      <c r="BD23" s="195">
        <f t="shared" ref="BD23:BE23" si="65">IFERROR(BD20/(SUM(BD17:BD20)),"")</f>
        <v>0.35693641618497113</v>
      </c>
      <c r="BE23" s="195">
        <f t="shared" si="65"/>
        <v>0.29054581145659758</v>
      </c>
      <c r="BF23" s="197">
        <f ca="1">IFERROR(BF20/(SUM(BF17:BF20)),0)</f>
        <v>0.32209777257511424</v>
      </c>
    </row>
    <row r="24" spans="1:59" ht="14.25" x14ac:dyDescent="0.2"/>
    <row r="25" spans="1:59" ht="14.25" x14ac:dyDescent="0.2"/>
    <row r="26" spans="1:59" ht="18" x14ac:dyDescent="0.2">
      <c r="A26" s="208" t="s">
        <v>49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</row>
    <row r="27" spans="1:59" ht="15" x14ac:dyDescent="0.2">
      <c r="A27" s="187" t="s">
        <v>48</v>
      </c>
      <c r="B27" s="215">
        <v>1.2273259999999999</v>
      </c>
      <c r="C27" s="215">
        <v>0.990093</v>
      </c>
      <c r="D27" s="215">
        <v>1.18</v>
      </c>
      <c r="E27" s="215">
        <v>1.1000000000000001</v>
      </c>
      <c r="F27" s="215">
        <v>1.035925</v>
      </c>
      <c r="G27" s="215">
        <v>0.468364</v>
      </c>
      <c r="H27" s="215">
        <v>1.423686</v>
      </c>
      <c r="I27" s="215">
        <v>1.614053</v>
      </c>
      <c r="J27" s="215">
        <v>0.80770799999999998</v>
      </c>
      <c r="K27" s="215">
        <v>1.063571</v>
      </c>
      <c r="L27" s="215">
        <v>1.8767020000000001</v>
      </c>
      <c r="M27" s="215">
        <v>1.338678</v>
      </c>
      <c r="N27" s="215">
        <v>2.077531</v>
      </c>
      <c r="O27" s="269">
        <v>0.34530899999999998</v>
      </c>
      <c r="P27" s="269">
        <v>1.6333</v>
      </c>
      <c r="Q27" s="269">
        <v>0.57352800000000004</v>
      </c>
      <c r="R27" s="269">
        <v>2.0166019999999998</v>
      </c>
      <c r="S27" s="277">
        <v>0.98011999999999999</v>
      </c>
      <c r="T27" s="277">
        <v>0.33201599999999998</v>
      </c>
      <c r="U27" s="277">
        <v>1.8631519999999999</v>
      </c>
      <c r="V27" s="277">
        <v>1.643205</v>
      </c>
      <c r="W27" s="277">
        <v>1.2413670000000001</v>
      </c>
      <c r="X27" s="277">
        <v>1.5780110000000001</v>
      </c>
      <c r="Y27" s="277">
        <v>0.88160799999999995</v>
      </c>
      <c r="Z27" s="277">
        <v>1.6029500000000001</v>
      </c>
      <c r="AA27" s="277">
        <v>1.6065970000000001</v>
      </c>
      <c r="AB27" s="277">
        <v>1.087253</v>
      </c>
      <c r="AC27" s="277">
        <v>1.662814</v>
      </c>
      <c r="AD27" s="277">
        <v>1.510794</v>
      </c>
      <c r="AE27" s="277">
        <v>0.69339499999999998</v>
      </c>
      <c r="AF27" s="277">
        <v>1.267398</v>
      </c>
      <c r="AG27" s="277">
        <v>1.8356940000000002</v>
      </c>
      <c r="AH27" s="277">
        <v>1.279064</v>
      </c>
      <c r="AI27" s="277">
        <v>0.96436999999999995</v>
      </c>
      <c r="AJ27" s="277">
        <v>1.253304</v>
      </c>
      <c r="AK27" s="277">
        <v>1.1311150000000001</v>
      </c>
      <c r="AL27" s="277">
        <v>0.344385</v>
      </c>
      <c r="AM27" s="277">
        <v>0.153533</v>
      </c>
      <c r="AN27" s="277">
        <v>0.52</v>
      </c>
      <c r="AO27" s="277">
        <v>0.34802</v>
      </c>
      <c r="AP27" s="277">
        <v>1.0858140000000001</v>
      </c>
      <c r="AQ27" s="277">
        <v>1.06</v>
      </c>
      <c r="AR27" s="277">
        <v>1.1275379999999999</v>
      </c>
      <c r="AS27" s="277">
        <v>1.3856310000000001</v>
      </c>
      <c r="AT27" s="277">
        <v>1.3255189999999999</v>
      </c>
      <c r="AU27" s="277">
        <v>0.95</v>
      </c>
      <c r="AV27" s="277">
        <v>0.96247400000000005</v>
      </c>
      <c r="AW27" s="277">
        <v>0.92674500000000004</v>
      </c>
      <c r="AX27" s="277">
        <v>1.151389</v>
      </c>
      <c r="AY27" s="277">
        <v>1.907653</v>
      </c>
      <c r="AZ27" s="277">
        <v>2.4172829999999998</v>
      </c>
      <c r="BA27" s="277">
        <v>2.6274929999999999</v>
      </c>
      <c r="BB27" s="277">
        <v>3.48</v>
      </c>
      <c r="BC27" s="277">
        <v>1.57</v>
      </c>
      <c r="BD27" s="277">
        <v>1.1806719999999999</v>
      </c>
      <c r="BE27" s="277">
        <v>0.71013800000000005</v>
      </c>
      <c r="BF27" s="211">
        <f ca="1">SUM(OFFSET(BF27,0,-1,):OFFSET(BF27,0,-8))</f>
        <v>15.044627999999999</v>
      </c>
    </row>
    <row r="28" spans="1:59" ht="15" x14ac:dyDescent="0.2">
      <c r="A28" s="187" t="s">
        <v>47</v>
      </c>
      <c r="B28" s="215">
        <v>0.38305</v>
      </c>
      <c r="C28" s="215">
        <v>0.76917000000000002</v>
      </c>
      <c r="D28" s="215">
        <v>0.19</v>
      </c>
      <c r="E28" s="215">
        <v>1.03</v>
      </c>
      <c r="F28" s="215">
        <v>1.8480300000000001</v>
      </c>
      <c r="G28" s="215">
        <v>0.46871699999999999</v>
      </c>
      <c r="H28" s="215">
        <v>1.7187460000000001</v>
      </c>
      <c r="I28" s="215">
        <v>0.45120500000000002</v>
      </c>
      <c r="J28" s="215">
        <v>0.49659399999999998</v>
      </c>
      <c r="K28" s="275">
        <v>0.168429</v>
      </c>
      <c r="L28" s="215">
        <v>0.67766599999999999</v>
      </c>
      <c r="M28" s="215">
        <v>0.76380700000000001</v>
      </c>
      <c r="N28" s="215">
        <v>0.74355800000000005</v>
      </c>
      <c r="O28" s="269">
        <v>0.16525599999999999</v>
      </c>
      <c r="P28" s="269">
        <v>0.38788899999999998</v>
      </c>
      <c r="Q28" s="277">
        <v>0.104658</v>
      </c>
      <c r="R28" s="269">
        <v>1.768545</v>
      </c>
      <c r="S28" s="277">
        <v>0.29341600000000001</v>
      </c>
      <c r="T28" s="277">
        <v>0.129799</v>
      </c>
      <c r="U28" s="277">
        <v>1.8743879999999999</v>
      </c>
      <c r="V28" s="277">
        <v>1.316845</v>
      </c>
      <c r="W28" s="277">
        <v>0.983792</v>
      </c>
      <c r="X28" s="277">
        <v>0.57379400000000003</v>
      </c>
      <c r="Y28" s="277">
        <v>0.99975899999999995</v>
      </c>
      <c r="Z28" s="277">
        <v>0.74310799999999999</v>
      </c>
      <c r="AA28" s="277">
        <v>1.125953</v>
      </c>
      <c r="AB28" s="277">
        <v>0.68878499999999998</v>
      </c>
      <c r="AC28" s="277">
        <v>0.95288700000000004</v>
      </c>
      <c r="AD28" s="277">
        <v>0.90910500000000005</v>
      </c>
      <c r="AE28" s="277">
        <v>0.27916999999999997</v>
      </c>
      <c r="AF28" s="277">
        <v>0.39687600000000001</v>
      </c>
      <c r="AG28" s="277">
        <v>0.42085399999999995</v>
      </c>
      <c r="AH28" s="277">
        <v>0.24665100000000001</v>
      </c>
      <c r="AI28" s="277">
        <v>0.53207099999999996</v>
      </c>
      <c r="AJ28" s="277">
        <v>0.42442099999999999</v>
      </c>
      <c r="AK28" s="277">
        <v>0.445359</v>
      </c>
      <c r="AL28" s="277">
        <v>0.14058699999999999</v>
      </c>
      <c r="AM28" s="277">
        <v>4.1206E-2</v>
      </c>
      <c r="AN28" s="277">
        <v>0.56000000000000005</v>
      </c>
      <c r="AO28" s="277">
        <v>6.9535E-2</v>
      </c>
      <c r="AP28" s="277">
        <v>0.45944600000000002</v>
      </c>
      <c r="AQ28" s="277">
        <v>0.400727</v>
      </c>
      <c r="AR28" s="277">
        <v>0.54906900000000003</v>
      </c>
      <c r="AS28" s="277">
        <v>0.55009799999999998</v>
      </c>
      <c r="AT28" s="277">
        <v>1.017522</v>
      </c>
      <c r="AU28" s="277">
        <v>0.5</v>
      </c>
      <c r="AV28" s="277">
        <v>0.34406900000000001</v>
      </c>
      <c r="AW28" s="277">
        <v>0.89519800000000005</v>
      </c>
      <c r="AX28" s="277">
        <v>1.0865290000000001</v>
      </c>
      <c r="AY28" s="277">
        <v>1.5128140000000001</v>
      </c>
      <c r="AZ28" s="277">
        <v>1.926892</v>
      </c>
      <c r="BA28" s="277">
        <v>2.4229099999999999</v>
      </c>
      <c r="BB28" s="277">
        <v>2.3199999999999998</v>
      </c>
      <c r="BC28" s="277">
        <v>0.35</v>
      </c>
      <c r="BD28" s="277">
        <v>1.084222</v>
      </c>
      <c r="BE28" s="277">
        <v>0.411026</v>
      </c>
      <c r="BF28" s="211">
        <f ca="1">SUM(OFFSET(BF28,0,-1,):OFFSET(BF28,0,-8))</f>
        <v>11.114393</v>
      </c>
    </row>
    <row r="29" spans="1:59" ht="15" x14ac:dyDescent="0.2">
      <c r="A29" s="187" t="s">
        <v>46</v>
      </c>
      <c r="B29" s="215">
        <v>0.56784999999999997</v>
      </c>
      <c r="C29" s="215">
        <v>0.46113300000000002</v>
      </c>
      <c r="D29" s="215">
        <v>0.72</v>
      </c>
      <c r="E29" s="215">
        <v>0.51</v>
      </c>
      <c r="F29" s="215">
        <v>0.68291999999999997</v>
      </c>
      <c r="G29" s="215">
        <v>0.36109999999999998</v>
      </c>
      <c r="H29" s="215">
        <v>0.73249900000000001</v>
      </c>
      <c r="I29" s="215">
        <v>1.1054729999999999</v>
      </c>
      <c r="J29" s="215">
        <v>0.71762999999999999</v>
      </c>
      <c r="K29" s="215">
        <v>0.474827</v>
      </c>
      <c r="L29" s="215">
        <v>1.0081119999999999</v>
      </c>
      <c r="M29" s="215">
        <v>2.0191659999999998</v>
      </c>
      <c r="N29" s="215">
        <v>0.83708499999999997</v>
      </c>
      <c r="O29" s="269">
        <v>0.27235999999999999</v>
      </c>
      <c r="P29" s="269">
        <v>1.4226989999999999</v>
      </c>
      <c r="Q29" s="269">
        <v>0.62691600000000003</v>
      </c>
      <c r="R29" s="269">
        <v>1.3074619999999999</v>
      </c>
      <c r="S29" s="277">
        <v>0.748699</v>
      </c>
      <c r="T29" s="277">
        <v>0.22120000000000001</v>
      </c>
      <c r="U29" s="277">
        <v>0.96590600000000004</v>
      </c>
      <c r="V29" s="277">
        <v>1.1618759999999999</v>
      </c>
      <c r="W29" s="277">
        <v>0.68361400000000005</v>
      </c>
      <c r="X29" s="277">
        <v>0.56353200000000003</v>
      </c>
      <c r="Y29" s="277">
        <v>0.32395299999999999</v>
      </c>
      <c r="Z29" s="277">
        <v>0.48716599999999999</v>
      </c>
      <c r="AA29" s="277">
        <v>1.010912</v>
      </c>
      <c r="AB29" s="277">
        <v>1.052613</v>
      </c>
      <c r="AC29" s="277">
        <v>1.3663799999999999</v>
      </c>
      <c r="AD29" s="277">
        <v>0.391847</v>
      </c>
      <c r="AE29" s="277">
        <v>0.48337999999999998</v>
      </c>
      <c r="AF29" s="277">
        <v>0.69137999999999999</v>
      </c>
      <c r="AG29" s="277">
        <v>1.29338</v>
      </c>
      <c r="AH29" s="277">
        <v>0.58280699999999996</v>
      </c>
      <c r="AI29" s="277">
        <v>0.763459</v>
      </c>
      <c r="AJ29" s="277">
        <v>0.10849300000000001</v>
      </c>
      <c r="AK29" s="277">
        <v>0.753166</v>
      </c>
      <c r="AL29" s="277">
        <v>0.124167</v>
      </c>
      <c r="AM29" s="277">
        <v>0.1754</v>
      </c>
      <c r="AN29" s="277">
        <v>0.72</v>
      </c>
      <c r="AO29" s="277">
        <v>0.48341299999999998</v>
      </c>
      <c r="AP29" s="277">
        <v>0.86462899999999998</v>
      </c>
      <c r="AQ29" s="277">
        <v>0.78</v>
      </c>
      <c r="AR29" s="277">
        <v>1.058773</v>
      </c>
      <c r="AS29" s="277">
        <v>0.92765900000000001</v>
      </c>
      <c r="AT29" s="277">
        <v>1.016384</v>
      </c>
      <c r="AU29" s="277">
        <v>1.27</v>
      </c>
      <c r="AV29" s="277">
        <v>0.58513899999999996</v>
      </c>
      <c r="AW29" s="277">
        <v>0.73627900000000002</v>
      </c>
      <c r="AX29" s="277">
        <v>0.77417199999999997</v>
      </c>
      <c r="AY29" s="277">
        <v>0.82902699999999996</v>
      </c>
      <c r="AZ29" s="277">
        <v>0.52297800000000005</v>
      </c>
      <c r="BA29" s="277">
        <v>0.46</v>
      </c>
      <c r="BB29" s="277">
        <v>1.75</v>
      </c>
      <c r="BC29" s="277">
        <v>0.51</v>
      </c>
      <c r="BD29" s="277">
        <v>1.3</v>
      </c>
      <c r="BE29" s="277">
        <v>0.42976300000000001</v>
      </c>
      <c r="BF29" s="211">
        <f ca="1">SUM(OFFSET(BF29,0,-1,):OFFSET(BF29,0,-8))</f>
        <v>6.5759400000000001</v>
      </c>
    </row>
    <row r="30" spans="1:59" ht="15" hidden="1" x14ac:dyDescent="0.2">
      <c r="A30" s="187" t="s">
        <v>45</v>
      </c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>
        <v>0.31918200000000002</v>
      </c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  <c r="BD30" s="215"/>
      <c r="BE30" s="215"/>
      <c r="BF30" s="211">
        <f ca="1">SUM(OFFSET(BF30,0,-1,):OFFSET(BF30,0,-7))</f>
        <v>0</v>
      </c>
    </row>
    <row r="31" spans="1:59" ht="15" x14ac:dyDescent="0.2">
      <c r="A31" s="217" t="s">
        <v>44</v>
      </c>
      <c r="B31" s="215">
        <v>0.19073000000000001</v>
      </c>
      <c r="C31" s="215">
        <v>0.17535600000000001</v>
      </c>
      <c r="D31" s="215">
        <v>0.27</v>
      </c>
      <c r="E31" s="215">
        <v>0.12</v>
      </c>
      <c r="F31" s="215">
        <v>0.32541599999999998</v>
      </c>
      <c r="G31" s="215">
        <v>0.160278</v>
      </c>
      <c r="H31" s="215">
        <v>0.54930699999999999</v>
      </c>
      <c r="I31" s="215">
        <v>0.51786100000000002</v>
      </c>
      <c r="J31" s="215">
        <v>7.5112999999999999E-2</v>
      </c>
      <c r="K31" s="275">
        <v>0.109557</v>
      </c>
      <c r="L31" s="215">
        <v>0.193102</v>
      </c>
      <c r="M31" s="215">
        <v>0.37229200000000001</v>
      </c>
      <c r="N31" s="215">
        <v>0.53228600000000004</v>
      </c>
      <c r="O31" s="269">
        <v>0.65734199999999998</v>
      </c>
      <c r="P31" s="269">
        <v>1.5299069999999999</v>
      </c>
      <c r="Q31" s="269">
        <v>0.316498</v>
      </c>
      <c r="R31" s="269">
        <v>0.50576399999999999</v>
      </c>
      <c r="S31" s="277">
        <v>0.123252</v>
      </c>
      <c r="T31" s="277">
        <v>0.32166299999999998</v>
      </c>
      <c r="U31" s="277">
        <v>1.420696</v>
      </c>
      <c r="V31" s="277">
        <v>0.80849300000000002</v>
      </c>
      <c r="W31" s="277">
        <v>0.26577899999999999</v>
      </c>
      <c r="X31" s="277">
        <v>0.67837499999999995</v>
      </c>
      <c r="Y31" s="277">
        <v>0.477796</v>
      </c>
      <c r="Z31" s="277">
        <v>0.60408600000000001</v>
      </c>
      <c r="AA31" s="277">
        <v>0.87631999999999999</v>
      </c>
      <c r="AB31" s="277">
        <v>0.35707699999999998</v>
      </c>
      <c r="AC31" s="277">
        <v>0.36365799999999998</v>
      </c>
      <c r="AD31" s="277">
        <v>0.31918200000000002</v>
      </c>
      <c r="AE31" s="277">
        <v>0.44188499999999997</v>
      </c>
      <c r="AF31" s="277">
        <v>0.23913100000000001</v>
      </c>
      <c r="AG31" s="277">
        <v>0.77552299999999996</v>
      </c>
      <c r="AH31" s="277">
        <v>0.101442</v>
      </c>
      <c r="AI31" s="277">
        <v>0.42133399999999999</v>
      </c>
      <c r="AJ31" s="277">
        <v>0.77095899999999995</v>
      </c>
      <c r="AK31" s="277">
        <v>0.391567</v>
      </c>
      <c r="AL31" s="277">
        <v>0.56554000000000004</v>
      </c>
      <c r="AM31" s="277">
        <v>0.04</v>
      </c>
      <c r="AN31" s="277">
        <v>0.21</v>
      </c>
      <c r="AO31" s="277">
        <v>0.19273999999999999</v>
      </c>
      <c r="AP31" s="277">
        <v>1.012829</v>
      </c>
      <c r="AQ31" s="277">
        <v>0.55000000000000004</v>
      </c>
      <c r="AR31" s="277">
        <v>0.60205900000000001</v>
      </c>
      <c r="AS31" s="277">
        <v>1.0636190000000001</v>
      </c>
      <c r="AT31" s="277">
        <v>8.0139000000000002E-2</v>
      </c>
      <c r="AU31" s="277">
        <v>0.54</v>
      </c>
      <c r="AV31" s="277">
        <v>5.4779000000000001E-2</v>
      </c>
      <c r="AW31" s="277">
        <v>0.36721999999999999</v>
      </c>
      <c r="AX31" s="277">
        <v>0.116659</v>
      </c>
      <c r="AY31" s="277">
        <v>0.14100499999999999</v>
      </c>
      <c r="AZ31" s="277">
        <v>0.30635600000000002</v>
      </c>
      <c r="BA31" s="277">
        <v>0.27</v>
      </c>
      <c r="BB31" s="277">
        <v>0.23</v>
      </c>
      <c r="BC31" s="277">
        <v>0.11361499999999999</v>
      </c>
      <c r="BD31" s="277">
        <v>0.20694199999999999</v>
      </c>
      <c r="BE31" s="277">
        <v>8.3182000000000006E-2</v>
      </c>
      <c r="BF31" s="211">
        <f ca="1">SUM(OFFSET(BF31,0,-1,):OFFSET(BF31,0,-7))</f>
        <v>1.3511</v>
      </c>
      <c r="BG31" s="193"/>
    </row>
    <row r="32" spans="1:59" ht="14.25" x14ac:dyDescent="0.2">
      <c r="A32" s="194" t="s">
        <v>43</v>
      </c>
      <c r="B32" s="195">
        <f>IFERROR(B31/B27,"")</f>
        <v>0.15540288399333185</v>
      </c>
      <c r="C32" s="195">
        <f>IFERROR(C31/C27,"")</f>
        <v>0.17711063506155483</v>
      </c>
      <c r="D32" s="195">
        <f t="shared" ref="D32:J32" si="66">IFERROR(D31/D27,"")</f>
        <v>0.22881355932203393</v>
      </c>
      <c r="E32" s="195">
        <f t="shared" si="66"/>
        <v>0.10909090909090907</v>
      </c>
      <c r="F32" s="195">
        <f t="shared" si="66"/>
        <v>0.31413084924101647</v>
      </c>
      <c r="G32" s="195">
        <f t="shared" si="66"/>
        <v>0.34220819704332528</v>
      </c>
      <c r="H32" s="195">
        <f t="shared" si="66"/>
        <v>0.38583437640041413</v>
      </c>
      <c r="I32" s="195">
        <f t="shared" si="66"/>
        <v>0.32084510236033142</v>
      </c>
      <c r="J32" s="195">
        <f t="shared" si="66"/>
        <v>9.2995240854368166E-2</v>
      </c>
      <c r="K32" s="195">
        <f t="shared" ref="K32:S32" si="67">IFERROR(K31/K27,"")</f>
        <v>0.10300863788125099</v>
      </c>
      <c r="L32" s="195">
        <f t="shared" si="67"/>
        <v>0.10289433271771437</v>
      </c>
      <c r="M32" s="195">
        <f t="shared" si="67"/>
        <v>0.27810421923718776</v>
      </c>
      <c r="N32" s="195">
        <f t="shared" si="67"/>
        <v>0.2562108579847906</v>
      </c>
      <c r="O32" s="195">
        <f t="shared" si="67"/>
        <v>1.9036341363821969</v>
      </c>
      <c r="P32" s="195">
        <f t="shared" si="67"/>
        <v>0.93669687136472168</v>
      </c>
      <c r="Q32" s="195">
        <f t="shared" si="67"/>
        <v>0.55184402505195906</v>
      </c>
      <c r="R32" s="195">
        <f t="shared" si="67"/>
        <v>0.25080010830099347</v>
      </c>
      <c r="S32" s="195">
        <f t="shared" si="67"/>
        <v>0.12575194874097048</v>
      </c>
      <c r="T32" s="195">
        <f t="shared" ref="T32:AP32" si="68">IFERROR(T31/T27,"")</f>
        <v>0.96881776781841833</v>
      </c>
      <c r="U32" s="195">
        <f t="shared" si="68"/>
        <v>0.76252286447911932</v>
      </c>
      <c r="V32" s="195">
        <f t="shared" si="68"/>
        <v>0.49202199360396298</v>
      </c>
      <c r="W32" s="195">
        <f t="shared" si="68"/>
        <v>0.21410187317690899</v>
      </c>
      <c r="X32" s="195">
        <f t="shared" si="68"/>
        <v>0.42989244054699233</v>
      </c>
      <c r="Y32" s="195">
        <f t="shared" si="68"/>
        <v>0.54195969183582726</v>
      </c>
      <c r="Z32" s="195">
        <f t="shared" si="68"/>
        <v>0.37685891637293739</v>
      </c>
      <c r="AA32" s="195">
        <f t="shared" si="68"/>
        <v>0.54545103719227661</v>
      </c>
      <c r="AB32" s="195">
        <f t="shared" si="68"/>
        <v>0.32842125981717224</v>
      </c>
      <c r="AC32" s="195">
        <f t="shared" si="68"/>
        <v>0.21870034772379832</v>
      </c>
      <c r="AD32" s="195">
        <f t="shared" si="68"/>
        <v>0.21126771750483522</v>
      </c>
      <c r="AE32" s="195">
        <f t="shared" si="68"/>
        <v>0.63727745368801325</v>
      </c>
      <c r="AF32" s="195">
        <f t="shared" si="68"/>
        <v>0.18867869445904129</v>
      </c>
      <c r="AG32" s="195">
        <f t="shared" si="68"/>
        <v>0.42246855957474388</v>
      </c>
      <c r="AH32" s="195">
        <f t="shared" si="68"/>
        <v>7.9309557614005252E-2</v>
      </c>
      <c r="AI32" s="195">
        <f t="shared" si="68"/>
        <v>0.43690077459896098</v>
      </c>
      <c r="AJ32" s="195">
        <f t="shared" si="68"/>
        <v>0.61514125862520186</v>
      </c>
      <c r="AK32" s="195">
        <f t="shared" si="68"/>
        <v>0.34617788642180503</v>
      </c>
      <c r="AL32" s="195">
        <f t="shared" si="68"/>
        <v>1.6421737299824326</v>
      </c>
      <c r="AM32" s="195">
        <f t="shared" si="68"/>
        <v>0.26053030944487504</v>
      </c>
      <c r="AN32" s="195">
        <f t="shared" si="68"/>
        <v>0.4038461538461538</v>
      </c>
      <c r="AO32" s="195">
        <f t="shared" si="68"/>
        <v>0.55381874604907766</v>
      </c>
      <c r="AP32" s="195">
        <f t="shared" si="68"/>
        <v>0.93278314702149712</v>
      </c>
      <c r="AQ32" s="195">
        <f t="shared" ref="AQ32" si="69">IFERROR(AQ31/AQ27,"")</f>
        <v>0.51886792452830188</v>
      </c>
      <c r="AR32" s="195">
        <f t="shared" ref="AR32:AS32" si="70">IFERROR(AR31/AR27,"")</f>
        <v>0.53395894417749112</v>
      </c>
      <c r="AS32" s="195">
        <f t="shared" si="70"/>
        <v>0.76760623860176347</v>
      </c>
      <c r="AT32" s="195">
        <f t="shared" ref="AT32:AU32" si="71">IFERROR(AT31/AT27,"")</f>
        <v>6.0458582638196819E-2</v>
      </c>
      <c r="AU32" s="195">
        <f t="shared" si="71"/>
        <v>0.56842105263157905</v>
      </c>
      <c r="AV32" s="195">
        <f t="shared" ref="AV32:AW32" si="72">IFERROR(AV31/AV27,"")</f>
        <v>5.6914784191572969E-2</v>
      </c>
      <c r="AW32" s="195">
        <f t="shared" si="72"/>
        <v>0.39624707983317953</v>
      </c>
      <c r="AX32" s="195">
        <f t="shared" ref="AX32:AY32" si="73">IFERROR(AX31/AX27,"")</f>
        <v>0.10132023147693786</v>
      </c>
      <c r="AY32" s="195">
        <f t="shared" si="73"/>
        <v>7.3915434305924607E-2</v>
      </c>
      <c r="AZ32" s="195">
        <f t="shared" ref="AZ32:BA32" si="74">IFERROR(AZ31/AZ27,"")</f>
        <v>0.12673567803190608</v>
      </c>
      <c r="BA32" s="195">
        <f t="shared" si="74"/>
        <v>0.10275955064390277</v>
      </c>
      <c r="BB32" s="195">
        <f t="shared" ref="BB32:BC32" si="75">IFERROR(BB31/BB27,"")</f>
        <v>6.6091954022988508E-2</v>
      </c>
      <c r="BC32" s="195">
        <f t="shared" si="75"/>
        <v>7.2366242038216552E-2</v>
      </c>
      <c r="BD32" s="195">
        <f t="shared" ref="BD32:BE32" si="76">IFERROR(BD31/BD27,"")</f>
        <v>0.17527475878143972</v>
      </c>
      <c r="BE32" s="195">
        <f t="shared" si="76"/>
        <v>0.11713497939837046</v>
      </c>
      <c r="BF32" s="197">
        <f ca="1">IFERROR(BF31/BF27,"")</f>
        <v>8.9806142099359318E-2</v>
      </c>
    </row>
    <row r="33" spans="1:58" ht="14.25" x14ac:dyDescent="0.2">
      <c r="A33" s="194" t="s">
        <v>114</v>
      </c>
      <c r="B33" s="195">
        <f>IFERROR(B31/(SUM(B27:B31)),"")</f>
        <v>8.0512259408785994E-2</v>
      </c>
      <c r="C33" s="195">
        <f>IFERROR(C31/(SUM(C27:C31)),"")</f>
        <v>7.3194554361219369E-2</v>
      </c>
      <c r="D33" s="195">
        <f t="shared" ref="D33:J33" si="77">IFERROR(D31/(SUM(D27:D31)),"")</f>
        <v>0.11440677966101696</v>
      </c>
      <c r="E33" s="195">
        <f t="shared" si="77"/>
        <v>4.3478260869565216E-2</v>
      </c>
      <c r="F33" s="195">
        <f t="shared" si="77"/>
        <v>8.3605259730066411E-2</v>
      </c>
      <c r="G33" s="195">
        <f t="shared" si="77"/>
        <v>0.10989544443827355</v>
      </c>
      <c r="H33" s="195">
        <f t="shared" si="77"/>
        <v>0.12415855566540498</v>
      </c>
      <c r="I33" s="195">
        <f t="shared" si="77"/>
        <v>0.1403953053089092</v>
      </c>
      <c r="J33" s="195">
        <f t="shared" si="77"/>
        <v>3.5818496980274631E-2</v>
      </c>
      <c r="K33" s="195">
        <f t="shared" ref="K33:S33" si="78">IFERROR(K31/(SUM(K27:K31)),"")</f>
        <v>6.0315990451358305E-2</v>
      </c>
      <c r="L33" s="195">
        <f t="shared" si="78"/>
        <v>5.1417330256668607E-2</v>
      </c>
      <c r="M33" s="195">
        <f t="shared" si="78"/>
        <v>8.2843062317434824E-2</v>
      </c>
      <c r="N33" s="195">
        <f t="shared" si="78"/>
        <v>0.12702328622633316</v>
      </c>
      <c r="O33" s="195">
        <f t="shared" si="78"/>
        <v>0.45640287530020474</v>
      </c>
      <c r="P33" s="195">
        <f t="shared" si="78"/>
        <v>0.30759349752050497</v>
      </c>
      <c r="Q33" s="195">
        <f t="shared" si="78"/>
        <v>0.19517636901825355</v>
      </c>
      <c r="R33" s="195">
        <f t="shared" si="78"/>
        <v>9.0341247358830867E-2</v>
      </c>
      <c r="S33" s="195">
        <f t="shared" si="78"/>
        <v>5.7447097092641432E-2</v>
      </c>
      <c r="T33" s="195">
        <f t="shared" ref="T33:AP33" si="79">IFERROR(T31/(SUM(T27:T31)),"")</f>
        <v>0.32016526688152819</v>
      </c>
      <c r="U33" s="195">
        <f t="shared" si="79"/>
        <v>0.23198286388525932</v>
      </c>
      <c r="V33" s="195">
        <f t="shared" si="79"/>
        <v>0.16398058663979673</v>
      </c>
      <c r="W33" s="195">
        <f t="shared" si="79"/>
        <v>8.3721734594361649E-2</v>
      </c>
      <c r="X33" s="195">
        <f t="shared" si="79"/>
        <v>0.1998917409609301</v>
      </c>
      <c r="Y33" s="195">
        <f t="shared" si="79"/>
        <v>0.17807504409052757</v>
      </c>
      <c r="Z33" s="195">
        <f t="shared" si="79"/>
        <v>0.17574382293130381</v>
      </c>
      <c r="AA33" s="195">
        <f t="shared" si="79"/>
        <v>0.18968860435405827</v>
      </c>
      <c r="AB33" s="195">
        <f t="shared" si="79"/>
        <v>0.11208646814793982</v>
      </c>
      <c r="AC33" s="195">
        <f t="shared" si="79"/>
        <v>8.3681509635070123E-2</v>
      </c>
      <c r="AD33" s="195">
        <f t="shared" si="79"/>
        <v>9.2513572031036703E-2</v>
      </c>
      <c r="AE33" s="195">
        <f t="shared" si="79"/>
        <v>0.23283697696843236</v>
      </c>
      <c r="AF33" s="195">
        <f t="shared" si="79"/>
        <v>9.2158309840699712E-2</v>
      </c>
      <c r="AG33" s="195">
        <f t="shared" si="79"/>
        <v>0.17929298008462005</v>
      </c>
      <c r="AH33" s="195">
        <f t="shared" si="79"/>
        <v>4.5902105192663779E-2</v>
      </c>
      <c r="AI33" s="195">
        <f t="shared" si="79"/>
        <v>0.15714182350365541</v>
      </c>
      <c r="AJ33" s="195">
        <f t="shared" si="79"/>
        <v>0.30148832091012862</v>
      </c>
      <c r="AK33" s="195">
        <f t="shared" si="79"/>
        <v>0.1438946026524259</v>
      </c>
      <c r="AL33" s="195">
        <f t="shared" si="79"/>
        <v>0.48144216419975161</v>
      </c>
      <c r="AM33" s="195">
        <f t="shared" si="79"/>
        <v>9.7527911269106329E-2</v>
      </c>
      <c r="AN33" s="195">
        <f t="shared" si="79"/>
        <v>0.10447761194029849</v>
      </c>
      <c r="AO33" s="195">
        <f t="shared" si="79"/>
        <v>0.17622619565734182</v>
      </c>
      <c r="AP33" s="195">
        <f t="shared" si="79"/>
        <v>0.29591365692411703</v>
      </c>
      <c r="AQ33" s="195">
        <f t="shared" ref="AQ33" si="80">IFERROR(AQ31/(SUM(AQ27:AQ31)),"")</f>
        <v>0.19708126233773493</v>
      </c>
      <c r="AR33" s="195">
        <f t="shared" ref="AR33:AS33" si="81">IFERROR(AR31/(SUM(AR27:AR31)),"")</f>
        <v>0.18039550685420766</v>
      </c>
      <c r="AS33" s="195">
        <f t="shared" si="81"/>
        <v>0.27084723811289363</v>
      </c>
      <c r="AT33" s="195">
        <f t="shared" ref="AT33:AU33" si="82">IFERROR(AT31/(SUM(AT27:AT31)),"")</f>
        <v>2.329917396507232E-2</v>
      </c>
      <c r="AU33" s="195">
        <f t="shared" si="82"/>
        <v>0.16564417177914112</v>
      </c>
      <c r="AV33" s="195">
        <f t="shared" ref="AV33:AW33" si="83">IFERROR(AV31/(SUM(AV27:AV31)),"")</f>
        <v>2.8142870573826039E-2</v>
      </c>
      <c r="AW33" s="195">
        <f t="shared" si="83"/>
        <v>0.12552633072199001</v>
      </c>
      <c r="AX33" s="195">
        <f t="shared" ref="AX33:AY33" si="84">IFERROR(AX31/(SUM(AX27:AX31)),"")</f>
        <v>3.7286148553303575E-2</v>
      </c>
      <c r="AY33" s="195">
        <f t="shared" si="84"/>
        <v>3.2115939441052142E-2</v>
      </c>
      <c r="AZ33" s="195">
        <f t="shared" ref="AZ33:BA33" si="85">IFERROR(AZ31/(SUM(AZ27:AZ31)),"")</f>
        <v>5.9216288209801127E-2</v>
      </c>
      <c r="BA33" s="195">
        <f t="shared" si="85"/>
        <v>4.6709546029922139E-2</v>
      </c>
      <c r="BB33" s="195">
        <f t="shared" ref="BB33:BC33" si="86">IFERROR(BB31/(SUM(BB27:BB31)),"")</f>
        <v>2.9562982005141389E-2</v>
      </c>
      <c r="BC33" s="195">
        <f t="shared" si="86"/>
        <v>4.4666743984447338E-2</v>
      </c>
      <c r="BD33" s="195">
        <f t="shared" ref="BD33:BE33" si="87">IFERROR(BD31/(SUM(BD27:BD31)),"")</f>
        <v>5.4865057759669295E-2</v>
      </c>
      <c r="BE33" s="195">
        <f t="shared" si="87"/>
        <v>5.090358109526353E-2</v>
      </c>
      <c r="BF33" s="197">
        <f ca="1">IFERROR(BF31/(SUM(BF27:BF31)),0)</f>
        <v>3.9637903599362798E-2</v>
      </c>
    </row>
    <row r="34" spans="1:58" ht="14.25" x14ac:dyDescent="0.2"/>
    <row r="35" spans="1:58" ht="14.25" x14ac:dyDescent="0.2"/>
    <row r="36" spans="1:58" ht="15" x14ac:dyDescent="0.2">
      <c r="A36" s="190" t="s">
        <v>97</v>
      </c>
    </row>
    <row r="37" spans="1:58" ht="14.25" x14ac:dyDescent="0.2">
      <c r="A37" s="200" t="s">
        <v>96</v>
      </c>
    </row>
    <row r="38" spans="1:58" ht="14.25" x14ac:dyDescent="0.2">
      <c r="A38" s="234" t="s">
        <v>117</v>
      </c>
    </row>
    <row r="39" spans="1:58" ht="14.25" x14ac:dyDescent="0.2">
      <c r="A39" s="235" t="s">
        <v>95</v>
      </c>
    </row>
  </sheetData>
  <conditionalFormatting sqref="B11">
    <cfRule type="colorScale" priority="2690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B12">
    <cfRule type="colorScale" priority="2690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B13">
    <cfRule type="colorScale" priority="2690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B21">
    <cfRule type="colorScale" priority="2690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B22">
    <cfRule type="colorScale" priority="2690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B23">
    <cfRule type="colorScale" priority="2690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B32">
    <cfRule type="colorScale" priority="26907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B33">
    <cfRule type="colorScale" priority="26908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B10:BE10">
    <cfRule type="expression" dxfId="75" priority="16491">
      <formula>AND(B$10&lt;#REF!,B$7&gt;#REF!)</formula>
    </cfRule>
    <cfRule type="expression" dxfId="74" priority="16490">
      <formula>AND(B$10&gt;#REF!,B$7&lt;#REF!)</formula>
    </cfRule>
  </conditionalFormatting>
  <conditionalFormatting sqref="B20:BE20">
    <cfRule type="expression" dxfId="73" priority="16492">
      <formula>AND(B$20&lt;#REF!,B$17&gt;#REF!)</formula>
    </cfRule>
    <cfRule type="expression" dxfId="72" priority="16493">
      <formula>AND(B$20&gt;#REF!,B$17&lt;#REF!)</formula>
    </cfRule>
  </conditionalFormatting>
  <conditionalFormatting sqref="B31:BE31">
    <cfRule type="expression" dxfId="71" priority="16494">
      <formula>AND(B$31&gt;#REF!,B$27&lt;#REF!)</formula>
    </cfRule>
    <cfRule type="expression" dxfId="70" priority="16495">
      <formula>AND(B$31&lt;#REF!,B$27&gt;#REF!)</formula>
    </cfRule>
  </conditionalFormatting>
  <conditionalFormatting sqref="C11">
    <cfRule type="colorScale" priority="2690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C12">
    <cfRule type="colorScale" priority="2691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C13">
    <cfRule type="colorScale" priority="2691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C21">
    <cfRule type="colorScale" priority="2691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C22">
    <cfRule type="colorScale" priority="2691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C23">
    <cfRule type="colorScale" priority="2691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C32">
    <cfRule type="colorScale" priority="26915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C33">
    <cfRule type="colorScale" priority="26916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D11">
    <cfRule type="colorScale" priority="2691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D12">
    <cfRule type="colorScale" priority="2691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D13">
    <cfRule type="colorScale" priority="2691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D21">
    <cfRule type="colorScale" priority="2692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D22">
    <cfRule type="colorScale" priority="2692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D23">
    <cfRule type="colorScale" priority="2692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D32">
    <cfRule type="colorScale" priority="26923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D33">
    <cfRule type="colorScale" priority="26924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E11:J11">
    <cfRule type="colorScale" priority="2692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E12:J12">
    <cfRule type="colorScale" priority="2692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E13:J13">
    <cfRule type="colorScale" priority="2692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E21:J21">
    <cfRule type="colorScale" priority="2692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E22:J22">
    <cfRule type="colorScale" priority="2692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E23:J23">
    <cfRule type="colorScale" priority="2693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E32:J32">
    <cfRule type="colorScale" priority="26931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E33:J33">
    <cfRule type="colorScale" priority="26932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K11:S11">
    <cfRule type="colorScale" priority="2693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K12:S12">
    <cfRule type="colorScale" priority="2694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K13:S13">
    <cfRule type="colorScale" priority="2694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K21:S21">
    <cfRule type="colorScale" priority="2694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K22:S22">
    <cfRule type="colorScale" priority="2694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K23:S23">
    <cfRule type="colorScale" priority="2694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K32:S32">
    <cfRule type="colorScale" priority="26945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K33:S33">
    <cfRule type="colorScale" priority="26946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T11:V11">
    <cfRule type="colorScale" priority="2694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T12:V12">
    <cfRule type="colorScale" priority="2694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T13:V13">
    <cfRule type="colorScale" priority="2694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T21:V21">
    <cfRule type="colorScale" priority="2695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T22:V22">
    <cfRule type="colorScale" priority="2695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T23:V23">
    <cfRule type="colorScale" priority="2695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T32:V32">
    <cfRule type="colorScale" priority="26953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T33:V33">
    <cfRule type="colorScale" priority="26954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W11">
    <cfRule type="colorScale" priority="2695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W12">
    <cfRule type="colorScale" priority="2695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W13">
    <cfRule type="colorScale" priority="2695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W21">
    <cfRule type="colorScale" priority="2695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W22">
    <cfRule type="colorScale" priority="2695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W23">
    <cfRule type="colorScale" priority="2696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W32">
    <cfRule type="colorScale" priority="26961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W33">
    <cfRule type="colorScale" priority="26962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X11">
    <cfRule type="colorScale" priority="2696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X12">
    <cfRule type="colorScale" priority="2696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X13">
    <cfRule type="colorScale" priority="2696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X21">
    <cfRule type="colorScale" priority="2696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X22">
    <cfRule type="colorScale" priority="2696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X23">
    <cfRule type="colorScale" priority="2696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X32">
    <cfRule type="colorScale" priority="26969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X33">
    <cfRule type="colorScale" priority="26970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Y11">
    <cfRule type="colorScale" priority="2697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Y12">
    <cfRule type="colorScale" priority="2697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Y13">
    <cfRule type="colorScale" priority="2697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Y21">
    <cfRule type="colorScale" priority="2697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Y22">
    <cfRule type="colorScale" priority="2697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Y23">
    <cfRule type="colorScale" priority="2697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Y32">
    <cfRule type="colorScale" priority="26977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Y33">
    <cfRule type="colorScale" priority="26978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Z11">
    <cfRule type="colorScale" priority="2697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Z12">
    <cfRule type="colorScale" priority="2698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Z13">
    <cfRule type="colorScale" priority="2698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Z21">
    <cfRule type="colorScale" priority="2698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Z22">
    <cfRule type="colorScale" priority="2698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Z23">
    <cfRule type="colorScale" priority="2698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Z32">
    <cfRule type="colorScale" priority="26985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Z33">
    <cfRule type="colorScale" priority="26986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A11">
    <cfRule type="colorScale" priority="2698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A12">
    <cfRule type="colorScale" priority="2698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A13">
    <cfRule type="colorScale" priority="2698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A21">
    <cfRule type="colorScale" priority="2699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A22">
    <cfRule type="colorScale" priority="2699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A23">
    <cfRule type="colorScale" priority="2699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A32">
    <cfRule type="colorScale" priority="26993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A33">
    <cfRule type="colorScale" priority="26994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B11">
    <cfRule type="colorScale" priority="2699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B12">
    <cfRule type="colorScale" priority="2699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B13">
    <cfRule type="colorScale" priority="2699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B21">
    <cfRule type="colorScale" priority="2699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B22">
    <cfRule type="colorScale" priority="2699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B23">
    <cfRule type="colorScale" priority="2700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B32">
    <cfRule type="colorScale" priority="27001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B33">
    <cfRule type="colorScale" priority="27002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C11">
    <cfRule type="colorScale" priority="2700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C12">
    <cfRule type="colorScale" priority="2700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C13">
    <cfRule type="colorScale" priority="2700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C21">
    <cfRule type="colorScale" priority="2700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C22">
    <cfRule type="colorScale" priority="2700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C23">
    <cfRule type="colorScale" priority="2700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C32">
    <cfRule type="colorScale" priority="27009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C33">
    <cfRule type="colorScale" priority="27010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D11">
    <cfRule type="colorScale" priority="2701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D12">
    <cfRule type="colorScale" priority="2701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D13">
    <cfRule type="colorScale" priority="2701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D21">
    <cfRule type="colorScale" priority="2701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D22">
    <cfRule type="colorScale" priority="2701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D23">
    <cfRule type="colorScale" priority="2701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D32">
    <cfRule type="colorScale" priority="27017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D33">
    <cfRule type="colorScale" priority="27018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E11">
    <cfRule type="colorScale" priority="27019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E12">
    <cfRule type="colorScale" priority="27020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E13">
    <cfRule type="colorScale" priority="2702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E21">
    <cfRule type="colorScale" priority="2702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E22">
    <cfRule type="colorScale" priority="27023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E23">
    <cfRule type="colorScale" priority="27024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E32">
    <cfRule type="colorScale" priority="27025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E33">
    <cfRule type="colorScale" priority="27026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F11">
    <cfRule type="colorScale" priority="27027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F12">
    <cfRule type="colorScale" priority="27028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F13">
    <cfRule type="colorScale" priority="2702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F21">
    <cfRule type="colorScale" priority="27030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F22">
    <cfRule type="colorScale" priority="27031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F23">
    <cfRule type="colorScale" priority="27032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F32">
    <cfRule type="colorScale" priority="27033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F33">
    <cfRule type="colorScale" priority="27034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G11">
    <cfRule type="colorScale" priority="27035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G12">
    <cfRule type="colorScale" priority="27036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G13">
    <cfRule type="colorScale" priority="2703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G21">
    <cfRule type="colorScale" priority="27038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G22">
    <cfRule type="colorScale" priority="27039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G23">
    <cfRule type="colorScale" priority="27040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G32">
    <cfRule type="colorScale" priority="27041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G33">
    <cfRule type="colorScale" priority="27042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H11">
    <cfRule type="colorScale" priority="2704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H12">
    <cfRule type="colorScale" priority="2704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H13">
    <cfRule type="colorScale" priority="2704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H21">
    <cfRule type="colorScale" priority="27046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H22">
    <cfRule type="colorScale" priority="27047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H23">
    <cfRule type="colorScale" priority="27048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H32">
    <cfRule type="colorScale" priority="27049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H33">
    <cfRule type="colorScale" priority="27050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conditionalFormatting sqref="AI11:BE11">
    <cfRule type="colorScale" priority="27051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I12:BE12">
    <cfRule type="colorScale" priority="27052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I13:BE13">
    <cfRule type="colorScale" priority="2705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I21:BE21">
    <cfRule type="colorScale" priority="27054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I22:BE22">
    <cfRule type="colorScale" priority="27055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I23:BE23">
    <cfRule type="colorScale" priority="27056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I32:BE32">
    <cfRule type="colorScale" priority="27057">
      <colorScale>
        <cfvo type="min"/>
        <cfvo type="percentile" val="50"/>
        <cfvo type="formula" val="$BF$32"/>
        <color theme="5" tint="0.39997558519241921"/>
        <color theme="5" tint="0.79998168889431442"/>
        <color rgb="FF00B050"/>
      </colorScale>
    </cfRule>
  </conditionalFormatting>
  <conditionalFormatting sqref="AI33:BE33">
    <cfRule type="colorScale" priority="27058">
      <colorScale>
        <cfvo type="min"/>
        <cfvo type="percentile" val="50"/>
        <cfvo type="formula" val="$BF$33"/>
        <color theme="5" tint="0.39997558519241921"/>
        <color theme="5" tint="0.79998168889431442"/>
        <color rgb="FF00B050"/>
      </colorScale>
    </cfRule>
  </conditionalFormatting>
  <pageMargins left="0.25" right="0.17" top="0.5" bottom="0.75" header="0.3" footer="0.3"/>
  <pageSetup paperSize="9" orientation="landscape" r:id="rId1"/>
  <headerFooter>
    <oddFooter>&amp;L&amp;8Report Date: &amp;D&amp;T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0">
    <tabColor theme="3"/>
    <pageSetUpPr fitToPage="1"/>
  </sheetPr>
  <dimension ref="A1:BI31"/>
  <sheetViews>
    <sheetView showGridLines="0" zoomScale="80" zoomScaleNormal="80" workbookViewId="0">
      <pane xSplit="1" topLeftCell="AR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Col="1" x14ac:dyDescent="0.2"/>
  <cols>
    <col min="1" max="1" width="20.7109375" style="187" customWidth="1"/>
    <col min="2" max="3" width="6.7109375" style="186" hidden="1" customWidth="1" outlineLevel="1"/>
    <col min="4" max="4" width="7.42578125" style="186" hidden="1" customWidth="1" outlineLevel="1"/>
    <col min="5" max="5" width="6.7109375" style="186" hidden="1" customWidth="1" outlineLevel="1"/>
    <col min="6" max="6" width="7.7109375" style="186" hidden="1" customWidth="1" outlineLevel="1"/>
    <col min="7" max="8" width="6.7109375" style="186" hidden="1" customWidth="1" outlineLevel="1"/>
    <col min="9" max="15" width="7.42578125" style="186" hidden="1" customWidth="1" outlineLevel="1"/>
    <col min="16" max="16" width="8.140625" style="186" hidden="1" customWidth="1" outlineLevel="1"/>
    <col min="17" max="17" width="8" style="186" hidden="1" customWidth="1" outlineLevel="1"/>
    <col min="18" max="18" width="8.5703125" style="186" hidden="1" customWidth="1" outlineLevel="1"/>
    <col min="19" max="19" width="8.140625" style="186" hidden="1" customWidth="1" outlineLevel="1"/>
    <col min="20" max="36" width="7.42578125" style="186" hidden="1" customWidth="1" outlineLevel="1"/>
    <col min="37" max="37" width="8.5703125" style="186" hidden="1" customWidth="1" outlineLevel="1"/>
    <col min="38" max="57" width="8.5703125" style="186" customWidth="1" outlineLevel="1"/>
    <col min="58" max="58" width="8.42578125" style="186" customWidth="1"/>
    <col min="59" max="59" width="7.85546875" style="186" customWidth="1"/>
    <col min="60" max="64" width="7.85546875" style="187" customWidth="1"/>
    <col min="65" max="65" width="7.7109375" style="187" customWidth="1"/>
    <col min="66" max="69" width="7.85546875" style="187" customWidth="1"/>
    <col min="70" max="70" width="8" style="187" customWidth="1"/>
    <col min="71" max="74" width="7.85546875" style="187" customWidth="1"/>
    <col min="75" max="16384" width="9.140625" style="187"/>
  </cols>
  <sheetData>
    <row r="1" spans="1:61" ht="20.100000000000001" customHeight="1" x14ac:dyDescent="0.2">
      <c r="A1" s="185" t="s">
        <v>107</v>
      </c>
    </row>
    <row r="2" spans="1:61" ht="20.100000000000001" customHeight="1" x14ac:dyDescent="0.2">
      <c r="A2" s="187" t="s">
        <v>207</v>
      </c>
      <c r="BF2" s="188"/>
    </row>
    <row r="3" spans="1:61" ht="8.4499999999999993" customHeight="1" x14ac:dyDescent="0.2">
      <c r="BF3" s="188"/>
    </row>
    <row r="4" spans="1:61" ht="15" x14ac:dyDescent="0.2">
      <c r="A4" s="187" t="s">
        <v>54</v>
      </c>
      <c r="BH4" s="189"/>
      <c r="BI4" s="189"/>
    </row>
    <row r="5" spans="1:61" s="285" customFormat="1" ht="27.75" customHeight="1" thickBot="1" x14ac:dyDescent="0.25">
      <c r="B5" s="286" t="s">
        <v>120</v>
      </c>
      <c r="C5" s="286" t="s">
        <v>121</v>
      </c>
      <c r="D5" s="286" t="s">
        <v>122</v>
      </c>
      <c r="E5" s="286" t="s">
        <v>123</v>
      </c>
      <c r="F5" s="286" t="s">
        <v>124</v>
      </c>
      <c r="G5" s="286" t="s">
        <v>125</v>
      </c>
      <c r="H5" s="286" t="s">
        <v>126</v>
      </c>
      <c r="I5" s="286" t="s">
        <v>127</v>
      </c>
      <c r="J5" s="286" t="s">
        <v>128</v>
      </c>
      <c r="K5" s="286" t="s">
        <v>129</v>
      </c>
      <c r="L5" s="286" t="s">
        <v>130</v>
      </c>
      <c r="M5" s="286" t="s">
        <v>131</v>
      </c>
      <c r="N5" s="286" t="s">
        <v>137</v>
      </c>
      <c r="O5" s="286" t="s">
        <v>132</v>
      </c>
      <c r="P5" s="286" t="s">
        <v>133</v>
      </c>
      <c r="Q5" s="286" t="s">
        <v>134</v>
      </c>
      <c r="R5" s="286" t="s">
        <v>135</v>
      </c>
      <c r="S5" s="286" t="s">
        <v>136</v>
      </c>
      <c r="T5" s="37" t="s">
        <v>139</v>
      </c>
      <c r="U5" s="37" t="s">
        <v>140</v>
      </c>
      <c r="V5" s="37" t="s">
        <v>141</v>
      </c>
      <c r="W5" s="37" t="s">
        <v>142</v>
      </c>
      <c r="X5" s="37" t="s">
        <v>143</v>
      </c>
      <c r="Y5" s="37" t="s">
        <v>144</v>
      </c>
      <c r="Z5" s="37" t="s">
        <v>145</v>
      </c>
      <c r="AA5" s="37" t="s">
        <v>146</v>
      </c>
      <c r="AB5" s="37" t="s">
        <v>147</v>
      </c>
      <c r="AC5" s="37" t="s">
        <v>148</v>
      </c>
      <c r="AD5" s="37" t="s">
        <v>149</v>
      </c>
      <c r="AE5" s="37" t="s">
        <v>150</v>
      </c>
      <c r="AF5" s="37" t="s">
        <v>152</v>
      </c>
      <c r="AG5" s="37" t="s">
        <v>155</v>
      </c>
      <c r="AH5" s="37" t="s">
        <v>156</v>
      </c>
      <c r="AI5" s="37" t="s">
        <v>159</v>
      </c>
      <c r="AJ5" s="37" t="s">
        <v>161</v>
      </c>
      <c r="AK5" s="318" t="s">
        <v>164</v>
      </c>
      <c r="AL5" s="37" t="s">
        <v>166</v>
      </c>
      <c r="AM5" s="37" t="s">
        <v>167</v>
      </c>
      <c r="AN5" s="37" t="s">
        <v>170</v>
      </c>
      <c r="AO5" s="37" t="s">
        <v>173</v>
      </c>
      <c r="AP5" s="37" t="s">
        <v>175</v>
      </c>
      <c r="AQ5" s="37" t="s">
        <v>177</v>
      </c>
      <c r="AR5" s="407" t="str">
        <f>'FED-PID(ALL)'!AR5</f>
        <v xml:space="preserve">Jul'24 </v>
      </c>
      <c r="AS5" s="407" t="str">
        <f>'FED-PID(ALL)'!AS5</f>
        <v xml:space="preserve">Aug'24 </v>
      </c>
      <c r="AT5" s="407" t="str">
        <f>'FED-PID(ALL)'!AT5</f>
        <v xml:space="preserve">Sep'24 </v>
      </c>
      <c r="AU5" s="407" t="str">
        <f>'FED-PID(ALL)'!AU5</f>
        <v xml:space="preserve">Oct'24 </v>
      </c>
      <c r="AV5" s="407" t="str">
        <f>'FED-PID(ALL)'!AV5</f>
        <v>Nov'24</v>
      </c>
      <c r="AW5" s="407" t="str">
        <f>'FED-PID(ALL)'!AW5</f>
        <v>Dec'24</v>
      </c>
      <c r="AX5" s="407" t="str">
        <f>'FED-PID(ALL)'!AX5</f>
        <v>Jan'25</v>
      </c>
      <c r="AY5" s="407" t="str">
        <f>'FED-PID(ALL)'!AY5</f>
        <v>Feb'25</v>
      </c>
      <c r="AZ5" s="407" t="str">
        <f>'FED-PID(ALL)'!AZ5</f>
        <v>Mar'25</v>
      </c>
      <c r="BA5" s="407" t="str">
        <f>'FED-PID(ALL)'!BA5</f>
        <v>Apr'25</v>
      </c>
      <c r="BB5" s="407" t="str">
        <f>'FED-PID(ALL)'!BB5</f>
        <v>May'25</v>
      </c>
      <c r="BC5" s="407" t="str">
        <f>'FED-PID(ALL)'!BC5</f>
        <v>Jun'25</v>
      </c>
      <c r="BD5" s="407" t="str">
        <f>'FED-PID(ALL)'!BD5</f>
        <v>Jul'25</v>
      </c>
      <c r="BE5" s="407" t="s">
        <v>208</v>
      </c>
      <c r="BF5" s="286" t="s">
        <v>61</v>
      </c>
      <c r="BG5" s="287"/>
      <c r="BH5" s="288"/>
      <c r="BI5" s="288"/>
    </row>
    <row r="6" spans="1:61" ht="15" x14ac:dyDescent="0.2">
      <c r="A6" s="190" t="s">
        <v>53</v>
      </c>
    </row>
    <row r="7" spans="1:61" ht="15" x14ac:dyDescent="0.2">
      <c r="A7" s="187" t="s">
        <v>26</v>
      </c>
      <c r="B7" s="243">
        <v>0</v>
      </c>
      <c r="C7" s="243">
        <v>8.0243999999999996E-2</v>
      </c>
      <c r="D7" s="243">
        <v>0.09</v>
      </c>
      <c r="E7" s="243">
        <v>0</v>
      </c>
      <c r="F7" s="243">
        <v>2.1382000000000002E-2</v>
      </c>
      <c r="G7" s="243">
        <v>0</v>
      </c>
      <c r="H7" s="243">
        <v>0</v>
      </c>
      <c r="I7" s="243">
        <v>1.9244000000000001E-2</v>
      </c>
      <c r="J7" s="243">
        <v>5.8879000000000001E-2</v>
      </c>
      <c r="K7" s="243">
        <v>4.811E-2</v>
      </c>
      <c r="L7" s="243">
        <v>4.9891999999999999E-2</v>
      </c>
      <c r="M7" s="243">
        <v>1.4E-2</v>
      </c>
      <c r="N7" s="243">
        <v>1.0691000000000001E-2</v>
      </c>
      <c r="O7" s="277">
        <v>0.187443</v>
      </c>
      <c r="P7" s="277">
        <v>2.2460000000000001E-2</v>
      </c>
      <c r="Q7" s="277">
        <v>1.2829E-2</v>
      </c>
      <c r="R7" s="282">
        <v>0.122742</v>
      </c>
      <c r="S7" s="282">
        <v>3.5637000000000002E-2</v>
      </c>
      <c r="T7" s="282">
        <v>1.9244000000000001E-2</v>
      </c>
      <c r="U7" s="282">
        <v>0.21823300000000001</v>
      </c>
      <c r="V7" s="282">
        <v>8.3391999999999994E-2</v>
      </c>
      <c r="W7" s="198">
        <v>1.0691000000000001E-2</v>
      </c>
      <c r="X7" s="282">
        <v>0.12709300000000001</v>
      </c>
      <c r="Y7" s="282">
        <v>0.115342</v>
      </c>
      <c r="Z7" s="282">
        <v>1.0691000000000001E-2</v>
      </c>
      <c r="AA7" s="282">
        <v>9.4688999999999995E-2</v>
      </c>
      <c r="AB7" s="282">
        <v>3.7775999999999997E-2</v>
      </c>
      <c r="AC7" s="282">
        <v>4.1992000000000002E-2</v>
      </c>
      <c r="AD7" s="282">
        <v>0.19889200000000001</v>
      </c>
      <c r="AE7" s="282">
        <v>7.3875999999999997E-2</v>
      </c>
      <c r="AF7" s="282">
        <v>0.349831</v>
      </c>
      <c r="AG7" s="282">
        <v>6.2988000000000002E-2</v>
      </c>
      <c r="AH7" s="282">
        <v>0.1</v>
      </c>
      <c r="AI7" s="282">
        <v>3.8249999999999999E-2</v>
      </c>
      <c r="AJ7" s="282">
        <v>5.2021999999999999E-2</v>
      </c>
      <c r="AK7" s="282">
        <v>0.29755199999999998</v>
      </c>
      <c r="AL7" s="282">
        <v>2.3328999999999999E-2</v>
      </c>
      <c r="AM7" s="282">
        <v>1.0304000000000001E-2</v>
      </c>
      <c r="AN7" s="282">
        <v>7.4380000000000002E-2</v>
      </c>
      <c r="AO7" s="282">
        <v>3.0328000000000001E-2</v>
      </c>
      <c r="AP7" s="282">
        <v>4.7182000000000002E-2</v>
      </c>
      <c r="AQ7" s="282">
        <v>4.2634999999999999E-2</v>
      </c>
      <c r="AR7" s="282">
        <v>4.7486E-2</v>
      </c>
      <c r="AS7" s="282">
        <v>0.117814</v>
      </c>
      <c r="AT7" s="282">
        <v>0</v>
      </c>
      <c r="AU7" s="282">
        <v>4.4131999999999998E-2</v>
      </c>
      <c r="AV7" s="282">
        <v>4.8991E-2</v>
      </c>
      <c r="AW7" s="282">
        <v>0.33911200000000002</v>
      </c>
      <c r="AX7" s="282">
        <v>9.4485E-2</v>
      </c>
      <c r="AY7" s="282">
        <v>0.12986600000000001</v>
      </c>
      <c r="AZ7" s="282">
        <v>4.8283E-2</v>
      </c>
      <c r="BA7" s="282">
        <v>0.34400199999999997</v>
      </c>
      <c r="BB7" s="282">
        <v>0.45727099999999998</v>
      </c>
      <c r="BC7" s="282">
        <v>0.04</v>
      </c>
      <c r="BD7" s="282">
        <v>1.7004999999999999E-2</v>
      </c>
      <c r="BE7" s="282">
        <v>0</v>
      </c>
      <c r="BF7" s="192">
        <f ca="1">SUM(OFFSET(BF7,0,-1,):OFFSET(BF7,0,-8))</f>
        <v>1.1309119999999999</v>
      </c>
    </row>
    <row r="8" spans="1:61" ht="15" x14ac:dyDescent="0.2">
      <c r="A8" s="187" t="s">
        <v>29</v>
      </c>
      <c r="B8" s="243">
        <v>0</v>
      </c>
      <c r="C8" s="243">
        <v>4.4623999999999997E-2</v>
      </c>
      <c r="D8" s="243">
        <v>0.02</v>
      </c>
      <c r="E8" s="243">
        <v>0</v>
      </c>
      <c r="F8" s="243">
        <v>3.1452000000000001E-2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8.2197999999999993E-2</v>
      </c>
      <c r="M8" s="243">
        <v>0</v>
      </c>
      <c r="N8" s="243">
        <v>0</v>
      </c>
      <c r="O8" s="243">
        <v>0</v>
      </c>
      <c r="P8" s="243">
        <v>0</v>
      </c>
      <c r="Q8" s="243">
        <v>0</v>
      </c>
      <c r="R8" s="243">
        <v>0</v>
      </c>
      <c r="S8" s="277">
        <v>2.3297999999999999E-2</v>
      </c>
      <c r="T8" s="243">
        <v>0</v>
      </c>
      <c r="U8" s="243">
        <v>0</v>
      </c>
      <c r="V8" s="277">
        <v>6.0283000000000003E-2</v>
      </c>
      <c r="W8" s="198">
        <v>0</v>
      </c>
      <c r="X8" s="198">
        <v>0</v>
      </c>
      <c r="Y8" s="277">
        <v>7.5885999999999995E-2</v>
      </c>
      <c r="Z8" s="277">
        <v>0</v>
      </c>
      <c r="AA8" s="277">
        <v>0</v>
      </c>
      <c r="AB8" s="277">
        <v>0</v>
      </c>
      <c r="AC8" s="277">
        <v>0</v>
      </c>
      <c r="AD8" s="277">
        <v>0</v>
      </c>
      <c r="AE8" s="277">
        <v>0</v>
      </c>
      <c r="AF8" s="277">
        <v>1.6934999999999999E-2</v>
      </c>
      <c r="AG8" s="277">
        <v>4.2519000000000001E-2</v>
      </c>
      <c r="AH8" s="277">
        <v>0.03</v>
      </c>
      <c r="AI8" s="277">
        <v>8.737E-3</v>
      </c>
      <c r="AJ8" s="277">
        <v>0</v>
      </c>
      <c r="AK8" s="277">
        <v>2.605E-2</v>
      </c>
      <c r="AL8" s="277">
        <v>1.9220999999999999E-2</v>
      </c>
      <c r="AM8" s="277">
        <v>0</v>
      </c>
      <c r="AN8" s="277">
        <v>0</v>
      </c>
      <c r="AO8" s="277">
        <v>2.9120000000000001E-3</v>
      </c>
      <c r="AP8" s="277">
        <v>1.0484E-2</v>
      </c>
      <c r="AQ8" s="277">
        <v>0</v>
      </c>
      <c r="AR8" s="277">
        <v>0</v>
      </c>
      <c r="AS8" s="277">
        <v>0</v>
      </c>
      <c r="AT8" s="277">
        <v>0</v>
      </c>
      <c r="AU8" s="277">
        <v>0</v>
      </c>
      <c r="AV8" s="277">
        <v>1.9439999999999999E-2</v>
      </c>
      <c r="AW8" s="277">
        <v>8.5986000000000007E-2</v>
      </c>
      <c r="AX8" s="277">
        <v>1.9439999999999999E-2</v>
      </c>
      <c r="AY8" s="277">
        <v>1.7474E-2</v>
      </c>
      <c r="AZ8" s="277">
        <v>2.2716E-2</v>
      </c>
      <c r="BA8" s="277">
        <v>2.9551000000000001E-2</v>
      </c>
      <c r="BB8" s="277">
        <v>0.386069</v>
      </c>
      <c r="BC8" s="277">
        <v>0.01</v>
      </c>
      <c r="BD8" s="277">
        <v>0</v>
      </c>
      <c r="BE8" s="277">
        <v>2.7E-2</v>
      </c>
      <c r="BF8" s="192">
        <f ca="1">SUM(OFFSET(BF8,0,-1,):OFFSET(BF8,0,-8))</f>
        <v>0.51224999999999998</v>
      </c>
    </row>
    <row r="9" spans="1:61" ht="15" x14ac:dyDescent="0.2">
      <c r="A9" s="187" t="s">
        <v>30</v>
      </c>
      <c r="B9" s="243">
        <v>0</v>
      </c>
      <c r="C9" s="243">
        <v>0</v>
      </c>
      <c r="D9" s="243">
        <v>0</v>
      </c>
      <c r="E9" s="243">
        <v>0.02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0</v>
      </c>
      <c r="M9" s="243">
        <v>0</v>
      </c>
      <c r="N9" s="243">
        <v>0</v>
      </c>
      <c r="O9" s="243">
        <v>0</v>
      </c>
      <c r="P9" s="243">
        <v>0</v>
      </c>
      <c r="Q9" s="243">
        <v>0</v>
      </c>
      <c r="R9" s="243">
        <v>0</v>
      </c>
      <c r="S9" s="243">
        <v>0</v>
      </c>
      <c r="T9" s="243">
        <v>0</v>
      </c>
      <c r="U9" s="243">
        <v>0</v>
      </c>
      <c r="V9" s="277">
        <v>4.9835999999999998E-2</v>
      </c>
      <c r="W9" s="198">
        <v>0</v>
      </c>
      <c r="X9" s="198">
        <v>0</v>
      </c>
      <c r="Y9" s="277">
        <v>0</v>
      </c>
      <c r="Z9" s="277">
        <v>8.0184000000000005E-2</v>
      </c>
      <c r="AA9" s="277">
        <v>5.9395000000000003E-2</v>
      </c>
      <c r="AB9" s="277">
        <v>8.6716000000000001E-2</v>
      </c>
      <c r="AC9" s="277">
        <v>0</v>
      </c>
      <c r="AD9" s="277">
        <v>2.8212999999999998E-2</v>
      </c>
      <c r="AE9" s="277">
        <v>0</v>
      </c>
      <c r="AF9" s="277">
        <v>2.2273000000000001E-2</v>
      </c>
      <c r="AG9" s="277">
        <v>4.8998E-2</v>
      </c>
      <c r="AH9" s="277">
        <v>0.1</v>
      </c>
      <c r="AI9" s="277">
        <v>4.4308E-2</v>
      </c>
      <c r="AJ9" s="277">
        <v>0</v>
      </c>
      <c r="AK9" s="277">
        <v>0</v>
      </c>
      <c r="AL9" s="277">
        <v>0</v>
      </c>
      <c r="AM9" s="277">
        <v>0</v>
      </c>
      <c r="AN9" s="277">
        <v>0</v>
      </c>
      <c r="AO9" s="277">
        <v>0</v>
      </c>
      <c r="AP9" s="277">
        <v>0</v>
      </c>
      <c r="AQ9" s="277">
        <v>0</v>
      </c>
      <c r="AR9" s="277">
        <v>0</v>
      </c>
      <c r="AS9" s="277">
        <v>0</v>
      </c>
      <c r="AT9" s="277">
        <v>1.8376E-2</v>
      </c>
      <c r="AU9" s="277">
        <v>0</v>
      </c>
      <c r="AV9" s="277">
        <v>0</v>
      </c>
      <c r="AW9" s="277">
        <v>1.6799999999999999E-2</v>
      </c>
      <c r="AX9" s="277">
        <v>0</v>
      </c>
      <c r="AY9" s="277">
        <v>7.2389999999999998E-3</v>
      </c>
      <c r="AZ9" s="277">
        <v>8.352E-3</v>
      </c>
      <c r="BA9" s="277">
        <v>0</v>
      </c>
      <c r="BB9" s="277">
        <v>2.1000000000000001E-2</v>
      </c>
      <c r="BC9" s="277">
        <v>0</v>
      </c>
      <c r="BD9" s="277">
        <v>1.3440000000000001E-2</v>
      </c>
      <c r="BE9" s="277">
        <v>0</v>
      </c>
      <c r="BF9" s="192">
        <f ca="1">SUM(OFFSET(BF9,0,-1,):OFFSET(BF9,0,-8))</f>
        <v>5.0030999999999999E-2</v>
      </c>
    </row>
    <row r="10" spans="1:61" ht="15" x14ac:dyDescent="0.2">
      <c r="A10" s="187" t="s">
        <v>70</v>
      </c>
      <c r="B10" s="243">
        <v>0.30415399999999998</v>
      </c>
      <c r="C10" s="243">
        <v>0.34308300000000003</v>
      </c>
      <c r="D10" s="243">
        <v>0.13</v>
      </c>
      <c r="E10" s="243">
        <v>0.55000000000000004</v>
      </c>
      <c r="F10" s="243">
        <v>0.63984799999999997</v>
      </c>
      <c r="G10" s="243">
        <v>0.234129</v>
      </c>
      <c r="H10" s="243">
        <v>0.113858</v>
      </c>
      <c r="I10" s="243">
        <v>7.2163000000000005E-2</v>
      </c>
      <c r="J10" s="243">
        <v>0.322079</v>
      </c>
      <c r="K10" s="243">
        <v>0.506212</v>
      </c>
      <c r="L10" s="243">
        <v>0.36723299999999998</v>
      </c>
      <c r="M10" s="243">
        <v>0.19403899999999999</v>
      </c>
      <c r="N10" s="243">
        <v>0.49960700000000002</v>
      </c>
      <c r="O10" s="277">
        <v>0.49872899999999998</v>
      </c>
      <c r="P10" s="277">
        <v>0.194573</v>
      </c>
      <c r="Q10" s="277">
        <v>0.469862</v>
      </c>
      <c r="R10" s="282">
        <v>0.16731099999999999</v>
      </c>
      <c r="S10" s="282">
        <v>0.32767600000000002</v>
      </c>
      <c r="T10" s="282">
        <v>0.194137</v>
      </c>
      <c r="U10" s="282">
        <v>5.9333999999999998E-2</v>
      </c>
      <c r="V10" s="282">
        <v>0.26478299999999999</v>
      </c>
      <c r="W10" s="282">
        <v>0.30959799999999998</v>
      </c>
      <c r="X10" s="282">
        <v>0.44046600000000002</v>
      </c>
      <c r="Y10" s="282">
        <v>0.49071199999999998</v>
      </c>
      <c r="Z10" s="282">
        <v>0.59856799999999999</v>
      </c>
      <c r="AA10" s="282">
        <v>0.56608199999999997</v>
      </c>
      <c r="AB10" s="282">
        <v>0.44675799999999999</v>
      </c>
      <c r="AC10" s="282">
        <v>0.21061099999999999</v>
      </c>
      <c r="AD10" s="282">
        <v>0.59941</v>
      </c>
      <c r="AE10" s="282">
        <v>0.36348999999999998</v>
      </c>
      <c r="AF10" s="282">
        <v>1.4082699999999999</v>
      </c>
      <c r="AG10" s="282">
        <v>0.825353</v>
      </c>
      <c r="AH10" s="282">
        <v>0.25</v>
      </c>
      <c r="AI10" s="282">
        <v>0.148595</v>
      </c>
      <c r="AJ10" s="282">
        <v>0.64290199999999997</v>
      </c>
      <c r="AK10" s="282">
        <v>0.29399799999999998</v>
      </c>
      <c r="AL10" s="282">
        <v>7.1627999999999997E-2</v>
      </c>
      <c r="AM10" s="282">
        <v>0.127585</v>
      </c>
      <c r="AN10" s="282">
        <v>0.30696600000000002</v>
      </c>
      <c r="AO10" s="282">
        <v>0.16878099999999999</v>
      </c>
      <c r="AP10" s="282">
        <v>0.20216799999999999</v>
      </c>
      <c r="AQ10" s="282">
        <v>0.135076</v>
      </c>
      <c r="AR10" s="282">
        <v>7.6451000000000005E-2</v>
      </c>
      <c r="AS10" s="282">
        <v>6.6697999999999993E-2</v>
      </c>
      <c r="AT10" s="282">
        <v>0.117065</v>
      </c>
      <c r="AU10" s="282">
        <v>0.17</v>
      </c>
      <c r="AV10" s="282">
        <v>4.4509E-2</v>
      </c>
      <c r="AW10" s="282">
        <v>0.212225</v>
      </c>
      <c r="AX10" s="282">
        <v>0.11903900000000001</v>
      </c>
      <c r="AY10" s="282">
        <v>0.20419499999999999</v>
      </c>
      <c r="AZ10" s="282">
        <v>9.9537E-2</v>
      </c>
      <c r="BA10" s="282">
        <v>0.116409</v>
      </c>
      <c r="BB10" s="282">
        <v>0.25</v>
      </c>
      <c r="BC10" s="282">
        <v>0.52</v>
      </c>
      <c r="BD10" s="282">
        <v>0.16463800000000001</v>
      </c>
      <c r="BE10" s="282">
        <v>0</v>
      </c>
      <c r="BF10" s="192">
        <f ca="1">SUM(OFFSET(BF10,0,-1,):OFFSET(BF10,0,-8))</f>
        <v>1.4738180000000001</v>
      </c>
    </row>
    <row r="11" spans="1:61" ht="15" x14ac:dyDescent="0.2">
      <c r="A11" s="187" t="s">
        <v>69</v>
      </c>
      <c r="B11" s="243">
        <v>0.194216</v>
      </c>
      <c r="C11" s="243">
        <v>0.49584600000000001</v>
      </c>
      <c r="D11" s="243">
        <v>0.31</v>
      </c>
      <c r="E11" s="243">
        <v>0.41</v>
      </c>
      <c r="F11" s="243">
        <v>0.72911999999999999</v>
      </c>
      <c r="G11" s="243">
        <v>0.15841</v>
      </c>
      <c r="H11" s="243">
        <v>0.16503000000000001</v>
      </c>
      <c r="I11" s="243">
        <v>0.109043</v>
      </c>
      <c r="J11" s="243">
        <v>0.36456100000000002</v>
      </c>
      <c r="K11" s="243">
        <v>0.150815</v>
      </c>
      <c r="L11" s="243">
        <v>0.18879099999999999</v>
      </c>
      <c r="M11" s="243">
        <v>0.108501</v>
      </c>
      <c r="N11" s="243">
        <v>0.127163</v>
      </c>
      <c r="O11" s="277">
        <v>0.25714500000000001</v>
      </c>
      <c r="P11" s="277">
        <v>0.102533</v>
      </c>
      <c r="Q11" s="277">
        <v>0.13453999999999999</v>
      </c>
      <c r="R11" s="282">
        <v>0.211033</v>
      </c>
      <c r="S11" s="282">
        <v>0.19437299999999999</v>
      </c>
      <c r="T11" s="282">
        <v>0.108068</v>
      </c>
      <c r="U11" s="282">
        <v>0.18662200000000001</v>
      </c>
      <c r="V11" s="282">
        <v>0.25202599999999997</v>
      </c>
      <c r="W11" s="282">
        <v>0.20832100000000001</v>
      </c>
      <c r="X11" s="282">
        <v>0.245753</v>
      </c>
      <c r="Y11" s="282">
        <v>0.29078100000000001</v>
      </c>
      <c r="Z11" s="282">
        <v>0.58823599999999998</v>
      </c>
      <c r="AA11" s="282">
        <v>0.50756800000000002</v>
      </c>
      <c r="AB11" s="282">
        <v>0.56528500000000004</v>
      </c>
      <c r="AC11" s="282">
        <v>0.33797899999999997</v>
      </c>
      <c r="AD11" s="282">
        <v>0.54521299999999995</v>
      </c>
      <c r="AE11" s="282">
        <v>0.48770799999999997</v>
      </c>
      <c r="AF11" s="282">
        <v>1.1102829999999999</v>
      </c>
      <c r="AG11" s="282">
        <v>0.64071800000000001</v>
      </c>
      <c r="AH11" s="282">
        <v>0.3</v>
      </c>
      <c r="AI11" s="282">
        <v>0.25577499999999997</v>
      </c>
      <c r="AJ11" s="282">
        <v>0.63286399999999998</v>
      </c>
      <c r="AK11" s="282">
        <v>0.35474600000000001</v>
      </c>
      <c r="AL11" s="282">
        <v>0.33743600000000001</v>
      </c>
      <c r="AM11" s="282">
        <v>0.26893299999999998</v>
      </c>
      <c r="AN11" s="282">
        <v>0.18732799999999999</v>
      </c>
      <c r="AO11" s="282">
        <v>0.2223</v>
      </c>
      <c r="AP11" s="282">
        <v>0.31573499999999999</v>
      </c>
      <c r="AQ11" s="282">
        <v>0.159495</v>
      </c>
      <c r="AR11" s="282">
        <v>9.8085000000000006E-2</v>
      </c>
      <c r="AS11" s="282">
        <v>6.8354999999999999E-2</v>
      </c>
      <c r="AT11" s="282">
        <v>6.3128000000000004E-2</v>
      </c>
      <c r="AU11" s="282">
        <v>0.06</v>
      </c>
      <c r="AV11" s="282">
        <v>0.10036299999999999</v>
      </c>
      <c r="AW11" s="282">
        <v>0.219803</v>
      </c>
      <c r="AX11" s="282">
        <v>0.11085</v>
      </c>
      <c r="AY11" s="282">
        <v>0.15774099999999999</v>
      </c>
      <c r="AZ11" s="282">
        <v>6.2542E-2</v>
      </c>
      <c r="BA11" s="282">
        <v>0.13361999999999999</v>
      </c>
      <c r="BB11" s="282">
        <v>0.3</v>
      </c>
      <c r="BC11" s="282">
        <v>0.13</v>
      </c>
      <c r="BD11" s="282">
        <v>0.13156000000000001</v>
      </c>
      <c r="BE11" s="282">
        <v>0</v>
      </c>
      <c r="BF11" s="192">
        <f ca="1">SUM(OFFSET(BF11,0,-1,):OFFSET(BF11,0,-8))</f>
        <v>1.026313</v>
      </c>
    </row>
    <row r="12" spans="1:61" s="212" customFormat="1" ht="15" x14ac:dyDescent="0.2">
      <c r="A12" s="212" t="s">
        <v>31</v>
      </c>
      <c r="B12" s="244">
        <v>1.4689000000000001E-2</v>
      </c>
      <c r="C12" s="244">
        <v>2.9378000000000001E-2</v>
      </c>
      <c r="D12" s="244">
        <v>0</v>
      </c>
      <c r="E12" s="244">
        <v>0.06</v>
      </c>
      <c r="F12" s="244">
        <v>8.2225999999999994E-2</v>
      </c>
      <c r="G12" s="244">
        <v>8.9700000000000005E-3</v>
      </c>
      <c r="H12" s="244">
        <v>0.14526</v>
      </c>
      <c r="I12" s="244">
        <v>8.9700000000000005E-3</v>
      </c>
      <c r="J12" s="244">
        <v>4.7447999999999997E-2</v>
      </c>
      <c r="K12" s="244">
        <v>6.4971000000000001E-2</v>
      </c>
      <c r="L12" s="244">
        <v>0.13703299999999999</v>
      </c>
      <c r="M12" s="244">
        <v>3.1413000000000003E-2</v>
      </c>
      <c r="N12" s="244">
        <v>0</v>
      </c>
      <c r="O12" s="244">
        <v>0</v>
      </c>
      <c r="P12" s="244">
        <v>0</v>
      </c>
      <c r="Q12" s="244">
        <v>0</v>
      </c>
      <c r="R12" s="282">
        <v>4.1309999999999999E-2</v>
      </c>
      <c r="S12" s="282">
        <v>7.4647000000000005E-2</v>
      </c>
      <c r="T12" s="282">
        <v>1.9279000000000001E-2</v>
      </c>
      <c r="U12" s="282">
        <v>9.4185000000000005E-2</v>
      </c>
      <c r="V12" s="244">
        <v>0</v>
      </c>
      <c r="W12" s="302">
        <v>8.6097999999999994E-2</v>
      </c>
      <c r="X12" s="282">
        <v>9.9018999999999996E-2</v>
      </c>
      <c r="Y12" s="282">
        <v>0.23901600000000001</v>
      </c>
      <c r="Z12" s="282">
        <v>2.5152000000000001E-2</v>
      </c>
      <c r="AA12" s="282">
        <v>0</v>
      </c>
      <c r="AB12" s="282">
        <v>0.11017299999999999</v>
      </c>
      <c r="AC12" s="282">
        <v>5.9004000000000001E-2</v>
      </c>
      <c r="AD12" s="282">
        <v>0.17260400000000001</v>
      </c>
      <c r="AE12" s="282">
        <v>2.3257E-2</v>
      </c>
      <c r="AF12" s="282">
        <v>0.448542</v>
      </c>
      <c r="AG12" s="282">
        <v>0.430809</v>
      </c>
      <c r="AH12" s="282">
        <v>2.7116999999999999E-2</v>
      </c>
      <c r="AI12" s="282">
        <v>2.2126E-2</v>
      </c>
      <c r="AJ12" s="282">
        <v>0.109623</v>
      </c>
      <c r="AK12" s="282">
        <v>3.9542000000000001E-2</v>
      </c>
      <c r="AL12" s="282">
        <v>7.5979000000000005E-2</v>
      </c>
      <c r="AM12" s="282">
        <v>4.9312000000000002E-2</v>
      </c>
      <c r="AN12" s="282">
        <v>1.7136999999999999E-2</v>
      </c>
      <c r="AO12" s="282">
        <v>3.5172000000000002E-2</v>
      </c>
      <c r="AP12" s="282">
        <v>3.4793999999999999E-2</v>
      </c>
      <c r="AQ12" s="282">
        <v>0.14000000000000001</v>
      </c>
      <c r="AR12" s="282">
        <v>9.8145999999999997E-2</v>
      </c>
      <c r="AS12" s="282">
        <v>4.5974000000000001E-2</v>
      </c>
      <c r="AT12" s="282">
        <v>8.2308999999999993E-2</v>
      </c>
      <c r="AU12" s="282">
        <v>0.09</v>
      </c>
      <c r="AV12" s="282">
        <v>9.6827999999999997E-2</v>
      </c>
      <c r="AW12" s="282">
        <v>0.166383</v>
      </c>
      <c r="AX12" s="282">
        <v>3.0296E-2</v>
      </c>
      <c r="AY12" s="282">
        <v>0.104627</v>
      </c>
      <c r="AZ12" s="282">
        <v>0.12948200000000001</v>
      </c>
      <c r="BA12" s="282">
        <v>0.16</v>
      </c>
      <c r="BB12" s="282">
        <v>0.21</v>
      </c>
      <c r="BC12" s="282">
        <v>0.14000000000000001</v>
      </c>
      <c r="BD12" s="282">
        <v>0.122797</v>
      </c>
      <c r="BE12" s="282">
        <v>0</v>
      </c>
      <c r="BF12" s="192">
        <f ca="1">SUM(OFFSET(BF12,0,-1,):OFFSET(BF12,0,-8))</f>
        <v>0.89720200000000006</v>
      </c>
      <c r="BG12" s="245"/>
    </row>
    <row r="13" spans="1:61" ht="15" x14ac:dyDescent="0.2">
      <c r="A13" s="194" t="s">
        <v>68</v>
      </c>
      <c r="B13" s="246">
        <f>IFERROR(B12/B10,"")</f>
        <v>4.8294613912688973E-2</v>
      </c>
      <c r="C13" s="246">
        <f>IFERROR(C12/C10,"")</f>
        <v>8.5629424949647745E-2</v>
      </c>
      <c r="D13" s="246">
        <f t="shared" ref="D13:J13" si="0">IFERROR(D12/D10,"")</f>
        <v>0</v>
      </c>
      <c r="E13" s="246">
        <f t="shared" si="0"/>
        <v>0.10909090909090907</v>
      </c>
      <c r="F13" s="246">
        <f t="shared" si="0"/>
        <v>0.12850864580337829</v>
      </c>
      <c r="G13" s="246">
        <f t="shared" si="0"/>
        <v>3.831221249823815E-2</v>
      </c>
      <c r="H13" s="246">
        <f t="shared" si="0"/>
        <v>1.2757996803035361</v>
      </c>
      <c r="I13" s="246">
        <f t="shared" si="0"/>
        <v>0.1243019275806161</v>
      </c>
      <c r="J13" s="246">
        <f t="shared" si="0"/>
        <v>0.14731789405704809</v>
      </c>
      <c r="K13" s="246">
        <f t="shared" ref="K13:S13" si="1">IFERROR(K12/K10,"")</f>
        <v>0.12834741175633924</v>
      </c>
      <c r="L13" s="246">
        <f t="shared" si="1"/>
        <v>0.37315001647455431</v>
      </c>
      <c r="M13" s="246">
        <f t="shared" si="1"/>
        <v>0.16189013548822662</v>
      </c>
      <c r="N13" s="246">
        <f t="shared" si="1"/>
        <v>0</v>
      </c>
      <c r="O13" s="246">
        <f t="shared" si="1"/>
        <v>0</v>
      </c>
      <c r="P13" s="246">
        <f t="shared" si="1"/>
        <v>0</v>
      </c>
      <c r="Q13" s="246">
        <f t="shared" si="1"/>
        <v>0</v>
      </c>
      <c r="R13" s="246">
        <f t="shared" si="1"/>
        <v>0.24690546347819331</v>
      </c>
      <c r="S13" s="246">
        <f t="shared" si="1"/>
        <v>0.22780734628108254</v>
      </c>
      <c r="T13" s="246">
        <f t="shared" ref="T13:AA13" si="2">IFERROR(T12/T10,"")</f>
        <v>9.930616008282811E-2</v>
      </c>
      <c r="U13" s="246">
        <f t="shared" si="2"/>
        <v>1.5873698048336538</v>
      </c>
      <c r="V13" s="246">
        <f t="shared" si="2"/>
        <v>0</v>
      </c>
      <c r="W13" s="246">
        <f t="shared" si="2"/>
        <v>0.27809611173198795</v>
      </c>
      <c r="X13" s="246">
        <f t="shared" si="2"/>
        <v>0.2248050927880926</v>
      </c>
      <c r="Y13" s="246">
        <f t="shared" si="2"/>
        <v>0.48707999804365903</v>
      </c>
      <c r="Z13" s="246">
        <f t="shared" si="2"/>
        <v>4.2020288421699789E-2</v>
      </c>
      <c r="AA13" s="246">
        <f t="shared" si="2"/>
        <v>0</v>
      </c>
      <c r="AB13" s="246">
        <f t="shared" ref="AB13:AG13" si="3">IFERROR(AB12/AB10,"")</f>
        <v>0.24660554483635436</v>
      </c>
      <c r="AC13" s="246">
        <f t="shared" si="3"/>
        <v>0.2801563071254588</v>
      </c>
      <c r="AD13" s="246">
        <f t="shared" si="3"/>
        <v>0.28795649054903988</v>
      </c>
      <c r="AE13" s="246">
        <f t="shared" si="3"/>
        <v>6.3982502957440374E-2</v>
      </c>
      <c r="AF13" s="246">
        <f t="shared" si="3"/>
        <v>0.31850568427929304</v>
      </c>
      <c r="AG13" s="246">
        <f t="shared" si="3"/>
        <v>0.52196938764383238</v>
      </c>
      <c r="AH13" s="246">
        <f t="shared" ref="AH13:AP13" si="4">IFERROR(AH12/AH10,"")</f>
        <v>0.10846799999999999</v>
      </c>
      <c r="AI13" s="246">
        <f t="shared" si="4"/>
        <v>0.14890137622396446</v>
      </c>
      <c r="AJ13" s="246">
        <f t="shared" si="4"/>
        <v>0.17051276866458651</v>
      </c>
      <c r="AK13" s="246">
        <f t="shared" si="4"/>
        <v>0.13449751358852782</v>
      </c>
      <c r="AL13" s="246">
        <f t="shared" si="4"/>
        <v>1.0607444016306473</v>
      </c>
      <c r="AM13" s="246">
        <f t="shared" si="4"/>
        <v>0.38650311557001216</v>
      </c>
      <c r="AN13" s="246">
        <f t="shared" si="4"/>
        <v>5.5827029703615381E-2</v>
      </c>
      <c r="AO13" s="246">
        <f t="shared" si="4"/>
        <v>0.20838838494854281</v>
      </c>
      <c r="AP13" s="246">
        <f t="shared" si="4"/>
        <v>0.17210438842942505</v>
      </c>
      <c r="AQ13" s="246">
        <f t="shared" ref="AQ13" si="5">IFERROR(AQ12/AQ10,"")</f>
        <v>1.0364535520743878</v>
      </c>
      <c r="AR13" s="246">
        <f t="shared" ref="AR13:AS13" si="6">IFERROR(AR12/AR10,"")</f>
        <v>1.2837765366051457</v>
      </c>
      <c r="AS13" s="246">
        <f t="shared" si="6"/>
        <v>0.68928603556328538</v>
      </c>
      <c r="AT13" s="246">
        <f t="shared" ref="AT13:AU13" si="7">IFERROR(AT12/AT10,"")</f>
        <v>0.70310511254431296</v>
      </c>
      <c r="AU13" s="246">
        <f t="shared" si="7"/>
        <v>0.52941176470588225</v>
      </c>
      <c r="AV13" s="246">
        <f t="shared" ref="AV13:AW13" si="8">IFERROR(AV12/AV10,"")</f>
        <v>2.1754701296367025</v>
      </c>
      <c r="AW13" s="246">
        <f t="shared" si="8"/>
        <v>0.7839934032277065</v>
      </c>
      <c r="AX13" s="246">
        <f t="shared" ref="AX13:AY13" si="9">IFERROR(AX12/AX10,"")</f>
        <v>0.25450482614941322</v>
      </c>
      <c r="AY13" s="246">
        <f t="shared" si="9"/>
        <v>0.51238766865006491</v>
      </c>
      <c r="AZ13" s="246">
        <f t="shared" ref="AZ13:BA13" si="10">IFERROR(AZ12/AZ10,"")</f>
        <v>1.3008429026392196</v>
      </c>
      <c r="BA13" s="246">
        <f t="shared" si="10"/>
        <v>1.3744641737322716</v>
      </c>
      <c r="BB13" s="246">
        <f t="shared" ref="BB13:BC13" si="11">IFERROR(BB12/BB10,"")</f>
        <v>0.84</v>
      </c>
      <c r="BC13" s="246">
        <f t="shared" si="11"/>
        <v>0.26923076923076927</v>
      </c>
      <c r="BD13" s="246">
        <f t="shared" ref="BD13:BE13" si="12">IFERROR(BD12/BD10,"")</f>
        <v>0.74586061541077997</v>
      </c>
      <c r="BE13" s="246" t="str">
        <f t="shared" si="12"/>
        <v/>
      </c>
      <c r="BF13" s="247">
        <f ca="1">IFERROR(BF12/BF10,"")</f>
        <v>0.60876037611156875</v>
      </c>
    </row>
    <row r="14" spans="1:61" ht="15" x14ac:dyDescent="0.2">
      <c r="A14" s="236" t="s">
        <v>108</v>
      </c>
      <c r="B14" s="246">
        <f>IFERROR(B12/B11,"")</f>
        <v>7.5632285702516788E-2</v>
      </c>
      <c r="C14" s="246">
        <f>IFERROR(C12/C11,"")</f>
        <v>5.9248234330820458E-2</v>
      </c>
      <c r="D14" s="246">
        <f t="shared" ref="D14:J14" si="13">IFERROR(D12/D11,"")</f>
        <v>0</v>
      </c>
      <c r="E14" s="246">
        <f t="shared" si="13"/>
        <v>0.14634146341463414</v>
      </c>
      <c r="F14" s="246">
        <f t="shared" si="13"/>
        <v>0.11277430326969497</v>
      </c>
      <c r="G14" s="246">
        <f t="shared" si="13"/>
        <v>5.6625213054731401E-2</v>
      </c>
      <c r="H14" s="246">
        <f t="shared" si="13"/>
        <v>0.88020359934557346</v>
      </c>
      <c r="I14" s="246">
        <f t="shared" si="13"/>
        <v>8.2261126344653032E-2</v>
      </c>
      <c r="J14" s="246">
        <f t="shared" si="13"/>
        <v>0.1301510583962629</v>
      </c>
      <c r="K14" s="246">
        <f t="shared" ref="K14:S14" si="14">IFERROR(K12/K11,"")</f>
        <v>0.43079932367470081</v>
      </c>
      <c r="L14" s="246">
        <f t="shared" si="14"/>
        <v>0.7258449820171512</v>
      </c>
      <c r="M14" s="246">
        <f t="shared" si="14"/>
        <v>0.28951806895788984</v>
      </c>
      <c r="N14" s="246">
        <f t="shared" si="14"/>
        <v>0</v>
      </c>
      <c r="O14" s="246">
        <f t="shared" si="14"/>
        <v>0</v>
      </c>
      <c r="P14" s="246">
        <f t="shared" si="14"/>
        <v>0</v>
      </c>
      <c r="Q14" s="246">
        <f t="shared" si="14"/>
        <v>0</v>
      </c>
      <c r="R14" s="246">
        <f t="shared" si="14"/>
        <v>0.19575137537731066</v>
      </c>
      <c r="S14" s="246">
        <f t="shared" si="14"/>
        <v>0.38403996439834753</v>
      </c>
      <c r="T14" s="246">
        <f t="shared" ref="T14:AP14" si="15">IFERROR(T12/T11,"")</f>
        <v>0.17839693526298259</v>
      </c>
      <c r="U14" s="246">
        <f t="shared" si="15"/>
        <v>0.50468326349519355</v>
      </c>
      <c r="V14" s="246">
        <f t="shared" si="15"/>
        <v>0</v>
      </c>
      <c r="W14" s="246">
        <f t="shared" si="15"/>
        <v>0.41329486705612967</v>
      </c>
      <c r="X14" s="246">
        <f t="shared" si="15"/>
        <v>0.40292081887098019</v>
      </c>
      <c r="Y14" s="246">
        <f t="shared" si="15"/>
        <v>0.82197942781681055</v>
      </c>
      <c r="Z14" s="246">
        <f t="shared" si="15"/>
        <v>4.2758348689981573E-2</v>
      </c>
      <c r="AA14" s="246">
        <f t="shared" si="15"/>
        <v>0</v>
      </c>
      <c r="AB14" s="246">
        <f t="shared" si="15"/>
        <v>0.19489814872144137</v>
      </c>
      <c r="AC14" s="246">
        <f t="shared" si="15"/>
        <v>0.17457889395494988</v>
      </c>
      <c r="AD14" s="246">
        <f t="shared" si="15"/>
        <v>0.31658085922382634</v>
      </c>
      <c r="AE14" s="246">
        <f t="shared" si="15"/>
        <v>4.7686320503251951E-2</v>
      </c>
      <c r="AF14" s="246">
        <f t="shared" si="15"/>
        <v>0.40398889292189472</v>
      </c>
      <c r="AG14" s="246">
        <f t="shared" si="15"/>
        <v>0.67238473088004391</v>
      </c>
      <c r="AH14" s="246">
        <f t="shared" si="15"/>
        <v>9.0389999999999998E-2</v>
      </c>
      <c r="AI14" s="246">
        <f t="shared" si="15"/>
        <v>8.6505717916137231E-2</v>
      </c>
      <c r="AJ14" s="246">
        <f t="shared" si="15"/>
        <v>0.17321731051221115</v>
      </c>
      <c r="AK14" s="246">
        <f t="shared" si="15"/>
        <v>0.11146566839372396</v>
      </c>
      <c r="AL14" s="246">
        <f t="shared" si="15"/>
        <v>0.22516566104387203</v>
      </c>
      <c r="AM14" s="246">
        <f t="shared" si="15"/>
        <v>0.18336165513343475</v>
      </c>
      <c r="AN14" s="246">
        <f t="shared" si="15"/>
        <v>9.148125213529211E-2</v>
      </c>
      <c r="AO14" s="246">
        <f t="shared" si="15"/>
        <v>0.1582186234817814</v>
      </c>
      <c r="AP14" s="246">
        <f t="shared" si="15"/>
        <v>0.11020000950163904</v>
      </c>
      <c r="AQ14" s="246">
        <f t="shared" ref="AQ14:AR14" si="16">IFERROR(AQ12/AQ11,"")</f>
        <v>0.87777046302391937</v>
      </c>
      <c r="AR14" s="246">
        <f t="shared" si="16"/>
        <v>1.0006219095682316</v>
      </c>
      <c r="AS14" s="246">
        <f t="shared" ref="AS14:AT14" si="17">IFERROR(AS12/AS11,"")</f>
        <v>0.67257698778436104</v>
      </c>
      <c r="AT14" s="246">
        <f t="shared" si="17"/>
        <v>1.3038429856798883</v>
      </c>
      <c r="AU14" s="246">
        <f t="shared" ref="AU14:AV14" si="18">IFERROR(AU12/AU11,"")</f>
        <v>1.5</v>
      </c>
      <c r="AV14" s="246">
        <f t="shared" si="18"/>
        <v>0.96477785638133573</v>
      </c>
      <c r="AW14" s="246">
        <f t="shared" ref="AW14:AX14" si="19">IFERROR(AW12/AW11,"")</f>
        <v>0.75696419066163789</v>
      </c>
      <c r="AX14" s="246">
        <f t="shared" si="19"/>
        <v>0.27330626973387462</v>
      </c>
      <c r="AY14" s="246">
        <f t="shared" ref="AY14:AZ14" si="20">IFERROR(AY12/AY11,"")</f>
        <v>0.66328348368528156</v>
      </c>
      <c r="AZ14" s="246">
        <f t="shared" si="20"/>
        <v>2.0703207444597234</v>
      </c>
      <c r="BA14" s="246">
        <f t="shared" ref="BA14:BB14" si="21">IFERROR(BA12/BA11,"")</f>
        <v>1.1974255350995362</v>
      </c>
      <c r="BB14" s="246">
        <f t="shared" si="21"/>
        <v>0.7</v>
      </c>
      <c r="BC14" s="246">
        <f t="shared" ref="BC14" si="22">IFERROR(BC12/BC11,"")</f>
        <v>1.0769230769230771</v>
      </c>
      <c r="BD14" s="246">
        <f t="shared" ref="BD14:BE14" si="23">IFERROR(BD12/BD11,"")</f>
        <v>0.9333916083916084</v>
      </c>
      <c r="BE14" s="246" t="str">
        <f t="shared" si="23"/>
        <v/>
      </c>
      <c r="BF14" s="247">
        <f ca="1">IFERROR(BF12/BF11,"")</f>
        <v>0.87419919654140599</v>
      </c>
    </row>
    <row r="15" spans="1:61" ht="15" x14ac:dyDescent="0.2">
      <c r="A15" s="194" t="s">
        <v>114</v>
      </c>
      <c r="B15" s="246">
        <f>IFERROR(B12/(SUM(B7:B12)),"")</f>
        <v>2.8630235508976556E-2</v>
      </c>
      <c r="C15" s="246">
        <f>IFERROR(C12/(SUM(C7:C12)),"")</f>
        <v>2.9579882699423566E-2</v>
      </c>
      <c r="D15" s="246">
        <f t="shared" ref="D15:J15" si="24">IFERROR(D12/(SUM(D7:D12)),"")</f>
        <v>0</v>
      </c>
      <c r="E15" s="246">
        <f t="shared" si="24"/>
        <v>5.7692307692307689E-2</v>
      </c>
      <c r="F15" s="246">
        <f t="shared" si="24"/>
        <v>5.4670524750868997E-2</v>
      </c>
      <c r="G15" s="246">
        <f t="shared" si="24"/>
        <v>2.2340719635176302E-2</v>
      </c>
      <c r="H15" s="246">
        <f t="shared" si="24"/>
        <v>0.34247479653328555</v>
      </c>
      <c r="I15" s="246">
        <f t="shared" si="24"/>
        <v>4.2832585235412085E-2</v>
      </c>
      <c r="J15" s="246">
        <f t="shared" si="24"/>
        <v>5.9836033529768566E-2</v>
      </c>
      <c r="K15" s="246">
        <f t="shared" ref="K15:S15" si="25">IFERROR(K12/(SUM(K7:K12)),"")</f>
        <v>8.4366088912204526E-2</v>
      </c>
      <c r="L15" s="246">
        <f t="shared" si="25"/>
        <v>0.16607101522516596</v>
      </c>
      <c r="M15" s="246">
        <f t="shared" si="25"/>
        <v>9.0279434291412927E-2</v>
      </c>
      <c r="N15" s="246">
        <f t="shared" si="25"/>
        <v>0</v>
      </c>
      <c r="O15" s="246">
        <f t="shared" si="25"/>
        <v>0</v>
      </c>
      <c r="P15" s="246">
        <f t="shared" si="25"/>
        <v>0</v>
      </c>
      <c r="Q15" s="246">
        <f t="shared" si="25"/>
        <v>0</v>
      </c>
      <c r="R15" s="246">
        <f t="shared" si="25"/>
        <v>7.6162066091932837E-2</v>
      </c>
      <c r="S15" s="246">
        <f t="shared" si="25"/>
        <v>0.11385520208775972</v>
      </c>
      <c r="T15" s="246">
        <f t="shared" ref="T15:AP15" si="26">IFERROR(T12/(SUM(T7:T12)),"")</f>
        <v>5.6581789579958214E-2</v>
      </c>
      <c r="U15" s="246">
        <f t="shared" si="26"/>
        <v>0.16867726649163464</v>
      </c>
      <c r="V15" s="246">
        <f t="shared" si="26"/>
        <v>0</v>
      </c>
      <c r="W15" s="246">
        <f t="shared" si="26"/>
        <v>0.14006324954287236</v>
      </c>
      <c r="X15" s="246">
        <f t="shared" si="26"/>
        <v>0.10853407370789768</v>
      </c>
      <c r="Y15" s="246">
        <f t="shared" si="26"/>
        <v>0.1972507235480967</v>
      </c>
      <c r="Z15" s="246">
        <f t="shared" si="26"/>
        <v>1.9305650541014144E-2</v>
      </c>
      <c r="AA15" s="246">
        <f t="shared" si="26"/>
        <v>0</v>
      </c>
      <c r="AB15" s="246">
        <f t="shared" si="26"/>
        <v>8.8371134219079356E-2</v>
      </c>
      <c r="AC15" s="246">
        <f t="shared" si="26"/>
        <v>9.0833238401073921E-2</v>
      </c>
      <c r="AD15" s="246">
        <f t="shared" si="26"/>
        <v>0.11176612282851096</v>
      </c>
      <c r="AE15" s="246">
        <f t="shared" si="26"/>
        <v>2.4524137669231526E-2</v>
      </c>
      <c r="AF15" s="246">
        <f t="shared" si="26"/>
        <v>0.13364841809057684</v>
      </c>
      <c r="AG15" s="246">
        <f t="shared" si="26"/>
        <v>0.21000884768095704</v>
      </c>
      <c r="AH15" s="246">
        <f t="shared" si="26"/>
        <v>3.3597359490631466E-2</v>
      </c>
      <c r="AI15" s="246">
        <f t="shared" si="26"/>
        <v>4.27315268129419E-2</v>
      </c>
      <c r="AJ15" s="246">
        <f t="shared" si="26"/>
        <v>7.6264200009600588E-2</v>
      </c>
      <c r="AK15" s="246">
        <f t="shared" si="26"/>
        <v>3.9077447306421272E-2</v>
      </c>
      <c r="AL15" s="246">
        <f t="shared" si="26"/>
        <v>0.1440106294056214</v>
      </c>
      <c r="AM15" s="246">
        <f t="shared" si="26"/>
        <v>0.10810858212718191</v>
      </c>
      <c r="AN15" s="246">
        <f t="shared" si="26"/>
        <v>2.9253462294152894E-2</v>
      </c>
      <c r="AO15" s="246">
        <f t="shared" si="26"/>
        <v>7.6545235727203689E-2</v>
      </c>
      <c r="AP15" s="246">
        <f t="shared" si="26"/>
        <v>5.7005421364007977E-2</v>
      </c>
      <c r="AQ15" s="246">
        <f t="shared" ref="AQ15:AR15" si="27">IFERROR(AQ12/(SUM(AQ7:AQ12)),"")</f>
        <v>0.29337434986148542</v>
      </c>
      <c r="AR15" s="246">
        <f t="shared" si="27"/>
        <v>0.30654531371030208</v>
      </c>
      <c r="AS15" s="246">
        <f t="shared" ref="AS15:AT15" si="28">IFERROR(AS12/(SUM(AS7:AS12)),"")</f>
        <v>0.15384100575222273</v>
      </c>
      <c r="AT15" s="246">
        <f t="shared" si="28"/>
        <v>0.29304181886797831</v>
      </c>
      <c r="AU15" s="246">
        <f t="shared" ref="AU15:AV15" si="29">IFERROR(AU12/(SUM(AU7:AU12)),"")</f>
        <v>0.24716311667197607</v>
      </c>
      <c r="AV15" s="246">
        <f t="shared" si="29"/>
        <v>0.31221645046770563</v>
      </c>
      <c r="AW15" s="246">
        <f t="shared" ref="AW15:AX15" si="30">IFERROR(AW12/(SUM(AW7:AW12)),"")</f>
        <v>0.15993613436007956</v>
      </c>
      <c r="AX15" s="246">
        <f t="shared" si="30"/>
        <v>8.0981529496672103E-2</v>
      </c>
      <c r="AY15" s="246">
        <f t="shared" ref="AY15:AZ15" si="31">IFERROR(AY12/(SUM(AY7:AY12)),"")</f>
        <v>0.16844296473270204</v>
      </c>
      <c r="AZ15" s="246">
        <f t="shared" si="31"/>
        <v>0.34909088948321976</v>
      </c>
      <c r="BA15" s="246">
        <f t="shared" ref="BA15:BB15" si="32">IFERROR(BA12/(SUM(BA7:BA12)),"")</f>
        <v>0.20419049952653329</v>
      </c>
      <c r="BB15" s="246">
        <f t="shared" si="32"/>
        <v>0.12928327813142568</v>
      </c>
      <c r="BC15" s="246">
        <f t="shared" ref="BC15" si="33">IFERROR(BC12/(SUM(BC7:BC12)),"")</f>
        <v>0.16666666666666666</v>
      </c>
      <c r="BD15" s="246">
        <f t="shared" ref="BD15:BE15" si="34">IFERROR(BD12/(SUM(BD7:BD12)),"")</f>
        <v>0.27322223211107155</v>
      </c>
      <c r="BE15" s="246">
        <f t="shared" si="34"/>
        <v>0</v>
      </c>
      <c r="BF15" s="247">
        <f ca="1">IFERROR(BF12/(SUM(BF7:BF12)),"")</f>
        <v>0.17624936990794274</v>
      </c>
    </row>
    <row r="16" spans="1:61" ht="14.25" x14ac:dyDescent="0.2"/>
    <row r="17" spans="1:59" ht="15" x14ac:dyDescent="0.2">
      <c r="A17" s="190" t="s">
        <v>52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89"/>
      <c r="BA17" s="189"/>
      <c r="BB17" s="189"/>
      <c r="BC17" s="189"/>
      <c r="BD17" s="189"/>
      <c r="BE17" s="189"/>
      <c r="BF17" s="189"/>
    </row>
    <row r="18" spans="1:59" ht="15" x14ac:dyDescent="0.2">
      <c r="A18" s="187" t="s">
        <v>35</v>
      </c>
      <c r="B18" s="198">
        <v>0</v>
      </c>
      <c r="C18" s="198">
        <v>6.7763000000000004E-2</v>
      </c>
      <c r="D18" s="198">
        <v>0</v>
      </c>
      <c r="E18" s="198">
        <v>0.19</v>
      </c>
      <c r="F18" s="198">
        <v>2.5343999999999998E-2</v>
      </c>
      <c r="G18" s="198">
        <v>9.2160000000000002E-3</v>
      </c>
      <c r="H18" s="198">
        <v>5.7600000000000004E-3</v>
      </c>
      <c r="I18" s="198">
        <v>0</v>
      </c>
      <c r="J18" s="198">
        <v>1.7856E-2</v>
      </c>
      <c r="K18" s="198">
        <v>1.4592000000000001E-2</v>
      </c>
      <c r="L18" s="198">
        <v>0</v>
      </c>
      <c r="M18" s="198">
        <v>2.1513000000000001E-2</v>
      </c>
      <c r="N18" s="198">
        <v>1.728E-2</v>
      </c>
      <c r="O18" s="277">
        <v>0.18155099999999999</v>
      </c>
      <c r="P18" s="277">
        <v>8.6400000000000001E-3</v>
      </c>
      <c r="Q18" s="278">
        <v>8.064E-3</v>
      </c>
      <c r="R18" s="277">
        <v>5.3190000000000001E-2</v>
      </c>
      <c r="S18" s="277">
        <v>7.4165999999999996E-2</v>
      </c>
      <c r="T18" s="277">
        <v>9.2490000000000003E-3</v>
      </c>
      <c r="U18" s="277">
        <v>3.8016000000000001E-2</v>
      </c>
      <c r="V18" s="277">
        <v>3.3599999999999998E-2</v>
      </c>
      <c r="W18" s="277">
        <v>9.2466000000000007E-2</v>
      </c>
      <c r="X18" s="277">
        <v>5.9969000000000001E-2</v>
      </c>
      <c r="Y18" s="277">
        <v>0.17874000000000001</v>
      </c>
      <c r="Z18" s="277">
        <v>9.3928999999999999E-2</v>
      </c>
      <c r="AA18" s="277">
        <v>0.144456</v>
      </c>
      <c r="AB18" s="277">
        <v>8.5809999999999997E-2</v>
      </c>
      <c r="AC18" s="277">
        <v>7.6926999999999995E-2</v>
      </c>
      <c r="AD18" s="277">
        <v>0.166851</v>
      </c>
      <c r="AE18" s="277">
        <v>8.9234999999999995E-2</v>
      </c>
      <c r="AF18" s="277">
        <v>3.6366999999999997E-2</v>
      </c>
      <c r="AG18" s="277">
        <v>0.15399299999999999</v>
      </c>
      <c r="AH18" s="277">
        <v>1.4250000000000001E-2</v>
      </c>
      <c r="AI18" s="277">
        <v>9.1312000000000004E-2</v>
      </c>
      <c r="AJ18" s="277">
        <v>0.217059</v>
      </c>
      <c r="AK18" s="277">
        <v>0.19728100000000001</v>
      </c>
      <c r="AL18" s="277">
        <v>0.11223</v>
      </c>
      <c r="AM18" s="277">
        <v>0.10148699999999999</v>
      </c>
      <c r="AN18" s="277">
        <v>0.113013</v>
      </c>
      <c r="AO18" s="277">
        <v>0.15571699999999999</v>
      </c>
      <c r="AP18" s="277">
        <v>9.4413999999999998E-2</v>
      </c>
      <c r="AQ18" s="277">
        <v>0.03</v>
      </c>
      <c r="AR18" s="277">
        <v>6.8104999999999999E-2</v>
      </c>
      <c r="AS18" s="277">
        <v>0</v>
      </c>
      <c r="AT18" s="277">
        <v>0</v>
      </c>
      <c r="AU18" s="277">
        <v>0.08</v>
      </c>
      <c r="AV18" s="277">
        <v>0</v>
      </c>
      <c r="AW18" s="277">
        <v>0.102518</v>
      </c>
      <c r="AX18" s="277">
        <v>1.8275E-2</v>
      </c>
      <c r="AY18" s="277">
        <v>0.21304999999999999</v>
      </c>
      <c r="AZ18" s="277">
        <v>5.8950000000000001E-3</v>
      </c>
      <c r="BA18" s="277">
        <v>7.9188999999999996E-2</v>
      </c>
      <c r="BB18" s="277">
        <v>0.11</v>
      </c>
      <c r="BC18" s="277">
        <v>8.8430000000000002E-3</v>
      </c>
      <c r="BD18" s="277">
        <v>6.6768999999999995E-2</v>
      </c>
      <c r="BE18" s="277">
        <v>0</v>
      </c>
      <c r="BF18" s="192">
        <f ca="1">SUM(OFFSET(BF18,0,-1,):OFFSET(BF18,0,-8))</f>
        <v>0.50202099999999994</v>
      </c>
    </row>
    <row r="19" spans="1:59" ht="15" x14ac:dyDescent="0.2">
      <c r="A19" s="187" t="s">
        <v>36</v>
      </c>
      <c r="B19" s="198">
        <v>0.13042200000000001</v>
      </c>
      <c r="C19" s="198">
        <v>6.6827999999999999E-2</v>
      </c>
      <c r="D19" s="198">
        <v>0.08</v>
      </c>
      <c r="E19" s="198">
        <v>0.12</v>
      </c>
      <c r="F19" s="198">
        <v>0.188725</v>
      </c>
      <c r="G19" s="198">
        <v>6.3201999999999994E-2</v>
      </c>
      <c r="H19" s="198">
        <v>7.3972999999999997E-2</v>
      </c>
      <c r="I19" s="198">
        <v>0</v>
      </c>
      <c r="J19" s="198">
        <v>5.5266999999999997E-2</v>
      </c>
      <c r="K19" s="198">
        <v>0.133161</v>
      </c>
      <c r="L19" s="198">
        <v>6.2920000000000004E-2</v>
      </c>
      <c r="M19" s="198">
        <v>0.35030299999999998</v>
      </c>
      <c r="N19" s="198">
        <v>1.2754E-2</v>
      </c>
      <c r="O19" s="277">
        <v>8.7735999999999995E-2</v>
      </c>
      <c r="P19" s="198">
        <v>0</v>
      </c>
      <c r="Q19" s="277">
        <v>5.6117E-2</v>
      </c>
      <c r="R19" s="277">
        <v>6.5990999999999994E-2</v>
      </c>
      <c r="S19" s="277">
        <v>2.3806999999999998E-2</v>
      </c>
      <c r="T19" s="277">
        <v>9.044E-3</v>
      </c>
      <c r="U19" s="277">
        <v>5.6961999999999999E-2</v>
      </c>
      <c r="V19" s="277">
        <v>8.8428000000000007E-2</v>
      </c>
      <c r="W19" s="277">
        <v>0.148394</v>
      </c>
      <c r="X19" s="277">
        <v>0.172319</v>
      </c>
      <c r="Y19" s="277">
        <v>0.22653400000000001</v>
      </c>
      <c r="Z19" s="277">
        <v>0.18365500000000001</v>
      </c>
      <c r="AA19" s="277">
        <v>9.5227999999999993E-2</v>
      </c>
      <c r="AB19" s="277">
        <v>0.130443</v>
      </c>
      <c r="AC19" s="277">
        <v>0.10521999999999999</v>
      </c>
      <c r="AD19" s="277">
        <v>0.15287800000000001</v>
      </c>
      <c r="AE19" s="277">
        <v>2.4139000000000001E-2</v>
      </c>
      <c r="AF19" s="277">
        <v>0.19881299999999999</v>
      </c>
      <c r="AG19" s="277">
        <v>0.291495</v>
      </c>
      <c r="AH19" s="277">
        <v>0.25</v>
      </c>
      <c r="AI19" s="277">
        <v>8.3571999999999994E-2</v>
      </c>
      <c r="AJ19" s="277">
        <v>0.15826000000000001</v>
      </c>
      <c r="AK19" s="277">
        <v>0.149255</v>
      </c>
      <c r="AL19" s="277">
        <v>9.6172999999999995E-2</v>
      </c>
      <c r="AM19" s="277">
        <v>0.14683499999999999</v>
      </c>
      <c r="AN19" s="277">
        <v>6.3145000000000007E-2</v>
      </c>
      <c r="AO19" s="277">
        <v>8.1803000000000001E-2</v>
      </c>
      <c r="AP19" s="277">
        <v>8.6461999999999997E-2</v>
      </c>
      <c r="AQ19" s="277">
        <v>1.7578E-2</v>
      </c>
      <c r="AR19" s="277">
        <v>4.8008000000000002E-2</v>
      </c>
      <c r="AS19" s="277">
        <v>6.2177999999999997E-2</v>
      </c>
      <c r="AT19" s="277">
        <v>0.13775399999999999</v>
      </c>
      <c r="AU19" s="277">
        <v>0.13</v>
      </c>
      <c r="AV19" s="277">
        <v>0.199271</v>
      </c>
      <c r="AW19" s="277">
        <v>0.44985999999999998</v>
      </c>
      <c r="AX19" s="277">
        <v>0.18505099999999999</v>
      </c>
      <c r="AY19" s="277">
        <v>0.16101299999999999</v>
      </c>
      <c r="AZ19" s="277">
        <v>0.147817</v>
      </c>
      <c r="BA19" s="277">
        <v>0.26</v>
      </c>
      <c r="BB19" s="277">
        <v>0.49</v>
      </c>
      <c r="BC19" s="277">
        <v>0.23</v>
      </c>
      <c r="BD19" s="277">
        <v>0.24</v>
      </c>
      <c r="BE19" s="277">
        <v>2.9708999999999999E-2</v>
      </c>
      <c r="BF19" s="192">
        <f ca="1">SUM(OFFSET(BF19,0,-1,):OFFSET(BF19,0,-8))</f>
        <v>1.74359</v>
      </c>
    </row>
    <row r="20" spans="1:59" ht="15" x14ac:dyDescent="0.2">
      <c r="A20" s="187" t="s">
        <v>51</v>
      </c>
      <c r="B20" s="198">
        <v>0</v>
      </c>
      <c r="C20" s="198">
        <v>0</v>
      </c>
      <c r="D20" s="198">
        <v>0.06</v>
      </c>
      <c r="E20" s="198">
        <v>0.06</v>
      </c>
      <c r="F20" s="198">
        <v>0</v>
      </c>
      <c r="G20" s="198">
        <v>2.5302999999999999E-2</v>
      </c>
      <c r="H20" s="198">
        <v>2.1606E-2</v>
      </c>
      <c r="I20" s="198">
        <v>1.8884999999999999E-2</v>
      </c>
      <c r="J20" s="198">
        <v>2.5613E-2</v>
      </c>
      <c r="K20" s="198">
        <v>1.0819E-2</v>
      </c>
      <c r="L20" s="198">
        <v>1.4657999999999999E-2</v>
      </c>
      <c r="M20" s="198">
        <v>1.2041E-2</v>
      </c>
      <c r="N20" s="198">
        <v>0</v>
      </c>
      <c r="O20" s="278">
        <v>7.8530000000000006E-3</v>
      </c>
      <c r="P20" s="198">
        <v>0</v>
      </c>
      <c r="Q20" s="277">
        <v>8.3759999999999998E-3</v>
      </c>
      <c r="R20" s="198">
        <v>0</v>
      </c>
      <c r="S20" s="198">
        <v>0</v>
      </c>
      <c r="T20" s="198">
        <v>0</v>
      </c>
      <c r="U20" s="198">
        <v>0</v>
      </c>
      <c r="V20" s="277">
        <v>2.009E-2</v>
      </c>
      <c r="W20" s="198">
        <v>5.2350000000000001E-3</v>
      </c>
      <c r="X20" s="277">
        <v>3.3503999999999999E-2</v>
      </c>
      <c r="Y20" s="277">
        <v>7.8530000000000006E-3</v>
      </c>
      <c r="Z20" s="277">
        <v>4.2084999999999997E-2</v>
      </c>
      <c r="AA20" s="277">
        <v>1.8322999999999999E-2</v>
      </c>
      <c r="AB20" s="277">
        <v>3.8355E-2</v>
      </c>
      <c r="AC20" s="277">
        <v>1.047E-2</v>
      </c>
      <c r="AD20" s="277">
        <v>1.2041E-2</v>
      </c>
      <c r="AE20" s="277">
        <v>0</v>
      </c>
      <c r="AF20" s="277">
        <v>6.0103999999999998E-2</v>
      </c>
      <c r="AG20" s="277">
        <v>7.5050000000000006E-2</v>
      </c>
      <c r="AH20" s="277">
        <v>0.06</v>
      </c>
      <c r="AI20" s="277">
        <v>2.2884999999999999E-2</v>
      </c>
      <c r="AJ20" s="277">
        <v>6.0580000000000002E-2</v>
      </c>
      <c r="AK20" s="277">
        <v>3.5306999999999998E-2</v>
      </c>
      <c r="AL20" s="277">
        <v>4.8662999999999998E-2</v>
      </c>
      <c r="AM20" s="277">
        <v>2.8119999999999999E-2</v>
      </c>
      <c r="AN20" s="277">
        <v>1.6403999999999998E-2</v>
      </c>
      <c r="AO20" s="277">
        <v>3.3402000000000001E-2</v>
      </c>
      <c r="AP20" s="277">
        <v>2.7057000000000001E-2</v>
      </c>
      <c r="AQ20" s="277">
        <v>0</v>
      </c>
      <c r="AR20" s="277">
        <v>2.4420000000000001E-2</v>
      </c>
      <c r="AS20" s="277">
        <v>1.047E-2</v>
      </c>
      <c r="AT20" s="277">
        <v>1.7905999999999998E-2</v>
      </c>
      <c r="AU20" s="277">
        <v>0.05</v>
      </c>
      <c r="AV20" s="277">
        <v>7.5716000000000006E-2</v>
      </c>
      <c r="AW20" s="277">
        <v>1.9442000000000001E-2</v>
      </c>
      <c r="AX20" s="277">
        <v>7.8530000000000006E-3</v>
      </c>
      <c r="AY20" s="277">
        <v>7.1415000000000006E-2</v>
      </c>
      <c r="AZ20" s="277">
        <v>5.1589000000000003E-2</v>
      </c>
      <c r="BA20" s="277">
        <v>6.2820000000000003E-3</v>
      </c>
      <c r="BB20" s="277">
        <v>5.2350000000000001E-3</v>
      </c>
      <c r="BC20" s="277">
        <v>0.02</v>
      </c>
      <c r="BD20" s="277">
        <v>6.5490000000000001E-3</v>
      </c>
      <c r="BE20" s="277">
        <v>2.5469999999999998E-3</v>
      </c>
      <c r="BF20" s="192">
        <f ca="1">SUM(OFFSET(BF20,0,-1,):OFFSET(BF20,0,-8))</f>
        <v>0.17146999999999998</v>
      </c>
    </row>
    <row r="21" spans="1:59" s="212" customFormat="1" ht="15" x14ac:dyDescent="0.2">
      <c r="A21" s="212" t="s">
        <v>41</v>
      </c>
      <c r="B21" s="199">
        <v>0</v>
      </c>
      <c r="C21" s="199">
        <v>6.6769999999999998E-3</v>
      </c>
      <c r="D21" s="199">
        <v>0.03</v>
      </c>
      <c r="E21" s="199">
        <v>0.05</v>
      </c>
      <c r="F21" s="199">
        <v>3.5166000000000003E-2</v>
      </c>
      <c r="G21" s="199">
        <v>1.0683E-2</v>
      </c>
      <c r="H21" s="199">
        <v>1.35E-2</v>
      </c>
      <c r="I21" s="199">
        <v>0</v>
      </c>
      <c r="J21" s="199">
        <v>2.8043999999999999E-2</v>
      </c>
      <c r="K21" s="199">
        <v>0</v>
      </c>
      <c r="L21" s="199">
        <v>1.0016000000000001E-2</v>
      </c>
      <c r="M21" s="199">
        <v>0</v>
      </c>
      <c r="N21" s="199">
        <v>6.6769999999999998E-3</v>
      </c>
      <c r="O21" s="278">
        <v>4.7358999999999998E-2</v>
      </c>
      <c r="P21" s="277">
        <v>1.6819000000000001E-2</v>
      </c>
      <c r="Q21" s="277">
        <v>8.0129999999999993E-3</v>
      </c>
      <c r="R21" s="277">
        <v>2.5373E-2</v>
      </c>
      <c r="S21" s="277">
        <v>2.6710000000000002E-3</v>
      </c>
      <c r="T21" s="277">
        <v>2.2034999999999999E-2</v>
      </c>
      <c r="U21" s="277">
        <v>4.5102000000000003E-2</v>
      </c>
      <c r="V21" s="277">
        <v>1.3354E-2</v>
      </c>
      <c r="W21" s="198">
        <v>2.3515999999999999E-2</v>
      </c>
      <c r="X21" s="277">
        <v>5.9969000000000001E-2</v>
      </c>
      <c r="Y21" s="277">
        <v>2.0031E-2</v>
      </c>
      <c r="Z21" s="277">
        <v>7.2112999999999997E-2</v>
      </c>
      <c r="AA21" s="277">
        <v>7.4746000000000007E-2</v>
      </c>
      <c r="AB21" s="277">
        <v>3.0290000000000001E-2</v>
      </c>
      <c r="AC21" s="277">
        <v>5.7869999999999996E-3</v>
      </c>
      <c r="AD21" s="277">
        <v>3.2939999999999997E-2</v>
      </c>
      <c r="AE21" s="277">
        <v>6.4545000000000005E-2</v>
      </c>
      <c r="AF21" s="277">
        <v>0.19261600000000001</v>
      </c>
      <c r="AG21" s="277">
        <v>0.10735499999999999</v>
      </c>
      <c r="AH21" s="277">
        <v>0</v>
      </c>
      <c r="AI21" s="277">
        <v>0</v>
      </c>
      <c r="AJ21" s="277">
        <v>5.9138000000000003E-2</v>
      </c>
      <c r="AK21" s="277">
        <v>5.8791999999999997E-2</v>
      </c>
      <c r="AL21" s="277">
        <v>3.7016E-2</v>
      </c>
      <c r="AM21" s="277">
        <v>1.6693E-2</v>
      </c>
      <c r="AN21" s="277">
        <v>1.8813E-2</v>
      </c>
      <c r="AO21" s="277">
        <v>5.3420000000000004E-3</v>
      </c>
      <c r="AP21" s="277">
        <v>5.6408E-2</v>
      </c>
      <c r="AQ21" s="277">
        <v>2.1600000000000001E-2</v>
      </c>
      <c r="AR21" s="277">
        <v>3.5609999999999999E-3</v>
      </c>
      <c r="AS21" s="277">
        <v>8.5816000000000003E-2</v>
      </c>
      <c r="AT21" s="277">
        <v>5.2650000000000002E-2</v>
      </c>
      <c r="AU21" s="277">
        <v>0.05</v>
      </c>
      <c r="AV21" s="277">
        <v>0.116592</v>
      </c>
      <c r="AW21" s="277">
        <v>8.8763999999999996E-2</v>
      </c>
      <c r="AX21" s="277">
        <v>7.3447999999999999E-2</v>
      </c>
      <c r="AY21" s="277">
        <v>5.9910999999999999E-2</v>
      </c>
      <c r="AZ21" s="277">
        <v>6.6202999999999998E-2</v>
      </c>
      <c r="BA21" s="277">
        <v>3.0266000000000001E-2</v>
      </c>
      <c r="BB21" s="277">
        <v>0.23</v>
      </c>
      <c r="BC21" s="277">
        <v>0.08</v>
      </c>
      <c r="BD21" s="277">
        <v>6.4044000000000004E-2</v>
      </c>
      <c r="BE21" s="277">
        <v>6.6769999999999998E-3</v>
      </c>
      <c r="BF21" s="192">
        <f ca="1">SUM(OFFSET(BF21,0,-1,):OFFSET(BF21,0,-8))</f>
        <v>0.61054900000000001</v>
      </c>
      <c r="BG21" s="245"/>
    </row>
    <row r="22" spans="1:59" ht="15" x14ac:dyDescent="0.2">
      <c r="A22" s="194" t="s">
        <v>40</v>
      </c>
      <c r="B22" s="246" t="str">
        <f>IFERROR(B21/B18,"")</f>
        <v/>
      </c>
      <c r="C22" s="246">
        <f>IFERROR(C21/C18,"")</f>
        <v>9.8534598527219866E-2</v>
      </c>
      <c r="D22" s="246" t="str">
        <f t="shared" ref="D22:J22" si="35">IFERROR(D21/D18,"")</f>
        <v/>
      </c>
      <c r="E22" s="246">
        <f t="shared" si="35"/>
        <v>0.26315789473684209</v>
      </c>
      <c r="F22" s="246">
        <f t="shared" si="35"/>
        <v>1.3875473484848486</v>
      </c>
      <c r="G22" s="246">
        <f t="shared" si="35"/>
        <v>1.1591796875</v>
      </c>
      <c r="H22" s="246">
        <f t="shared" si="35"/>
        <v>2.34375</v>
      </c>
      <c r="I22" s="246" t="str">
        <f t="shared" si="35"/>
        <v/>
      </c>
      <c r="J22" s="246">
        <f t="shared" si="35"/>
        <v>1.5705645161290323</v>
      </c>
      <c r="K22" s="246">
        <f t="shared" ref="K22:S22" si="36">IFERROR(K21/K18,"")</f>
        <v>0</v>
      </c>
      <c r="L22" s="246" t="str">
        <f t="shared" si="36"/>
        <v/>
      </c>
      <c r="M22" s="246">
        <f t="shared" si="36"/>
        <v>0</v>
      </c>
      <c r="N22" s="246">
        <f t="shared" si="36"/>
        <v>0.38640046296296293</v>
      </c>
      <c r="O22" s="246">
        <f t="shared" si="36"/>
        <v>0.26085783058204032</v>
      </c>
      <c r="P22" s="246">
        <f t="shared" si="36"/>
        <v>1.9466435185185185</v>
      </c>
      <c r="Q22" s="246">
        <f t="shared" si="36"/>
        <v>0.99367559523809512</v>
      </c>
      <c r="R22" s="246">
        <f t="shared" si="36"/>
        <v>0.47702575672118819</v>
      </c>
      <c r="S22" s="246">
        <f t="shared" si="36"/>
        <v>3.6013806865679697E-2</v>
      </c>
      <c r="T22" s="246">
        <f t="shared" ref="T22:AP22" si="37">IFERROR(T21/T18,"")</f>
        <v>2.3824197210509244</v>
      </c>
      <c r="U22" s="246">
        <f t="shared" si="37"/>
        <v>1.186395202020202</v>
      </c>
      <c r="V22" s="246">
        <f t="shared" si="37"/>
        <v>0.39744047619047618</v>
      </c>
      <c r="W22" s="246">
        <f t="shared" si="37"/>
        <v>0.25432050699716652</v>
      </c>
      <c r="X22" s="246">
        <f t="shared" si="37"/>
        <v>1</v>
      </c>
      <c r="Y22" s="246">
        <f t="shared" si="37"/>
        <v>0.11206780798925814</v>
      </c>
      <c r="Z22" s="246">
        <f t="shared" si="37"/>
        <v>0.76773946278572114</v>
      </c>
      <c r="AA22" s="246">
        <f t="shared" si="37"/>
        <v>0.51743091321925017</v>
      </c>
      <c r="AB22" s="246">
        <f t="shared" si="37"/>
        <v>0.35298916210231912</v>
      </c>
      <c r="AC22" s="246">
        <f t="shared" si="37"/>
        <v>7.5227163414665857E-2</v>
      </c>
      <c r="AD22" s="246">
        <f t="shared" si="37"/>
        <v>0.19742165165327147</v>
      </c>
      <c r="AE22" s="246">
        <f t="shared" si="37"/>
        <v>0.723314842830728</v>
      </c>
      <c r="AF22" s="246">
        <f t="shared" si="37"/>
        <v>5.2964500783677515</v>
      </c>
      <c r="AG22" s="246">
        <f t="shared" si="37"/>
        <v>0.69714207788665716</v>
      </c>
      <c r="AH22" s="246">
        <f t="shared" si="37"/>
        <v>0</v>
      </c>
      <c r="AI22" s="246">
        <f t="shared" si="37"/>
        <v>0</v>
      </c>
      <c r="AJ22" s="246">
        <f t="shared" si="37"/>
        <v>0.27245126900980843</v>
      </c>
      <c r="AK22" s="246">
        <f t="shared" si="37"/>
        <v>0.29801146587861982</v>
      </c>
      <c r="AL22" s="246">
        <f t="shared" si="37"/>
        <v>0.32982268555644662</v>
      </c>
      <c r="AM22" s="246">
        <f t="shared" si="37"/>
        <v>0.16448412111896105</v>
      </c>
      <c r="AN22" s="246">
        <f t="shared" si="37"/>
        <v>0.16646757452682434</v>
      </c>
      <c r="AO22" s="246">
        <f t="shared" si="37"/>
        <v>3.4305824026920638E-2</v>
      </c>
      <c r="AP22" s="246">
        <f t="shared" si="37"/>
        <v>0.59745376744974266</v>
      </c>
      <c r="AQ22" s="246">
        <f t="shared" ref="AQ22" si="38">IFERROR(AQ21/AQ18,"")</f>
        <v>0.72000000000000008</v>
      </c>
      <c r="AR22" s="246">
        <f t="shared" ref="AR22:AS22" si="39">IFERROR(AR21/AR18,"")</f>
        <v>5.2286909918508186E-2</v>
      </c>
      <c r="AS22" s="246" t="str">
        <f t="shared" si="39"/>
        <v/>
      </c>
      <c r="AT22" s="246" t="str">
        <f t="shared" ref="AT22:AV22" si="40">IFERROR(AT21/AT18,"")</f>
        <v/>
      </c>
      <c r="AU22" s="246">
        <f t="shared" si="40"/>
        <v>0.625</v>
      </c>
      <c r="AV22" s="246" t="str">
        <f t="shared" si="40"/>
        <v/>
      </c>
      <c r="AW22" s="246">
        <f t="shared" ref="AW22:AX22" si="41">IFERROR(AW21/AW18,"")</f>
        <v>0.86583819426832354</v>
      </c>
      <c r="AX22" s="246">
        <f t="shared" si="41"/>
        <v>4.0190424076607387</v>
      </c>
      <c r="AY22" s="246">
        <f t="shared" ref="AY22:AZ22" si="42">IFERROR(AY21/AY18,"")</f>
        <v>0.28120628960337951</v>
      </c>
      <c r="AZ22" s="246">
        <f t="shared" si="42"/>
        <v>11.230364715860899</v>
      </c>
      <c r="BA22" s="246">
        <f t="shared" ref="BA22:BB22" si="43">IFERROR(BA21/BA18,"")</f>
        <v>0.38219954791700872</v>
      </c>
      <c r="BB22" s="246">
        <f t="shared" si="43"/>
        <v>2.0909090909090908</v>
      </c>
      <c r="BC22" s="246">
        <f t="shared" ref="BC22:BD22" si="44">IFERROR(BC21/BC18,"")</f>
        <v>9.0467036073730629</v>
      </c>
      <c r="BD22" s="246">
        <f t="shared" si="44"/>
        <v>0.95918764696191361</v>
      </c>
      <c r="BE22" s="246" t="str">
        <f t="shared" ref="BE22" si="45">IFERROR(BE21/BE18,"")</f>
        <v/>
      </c>
      <c r="BF22" s="247">
        <f ca="1">IFERROR(BF21/BF18,"")</f>
        <v>1.2161821915816273</v>
      </c>
    </row>
    <row r="23" spans="1:59" ht="15" x14ac:dyDescent="0.2">
      <c r="A23" s="194" t="s">
        <v>109</v>
      </c>
      <c r="B23" s="246" t="str">
        <f>IFERROR(B21/B20,"")</f>
        <v/>
      </c>
      <c r="C23" s="246" t="str">
        <f>IFERROR(C21/C20,"")</f>
        <v/>
      </c>
      <c r="D23" s="246">
        <f t="shared" ref="D23:J23" si="46">IFERROR(D21/D20,"")</f>
        <v>0.5</v>
      </c>
      <c r="E23" s="246">
        <f t="shared" si="46"/>
        <v>0.83333333333333337</v>
      </c>
      <c r="F23" s="246" t="str">
        <f t="shared" si="46"/>
        <v/>
      </c>
      <c r="G23" s="246">
        <f t="shared" si="46"/>
        <v>0.4222029008417974</v>
      </c>
      <c r="H23" s="246">
        <f t="shared" si="46"/>
        <v>0.62482643710080532</v>
      </c>
      <c r="I23" s="246">
        <f t="shared" si="46"/>
        <v>0</v>
      </c>
      <c r="J23" s="246">
        <f t="shared" si="46"/>
        <v>1.0949127396244094</v>
      </c>
      <c r="K23" s="246">
        <f t="shared" ref="K23:S23" si="47">IFERROR(K21/K20,"")</f>
        <v>0</v>
      </c>
      <c r="L23" s="246">
        <f t="shared" si="47"/>
        <v>0.68331286669395563</v>
      </c>
      <c r="M23" s="246">
        <f t="shared" si="47"/>
        <v>0</v>
      </c>
      <c r="N23" s="246" t="str">
        <f t="shared" si="47"/>
        <v/>
      </c>
      <c r="O23" s="246">
        <f t="shared" si="47"/>
        <v>6.0306889086973126</v>
      </c>
      <c r="P23" s="246" t="str">
        <f t="shared" si="47"/>
        <v/>
      </c>
      <c r="Q23" s="246">
        <f t="shared" si="47"/>
        <v>0.95666189111747846</v>
      </c>
      <c r="R23" s="246" t="str">
        <f t="shared" si="47"/>
        <v/>
      </c>
      <c r="S23" s="246" t="str">
        <f t="shared" si="47"/>
        <v/>
      </c>
      <c r="T23" s="246" t="str">
        <f t="shared" ref="T23:AP23" si="48">IFERROR(T21/T20,"")</f>
        <v/>
      </c>
      <c r="U23" s="246" t="str">
        <f t="shared" si="48"/>
        <v/>
      </c>
      <c r="V23" s="246">
        <f t="shared" si="48"/>
        <v>0.66470881035340967</v>
      </c>
      <c r="W23" s="246">
        <f t="shared" si="48"/>
        <v>4.4920725883476598</v>
      </c>
      <c r="X23" s="246">
        <f t="shared" si="48"/>
        <v>1.789905682903534</v>
      </c>
      <c r="Y23" s="246">
        <f t="shared" si="48"/>
        <v>2.5507449382401628</v>
      </c>
      <c r="Z23" s="246">
        <f t="shared" si="48"/>
        <v>1.7135083759059047</v>
      </c>
      <c r="AA23" s="246">
        <f t="shared" si="48"/>
        <v>4.0793538176062878</v>
      </c>
      <c r="AB23" s="246">
        <f t="shared" si="48"/>
        <v>0.78972754530048239</v>
      </c>
      <c r="AC23" s="246">
        <f t="shared" si="48"/>
        <v>0.55272206303724924</v>
      </c>
      <c r="AD23" s="246">
        <f t="shared" si="48"/>
        <v>2.7356531849514156</v>
      </c>
      <c r="AE23" s="246" t="str">
        <f t="shared" si="48"/>
        <v/>
      </c>
      <c r="AF23" s="246">
        <f t="shared" si="48"/>
        <v>3.204711832823107</v>
      </c>
      <c r="AG23" s="246">
        <f t="shared" si="48"/>
        <v>1.4304463690872748</v>
      </c>
      <c r="AH23" s="246">
        <f t="shared" si="48"/>
        <v>0</v>
      </c>
      <c r="AI23" s="246">
        <f t="shared" si="48"/>
        <v>0</v>
      </c>
      <c r="AJ23" s="246">
        <f t="shared" si="48"/>
        <v>0.9761967646087818</v>
      </c>
      <c r="AK23" s="246">
        <f t="shared" si="48"/>
        <v>1.6651655479083467</v>
      </c>
      <c r="AL23" s="246">
        <f t="shared" si="48"/>
        <v>0.76066004972977419</v>
      </c>
      <c r="AM23" s="246">
        <f t="shared" si="48"/>
        <v>0.59363442389758181</v>
      </c>
      <c r="AN23" s="246">
        <f t="shared" si="48"/>
        <v>1.1468544257498172</v>
      </c>
      <c r="AO23" s="246">
        <f t="shared" si="48"/>
        <v>0.15993054308125262</v>
      </c>
      <c r="AP23" s="246">
        <f t="shared" si="48"/>
        <v>2.0847839745721992</v>
      </c>
      <c r="AQ23" s="246" t="str">
        <f t="shared" ref="AQ23" si="49">IFERROR(AQ21/AQ20,"")</f>
        <v/>
      </c>
      <c r="AR23" s="246">
        <f t="shared" ref="AR23:AS23" si="50">IFERROR(AR21/AR20,"")</f>
        <v>0.14582309582309583</v>
      </c>
      <c r="AS23" s="246">
        <f t="shared" si="50"/>
        <v>8.1963705826170017</v>
      </c>
      <c r="AT23" s="246">
        <f t="shared" ref="AT23:AU23" si="51">IFERROR(AT21/AT20,"")</f>
        <v>2.9403551882050714</v>
      </c>
      <c r="AU23" s="246">
        <f t="shared" si="51"/>
        <v>1</v>
      </c>
      <c r="AV23" s="246">
        <f t="shared" ref="AV23:AW23" si="52">IFERROR(AV21/AV20,"")</f>
        <v>1.539859474879814</v>
      </c>
      <c r="AW23" s="246">
        <f t="shared" si="52"/>
        <v>4.5655796728731604</v>
      </c>
      <c r="AX23" s="246">
        <f t="shared" ref="AX23:AY23" si="53">IFERROR(AX21/AX20,"")</f>
        <v>9.352858780084043</v>
      </c>
      <c r="AY23" s="246">
        <f t="shared" si="53"/>
        <v>0.83891339354477346</v>
      </c>
      <c r="AZ23" s="246">
        <f t="shared" ref="AZ23:BA23" si="54">IFERROR(AZ21/AZ20,"")</f>
        <v>1.283277442865727</v>
      </c>
      <c r="BA23" s="246">
        <f t="shared" si="54"/>
        <v>4.8178923909582938</v>
      </c>
      <c r="BB23" s="246">
        <f t="shared" ref="BB23:BC23" si="55">IFERROR(BB21/BB20,"")</f>
        <v>43.935052531041073</v>
      </c>
      <c r="BC23" s="246">
        <f t="shared" si="55"/>
        <v>4</v>
      </c>
      <c r="BD23" s="246">
        <f t="shared" ref="BD23:BE23" si="56">IFERROR(BD21/BD20,"")</f>
        <v>9.7792029317453046</v>
      </c>
      <c r="BE23" s="246">
        <f t="shared" si="56"/>
        <v>2.6215155084413038</v>
      </c>
      <c r="BF23" s="247">
        <f ca="1">IFERROR(BF21/BF20,"")</f>
        <v>3.5606753367936088</v>
      </c>
    </row>
    <row r="24" spans="1:59" ht="15" x14ac:dyDescent="0.2">
      <c r="A24" s="194" t="s">
        <v>114</v>
      </c>
      <c r="B24" s="246">
        <f>IFERROR(B21/(SUM(B18:B21)),"")</f>
        <v>0</v>
      </c>
      <c r="C24" s="246">
        <f>IFERROR(C21/(SUM(C18:C21)),"")</f>
        <v>4.7264773338618796E-2</v>
      </c>
      <c r="D24" s="246">
        <f t="shared" ref="D24:J24" si="57">IFERROR(D21/(SUM(D18:D21)),"")</f>
        <v>0.1764705882352941</v>
      </c>
      <c r="E24" s="246">
        <f t="shared" si="57"/>
        <v>0.11904761904761905</v>
      </c>
      <c r="F24" s="246">
        <f t="shared" si="57"/>
        <v>0.14109575300419283</v>
      </c>
      <c r="G24" s="246">
        <f t="shared" si="57"/>
        <v>9.8548024058152828E-2</v>
      </c>
      <c r="H24" s="246">
        <f t="shared" si="57"/>
        <v>0.11755588258344291</v>
      </c>
      <c r="I24" s="246">
        <f t="shared" si="57"/>
        <v>0</v>
      </c>
      <c r="J24" s="246">
        <f t="shared" si="57"/>
        <v>0.2212020823473734</v>
      </c>
      <c r="K24" s="246">
        <f t="shared" ref="K24:S24" si="58">IFERROR(K21/(SUM(K18:K21)),"")</f>
        <v>0</v>
      </c>
      <c r="L24" s="246">
        <f t="shared" si="58"/>
        <v>0.11434573144279289</v>
      </c>
      <c r="M24" s="246">
        <f t="shared" si="58"/>
        <v>0</v>
      </c>
      <c r="N24" s="246">
        <f t="shared" si="58"/>
        <v>0.18188009043610906</v>
      </c>
      <c r="O24" s="246">
        <f t="shared" si="58"/>
        <v>0.14594497979962959</v>
      </c>
      <c r="P24" s="246">
        <f t="shared" si="58"/>
        <v>0.66063081817824731</v>
      </c>
      <c r="Q24" s="246">
        <f t="shared" si="58"/>
        <v>9.9453891026436633E-2</v>
      </c>
      <c r="R24" s="246">
        <f t="shared" si="58"/>
        <v>0.17552610097264693</v>
      </c>
      <c r="S24" s="246">
        <f t="shared" si="58"/>
        <v>2.6539088271531341E-2</v>
      </c>
      <c r="T24" s="246">
        <f t="shared" ref="T24:AP24" si="59">IFERROR(T21/(SUM(T18:T21)),"")</f>
        <v>0.54639456457052171</v>
      </c>
      <c r="U24" s="246">
        <f t="shared" si="59"/>
        <v>0.32197315819531697</v>
      </c>
      <c r="V24" s="246">
        <f t="shared" si="59"/>
        <v>8.5893279818874138E-2</v>
      </c>
      <c r="W24" s="246">
        <f t="shared" si="59"/>
        <v>8.7221960528316725E-2</v>
      </c>
      <c r="X24" s="246">
        <f t="shared" si="59"/>
        <v>0.1840889486464003</v>
      </c>
      <c r="Y24" s="246">
        <f t="shared" si="59"/>
        <v>4.624409568794758E-2</v>
      </c>
      <c r="Z24" s="246">
        <f t="shared" si="59"/>
        <v>0.18406409687019823</v>
      </c>
      <c r="AA24" s="246">
        <f t="shared" si="59"/>
        <v>0.22462907922693415</v>
      </c>
      <c r="AB24" s="246">
        <f t="shared" si="59"/>
        <v>0.10631875267639647</v>
      </c>
      <c r="AC24" s="246">
        <f t="shared" si="59"/>
        <v>2.9167758714542046E-2</v>
      </c>
      <c r="AD24" s="246">
        <f t="shared" si="59"/>
        <v>9.0318335115571247E-2</v>
      </c>
      <c r="AE24" s="246">
        <f t="shared" si="59"/>
        <v>0.36277744366818615</v>
      </c>
      <c r="AF24" s="246">
        <f t="shared" si="59"/>
        <v>0.39478581676573071</v>
      </c>
      <c r="AG24" s="246">
        <f t="shared" si="59"/>
        <v>0.17097658358987919</v>
      </c>
      <c r="AH24" s="246">
        <f t="shared" si="59"/>
        <v>0</v>
      </c>
      <c r="AI24" s="246">
        <f t="shared" si="59"/>
        <v>0</v>
      </c>
      <c r="AJ24" s="246">
        <f t="shared" si="59"/>
        <v>0.11946177760450229</v>
      </c>
      <c r="AK24" s="246">
        <f t="shared" si="59"/>
        <v>0.13342562438299271</v>
      </c>
      <c r="AL24" s="246">
        <f t="shared" si="59"/>
        <v>0.12586965540223474</v>
      </c>
      <c r="AM24" s="246">
        <f t="shared" si="59"/>
        <v>5.6946458116567455E-2</v>
      </c>
      <c r="AN24" s="246">
        <f t="shared" si="59"/>
        <v>8.9002956830277938E-2</v>
      </c>
      <c r="AO24" s="246">
        <f t="shared" si="59"/>
        <v>1.9336576607882315E-2</v>
      </c>
      <c r="AP24" s="246">
        <f t="shared" si="59"/>
        <v>0.21339103657775374</v>
      </c>
      <c r="AQ24" s="246">
        <f t="shared" ref="AQ24:AR24" si="60">IFERROR(AQ21/(SUM(AQ18:AQ21)),"")</f>
        <v>0.31223799473821162</v>
      </c>
      <c r="AR24" s="246">
        <f t="shared" si="60"/>
        <v>2.4713034546893001E-2</v>
      </c>
      <c r="AS24" s="246">
        <f t="shared" ref="AS24:AT24" si="61">IFERROR(AS21/(SUM(AS18:AS21)),"")</f>
        <v>0.54154886914378031</v>
      </c>
      <c r="AT24" s="246">
        <f t="shared" si="61"/>
        <v>0.2527483078104748</v>
      </c>
      <c r="AU24" s="246">
        <f t="shared" ref="AU24:AV24" si="62">IFERROR(AU21/(SUM(AU18:AU21)),"")</f>
        <v>0.16129032258064518</v>
      </c>
      <c r="AV24" s="246">
        <f t="shared" si="62"/>
        <v>0.29774834707683506</v>
      </c>
      <c r="AW24" s="246">
        <f t="shared" ref="AW24:AX24" si="63">IFERROR(AW21/(SUM(AW18:AW21)),"")</f>
        <v>0.13437201022125878</v>
      </c>
      <c r="AX24" s="246">
        <f t="shared" si="63"/>
        <v>0.25805000931043082</v>
      </c>
      <c r="AY24" s="246">
        <f t="shared" ref="AY24:AZ24" si="64">IFERROR(AY21/(SUM(AY18:AY21)),"")</f>
        <v>0.1185443292196704</v>
      </c>
      <c r="AZ24" s="246">
        <f t="shared" si="64"/>
        <v>0.24383802816901406</v>
      </c>
      <c r="BA24" s="246">
        <f t="shared" ref="BA24:BB24" si="65">IFERROR(BA21/(SUM(BA18:BA21)),"")</f>
        <v>8.055102372137958E-2</v>
      </c>
      <c r="BB24" s="246">
        <f t="shared" si="65"/>
        <v>0.27537160200422639</v>
      </c>
      <c r="BC24" s="246">
        <f t="shared" ref="BC24:BD24" si="66">IFERROR(BC21/(SUM(BC18:BC21)),"")</f>
        <v>0.23609754370017974</v>
      </c>
      <c r="BD24" s="246">
        <f t="shared" si="66"/>
        <v>0.16971502165029867</v>
      </c>
      <c r="BE24" s="246">
        <f t="shared" ref="BE24" si="67">IFERROR(BE21/(SUM(BE18:BE21)),"")</f>
        <v>0.17149975599106154</v>
      </c>
      <c r="BF24" s="247">
        <f ca="1">IFERROR(BF21/(SUM(BF18:BF21)),"")</f>
        <v>0.2016590534510492</v>
      </c>
    </row>
    <row r="25" spans="1:59" ht="18.75" customHeight="1" x14ac:dyDescent="0.2"/>
    <row r="26" spans="1:59" ht="14.25" x14ac:dyDescent="0.2"/>
    <row r="27" spans="1:59" ht="14.25" x14ac:dyDescent="0.2"/>
    <row r="28" spans="1:59" ht="15" x14ac:dyDescent="0.2">
      <c r="A28" s="190" t="s">
        <v>97</v>
      </c>
    </row>
    <row r="29" spans="1:59" ht="14.25" x14ac:dyDescent="0.2">
      <c r="A29" s="200" t="s">
        <v>96</v>
      </c>
    </row>
    <row r="30" spans="1:59" ht="14.25" x14ac:dyDescent="0.2">
      <c r="A30" s="234" t="s">
        <v>117</v>
      </c>
    </row>
    <row r="31" spans="1:59" ht="14.25" x14ac:dyDescent="0.2">
      <c r="A31" s="235" t="s">
        <v>95</v>
      </c>
    </row>
  </sheetData>
  <conditionalFormatting sqref="B13">
    <cfRule type="colorScale" priority="2705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B14">
    <cfRule type="colorScale" priority="27060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B15">
    <cfRule type="colorScale" priority="27061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B22">
    <cfRule type="colorScale" priority="27062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B23">
    <cfRule type="colorScale" priority="27063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B24">
    <cfRule type="colorScale" priority="27064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B21:V21">
    <cfRule type="expression" dxfId="69" priority="16562">
      <formula>AND(B$21&lt;#REF!,B$18&gt;#REF!)</formula>
    </cfRule>
    <cfRule type="expression" dxfId="68" priority="16563">
      <formula>AND(B$21&gt;#REF!,B$18&lt;#REF!)</formula>
    </cfRule>
  </conditionalFormatting>
  <conditionalFormatting sqref="B12:BE12">
    <cfRule type="expression" dxfId="67" priority="16561">
      <formula>AND(B$12&gt;#REF!,B$7&lt;#REF!)</formula>
    </cfRule>
    <cfRule type="expression" dxfId="66" priority="16560">
      <formula>AND(B$12&lt;#REF!,B$7&gt;#REF!)</formula>
    </cfRule>
  </conditionalFormatting>
  <conditionalFormatting sqref="C13">
    <cfRule type="colorScale" priority="2706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C14">
    <cfRule type="colorScale" priority="27066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C15">
    <cfRule type="colorScale" priority="27067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C22">
    <cfRule type="colorScale" priority="27068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C23">
    <cfRule type="colorScale" priority="27069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C24">
    <cfRule type="colorScale" priority="27070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D13">
    <cfRule type="colorScale" priority="2707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D14">
    <cfRule type="colorScale" priority="27072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D15">
    <cfRule type="colorScale" priority="27073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D22">
    <cfRule type="colorScale" priority="27074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D23">
    <cfRule type="colorScale" priority="27075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D24">
    <cfRule type="colorScale" priority="27076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E13:J13">
    <cfRule type="colorScale" priority="2707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E14:J14">
    <cfRule type="colorScale" priority="27078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E15:J15">
    <cfRule type="colorScale" priority="27079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E22:J22">
    <cfRule type="colorScale" priority="27080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E23:J23">
    <cfRule type="colorScale" priority="27081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E24:J24">
    <cfRule type="colorScale" priority="27082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K13:S13">
    <cfRule type="colorScale" priority="2708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K14:S14">
    <cfRule type="colorScale" priority="27086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K15:S15">
    <cfRule type="colorScale" priority="27087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K22:S22">
    <cfRule type="colorScale" priority="27088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K23:S23">
    <cfRule type="colorScale" priority="27089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K24:S24">
    <cfRule type="colorScale" priority="27090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T13:V13">
    <cfRule type="colorScale" priority="2709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T14:V14">
    <cfRule type="colorScale" priority="27092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T15:V15">
    <cfRule type="colorScale" priority="27093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T22:V22">
    <cfRule type="colorScale" priority="27094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T23:V23">
    <cfRule type="colorScale" priority="27095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T24:V24">
    <cfRule type="colorScale" priority="27096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W13">
    <cfRule type="colorScale" priority="2709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W14">
    <cfRule type="colorScale" priority="27098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W15">
    <cfRule type="colorScale" priority="27099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W22">
    <cfRule type="colorScale" priority="27100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W23">
    <cfRule type="colorScale" priority="27101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W24">
    <cfRule type="colorScale" priority="27102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X13">
    <cfRule type="colorScale" priority="2710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X14">
    <cfRule type="colorScale" priority="27104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X15">
    <cfRule type="colorScale" priority="27105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X22">
    <cfRule type="colorScale" priority="27106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X23">
    <cfRule type="colorScale" priority="27107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X24">
    <cfRule type="colorScale" priority="27108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Y13">
    <cfRule type="colorScale" priority="2710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Y14">
    <cfRule type="colorScale" priority="27110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Y15">
    <cfRule type="colorScale" priority="27111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Y22">
    <cfRule type="colorScale" priority="27112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Y23">
    <cfRule type="colorScale" priority="27113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Y24">
    <cfRule type="colorScale" priority="27114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Z13">
    <cfRule type="colorScale" priority="2711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Z14">
    <cfRule type="colorScale" priority="27116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Z15">
    <cfRule type="colorScale" priority="27117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Z22">
    <cfRule type="colorScale" priority="27118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Z23">
    <cfRule type="colorScale" priority="27119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Z24">
    <cfRule type="colorScale" priority="27120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A13">
    <cfRule type="colorScale" priority="2712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A14">
    <cfRule type="colorScale" priority="27122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A15">
    <cfRule type="colorScale" priority="27123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AA22">
    <cfRule type="colorScale" priority="27124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A23">
    <cfRule type="colorScale" priority="27125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A24">
    <cfRule type="colorScale" priority="27126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B13">
    <cfRule type="colorScale" priority="2712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B14">
    <cfRule type="colorScale" priority="27128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B15">
    <cfRule type="colorScale" priority="27129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AB22">
    <cfRule type="colorScale" priority="27130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B23">
    <cfRule type="colorScale" priority="27131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B24">
    <cfRule type="colorScale" priority="27132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C13">
    <cfRule type="colorScale" priority="2713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C14">
    <cfRule type="colorScale" priority="27134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C15">
    <cfRule type="colorScale" priority="27135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AC22">
    <cfRule type="colorScale" priority="27136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C23">
    <cfRule type="colorScale" priority="27137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C24">
    <cfRule type="colorScale" priority="27138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D13">
    <cfRule type="colorScale" priority="2713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D14">
    <cfRule type="colorScale" priority="27140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D15">
    <cfRule type="colorScale" priority="27141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AD22">
    <cfRule type="colorScale" priority="27142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D23">
    <cfRule type="colorScale" priority="27143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D24">
    <cfRule type="colorScale" priority="27144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E13">
    <cfRule type="colorScale" priority="27145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E14">
    <cfRule type="colorScale" priority="27146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E15">
    <cfRule type="colorScale" priority="27147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AE22">
    <cfRule type="colorScale" priority="27148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E23">
    <cfRule type="colorScale" priority="27149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E24">
    <cfRule type="colorScale" priority="27150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F13">
    <cfRule type="colorScale" priority="27151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F14">
    <cfRule type="colorScale" priority="27152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F15">
    <cfRule type="colorScale" priority="27153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AF22">
    <cfRule type="colorScale" priority="27154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F23">
    <cfRule type="colorScale" priority="27155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F24">
    <cfRule type="colorScale" priority="27156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G13">
    <cfRule type="colorScale" priority="27157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G14">
    <cfRule type="colorScale" priority="27158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G15">
    <cfRule type="colorScale" priority="27159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AG22">
    <cfRule type="colorScale" priority="27160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G23">
    <cfRule type="colorScale" priority="27161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G24">
    <cfRule type="colorScale" priority="27162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H13">
    <cfRule type="colorScale" priority="27163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H14">
    <cfRule type="colorScale" priority="27164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H15">
    <cfRule type="colorScale" priority="27165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AH22">
    <cfRule type="colorScale" priority="27166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H23">
    <cfRule type="colorScale" priority="27167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H24">
    <cfRule type="colorScale" priority="27168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I13:BE13">
    <cfRule type="colorScale" priority="27169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I14:BE14">
    <cfRule type="colorScale" priority="27170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I15:BE15">
    <cfRule type="colorScale" priority="27171">
      <colorScale>
        <cfvo type="min"/>
        <cfvo type="percentile" val="50"/>
        <cfvo type="formula" val="$BF$15"/>
        <color theme="5" tint="0.39997558519241921"/>
        <color theme="5" tint="0.79998168889431442"/>
        <color rgb="FF00B050"/>
      </colorScale>
    </cfRule>
  </conditionalFormatting>
  <conditionalFormatting sqref="AI22:BE22">
    <cfRule type="colorScale" priority="27172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I23:BE23">
    <cfRule type="colorScale" priority="27173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I24:BE24">
    <cfRule type="colorScale" priority="27174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pageMargins left="0.25" right="0.17" top="0.5" bottom="0.75" header="0.3" footer="0.3"/>
  <pageSetup paperSize="9" orientation="landscape" r:id="rId1"/>
  <headerFooter>
    <oddFooter>&amp;L&amp;8Report Date: &amp;D&amp;T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tabColor theme="9" tint="-0.249977111117893"/>
  </sheetPr>
  <dimension ref="A1:BH38"/>
  <sheetViews>
    <sheetView showGridLines="0" zoomScale="80" zoomScaleNormal="80" workbookViewId="0">
      <pane xSplit="1" topLeftCell="AR1" activePane="topRight" state="frozen"/>
      <selection activeCell="A2" sqref="A2"/>
      <selection pane="topRight" activeCell="A2" sqref="A2"/>
    </sheetView>
  </sheetViews>
  <sheetFormatPr defaultColWidth="9.140625" defaultRowHeight="15" outlineLevelCol="1" x14ac:dyDescent="0.2"/>
  <cols>
    <col min="1" max="1" width="18.5703125" style="6" customWidth="1"/>
    <col min="2" max="36" width="7.7109375" style="5" hidden="1" customWidth="1" outlineLevel="1"/>
    <col min="37" max="37" width="8.5703125" style="5" hidden="1" customWidth="1" outlineLevel="1"/>
    <col min="38" max="57" width="8.5703125" style="5" customWidth="1" outlineLevel="1"/>
    <col min="58" max="58" width="8.28515625" style="23" customWidth="1"/>
    <col min="59" max="59" width="2" style="23" customWidth="1"/>
    <col min="60" max="74" width="8" style="6" customWidth="1"/>
    <col min="75" max="16384" width="9.140625" style="6"/>
  </cols>
  <sheetData>
    <row r="1" spans="1:60" ht="21" x14ac:dyDescent="0.2">
      <c r="A1" s="4" t="s">
        <v>63</v>
      </c>
    </row>
    <row r="2" spans="1:60" x14ac:dyDescent="0.2">
      <c r="A2" s="187" t="s">
        <v>207</v>
      </c>
    </row>
    <row r="3" spans="1:60" ht="2.4500000000000002" customHeight="1" x14ac:dyDescent="0.2"/>
    <row r="4" spans="1:60" ht="19.5" customHeight="1" x14ac:dyDescent="0.2">
      <c r="A4" s="6" t="s">
        <v>62</v>
      </c>
    </row>
    <row r="5" spans="1:60" s="290" customFormat="1" ht="29.25" customHeight="1" thickBot="1" x14ac:dyDescent="0.25">
      <c r="B5" s="291" t="s">
        <v>120</v>
      </c>
      <c r="C5" s="291" t="s">
        <v>121</v>
      </c>
      <c r="D5" s="291" t="s">
        <v>122</v>
      </c>
      <c r="E5" s="291" t="s">
        <v>123</v>
      </c>
      <c r="F5" s="291" t="s">
        <v>124</v>
      </c>
      <c r="G5" s="291" t="s">
        <v>125</v>
      </c>
      <c r="H5" s="291" t="s">
        <v>126</v>
      </c>
      <c r="I5" s="291" t="s">
        <v>127</v>
      </c>
      <c r="J5" s="291" t="s">
        <v>128</v>
      </c>
      <c r="K5" s="291" t="s">
        <v>129</v>
      </c>
      <c r="L5" s="291" t="s">
        <v>130</v>
      </c>
      <c r="M5" s="291" t="s">
        <v>131</v>
      </c>
      <c r="N5" s="291" t="s">
        <v>137</v>
      </c>
      <c r="O5" s="291" t="s">
        <v>132</v>
      </c>
      <c r="P5" s="291" t="s">
        <v>133</v>
      </c>
      <c r="Q5" s="291" t="s">
        <v>134</v>
      </c>
      <c r="R5" s="291" t="s">
        <v>135</v>
      </c>
      <c r="S5" s="291" t="s">
        <v>136</v>
      </c>
      <c r="T5" s="37" t="s">
        <v>139</v>
      </c>
      <c r="U5" s="37" t="s">
        <v>140</v>
      </c>
      <c r="V5" s="37" t="s">
        <v>141</v>
      </c>
      <c r="W5" s="37" t="s">
        <v>142</v>
      </c>
      <c r="X5" s="37" t="s">
        <v>143</v>
      </c>
      <c r="Y5" s="37" t="s">
        <v>144</v>
      </c>
      <c r="Z5" s="37" t="s">
        <v>145</v>
      </c>
      <c r="AA5" s="37" t="s">
        <v>146</v>
      </c>
      <c r="AB5" s="37" t="s">
        <v>147</v>
      </c>
      <c r="AC5" s="37" t="s">
        <v>148</v>
      </c>
      <c r="AD5" s="37" t="s">
        <v>149</v>
      </c>
      <c r="AE5" s="37" t="s">
        <v>150</v>
      </c>
      <c r="AF5" s="37" t="s">
        <v>152</v>
      </c>
      <c r="AG5" s="37" t="s">
        <v>155</v>
      </c>
      <c r="AH5" s="37" t="s">
        <v>156</v>
      </c>
      <c r="AI5" s="37" t="s">
        <v>159</v>
      </c>
      <c r="AJ5" s="37" t="s">
        <v>161</v>
      </c>
      <c r="AK5" s="37" t="s">
        <v>164</v>
      </c>
      <c r="AL5" s="37" t="s">
        <v>166</v>
      </c>
      <c r="AM5" s="37" t="s">
        <v>167</v>
      </c>
      <c r="AN5" s="37" t="s">
        <v>170</v>
      </c>
      <c r="AO5" s="37" t="s">
        <v>173</v>
      </c>
      <c r="AP5" s="37" t="s">
        <v>175</v>
      </c>
      <c r="AQ5" s="37" t="s">
        <v>177</v>
      </c>
      <c r="AR5" s="407" t="str">
        <f>'FED-PID(ALL)'!AR5</f>
        <v xml:space="preserve">Jul'24 </v>
      </c>
      <c r="AS5" s="407" t="str">
        <f>'FED-PID(ALL)'!AS5</f>
        <v xml:space="preserve">Aug'24 </v>
      </c>
      <c r="AT5" s="407" t="str">
        <f>'FED-PID(ALL)'!AT5</f>
        <v xml:space="preserve">Sep'24 </v>
      </c>
      <c r="AU5" s="407" t="str">
        <f>'FED-PID(ALL)'!AU5</f>
        <v xml:space="preserve">Oct'24 </v>
      </c>
      <c r="AV5" s="407" t="str">
        <f>'FED-PID(ALL)'!AV5</f>
        <v>Nov'24</v>
      </c>
      <c r="AW5" s="407" t="str">
        <f>'FED-PID(ALL)'!AW5</f>
        <v>Dec'24</v>
      </c>
      <c r="AX5" s="407" t="str">
        <f>'FED-PID(ALL)'!AX5</f>
        <v>Jan'25</v>
      </c>
      <c r="AY5" s="407" t="str">
        <f>'FED-PID(ALL)'!AY5</f>
        <v>Feb'25</v>
      </c>
      <c r="AZ5" s="407" t="str">
        <f>'FED-PID(ALL)'!AZ5</f>
        <v>Mar'25</v>
      </c>
      <c r="BA5" s="407" t="str">
        <f>'FED-PID(ALL)'!BA5</f>
        <v>Apr'25</v>
      </c>
      <c r="BB5" s="407" t="str">
        <f>'FED-PID(ALL)'!BB5</f>
        <v>May'25</v>
      </c>
      <c r="BC5" s="407" t="str">
        <f>'FED-PID(ALL)'!BC5</f>
        <v>Jun'25</v>
      </c>
      <c r="BD5" s="407" t="str">
        <f>'FED-PID(ALL)'!BD5</f>
        <v>Jul'25</v>
      </c>
      <c r="BE5" s="407" t="s">
        <v>208</v>
      </c>
      <c r="BF5" s="286" t="s">
        <v>61</v>
      </c>
      <c r="BG5" s="292"/>
    </row>
    <row r="6" spans="1:60" ht="18.75" x14ac:dyDescent="0.2">
      <c r="A6" s="82" t="s">
        <v>53</v>
      </c>
    </row>
    <row r="7" spans="1:60" x14ac:dyDescent="0.2">
      <c r="A7" s="187" t="s">
        <v>26</v>
      </c>
      <c r="B7" s="191">
        <v>18.762844000000001</v>
      </c>
      <c r="C7" s="191">
        <v>4.7716630000000002</v>
      </c>
      <c r="D7" s="191">
        <v>8.5781240000000007</v>
      </c>
      <c r="E7" s="191">
        <v>13.04284</v>
      </c>
      <c r="F7" s="191">
        <v>12.3</v>
      </c>
      <c r="G7" s="191">
        <v>15.128360000000001</v>
      </c>
      <c r="H7" s="191">
        <v>9.0995640000000009</v>
      </c>
      <c r="I7" s="191">
        <v>5.614967</v>
      </c>
      <c r="J7" s="191">
        <v>40.551121000000002</v>
      </c>
      <c r="K7" s="191">
        <v>6.3223539999999998</v>
      </c>
      <c r="L7" s="191">
        <v>8.1258020000000002</v>
      </c>
      <c r="M7" s="191">
        <v>7.3502099999999997</v>
      </c>
      <c r="N7" s="191">
        <v>6.265555</v>
      </c>
      <c r="O7" s="279">
        <v>6.1646789999999996</v>
      </c>
      <c r="P7" s="279">
        <v>8.734394</v>
      </c>
      <c r="Q7" s="279">
        <v>8.6011509999999998</v>
      </c>
      <c r="R7" s="279">
        <v>7.1107639999999996</v>
      </c>
      <c r="S7" s="191">
        <v>5.7463899999999999</v>
      </c>
      <c r="T7" s="299">
        <v>7.0177589999999999</v>
      </c>
      <c r="U7" s="299">
        <v>5.9745780000000002</v>
      </c>
      <c r="V7" s="299">
        <v>7.2806439999999997</v>
      </c>
      <c r="W7" s="299">
        <v>5.7657449999999999</v>
      </c>
      <c r="X7" s="299">
        <v>7.5846</v>
      </c>
      <c r="Y7" s="299">
        <v>8.0850779999999993</v>
      </c>
      <c r="Z7" s="299">
        <v>8.4182070000000007</v>
      </c>
      <c r="AA7" s="299">
        <v>9.8551870000000008</v>
      </c>
      <c r="AB7" s="299">
        <v>10.185748999999999</v>
      </c>
      <c r="AC7" s="299">
        <v>8.4317670000000007</v>
      </c>
      <c r="AD7" s="299">
        <v>14.029964</v>
      </c>
      <c r="AE7" s="299">
        <v>9.6598330000000008</v>
      </c>
      <c r="AF7" s="299">
        <v>13.539315999999999</v>
      </c>
      <c r="AG7" s="299">
        <v>31.810358000000001</v>
      </c>
      <c r="AH7" s="299">
        <v>3.97</v>
      </c>
      <c r="AI7" s="299">
        <v>3.939041</v>
      </c>
      <c r="AJ7" s="299">
        <v>5.329669</v>
      </c>
      <c r="AK7" s="299">
        <v>5.2346940000000002</v>
      </c>
      <c r="AL7" s="299">
        <v>5.057061</v>
      </c>
      <c r="AM7" s="299">
        <v>7.1495939999999996</v>
      </c>
      <c r="AN7" s="299">
        <v>7.47</v>
      </c>
      <c r="AO7" s="299">
        <v>8.2772319999999997</v>
      </c>
      <c r="AP7" s="299">
        <v>12.45313</v>
      </c>
      <c r="AQ7" s="299">
        <v>8.2100000000000009</v>
      </c>
      <c r="AR7" s="299">
        <v>6.6936470000000003</v>
      </c>
      <c r="AS7" s="299">
        <v>8.2577370000000005</v>
      </c>
      <c r="AT7" s="299">
        <v>7.8848479999999999</v>
      </c>
      <c r="AU7" s="299">
        <v>9.4700000000000006</v>
      </c>
      <c r="AV7" s="299">
        <v>44.177422999999997</v>
      </c>
      <c r="AW7" s="299">
        <v>7.4761040000000003</v>
      </c>
      <c r="AX7" s="299">
        <v>8.3056000000000001</v>
      </c>
      <c r="AY7" s="299">
        <v>7.91038</v>
      </c>
      <c r="AZ7" s="299">
        <v>5.2941690000000001</v>
      </c>
      <c r="BA7" s="299">
        <v>6.9</v>
      </c>
      <c r="BB7" s="299">
        <v>7.83</v>
      </c>
      <c r="BC7" s="299">
        <v>5.47</v>
      </c>
      <c r="BD7" s="299">
        <v>8.49</v>
      </c>
      <c r="BE7" s="299">
        <v>0.74560099999999996</v>
      </c>
      <c r="BF7" s="218">
        <f ca="1">SUM(OFFSET(BF7,0,-1,):OFFSET(BF7,0,-8))</f>
        <v>50.945750000000004</v>
      </c>
    </row>
    <row r="8" spans="1:60" x14ac:dyDescent="0.2">
      <c r="A8" s="212" t="s">
        <v>31</v>
      </c>
      <c r="B8" s="219">
        <v>5.2684759999999997</v>
      </c>
      <c r="C8" s="219">
        <v>1.760877</v>
      </c>
      <c r="D8" s="219">
        <v>2.2566329999999999</v>
      </c>
      <c r="E8" s="219">
        <v>7.3277140000000003</v>
      </c>
      <c r="F8" s="219">
        <v>5.5</v>
      </c>
      <c r="G8" s="219">
        <v>3.808198</v>
      </c>
      <c r="H8" s="219">
        <v>4.5143519999999997</v>
      </c>
      <c r="I8" s="219">
        <v>1.8807160000000001</v>
      </c>
      <c r="J8" s="219">
        <v>30.499573999999999</v>
      </c>
      <c r="K8" s="219">
        <v>1.7903309999999999</v>
      </c>
      <c r="L8" s="219">
        <v>1.5861240000000001</v>
      </c>
      <c r="M8" s="219">
        <v>3.3021449999999999</v>
      </c>
      <c r="N8" s="219">
        <v>2.8289200000000001</v>
      </c>
      <c r="O8" s="279">
        <v>3.1882929999999998</v>
      </c>
      <c r="P8" s="279">
        <v>4.9108749999999999</v>
      </c>
      <c r="Q8" s="279">
        <v>4.6075410000000003</v>
      </c>
      <c r="R8" s="279">
        <v>2.8379080000000001</v>
      </c>
      <c r="S8" s="219">
        <v>3.8682219999999998</v>
      </c>
      <c r="T8" s="299">
        <v>2.1406809999999998</v>
      </c>
      <c r="U8" s="299">
        <v>3.871054</v>
      </c>
      <c r="V8" s="299">
        <v>4.3898859999999997</v>
      </c>
      <c r="W8" s="299">
        <v>4.1181460000000003</v>
      </c>
      <c r="X8" s="299">
        <v>4.4407100000000002</v>
      </c>
      <c r="Y8" s="299">
        <v>3.2313649999999998</v>
      </c>
      <c r="Z8" s="299">
        <v>2.7763230000000001</v>
      </c>
      <c r="AA8" s="299">
        <v>5.0324660000000003</v>
      </c>
      <c r="AB8" s="299">
        <v>5.177346</v>
      </c>
      <c r="AC8" s="299">
        <v>6.6426889999999998</v>
      </c>
      <c r="AD8" s="299">
        <v>5.333939</v>
      </c>
      <c r="AE8" s="299">
        <v>4.8349510000000002</v>
      </c>
      <c r="AF8" s="299">
        <v>11.980541000000001</v>
      </c>
      <c r="AG8" s="299">
        <v>55.156942000000001</v>
      </c>
      <c r="AH8" s="299">
        <v>1.93</v>
      </c>
      <c r="AI8" s="299">
        <v>1.7384390000000001</v>
      </c>
      <c r="AJ8" s="299">
        <v>2.816217</v>
      </c>
      <c r="AK8" s="299">
        <v>2.5123380000000002</v>
      </c>
      <c r="AL8" s="299">
        <v>1.7961530000000001</v>
      </c>
      <c r="AM8" s="299">
        <v>2.3505259999999999</v>
      </c>
      <c r="AN8" s="299">
        <v>4.04</v>
      </c>
      <c r="AO8" s="299">
        <v>2.419721</v>
      </c>
      <c r="AP8" s="299">
        <v>8.4490200000000009</v>
      </c>
      <c r="AQ8" s="299">
        <v>6.31</v>
      </c>
      <c r="AR8" s="299">
        <v>5.9552560000000003</v>
      </c>
      <c r="AS8" s="299">
        <v>7.0670510000000002</v>
      </c>
      <c r="AT8" s="299">
        <v>5.3242139999999996</v>
      </c>
      <c r="AU8" s="299">
        <v>6.62</v>
      </c>
      <c r="AV8" s="299">
        <v>67.992262999999994</v>
      </c>
      <c r="AW8" s="299">
        <v>4.7612699999999997</v>
      </c>
      <c r="AX8" s="299">
        <v>6.4041800000000002</v>
      </c>
      <c r="AY8" s="299">
        <v>3.0884160000000001</v>
      </c>
      <c r="AZ8" s="381">
        <v>4.488531</v>
      </c>
      <c r="BA8" s="299">
        <v>5</v>
      </c>
      <c r="BB8" s="299">
        <v>6.83</v>
      </c>
      <c r="BC8" s="299">
        <v>3.7</v>
      </c>
      <c r="BD8" s="299">
        <v>4.66</v>
      </c>
      <c r="BE8" s="299">
        <v>0.31868999999999997</v>
      </c>
      <c r="BF8" s="218">
        <f ca="1">SUM(OFFSET(BF8,0,-1,):OFFSET(BF8,0,-8))</f>
        <v>34.489816999999995</v>
      </c>
      <c r="BH8" s="36"/>
    </row>
    <row r="9" spans="1:60" x14ac:dyDescent="0.2">
      <c r="A9" s="194" t="s">
        <v>32</v>
      </c>
      <c r="B9" s="206">
        <f>IFERROR(B8/B7,"")</f>
        <v>0.2807930396905714</v>
      </c>
      <c r="C9" s="206">
        <f>IFERROR(C8/C7,"")</f>
        <v>0.36902794686045515</v>
      </c>
      <c r="D9" s="206">
        <f t="shared" ref="D9:J9" si="0">IFERROR(D8/D7,"")</f>
        <v>0.26306835853620203</v>
      </c>
      <c r="E9" s="206">
        <f t="shared" si="0"/>
        <v>0.56181889833809207</v>
      </c>
      <c r="F9" s="206">
        <f t="shared" si="0"/>
        <v>0.44715447154471544</v>
      </c>
      <c r="G9" s="206">
        <f t="shared" si="0"/>
        <v>0.25172576538368996</v>
      </c>
      <c r="H9" s="206">
        <f t="shared" si="0"/>
        <v>0.49610640685641633</v>
      </c>
      <c r="I9" s="206">
        <f t="shared" si="0"/>
        <v>0.33494693735510822</v>
      </c>
      <c r="J9" s="206">
        <f t="shared" si="0"/>
        <v>0.75212653184112954</v>
      </c>
      <c r="K9" s="206">
        <f t="shared" ref="K9:S9" si="1">IFERROR(K8/K7,"")</f>
        <v>0.28317474788662578</v>
      </c>
      <c r="L9" s="206">
        <f t="shared" si="1"/>
        <v>0.19519599419232711</v>
      </c>
      <c r="M9" s="206">
        <f t="shared" si="1"/>
        <v>0.4492585926116397</v>
      </c>
      <c r="N9" s="206">
        <f t="shared" si="1"/>
        <v>0.4515034980939438</v>
      </c>
      <c r="O9" s="206">
        <f t="shared" si="1"/>
        <v>0.51718718849756817</v>
      </c>
      <c r="P9" s="206">
        <f t="shared" si="1"/>
        <v>0.56224564634936325</v>
      </c>
      <c r="Q9" s="206">
        <f t="shared" si="1"/>
        <v>0.53568888628975364</v>
      </c>
      <c r="R9" s="206">
        <f t="shared" si="1"/>
        <v>0.39910029358308058</v>
      </c>
      <c r="S9" s="206">
        <f t="shared" si="1"/>
        <v>0.67315688632341342</v>
      </c>
      <c r="T9" s="206">
        <f t="shared" ref="T9:AP9" si="2">IFERROR(T8/T7,"")</f>
        <v>0.30503769080699406</v>
      </c>
      <c r="U9" s="206">
        <f t="shared" si="2"/>
        <v>0.6479209075519643</v>
      </c>
      <c r="V9" s="206">
        <f t="shared" si="2"/>
        <v>0.60295298053304069</v>
      </c>
      <c r="W9" s="206">
        <f t="shared" si="2"/>
        <v>0.71424351926767493</v>
      </c>
      <c r="X9" s="206">
        <f t="shared" si="2"/>
        <v>0.58549033568019415</v>
      </c>
      <c r="Y9" s="206">
        <f t="shared" si="2"/>
        <v>0.39967023200023549</v>
      </c>
      <c r="Z9" s="206">
        <f t="shared" si="2"/>
        <v>0.32979980178677004</v>
      </c>
      <c r="AA9" s="206">
        <f t="shared" si="2"/>
        <v>0.51064135059030336</v>
      </c>
      <c r="AB9" s="206">
        <f t="shared" si="2"/>
        <v>0.50829310637833314</v>
      </c>
      <c r="AC9" s="206">
        <f t="shared" si="2"/>
        <v>0.78781695461935786</v>
      </c>
      <c r="AD9" s="206">
        <f t="shared" si="2"/>
        <v>0.38018194487170459</v>
      </c>
      <c r="AE9" s="206">
        <f t="shared" si="2"/>
        <v>0.5005211787822833</v>
      </c>
      <c r="AF9" s="206">
        <f t="shared" si="2"/>
        <v>0.8848704764701556</v>
      </c>
      <c r="AG9" s="206">
        <f t="shared" si="2"/>
        <v>1.7339302500147908</v>
      </c>
      <c r="AH9" s="206">
        <f t="shared" si="2"/>
        <v>0.48614609571788409</v>
      </c>
      <c r="AI9" s="206">
        <f t="shared" si="2"/>
        <v>0.44133559412049789</v>
      </c>
      <c r="AJ9" s="206">
        <f t="shared" si="2"/>
        <v>0.52840373389041606</v>
      </c>
      <c r="AK9" s="206">
        <f t="shared" si="2"/>
        <v>0.4799398016388351</v>
      </c>
      <c r="AL9" s="206">
        <f t="shared" si="2"/>
        <v>0.35517724623056751</v>
      </c>
      <c r="AM9" s="206">
        <f t="shared" si="2"/>
        <v>0.32876356335758367</v>
      </c>
      <c r="AN9" s="206">
        <f t="shared" si="2"/>
        <v>0.54082998661311921</v>
      </c>
      <c r="AO9" s="206">
        <f t="shared" si="2"/>
        <v>0.29233456305199612</v>
      </c>
      <c r="AP9" s="206">
        <f t="shared" si="2"/>
        <v>0.67846557451821354</v>
      </c>
      <c r="AQ9" s="206">
        <f t="shared" ref="AQ9:AR9" si="3">IFERROR(AQ8/AQ7,"")</f>
        <v>0.76857490864799016</v>
      </c>
      <c r="AR9" s="206">
        <f t="shared" si="3"/>
        <v>0.88968778903339241</v>
      </c>
      <c r="AS9" s="206">
        <f t="shared" ref="AS9:AT9" si="4">IFERROR(AS8/AS7,"")</f>
        <v>0.85580964857563269</v>
      </c>
      <c r="AT9" s="206">
        <f t="shared" si="4"/>
        <v>0.67524624444250536</v>
      </c>
      <c r="AU9" s="206">
        <f t="shared" ref="AU9:AV9" si="5">IFERROR(AU8/AU7,"")</f>
        <v>0.69904963041182677</v>
      </c>
      <c r="AV9" s="206">
        <f t="shared" si="5"/>
        <v>1.5390726389812279</v>
      </c>
      <c r="AW9" s="206">
        <f t="shared" ref="AW9:AX9" si="6">IFERROR(AW8/AW7,"")</f>
        <v>0.63686513724260652</v>
      </c>
      <c r="AX9" s="206">
        <f t="shared" si="6"/>
        <v>0.77106771335002888</v>
      </c>
      <c r="AY9" s="206">
        <f t="shared" ref="AY9:AZ9" si="7">IFERROR(AY8/AY7,"")</f>
        <v>0.39042574440165961</v>
      </c>
      <c r="AZ9" s="206">
        <f t="shared" si="7"/>
        <v>0.84782540942686191</v>
      </c>
      <c r="BA9" s="206">
        <f t="shared" ref="BA9:BB9" si="8">IFERROR(BA8/BA7,"")</f>
        <v>0.72463768115942029</v>
      </c>
      <c r="BB9" s="206">
        <f t="shared" si="8"/>
        <v>0.8722860791826309</v>
      </c>
      <c r="BC9" s="206">
        <f t="shared" ref="BC9:BD9" si="9">IFERROR(BC8/BC7,"")</f>
        <v>0.67641681901279715</v>
      </c>
      <c r="BD9" s="206">
        <f t="shared" si="9"/>
        <v>0.54888103651354536</v>
      </c>
      <c r="BE9" s="206">
        <f t="shared" ref="BE9" si="10">IFERROR(BE8/BE7,"")</f>
        <v>0.42742700184146748</v>
      </c>
      <c r="BF9" s="218">
        <f ca="1">SUM(OFFSET(BF9,0,-1,):OFFSET(BF9,0,-8))</f>
        <v>5.2589674848884114</v>
      </c>
    </row>
    <row r="10" spans="1:60" x14ac:dyDescent="0.2">
      <c r="A10" s="194" t="s">
        <v>114</v>
      </c>
      <c r="B10" s="206">
        <f>IFERROR(B8/(SUM(B7:B8)),"")</f>
        <v>0.21923373331136198</v>
      </c>
      <c r="C10" s="206">
        <f>IFERROR(C8/(SUM(C7:C8)),"")</f>
        <v>0.26955472144066472</v>
      </c>
      <c r="D10" s="206">
        <f t="shared" ref="D10:J10" si="11">IFERROR(D8/(SUM(D7:D8)),"")</f>
        <v>0.2082772137852284</v>
      </c>
      <c r="E10" s="206">
        <f t="shared" si="11"/>
        <v>0.35972089909778598</v>
      </c>
      <c r="F10" s="206">
        <f t="shared" si="11"/>
        <v>0.3089887640449438</v>
      </c>
      <c r="G10" s="206">
        <f t="shared" si="11"/>
        <v>0.20110296707564276</v>
      </c>
      <c r="H10" s="206">
        <f t="shared" si="11"/>
        <v>0.33159834392984355</v>
      </c>
      <c r="I10" s="206">
        <f t="shared" si="11"/>
        <v>0.25090655514647564</v>
      </c>
      <c r="J10" s="206">
        <f t="shared" si="11"/>
        <v>0.42926496355876598</v>
      </c>
      <c r="K10" s="206">
        <f t="shared" ref="K10:S10" si="12">IFERROR(K8/(SUM(K7:K8)),"")</f>
        <v>0.22068291817074126</v>
      </c>
      <c r="L10" s="206">
        <f t="shared" si="12"/>
        <v>0.16331714224346439</v>
      </c>
      <c r="M10" s="206">
        <f t="shared" si="12"/>
        <v>0.30999201585001623</v>
      </c>
      <c r="N10" s="206">
        <f t="shared" si="12"/>
        <v>0.31105918703388602</v>
      </c>
      <c r="O10" s="206">
        <f t="shared" si="12"/>
        <v>0.34088554953441536</v>
      </c>
      <c r="P10" s="206">
        <f t="shared" si="12"/>
        <v>0.3598957997823275</v>
      </c>
      <c r="Q10" s="206">
        <f t="shared" si="12"/>
        <v>0.34882643943851521</v>
      </c>
      <c r="R10" s="206">
        <f t="shared" si="12"/>
        <v>0.28525495664144923</v>
      </c>
      <c r="S10" s="206">
        <f t="shared" si="12"/>
        <v>0.40232741581251535</v>
      </c>
      <c r="T10" s="206">
        <f t="shared" ref="T10:AP10" si="13">IFERROR(T8/(SUM(T7:T8)),"")</f>
        <v>0.23373860613816327</v>
      </c>
      <c r="U10" s="206">
        <f t="shared" si="13"/>
        <v>0.39317476013728725</v>
      </c>
      <c r="V10" s="206">
        <f t="shared" si="13"/>
        <v>0.37615138301345352</v>
      </c>
      <c r="W10" s="206">
        <f t="shared" si="13"/>
        <v>0.41665230828628119</v>
      </c>
      <c r="X10" s="206">
        <f t="shared" si="13"/>
        <v>0.36928029298205201</v>
      </c>
      <c r="Y10" s="206">
        <f t="shared" si="13"/>
        <v>0.2855459970946701</v>
      </c>
      <c r="Z10" s="206">
        <f t="shared" si="13"/>
        <v>0.24800710704245735</v>
      </c>
      <c r="AA10" s="206">
        <f t="shared" si="13"/>
        <v>0.33802950673286114</v>
      </c>
      <c r="AB10" s="206">
        <f t="shared" si="13"/>
        <v>0.33699889247576742</v>
      </c>
      <c r="AC10" s="206">
        <f t="shared" si="13"/>
        <v>0.44065862144544382</v>
      </c>
      <c r="AD10" s="206">
        <f t="shared" si="13"/>
        <v>0.27545784545605295</v>
      </c>
      <c r="AE10" s="206">
        <f t="shared" si="13"/>
        <v>0.33356488789346567</v>
      </c>
      <c r="AF10" s="206">
        <f t="shared" si="13"/>
        <v>0.46945956632907465</v>
      </c>
      <c r="AG10" s="206">
        <f t="shared" si="13"/>
        <v>0.63422622065994927</v>
      </c>
      <c r="AH10" s="206">
        <f t="shared" si="13"/>
        <v>0.32711864406779656</v>
      </c>
      <c r="AI10" s="206">
        <f t="shared" si="13"/>
        <v>0.30619905310102369</v>
      </c>
      <c r="AJ10" s="206">
        <f t="shared" si="13"/>
        <v>0.34572261384458358</v>
      </c>
      <c r="AK10" s="206">
        <f t="shared" si="13"/>
        <v>0.32429684038997125</v>
      </c>
      <c r="AL10" s="206">
        <f t="shared" si="13"/>
        <v>0.26208914532655775</v>
      </c>
      <c r="AM10" s="206">
        <f t="shared" si="13"/>
        <v>0.24742066416003167</v>
      </c>
      <c r="AN10" s="206">
        <f t="shared" si="13"/>
        <v>0.35099913119026932</v>
      </c>
      <c r="AO10" s="206">
        <f t="shared" si="13"/>
        <v>0.22620656555189125</v>
      </c>
      <c r="AP10" s="206">
        <f t="shared" si="13"/>
        <v>0.40421774793502108</v>
      </c>
      <c r="AQ10" s="206">
        <f t="shared" ref="AQ10:AR10" si="14">IFERROR(AQ8/(SUM(AQ7:AQ8)),"")</f>
        <v>0.43457300275482091</v>
      </c>
      <c r="AR10" s="206">
        <f t="shared" si="14"/>
        <v>0.47081205382000318</v>
      </c>
      <c r="AS10" s="206">
        <f t="shared" ref="AS10:AT10" si="15">IFERROR(AS8/(SUM(AS7:AS8)),"")</f>
        <v>0.4611516322444395</v>
      </c>
      <c r="AT10" s="206">
        <f t="shared" si="15"/>
        <v>0.40307282984968956</v>
      </c>
      <c r="AU10" s="206">
        <f t="shared" ref="AU10:AV10" si="16">IFERROR(AU8/(SUM(AU7:AU8)),"")</f>
        <v>0.41143567433188316</v>
      </c>
      <c r="AV10" s="206">
        <f t="shared" si="16"/>
        <v>0.60615541885353952</v>
      </c>
      <c r="AW10" s="206">
        <f t="shared" ref="AW10:AX10" si="17">IFERROR(AW8/(SUM(AW7:AW8)),"")</f>
        <v>0.38907612041603046</v>
      </c>
      <c r="AX10" s="206">
        <f t="shared" si="17"/>
        <v>0.43536884984003837</v>
      </c>
      <c r="AY10" s="206">
        <f t="shared" ref="AY10:AZ10" si="18">IFERROR(AY8/(SUM(AY7:AY8)),"")</f>
        <v>0.28079582528851338</v>
      </c>
      <c r="AZ10" s="206">
        <f t="shared" si="18"/>
        <v>0.45882333098224415</v>
      </c>
      <c r="BA10" s="206">
        <f t="shared" ref="BA10:BB10" si="19">IFERROR(BA8/(SUM(BA7:BA8)),"")</f>
        <v>0.42016806722689076</v>
      </c>
      <c r="BB10" s="206">
        <f t="shared" si="19"/>
        <v>0.465893587994543</v>
      </c>
      <c r="BC10" s="206">
        <f t="shared" ref="BC10:BD10" si="20">IFERROR(BC8/(SUM(BC7:BC8)),"")</f>
        <v>0.40348964013086153</v>
      </c>
      <c r="BD10" s="206">
        <f t="shared" si="20"/>
        <v>0.35437262357414451</v>
      </c>
      <c r="BE10" s="206">
        <f t="shared" ref="BE10" si="21">IFERROR(BE8/(SUM(BE7:BE8)),"")</f>
        <v>0.29943878131075052</v>
      </c>
      <c r="BF10" s="197">
        <f ca="1">IFERROR(BF8/(SUM(BF7:BF8)),0)</f>
        <v>0.40369389717984783</v>
      </c>
      <c r="BG10" s="5"/>
    </row>
    <row r="11" spans="1:60" x14ac:dyDescent="0.2">
      <c r="A11" s="205"/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</row>
    <row r="12" spans="1:60" x14ac:dyDescent="0.2">
      <c r="A12" s="205"/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</row>
    <row r="13" spans="1:60" ht="18" x14ac:dyDescent="0.2">
      <c r="A13" s="208" t="s">
        <v>52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 t="s">
        <v>138</v>
      </c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201"/>
    </row>
    <row r="14" spans="1:60" x14ac:dyDescent="0.2">
      <c r="A14" s="187" t="s">
        <v>35</v>
      </c>
      <c r="B14" s="191">
        <v>7.0551579999999996</v>
      </c>
      <c r="C14" s="191">
        <v>4.4772949999999998</v>
      </c>
      <c r="D14" s="191">
        <v>7.8500110000000003</v>
      </c>
      <c r="E14" s="191">
        <v>12.411588</v>
      </c>
      <c r="F14" s="191">
        <v>11.3</v>
      </c>
      <c r="G14" s="191">
        <v>12.524566</v>
      </c>
      <c r="H14" s="191">
        <v>7.6202649999999998</v>
      </c>
      <c r="I14" s="191">
        <v>5.1219250000000001</v>
      </c>
      <c r="J14" s="191">
        <v>29.852055</v>
      </c>
      <c r="K14" s="191">
        <v>4.5575130000000001</v>
      </c>
      <c r="L14" s="191">
        <v>4.7654059999999996</v>
      </c>
      <c r="M14" s="191">
        <v>6.7271340000000004</v>
      </c>
      <c r="N14" s="191">
        <v>4.7307329999999999</v>
      </c>
      <c r="O14" s="279">
        <v>5.6258470000000003</v>
      </c>
      <c r="P14" s="279">
        <v>8.1958219999999997</v>
      </c>
      <c r="Q14" s="279">
        <v>7.1587290000000001</v>
      </c>
      <c r="R14" s="279">
        <v>4.7211829999999999</v>
      </c>
      <c r="S14" s="299">
        <v>4.4841350000000002</v>
      </c>
      <c r="T14" s="299">
        <v>4.4148750000000003</v>
      </c>
      <c r="U14" s="299">
        <v>3.7220230000000001</v>
      </c>
      <c r="V14" s="299">
        <v>5.7406329999999999</v>
      </c>
      <c r="W14" s="299">
        <v>4.8440070000000004</v>
      </c>
      <c r="X14" s="299">
        <v>5.5410599999999999</v>
      </c>
      <c r="Y14" s="299">
        <v>6.6884300000000003</v>
      </c>
      <c r="Z14" s="299">
        <v>6.5244660000000003</v>
      </c>
      <c r="AA14" s="299">
        <v>7.7191710000000002</v>
      </c>
      <c r="AB14" s="299">
        <v>8.228059</v>
      </c>
      <c r="AC14" s="299">
        <v>5.3984189999999996</v>
      </c>
      <c r="AD14" s="299">
        <v>7.8349529999999996</v>
      </c>
      <c r="AE14" s="299">
        <v>5.2930789999999996</v>
      </c>
      <c r="AF14" s="299">
        <v>8.1940190000000008</v>
      </c>
      <c r="AG14" s="299">
        <v>13.867435</v>
      </c>
      <c r="AH14" s="299">
        <v>2.5</v>
      </c>
      <c r="AI14" s="299">
        <v>3.1124109999999998</v>
      </c>
      <c r="AJ14" s="299">
        <v>3.2423440000000001</v>
      </c>
      <c r="AK14" s="299">
        <v>3.8316729999999999</v>
      </c>
      <c r="AL14" s="299">
        <v>3.7085889999999999</v>
      </c>
      <c r="AM14" s="299">
        <v>5.6909809999999998</v>
      </c>
      <c r="AN14" s="299">
        <v>5.23</v>
      </c>
      <c r="AO14" s="299">
        <v>5.4801599999999997</v>
      </c>
      <c r="AP14" s="299">
        <v>8.1344740000000009</v>
      </c>
      <c r="AQ14" s="299">
        <v>3.49</v>
      </c>
      <c r="AR14" s="299">
        <v>4.959848</v>
      </c>
      <c r="AS14" s="299">
        <v>4.0527509999999998</v>
      </c>
      <c r="AT14" s="299">
        <v>3.2458900000000002</v>
      </c>
      <c r="AU14" s="299">
        <v>1.71</v>
      </c>
      <c r="AV14" s="299">
        <v>2.3217569999999998</v>
      </c>
      <c r="AW14" s="299">
        <v>0.46438000000000001</v>
      </c>
      <c r="AX14" s="299">
        <v>2.3782749999999999</v>
      </c>
      <c r="AY14" s="299">
        <v>0.73417399999999999</v>
      </c>
      <c r="AZ14" s="299">
        <v>2.4864229999999998</v>
      </c>
      <c r="BA14" s="299">
        <v>1.7</v>
      </c>
      <c r="BB14" s="299">
        <v>2.14</v>
      </c>
      <c r="BC14" s="299">
        <v>1.57</v>
      </c>
      <c r="BD14" s="299">
        <v>2.74</v>
      </c>
      <c r="BE14" s="299">
        <v>0.22071099999999999</v>
      </c>
      <c r="BF14" s="218">
        <f ca="1">SUM(OFFSET(BF14,0,-1,):OFFSET(BF14,0,-8))</f>
        <v>13.969583</v>
      </c>
    </row>
    <row r="15" spans="1:60" x14ac:dyDescent="0.2">
      <c r="A15" s="187" t="s">
        <v>36</v>
      </c>
      <c r="B15" s="191">
        <v>1.025498</v>
      </c>
      <c r="C15" s="191">
        <v>0.17175299999999999</v>
      </c>
      <c r="D15" s="191">
        <v>0.82733500000000004</v>
      </c>
      <c r="E15" s="191">
        <v>8.4442000000000003E-2</v>
      </c>
      <c r="F15" s="191">
        <v>1</v>
      </c>
      <c r="G15" s="191">
        <v>0.30199799999999999</v>
      </c>
      <c r="H15" s="191">
        <v>0.96658500000000003</v>
      </c>
      <c r="I15" s="191">
        <v>0.64836700000000003</v>
      </c>
      <c r="J15" s="191">
        <v>0.29388900000000001</v>
      </c>
      <c r="K15" s="191">
        <v>0.48758299999999999</v>
      </c>
      <c r="L15" s="191">
        <v>0.73871799999999999</v>
      </c>
      <c r="M15" s="191">
        <v>1.278907</v>
      </c>
      <c r="N15" s="191">
        <v>0.68605700000000003</v>
      </c>
      <c r="O15" s="279">
        <v>0.89716600000000002</v>
      </c>
      <c r="P15" s="279">
        <v>1.972996</v>
      </c>
      <c r="Q15" s="279">
        <v>0.68128500000000003</v>
      </c>
      <c r="R15" s="279">
        <v>0.27194299999999999</v>
      </c>
      <c r="S15" s="299">
        <v>0.65554299999999999</v>
      </c>
      <c r="T15" s="299">
        <v>0.81686700000000001</v>
      </c>
      <c r="U15" s="299">
        <v>0.59594800000000003</v>
      </c>
      <c r="V15" s="299">
        <v>1.661629</v>
      </c>
      <c r="W15" s="299">
        <v>0.64870300000000003</v>
      </c>
      <c r="X15" s="299">
        <v>1.32368</v>
      </c>
      <c r="Y15" s="299">
        <v>1.1973819999999999</v>
      </c>
      <c r="Z15" s="299">
        <v>0.503525</v>
      </c>
      <c r="AA15" s="299">
        <v>1.6495420000000001</v>
      </c>
      <c r="AB15" s="299">
        <v>1.0827580000000001</v>
      </c>
      <c r="AC15" s="299">
        <v>1.317693</v>
      </c>
      <c r="AD15" s="299">
        <v>1.1967570000000001</v>
      </c>
      <c r="AE15" s="299">
        <v>0.91587700000000005</v>
      </c>
      <c r="AF15" s="299">
        <v>1.6536839999999999</v>
      </c>
      <c r="AG15" s="299">
        <v>13.622535000000001</v>
      </c>
      <c r="AH15" s="299">
        <v>7.7524999999999997E-2</v>
      </c>
      <c r="AI15" s="299">
        <v>0.144316</v>
      </c>
      <c r="AJ15" s="299">
        <v>0.24641199999999999</v>
      </c>
      <c r="AK15" s="299">
        <v>0.55317799999999995</v>
      </c>
      <c r="AL15" s="299">
        <v>0.49640299999999998</v>
      </c>
      <c r="AM15" s="299">
        <v>0.37498599999999999</v>
      </c>
      <c r="AN15" s="299">
        <v>0.15</v>
      </c>
      <c r="AO15" s="299">
        <v>0.78885300000000003</v>
      </c>
      <c r="AP15" s="299">
        <v>2.0564559999999998</v>
      </c>
      <c r="AQ15" s="299">
        <v>2.35</v>
      </c>
      <c r="AR15" s="299">
        <v>1.6061099999999999</v>
      </c>
      <c r="AS15" s="299">
        <v>1.8672470000000001</v>
      </c>
      <c r="AT15" s="299">
        <v>0.967754</v>
      </c>
      <c r="AU15" s="299">
        <v>1.53</v>
      </c>
      <c r="AV15" s="299">
        <v>17.535084999999999</v>
      </c>
      <c r="AW15" s="299">
        <v>0.94390499999999999</v>
      </c>
      <c r="AX15" s="299">
        <v>0.52717599999999998</v>
      </c>
      <c r="AY15" s="299">
        <v>0.62778100000000003</v>
      </c>
      <c r="AZ15" s="299">
        <v>0.182917</v>
      </c>
      <c r="BA15" s="299">
        <v>0.73</v>
      </c>
      <c r="BB15" s="299">
        <v>0.71</v>
      </c>
      <c r="BC15" s="299">
        <v>0.45</v>
      </c>
      <c r="BD15" s="299">
        <v>1.06</v>
      </c>
      <c r="BE15" s="299">
        <v>9.5416000000000001E-2</v>
      </c>
      <c r="BF15" s="218">
        <f ca="1">SUM(OFFSET(BF15,0,-1,):OFFSET(BF15,0,-8))</f>
        <v>4.3832900000000006</v>
      </c>
    </row>
    <row r="16" spans="1:60" x14ac:dyDescent="0.2">
      <c r="A16" s="212" t="s">
        <v>41</v>
      </c>
      <c r="B16" s="219">
        <v>2.63992</v>
      </c>
      <c r="C16" s="219">
        <v>0.71462899999999996</v>
      </c>
      <c r="D16" s="219">
        <v>0.957148</v>
      </c>
      <c r="E16" s="219">
        <v>0.43770700000000001</v>
      </c>
      <c r="F16" s="219">
        <v>2.2999999999999998</v>
      </c>
      <c r="G16" s="219">
        <v>1.9698739999999999</v>
      </c>
      <c r="H16" s="219">
        <v>1.604106</v>
      </c>
      <c r="I16" s="219">
        <v>0.68269599999999997</v>
      </c>
      <c r="J16" s="219">
        <v>0.28023799999999999</v>
      </c>
      <c r="K16" s="219">
        <v>0.40762100000000001</v>
      </c>
      <c r="L16" s="219">
        <v>0.86049600000000004</v>
      </c>
      <c r="M16" s="219">
        <v>1.1287529999999999</v>
      </c>
      <c r="N16" s="219">
        <v>0.89246199999999998</v>
      </c>
      <c r="O16" s="279">
        <v>1.1668430000000001</v>
      </c>
      <c r="P16" s="279">
        <v>2.423422</v>
      </c>
      <c r="Q16" s="279">
        <v>2.7589000000000001</v>
      </c>
      <c r="R16" s="279">
        <v>1.4304380000000001</v>
      </c>
      <c r="S16" s="299">
        <v>2.29251</v>
      </c>
      <c r="T16" s="299">
        <v>1.0602510000000001</v>
      </c>
      <c r="U16" s="299">
        <v>1.628841</v>
      </c>
      <c r="V16" s="299">
        <v>2.5575290000000002</v>
      </c>
      <c r="W16" s="299">
        <v>2.164517</v>
      </c>
      <c r="X16" s="299">
        <v>2.7217639999999999</v>
      </c>
      <c r="Y16" s="299">
        <v>1.4971779999999999</v>
      </c>
      <c r="Z16" s="299">
        <v>1.4992479999999999</v>
      </c>
      <c r="AA16" s="299">
        <v>2.6483159999999999</v>
      </c>
      <c r="AB16" s="299">
        <v>2.8782420000000002</v>
      </c>
      <c r="AC16" s="299">
        <v>2.4052509999999998</v>
      </c>
      <c r="AD16" s="299">
        <v>3.77319</v>
      </c>
      <c r="AE16" s="299">
        <v>3.9174039999999999</v>
      </c>
      <c r="AF16" s="299">
        <v>5.9311249999999998</v>
      </c>
      <c r="AG16" s="299">
        <v>11.264973000000001</v>
      </c>
      <c r="AH16" s="299">
        <v>1.0900000000000001</v>
      </c>
      <c r="AI16" s="299">
        <v>0.81209200000000004</v>
      </c>
      <c r="AJ16" s="299">
        <v>1.3524369999999999</v>
      </c>
      <c r="AK16" s="299">
        <v>0.83065100000000003</v>
      </c>
      <c r="AL16" s="299">
        <v>1.427543</v>
      </c>
      <c r="AM16" s="299">
        <v>1.6718770000000001</v>
      </c>
      <c r="AN16" s="299">
        <v>1.57</v>
      </c>
      <c r="AO16" s="299">
        <v>1.517552</v>
      </c>
      <c r="AP16" s="299">
        <v>6.4008640000000003</v>
      </c>
      <c r="AQ16" s="299">
        <v>4.66</v>
      </c>
      <c r="AR16" s="299">
        <v>3.2488519999999999</v>
      </c>
      <c r="AS16" s="299">
        <v>3.5059740000000001</v>
      </c>
      <c r="AT16" s="299">
        <v>3.0066649999999999</v>
      </c>
      <c r="AU16" s="299">
        <v>4.18</v>
      </c>
      <c r="AV16" s="299">
        <v>15.847865000000001</v>
      </c>
      <c r="AW16" s="299">
        <v>2.6601560000000002</v>
      </c>
      <c r="AX16" s="299">
        <v>1.6823380000000001</v>
      </c>
      <c r="AY16" s="299">
        <v>2.105445</v>
      </c>
      <c r="AZ16" s="299">
        <v>1.1374679999999999</v>
      </c>
      <c r="BA16" s="299">
        <v>1.9</v>
      </c>
      <c r="BB16" s="299">
        <v>2.54</v>
      </c>
      <c r="BC16" s="299">
        <v>1.54</v>
      </c>
      <c r="BD16" s="299">
        <v>1.35</v>
      </c>
      <c r="BE16" s="299">
        <v>0.25496000000000002</v>
      </c>
      <c r="BF16" s="218">
        <f ca="1">SUM(OFFSET(BF16,0,-1,):OFFSET(BF16,0,-8))</f>
        <v>12.510211</v>
      </c>
      <c r="BH16" s="36"/>
    </row>
    <row r="17" spans="1:60" x14ac:dyDescent="0.2">
      <c r="A17" s="194" t="s">
        <v>40</v>
      </c>
      <c r="B17" s="206">
        <f>IFERROR(B16/B14,"")</f>
        <v>0.37418297364849945</v>
      </c>
      <c r="C17" s="206">
        <f>IFERROR(C16/C14,"")</f>
        <v>0.15961177452010644</v>
      </c>
      <c r="D17" s="206">
        <f t="shared" ref="D17:J17" si="22">IFERROR(D16/D14,"")</f>
        <v>0.12192951067202326</v>
      </c>
      <c r="E17" s="206">
        <f t="shared" si="22"/>
        <v>3.5265994971795715E-2</v>
      </c>
      <c r="F17" s="206">
        <f t="shared" si="22"/>
        <v>0.20353982300884954</v>
      </c>
      <c r="G17" s="206">
        <f t="shared" si="22"/>
        <v>0.15728081915173747</v>
      </c>
      <c r="H17" s="206">
        <f t="shared" si="22"/>
        <v>0.21050527770359692</v>
      </c>
      <c r="I17" s="206">
        <f t="shared" si="22"/>
        <v>0.13328894897914359</v>
      </c>
      <c r="J17" s="206">
        <f t="shared" si="22"/>
        <v>9.3875614258381868E-3</v>
      </c>
      <c r="K17" s="206">
        <f t="shared" ref="K17:S17" si="23">IFERROR(K16/K14,"")</f>
        <v>8.9439349926154904E-2</v>
      </c>
      <c r="L17" s="206">
        <f t="shared" si="23"/>
        <v>0.18057139307752584</v>
      </c>
      <c r="M17" s="206">
        <f t="shared" si="23"/>
        <v>0.16779106823202866</v>
      </c>
      <c r="N17" s="206">
        <f t="shared" si="23"/>
        <v>0.18865194886289291</v>
      </c>
      <c r="O17" s="206">
        <f t="shared" si="23"/>
        <v>0.20740752459140818</v>
      </c>
      <c r="P17" s="206">
        <f t="shared" si="23"/>
        <v>0.29568992591591181</v>
      </c>
      <c r="Q17" s="206">
        <f t="shared" si="23"/>
        <v>0.38538964109411045</v>
      </c>
      <c r="R17" s="206">
        <f t="shared" si="23"/>
        <v>0.30298295999117175</v>
      </c>
      <c r="S17" s="206">
        <f t="shared" si="23"/>
        <v>0.51124910378478794</v>
      </c>
      <c r="T17" s="206">
        <f t="shared" ref="T17:AP17" si="24">IFERROR(T16/T14,"")</f>
        <v>0.24015425125286671</v>
      </c>
      <c r="U17" s="206">
        <f t="shared" si="24"/>
        <v>0.43762249722798596</v>
      </c>
      <c r="V17" s="206">
        <f t="shared" si="24"/>
        <v>0.44551341289366525</v>
      </c>
      <c r="W17" s="206">
        <f t="shared" si="24"/>
        <v>0.44684431711184558</v>
      </c>
      <c r="X17" s="206">
        <f t="shared" si="24"/>
        <v>0.49119915684002696</v>
      </c>
      <c r="Y17" s="206">
        <f t="shared" si="24"/>
        <v>0.22384595488029327</v>
      </c>
      <c r="Z17" s="206">
        <f t="shared" si="24"/>
        <v>0.22978861411799828</v>
      </c>
      <c r="AA17" s="206">
        <f t="shared" si="24"/>
        <v>0.34308295541062633</v>
      </c>
      <c r="AB17" s="206">
        <f t="shared" si="24"/>
        <v>0.34980813822555235</v>
      </c>
      <c r="AC17" s="206">
        <f t="shared" si="24"/>
        <v>0.44554729819971367</v>
      </c>
      <c r="AD17" s="206">
        <f t="shared" si="24"/>
        <v>0.48158425455774911</v>
      </c>
      <c r="AE17" s="206">
        <f t="shared" si="24"/>
        <v>0.74009928814589776</v>
      </c>
      <c r="AF17" s="206">
        <f t="shared" si="24"/>
        <v>0.72383588566245682</v>
      </c>
      <c r="AG17" s="206">
        <f t="shared" si="24"/>
        <v>0.81233285030721258</v>
      </c>
      <c r="AH17" s="206">
        <f t="shared" si="24"/>
        <v>0.43600000000000005</v>
      </c>
      <c r="AI17" s="206">
        <f t="shared" si="24"/>
        <v>0.26092055323027713</v>
      </c>
      <c r="AJ17" s="206">
        <f t="shared" si="24"/>
        <v>0.41711706099044388</v>
      </c>
      <c r="AK17" s="206">
        <f t="shared" si="24"/>
        <v>0.21678546159862808</v>
      </c>
      <c r="AL17" s="206">
        <f t="shared" si="24"/>
        <v>0.38492887726302377</v>
      </c>
      <c r="AM17" s="206">
        <f t="shared" si="24"/>
        <v>0.29377659141719153</v>
      </c>
      <c r="AN17" s="206">
        <f t="shared" si="24"/>
        <v>0.30019120458891013</v>
      </c>
      <c r="AO17" s="206">
        <f t="shared" si="24"/>
        <v>0.27691746226387554</v>
      </c>
      <c r="AP17" s="206">
        <f t="shared" si="24"/>
        <v>0.7868811185578809</v>
      </c>
      <c r="AQ17" s="206">
        <f t="shared" ref="AQ17:AR17" si="25">IFERROR(AQ16/AQ14,"")</f>
        <v>1.335243553008596</v>
      </c>
      <c r="AR17" s="206">
        <f t="shared" si="25"/>
        <v>0.65503055738804894</v>
      </c>
      <c r="AS17" s="206">
        <f t="shared" ref="AS17:AT17" si="26">IFERROR(AS16/AS14,"")</f>
        <v>0.86508497561286157</v>
      </c>
      <c r="AT17" s="206">
        <f t="shared" si="26"/>
        <v>0.92629910440587937</v>
      </c>
      <c r="AU17" s="206">
        <f t="shared" ref="AU17:AV17" si="27">IFERROR(AU16/AU14,"")</f>
        <v>2.4444444444444442</v>
      </c>
      <c r="AV17" s="206">
        <f t="shared" si="27"/>
        <v>6.8258069212238839</v>
      </c>
      <c r="AW17" s="206">
        <f t="shared" ref="AW17:AX17" si="28">IFERROR(AW16/AW14,"")</f>
        <v>5.7284034626814249</v>
      </c>
      <c r="AX17" s="206">
        <f t="shared" si="28"/>
        <v>0.70737740589292664</v>
      </c>
      <c r="AY17" s="206">
        <f t="shared" ref="AY17:AZ17" si="29">IFERROR(AY16/AY14,"")</f>
        <v>2.8677738519751448</v>
      </c>
      <c r="AZ17" s="206">
        <f t="shared" si="29"/>
        <v>0.45747163696603516</v>
      </c>
      <c r="BA17" s="206">
        <f t="shared" ref="BA17:BB17" si="30">IFERROR(BA16/BA14,"")</f>
        <v>1.1176470588235294</v>
      </c>
      <c r="BB17" s="206">
        <f t="shared" si="30"/>
        <v>1.1869158878504673</v>
      </c>
      <c r="BC17" s="206">
        <f t="shared" ref="BC17:BD17" si="31">IFERROR(BC16/BC14,"")</f>
        <v>0.98089171974522293</v>
      </c>
      <c r="BD17" s="206">
        <f t="shared" si="31"/>
        <v>0.49270072992700731</v>
      </c>
      <c r="BE17" s="206">
        <f t="shared" ref="BE17" si="32">IFERROR(BE16/BE14,"")</f>
        <v>1.1551757728432204</v>
      </c>
      <c r="BF17" s="197">
        <f ca="1">BF16/BF14</f>
        <v>0.89553217157591603</v>
      </c>
      <c r="BH17" s="9"/>
    </row>
    <row r="18" spans="1:60" x14ac:dyDescent="0.2">
      <c r="A18" s="194" t="s">
        <v>42</v>
      </c>
      <c r="B18" s="206">
        <f>IFERROR(B16/B15,"")</f>
        <v>2.5742809834831468</v>
      </c>
      <c r="C18" s="206">
        <f>IFERROR(C16/C15,"")</f>
        <v>4.1607948623895945</v>
      </c>
      <c r="D18" s="206">
        <f t="shared" ref="D18:J18" si="33">IFERROR(D16/D15,"")</f>
        <v>1.1569050022058778</v>
      </c>
      <c r="E18" s="206">
        <f t="shared" si="33"/>
        <v>5.1835224177541983</v>
      </c>
      <c r="F18" s="206">
        <f t="shared" si="33"/>
        <v>2.2999999999999998</v>
      </c>
      <c r="G18" s="206">
        <f t="shared" si="33"/>
        <v>6.5228047867866676</v>
      </c>
      <c r="H18" s="206">
        <f t="shared" si="33"/>
        <v>1.65956020422415</v>
      </c>
      <c r="I18" s="206">
        <f t="shared" si="33"/>
        <v>1.0529468649699938</v>
      </c>
      <c r="J18" s="206">
        <f t="shared" si="33"/>
        <v>0.95355049015104332</v>
      </c>
      <c r="K18" s="206">
        <f t="shared" ref="K18:S18" si="34">IFERROR(K16/K15,"")</f>
        <v>0.83600330610378137</v>
      </c>
      <c r="L18" s="206">
        <f t="shared" si="34"/>
        <v>1.1648504571433214</v>
      </c>
      <c r="M18" s="206">
        <f t="shared" si="34"/>
        <v>0.88259193201694874</v>
      </c>
      <c r="N18" s="206">
        <f t="shared" si="34"/>
        <v>1.3008569258822518</v>
      </c>
      <c r="O18" s="206">
        <f t="shared" si="34"/>
        <v>1.3005876281535413</v>
      </c>
      <c r="P18" s="206">
        <f t="shared" si="34"/>
        <v>1.2282954450997365</v>
      </c>
      <c r="Q18" s="206">
        <f t="shared" si="34"/>
        <v>4.0495534174391041</v>
      </c>
      <c r="R18" s="206">
        <f t="shared" si="34"/>
        <v>5.2600655284379449</v>
      </c>
      <c r="S18" s="206">
        <f t="shared" si="34"/>
        <v>3.4971161312072589</v>
      </c>
      <c r="T18" s="206">
        <f t="shared" ref="T18:AP18" si="35">IFERROR(T16/T15,"")</f>
        <v>1.297948135987866</v>
      </c>
      <c r="U18" s="206">
        <f t="shared" si="35"/>
        <v>2.7331931645042853</v>
      </c>
      <c r="V18" s="206">
        <f t="shared" si="35"/>
        <v>1.5391696943180457</v>
      </c>
      <c r="W18" s="206">
        <f t="shared" si="35"/>
        <v>3.33668412200961</v>
      </c>
      <c r="X18" s="206">
        <f t="shared" si="35"/>
        <v>2.0562099601112052</v>
      </c>
      <c r="Y18" s="206">
        <f t="shared" si="35"/>
        <v>1.2503762374914604</v>
      </c>
      <c r="Z18" s="206">
        <f t="shared" si="35"/>
        <v>2.9775045926220147</v>
      </c>
      <c r="AA18" s="206">
        <f t="shared" si="35"/>
        <v>1.6054856438938807</v>
      </c>
      <c r="AB18" s="206">
        <f t="shared" si="35"/>
        <v>2.6582505047295886</v>
      </c>
      <c r="AC18" s="206">
        <f t="shared" si="35"/>
        <v>1.8253500625714789</v>
      </c>
      <c r="AD18" s="206">
        <f t="shared" si="35"/>
        <v>3.1528455651397902</v>
      </c>
      <c r="AE18" s="206">
        <f t="shared" si="35"/>
        <v>4.2772162637559408</v>
      </c>
      <c r="AF18" s="206">
        <f t="shared" si="35"/>
        <v>3.5866132828279165</v>
      </c>
      <c r="AG18" s="206">
        <f t="shared" si="35"/>
        <v>0.82693661642271432</v>
      </c>
      <c r="AH18" s="206">
        <f t="shared" si="35"/>
        <v>14.059980651402775</v>
      </c>
      <c r="AI18" s="206">
        <f t="shared" si="35"/>
        <v>5.6271792455445002</v>
      </c>
      <c r="AJ18" s="206">
        <f t="shared" si="35"/>
        <v>5.4885192279596771</v>
      </c>
      <c r="AK18" s="206">
        <f t="shared" si="35"/>
        <v>1.5015980389675658</v>
      </c>
      <c r="AL18" s="206">
        <f t="shared" si="35"/>
        <v>2.8757743204613995</v>
      </c>
      <c r="AM18" s="206">
        <f t="shared" si="35"/>
        <v>4.4585051175243882</v>
      </c>
      <c r="AN18" s="206">
        <f t="shared" si="35"/>
        <v>10.466666666666667</v>
      </c>
      <c r="AO18" s="206">
        <f t="shared" si="35"/>
        <v>1.9237449816378971</v>
      </c>
      <c r="AP18" s="206">
        <f t="shared" si="35"/>
        <v>3.1125703637714595</v>
      </c>
      <c r="AQ18" s="206">
        <f t="shared" ref="AQ18:AR18" si="36">IFERROR(AQ16/AQ15,"")</f>
        <v>1.9829787234042553</v>
      </c>
      <c r="AR18" s="206">
        <f t="shared" si="36"/>
        <v>2.0228079023230041</v>
      </c>
      <c r="AS18" s="206">
        <f t="shared" ref="AS18:AT18" si="37">IFERROR(AS16/AS15,"")</f>
        <v>1.8776166195473871</v>
      </c>
      <c r="AT18" s="206">
        <f t="shared" si="37"/>
        <v>3.1068484346228482</v>
      </c>
      <c r="AU18" s="206">
        <f t="shared" ref="AU18:AV18" si="38">IFERROR(AU16/AU15,"")</f>
        <v>2.7320261437908493</v>
      </c>
      <c r="AV18" s="206">
        <f t="shared" si="38"/>
        <v>0.90378033525357881</v>
      </c>
      <c r="AW18" s="206">
        <f t="shared" ref="AW18:AX18" si="39">IFERROR(AW16/AW15,"")</f>
        <v>2.8182454802125214</v>
      </c>
      <c r="AX18" s="206">
        <f t="shared" si="39"/>
        <v>3.1912264594746351</v>
      </c>
      <c r="AY18" s="206">
        <f t="shared" ref="AY18:AZ18" si="40">IFERROR(AY16/AY15,"")</f>
        <v>3.3537889805521353</v>
      </c>
      <c r="AZ18" s="206">
        <f t="shared" si="40"/>
        <v>6.2184925403325</v>
      </c>
      <c r="BA18" s="206">
        <f t="shared" ref="BA18:BB18" si="41">IFERROR(BA16/BA15,"")</f>
        <v>2.602739726027397</v>
      </c>
      <c r="BB18" s="206">
        <f t="shared" si="41"/>
        <v>3.5774647887323945</v>
      </c>
      <c r="BC18" s="206">
        <f t="shared" ref="BC18:BD18" si="42">IFERROR(BC16/BC15,"")</f>
        <v>3.4222222222222221</v>
      </c>
      <c r="BD18" s="206">
        <f t="shared" si="42"/>
        <v>1.2735849056603774</v>
      </c>
      <c r="BE18" s="206">
        <f t="shared" ref="BE18" si="43">IFERROR(BE16/BE15,"")</f>
        <v>2.6720885386098767</v>
      </c>
      <c r="BF18" s="197">
        <f ca="1">BF16/BF15</f>
        <v>2.8540687474476929</v>
      </c>
      <c r="BH18" s="9"/>
    </row>
    <row r="19" spans="1:60" x14ac:dyDescent="0.2">
      <c r="A19" s="194" t="s">
        <v>114</v>
      </c>
      <c r="B19" s="206">
        <f>IFERROR(B16/(SUM(B14:B16)),"")</f>
        <v>0.2462479627960289</v>
      </c>
      <c r="C19" s="206">
        <f>IFERROR(C16/(SUM(C14:C16)),"")</f>
        <v>0.13323490583045924</v>
      </c>
      <c r="D19" s="206">
        <f t="shared" ref="D19:J19" si="44">IFERROR(D16/(SUM(D14:D16)),"")</f>
        <v>9.9345954234856551E-2</v>
      </c>
      <c r="E19" s="206">
        <f t="shared" si="44"/>
        <v>3.3842268479713174E-2</v>
      </c>
      <c r="F19" s="206">
        <f t="shared" si="44"/>
        <v>0.15753424657534243</v>
      </c>
      <c r="G19" s="206">
        <f t="shared" si="44"/>
        <v>0.13313163614107668</v>
      </c>
      <c r="H19" s="206">
        <f t="shared" si="44"/>
        <v>0.15740485975996757</v>
      </c>
      <c r="I19" s="206">
        <f t="shared" si="44"/>
        <v>0.10579533078319686</v>
      </c>
      <c r="J19" s="206">
        <f t="shared" si="44"/>
        <v>9.2104227865329926E-3</v>
      </c>
      <c r="K19" s="206">
        <f t="shared" ref="K19:S19" si="45">IFERROR(K16/(SUM(K14:K16)),"")</f>
        <v>7.4755575981661992E-2</v>
      </c>
      <c r="L19" s="206">
        <f t="shared" si="45"/>
        <v>0.13519990195801165</v>
      </c>
      <c r="M19" s="206">
        <f t="shared" si="45"/>
        <v>0.12356633329662388</v>
      </c>
      <c r="N19" s="206">
        <f t="shared" si="45"/>
        <v>0.14145290123139795</v>
      </c>
      <c r="O19" s="206">
        <f t="shared" si="45"/>
        <v>0.15173795192003595</v>
      </c>
      <c r="P19" s="206">
        <f t="shared" si="45"/>
        <v>0.19245360634803657</v>
      </c>
      <c r="Q19" s="206">
        <f t="shared" si="45"/>
        <v>0.26030025340332036</v>
      </c>
      <c r="R19" s="206">
        <f t="shared" si="45"/>
        <v>0.22268603535358253</v>
      </c>
      <c r="S19" s="206">
        <f t="shared" si="45"/>
        <v>0.30845694430765208</v>
      </c>
      <c r="T19" s="206">
        <f t="shared" ref="T19:AP19" si="46">IFERROR(T16/(SUM(T14:T16)),"")</f>
        <v>0.16850797513601809</v>
      </c>
      <c r="U19" s="206">
        <f t="shared" si="46"/>
        <v>0.27390154590392302</v>
      </c>
      <c r="V19" s="206">
        <f t="shared" si="46"/>
        <v>0.25678540844883191</v>
      </c>
      <c r="W19" s="206">
        <f t="shared" si="46"/>
        <v>0.28267635267963193</v>
      </c>
      <c r="X19" s="206">
        <f t="shared" si="46"/>
        <v>0.28391622222240764</v>
      </c>
      <c r="Y19" s="206">
        <f t="shared" si="46"/>
        <v>0.15956299644356436</v>
      </c>
      <c r="Z19" s="206">
        <f t="shared" si="46"/>
        <v>0.1758186911378935</v>
      </c>
      <c r="AA19" s="206">
        <f t="shared" si="46"/>
        <v>0.22038026204313896</v>
      </c>
      <c r="AB19" s="206">
        <f t="shared" si="46"/>
        <v>0.23613324047410059</v>
      </c>
      <c r="AC19" s="206">
        <f t="shared" si="46"/>
        <v>0.26369425271201247</v>
      </c>
      <c r="AD19" s="206">
        <f t="shared" si="46"/>
        <v>0.29466766628400065</v>
      </c>
      <c r="AE19" s="206">
        <f t="shared" si="46"/>
        <v>0.38685213640439409</v>
      </c>
      <c r="AF19" s="206">
        <f t="shared" si="46"/>
        <v>0.3758913526403862</v>
      </c>
      <c r="AG19" s="206">
        <f t="shared" si="46"/>
        <v>0.29067190216226102</v>
      </c>
      <c r="AH19" s="206">
        <f t="shared" si="46"/>
        <v>0.29720315471605507</v>
      </c>
      <c r="AI19" s="206">
        <f t="shared" si="46"/>
        <v>0.19958911910311078</v>
      </c>
      <c r="AJ19" s="206">
        <f t="shared" si="46"/>
        <v>0.27936027338715891</v>
      </c>
      <c r="AK19" s="206">
        <f t="shared" si="46"/>
        <v>0.15926578112710918</v>
      </c>
      <c r="AL19" s="206">
        <f t="shared" si="46"/>
        <v>0.25344591733562244</v>
      </c>
      <c r="AM19" s="206">
        <f t="shared" si="46"/>
        <v>0.21606496590006211</v>
      </c>
      <c r="AN19" s="206">
        <f t="shared" si="46"/>
        <v>0.22589928057553954</v>
      </c>
      <c r="AO19" s="206">
        <f t="shared" si="46"/>
        <v>0.19489364052056332</v>
      </c>
      <c r="AP19" s="206">
        <f t="shared" si="46"/>
        <v>0.38578492476461557</v>
      </c>
      <c r="AQ19" s="206">
        <f t="shared" ref="AQ19:AR19" si="47">IFERROR(AQ16/(SUM(AQ14:AQ16)),"")</f>
        <v>0.44380952380952382</v>
      </c>
      <c r="AR19" s="206">
        <f t="shared" si="47"/>
        <v>0.33101527181881257</v>
      </c>
      <c r="AS19" s="206">
        <f t="shared" ref="AS19:AT19" si="48">IFERROR(AS16/(SUM(AS14:AS16)),"")</f>
        <v>0.37194827228428007</v>
      </c>
      <c r="AT19" s="206">
        <f t="shared" si="48"/>
        <v>0.41641777380995743</v>
      </c>
      <c r="AU19" s="206">
        <f t="shared" ref="AU19:AV19" si="49">IFERROR(AU16/(SUM(AU14:AU16)),"")</f>
        <v>0.56334231805929913</v>
      </c>
      <c r="AV19" s="206">
        <f t="shared" si="49"/>
        <v>0.44385926483026455</v>
      </c>
      <c r="AW19" s="206">
        <f t="shared" ref="AW19:AX19" si="50">IFERROR(AW16/(SUM(AW14:AW16)),"")</f>
        <v>0.65385143842567706</v>
      </c>
      <c r="AX19" s="206">
        <f t="shared" si="50"/>
        <v>0.36669907879372832</v>
      </c>
      <c r="AY19" s="206">
        <f t="shared" ref="AY19:AZ19" si="51">IFERROR(AY16/(SUM(AY14:AY16)),"")</f>
        <v>0.60721145526907772</v>
      </c>
      <c r="AZ19" s="206">
        <f t="shared" si="51"/>
        <v>0.29879836335323451</v>
      </c>
      <c r="BA19" s="206">
        <f t="shared" ref="BA19:BB19" si="52">IFERROR(BA16/(SUM(BA14:BA16)),"")</f>
        <v>0.43879907621247111</v>
      </c>
      <c r="BB19" s="206">
        <f t="shared" si="52"/>
        <v>0.47124304267161404</v>
      </c>
      <c r="BC19" s="206">
        <f t="shared" ref="BC19:BD19" si="53">IFERROR(BC16/(SUM(BC14:BC16)),"")</f>
        <v>0.43258426966292135</v>
      </c>
      <c r="BD19" s="206">
        <f t="shared" si="53"/>
        <v>0.26213592233009708</v>
      </c>
      <c r="BE19" s="206">
        <f t="shared" ref="BE19" si="54">IFERROR(BE16/(SUM(BE14:BE16)),"")</f>
        <v>0.44644686361272451</v>
      </c>
      <c r="BF19" s="197">
        <f ca="1">IFERROR(BF16/(SUM(BF14:BF16)),0)</f>
        <v>0.40534546061566629</v>
      </c>
      <c r="BH19" s="9"/>
    </row>
    <row r="20" spans="1:60" ht="12" customHeight="1" x14ac:dyDescent="0.2">
      <c r="A20" s="248"/>
      <c r="B20" s="205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205"/>
      <c r="BD20" s="205"/>
      <c r="BE20" s="205"/>
      <c r="BF20" s="205"/>
    </row>
    <row r="21" spans="1:60" ht="12" customHeight="1" x14ac:dyDescent="0.2">
      <c r="A21" s="248"/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205"/>
      <c r="BD21" s="205"/>
      <c r="BE21" s="205"/>
      <c r="BF21" s="205"/>
    </row>
    <row r="22" spans="1:60" ht="18" x14ac:dyDescent="0.2">
      <c r="A22" s="208" t="s">
        <v>60</v>
      </c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205"/>
    </row>
    <row r="23" spans="1:60" x14ac:dyDescent="0.2">
      <c r="A23" s="187" t="s">
        <v>48</v>
      </c>
      <c r="B23" s="191">
        <v>5.2132379999999996</v>
      </c>
      <c r="C23" s="191">
        <v>17.087114</v>
      </c>
      <c r="D23" s="191">
        <v>7.9269369999999997</v>
      </c>
      <c r="E23" s="191">
        <v>12.856668000000001</v>
      </c>
      <c r="F23" s="191">
        <v>10.5</v>
      </c>
      <c r="G23" s="191">
        <v>12.127281</v>
      </c>
      <c r="H23" s="191">
        <v>10.581</v>
      </c>
      <c r="I23" s="191">
        <v>6.0643269999999996</v>
      </c>
      <c r="J23" s="191">
        <v>92.333128000000002</v>
      </c>
      <c r="K23" s="191">
        <v>5.4653159999999996</v>
      </c>
      <c r="L23" s="191">
        <v>6.0458930000000004</v>
      </c>
      <c r="M23" s="191">
        <v>8.9357489999999995</v>
      </c>
      <c r="N23" s="191">
        <v>5.9025069999999999</v>
      </c>
      <c r="O23" s="269">
        <v>4.7936730000000001</v>
      </c>
      <c r="P23" s="269">
        <v>7.3062509999999996</v>
      </c>
      <c r="Q23" s="269">
        <v>10.641162</v>
      </c>
      <c r="R23" s="269">
        <v>5.576441</v>
      </c>
      <c r="S23" s="277">
        <v>7.8206749999999996</v>
      </c>
      <c r="T23" s="277">
        <v>6.2724880000000001</v>
      </c>
      <c r="U23" s="277">
        <v>5.6360770000000002</v>
      </c>
      <c r="V23" s="277">
        <v>7.5837960000000004</v>
      </c>
      <c r="W23" s="277">
        <v>7.6125259999999999</v>
      </c>
      <c r="X23" s="277">
        <v>7.9020029999999997</v>
      </c>
      <c r="Y23" s="277">
        <v>9.3580520000000007</v>
      </c>
      <c r="Z23" s="277">
        <v>9.0918709999999994</v>
      </c>
      <c r="AA23" s="277">
        <v>12.542799</v>
      </c>
      <c r="AB23" s="277">
        <v>10.978892</v>
      </c>
      <c r="AC23" s="277">
        <v>8.1687089999999998</v>
      </c>
      <c r="AD23" s="277">
        <v>13.146148</v>
      </c>
      <c r="AE23" s="277">
        <v>11.046097</v>
      </c>
      <c r="AF23" s="277">
        <v>18.535558999999999</v>
      </c>
      <c r="AG23" s="277">
        <v>22.546458999999999</v>
      </c>
      <c r="AH23" s="277">
        <v>5.74</v>
      </c>
      <c r="AI23" s="277">
        <v>5.0620029999999998</v>
      </c>
      <c r="AJ23" s="277">
        <v>5.3444320000000003</v>
      </c>
      <c r="AK23" s="277">
        <v>6.2947129999999998</v>
      </c>
      <c r="AL23" s="277">
        <v>5.071224</v>
      </c>
      <c r="AM23" s="277">
        <v>5.3720790000000003</v>
      </c>
      <c r="AN23" s="277">
        <v>7.51</v>
      </c>
      <c r="AO23" s="277">
        <v>7.342549</v>
      </c>
      <c r="AP23" s="277">
        <v>17.789659</v>
      </c>
      <c r="AQ23" s="277">
        <v>12.46</v>
      </c>
      <c r="AR23" s="277">
        <v>7.8304429999999998</v>
      </c>
      <c r="AS23" s="277">
        <v>10.784812000000001</v>
      </c>
      <c r="AT23" s="277">
        <v>8.9465889999999995</v>
      </c>
      <c r="AU23" s="277">
        <v>9.98</v>
      </c>
      <c r="AV23" s="277">
        <v>11.89283</v>
      </c>
      <c r="AW23" s="277">
        <v>7.5870449999999998</v>
      </c>
      <c r="AX23" s="277">
        <v>12.508651</v>
      </c>
      <c r="AY23" s="277">
        <v>9.4843469999999996</v>
      </c>
      <c r="AZ23" s="277">
        <v>8.5367840000000008</v>
      </c>
      <c r="BA23" s="277">
        <v>9.4600000000000009</v>
      </c>
      <c r="BB23" s="277">
        <v>13.23</v>
      </c>
      <c r="BC23" s="277">
        <v>9.7200000000000006</v>
      </c>
      <c r="BD23" s="277">
        <v>7.0574709999999996</v>
      </c>
      <c r="BE23" s="277">
        <v>1.226208</v>
      </c>
      <c r="BF23" s="218">
        <f ca="1">SUM(OFFSET(BF23,0,-1,):OFFSET(BF23,0,-8))</f>
        <v>71.223461</v>
      </c>
    </row>
    <row r="24" spans="1:60" x14ac:dyDescent="0.2">
      <c r="A24" s="187" t="s">
        <v>47</v>
      </c>
      <c r="B24" s="191">
        <v>2.4836819999999999</v>
      </c>
      <c r="C24" s="191">
        <v>1.182607</v>
      </c>
      <c r="D24" s="191">
        <v>2.465141</v>
      </c>
      <c r="E24" s="191">
        <v>8.2009930000000004</v>
      </c>
      <c r="F24" s="191">
        <v>2.2000000000000002</v>
      </c>
      <c r="G24" s="191">
        <v>3.6853500000000001</v>
      </c>
      <c r="H24" s="191">
        <v>2.7937590000000001</v>
      </c>
      <c r="I24" s="191">
        <v>0.24826599999999999</v>
      </c>
      <c r="J24" s="191">
        <v>0.71337399999999995</v>
      </c>
      <c r="K24" s="191">
        <v>0.48880600000000002</v>
      </c>
      <c r="L24" s="191">
        <v>1.429845</v>
      </c>
      <c r="M24" s="191">
        <v>2.313196</v>
      </c>
      <c r="N24" s="191">
        <v>1.5853969999999999</v>
      </c>
      <c r="O24" s="269">
        <v>1.8223259999999999</v>
      </c>
      <c r="P24" s="269">
        <v>1.294378</v>
      </c>
      <c r="Q24" s="269">
        <v>0.82926699999999998</v>
      </c>
      <c r="R24" s="269">
        <v>1.045598</v>
      </c>
      <c r="S24" s="277">
        <v>0.95236699999999996</v>
      </c>
      <c r="T24" s="277">
        <v>1.1522209999999999</v>
      </c>
      <c r="U24" s="277">
        <v>1.53698</v>
      </c>
      <c r="V24" s="277">
        <v>3.3794019999999998</v>
      </c>
      <c r="W24" s="277">
        <v>1.9536709999999999</v>
      </c>
      <c r="X24" s="277">
        <v>1.2943789999999999</v>
      </c>
      <c r="Y24" s="277">
        <v>2.5758830000000001</v>
      </c>
      <c r="Z24" s="277">
        <v>2.0360839999999998</v>
      </c>
      <c r="AA24" s="277">
        <v>3.6549649999999998</v>
      </c>
      <c r="AB24" s="277">
        <v>2.0051800000000002</v>
      </c>
      <c r="AC24" s="277">
        <v>1.175913</v>
      </c>
      <c r="AD24" s="277">
        <v>3.1980930000000001</v>
      </c>
      <c r="AE24" s="277">
        <v>3.1743999999999999</v>
      </c>
      <c r="AF24" s="277">
        <v>5.324827</v>
      </c>
      <c r="AG24" s="277">
        <v>4.2107239999999999</v>
      </c>
      <c r="AH24" s="277">
        <v>0.49</v>
      </c>
      <c r="AI24" s="277">
        <v>0.73707</v>
      </c>
      <c r="AJ24" s="277">
        <v>1.608317</v>
      </c>
      <c r="AK24" s="277">
        <v>1.461263</v>
      </c>
      <c r="AL24" s="277">
        <v>1.4221170000000001</v>
      </c>
      <c r="AM24" s="277">
        <v>2.26478</v>
      </c>
      <c r="AN24" s="277">
        <v>1.53</v>
      </c>
      <c r="AO24" s="277">
        <v>1.6693560000000001</v>
      </c>
      <c r="AP24" s="277">
        <v>4.8375769999999996</v>
      </c>
      <c r="AQ24" s="277">
        <v>3.927953</v>
      </c>
      <c r="AR24" s="277">
        <v>3.3464360000000002</v>
      </c>
      <c r="AS24" s="277">
        <v>2.3111350000000002</v>
      </c>
      <c r="AT24" s="277">
        <v>2.4156949999999999</v>
      </c>
      <c r="AU24" s="277">
        <v>2.4</v>
      </c>
      <c r="AV24" s="277">
        <v>2.8329080000000002</v>
      </c>
      <c r="AW24" s="277">
        <v>1.624028</v>
      </c>
      <c r="AX24" s="277">
        <v>0.97760899999999995</v>
      </c>
      <c r="AY24" s="277">
        <v>0.98275900000000005</v>
      </c>
      <c r="AZ24" s="277">
        <v>0.959067</v>
      </c>
      <c r="BA24" s="277">
        <v>1.8614759999999999</v>
      </c>
      <c r="BB24" s="277">
        <v>1.8</v>
      </c>
      <c r="BC24" s="277">
        <v>0.95</v>
      </c>
      <c r="BD24" s="277">
        <v>1.824379</v>
      </c>
      <c r="BE24" s="277">
        <v>0.35539799999999999</v>
      </c>
      <c r="BF24" s="218">
        <f ca="1">SUM(OFFSET(BF24,0,-1,):OFFSET(BF24,0,-8))</f>
        <v>9.7106879999999993</v>
      </c>
    </row>
    <row r="25" spans="1:60" x14ac:dyDescent="0.2">
      <c r="A25" s="187" t="s">
        <v>59</v>
      </c>
      <c r="B25" s="191">
        <v>3.0857399999999999</v>
      </c>
      <c r="C25" s="191">
        <v>2.4347750000000001</v>
      </c>
      <c r="D25" s="191">
        <v>4.2918070000000004</v>
      </c>
      <c r="E25" s="191">
        <v>9.6558829999999993</v>
      </c>
      <c r="F25" s="191">
        <v>5.3</v>
      </c>
      <c r="G25" s="191">
        <v>4.465605</v>
      </c>
      <c r="H25" s="191">
        <v>3.6045050000000001</v>
      </c>
      <c r="I25" s="191">
        <v>2.7081200000000001</v>
      </c>
      <c r="J25" s="191">
        <v>48.114536999999999</v>
      </c>
      <c r="K25" s="191">
        <v>1.8912610000000001</v>
      </c>
      <c r="L25" s="191">
        <v>1.844913</v>
      </c>
      <c r="M25" s="191">
        <v>3.7751450000000002</v>
      </c>
      <c r="N25" s="191">
        <v>3.686137</v>
      </c>
      <c r="O25" s="269">
        <v>2.4121329999999999</v>
      </c>
      <c r="P25" s="269">
        <v>3.3927849999999999</v>
      </c>
      <c r="Q25" s="269">
        <v>3.2511109999999999</v>
      </c>
      <c r="R25" s="269">
        <v>2.7412969999999999</v>
      </c>
      <c r="S25" s="277">
        <v>1.8564989999999999</v>
      </c>
      <c r="T25" s="277">
        <v>1.8239110000000001</v>
      </c>
      <c r="U25" s="277">
        <v>1.4083079999999999</v>
      </c>
      <c r="V25" s="277">
        <v>3.0831059999999999</v>
      </c>
      <c r="W25" s="277">
        <v>1.39988</v>
      </c>
      <c r="X25" s="277">
        <v>3.9673780000000001</v>
      </c>
      <c r="Y25" s="277">
        <v>4.4166210000000001</v>
      </c>
      <c r="Z25" s="277">
        <v>2.6570299999999998</v>
      </c>
      <c r="AA25" s="277">
        <v>5.6263750000000003</v>
      </c>
      <c r="AB25" s="277">
        <v>5.6384879999999997</v>
      </c>
      <c r="AC25" s="277">
        <v>4.4671770000000004</v>
      </c>
      <c r="AD25" s="277">
        <v>6.230988</v>
      </c>
      <c r="AE25" s="277">
        <v>3.7314340000000001</v>
      </c>
      <c r="AF25" s="277">
        <v>5.7311769999999997</v>
      </c>
      <c r="AG25" s="277">
        <v>4.5625109999999998</v>
      </c>
      <c r="AH25" s="277">
        <v>0.81</v>
      </c>
      <c r="AI25" s="277">
        <v>1.749058</v>
      </c>
      <c r="AJ25" s="277">
        <v>2.8740209999999999</v>
      </c>
      <c r="AK25" s="277">
        <v>1.624239</v>
      </c>
      <c r="AL25" s="277">
        <v>2.1114069999999998</v>
      </c>
      <c r="AM25" s="277">
        <v>2.5069309999999998</v>
      </c>
      <c r="AN25" s="277">
        <v>4.3600000000000003</v>
      </c>
      <c r="AO25" s="277">
        <v>2.761838</v>
      </c>
      <c r="AP25" s="277">
        <v>6.2283520000000001</v>
      </c>
      <c r="AQ25" s="277">
        <v>4.99</v>
      </c>
      <c r="AR25" s="277">
        <v>4.0139870000000002</v>
      </c>
      <c r="AS25" s="277">
        <v>4.8943120000000002</v>
      </c>
      <c r="AT25" s="277">
        <v>2.5993620000000002</v>
      </c>
      <c r="AU25" s="277">
        <v>2.79</v>
      </c>
      <c r="AV25" s="277">
        <v>2.487975</v>
      </c>
      <c r="AW25" s="277">
        <v>2.8597999999999999</v>
      </c>
      <c r="AX25" s="277">
        <v>1.566832</v>
      </c>
      <c r="AY25" s="277">
        <v>1.3103469999999999</v>
      </c>
      <c r="AZ25" s="277">
        <v>1.41726</v>
      </c>
      <c r="BA25" s="277">
        <v>1.85</v>
      </c>
      <c r="BB25" s="277">
        <v>2.65</v>
      </c>
      <c r="BC25" s="277">
        <v>1.4</v>
      </c>
      <c r="BD25" s="277">
        <v>2.176202</v>
      </c>
      <c r="BE25" s="277">
        <v>0.39500299999999999</v>
      </c>
      <c r="BF25" s="218">
        <f ca="1">SUM(OFFSET(BF25,0,-1,):OFFSET(BF25,0,-8))</f>
        <v>12.765644000000002</v>
      </c>
    </row>
    <row r="26" spans="1:60" hidden="1" x14ac:dyDescent="0.2">
      <c r="A26" s="187" t="s">
        <v>45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218">
        <f ca="1">SUM(OFFSET(BF26,0,-1,):OFFSET(BF26,0,-8))</f>
        <v>0</v>
      </c>
    </row>
    <row r="27" spans="1:60" x14ac:dyDescent="0.2">
      <c r="A27" s="212" t="s">
        <v>44</v>
      </c>
      <c r="B27" s="219">
        <v>0.75574399999999997</v>
      </c>
      <c r="C27" s="219">
        <v>0.17752299999999999</v>
      </c>
      <c r="D27" s="219">
        <v>0.41083900000000001</v>
      </c>
      <c r="E27" s="219">
        <v>0</v>
      </c>
      <c r="F27" s="219">
        <v>2.1</v>
      </c>
      <c r="G27" s="219">
        <v>1.0093460000000001</v>
      </c>
      <c r="H27" s="219">
        <v>2.3260610000000002</v>
      </c>
      <c r="I27" s="219">
        <v>0.118687</v>
      </c>
      <c r="J27" s="219">
        <v>0.55387299999999995</v>
      </c>
      <c r="K27" s="219">
        <v>0.12781699999999999</v>
      </c>
      <c r="L27" s="219">
        <v>4.5649000000000002E-2</v>
      </c>
      <c r="M27" s="219">
        <v>7.1009000000000003E-2</v>
      </c>
      <c r="N27" s="219">
        <v>8.8605699999999996E-2</v>
      </c>
      <c r="O27" s="269">
        <v>0.22722999999999999</v>
      </c>
      <c r="P27" s="269">
        <v>0.36519000000000001</v>
      </c>
      <c r="Q27" s="269">
        <v>0.46967599999999998</v>
      </c>
      <c r="R27" s="269">
        <v>0.45141599999999998</v>
      </c>
      <c r="S27" s="277">
        <v>0.43670900000000001</v>
      </c>
      <c r="T27" s="277">
        <v>6.5935999999999995E-2</v>
      </c>
      <c r="U27" s="277">
        <v>0.90777699999999995</v>
      </c>
      <c r="V27" s="277">
        <v>0.72784400000000005</v>
      </c>
      <c r="W27" s="277">
        <v>1.056009</v>
      </c>
      <c r="X27" s="277">
        <v>2.0420250000000002</v>
      </c>
      <c r="Y27" s="277">
        <v>0.686253</v>
      </c>
      <c r="Z27" s="277">
        <v>8.1154000000000004E-2</v>
      </c>
      <c r="AA27" s="277">
        <v>1.0955710000000001</v>
      </c>
      <c r="AB27" s="277">
        <v>0.79428900000000002</v>
      </c>
      <c r="AC27" s="277">
        <v>0.32258500000000001</v>
      </c>
      <c r="AD27" s="277">
        <v>6.0866000000000003E-2</v>
      </c>
      <c r="AE27" s="277">
        <v>1.6920500000000001</v>
      </c>
      <c r="AF27" s="277">
        <v>2.382873</v>
      </c>
      <c r="AG27" s="277">
        <v>14.118699000000001</v>
      </c>
      <c r="AH27" s="277">
        <v>0.02</v>
      </c>
      <c r="AI27" s="277">
        <v>0.43721399999999999</v>
      </c>
      <c r="AJ27" s="277">
        <v>9.0283000000000002E-2</v>
      </c>
      <c r="AK27" s="277">
        <v>0.120715</v>
      </c>
      <c r="AL27" s="277">
        <v>0.96978299999999995</v>
      </c>
      <c r="AM27" s="277">
        <v>1.0042720000000001</v>
      </c>
      <c r="AN27" s="277">
        <v>0</v>
      </c>
      <c r="AO27" s="277">
        <v>0.95355199999999996</v>
      </c>
      <c r="AP27" s="277">
        <v>2.8484910000000001</v>
      </c>
      <c r="AQ27" s="277">
        <v>3.46</v>
      </c>
      <c r="AR27" s="277">
        <v>1.1341220000000001</v>
      </c>
      <c r="AS27" s="277">
        <v>2.34483</v>
      </c>
      <c r="AT27" s="277">
        <v>1.2076690000000001</v>
      </c>
      <c r="AU27" s="277">
        <v>0.39866600000000002</v>
      </c>
      <c r="AV27" s="277">
        <v>18.329564999999999</v>
      </c>
      <c r="AW27" s="277">
        <v>1.538878</v>
      </c>
      <c r="AX27" s="277">
        <v>0.63908399999999999</v>
      </c>
      <c r="AY27" s="277">
        <v>0.32867600000000002</v>
      </c>
      <c r="AZ27" s="277">
        <v>0.32765499999999997</v>
      </c>
      <c r="BA27" s="277">
        <v>0.61</v>
      </c>
      <c r="BB27" s="277">
        <v>0.97</v>
      </c>
      <c r="BC27" s="277">
        <v>0.63</v>
      </c>
      <c r="BD27" s="277">
        <v>1.36541</v>
      </c>
      <c r="BE27" s="277">
        <v>0.493008</v>
      </c>
      <c r="BF27" s="218">
        <f ca="1">SUM(OFFSET(BF27,0,-1,):OFFSET(BF27,0,-8))</f>
        <v>5.3638329999999996</v>
      </c>
      <c r="BH27" s="36"/>
    </row>
    <row r="28" spans="1:60" x14ac:dyDescent="0.2">
      <c r="A28" s="194" t="s">
        <v>43</v>
      </c>
      <c r="B28" s="195">
        <f>IFERROR(B27/B23,"")</f>
        <v>0.14496633378334156</v>
      </c>
      <c r="C28" s="195">
        <f>IFERROR(C27/C23,"")</f>
        <v>1.0389291017781001E-2</v>
      </c>
      <c r="D28" s="195">
        <f t="shared" ref="D28:J28" si="55">IFERROR(D27/D23,"")</f>
        <v>5.1828215614681941E-2</v>
      </c>
      <c r="E28" s="195">
        <f t="shared" si="55"/>
        <v>0</v>
      </c>
      <c r="F28" s="195">
        <f t="shared" si="55"/>
        <v>0.2</v>
      </c>
      <c r="G28" s="195">
        <f t="shared" si="55"/>
        <v>8.3229373509197985E-2</v>
      </c>
      <c r="H28" s="195">
        <f t="shared" si="55"/>
        <v>0.21983375862394861</v>
      </c>
      <c r="I28" s="195">
        <f t="shared" si="55"/>
        <v>1.9571339078516051E-2</v>
      </c>
      <c r="J28" s="195">
        <f t="shared" si="55"/>
        <v>5.998637888667651E-3</v>
      </c>
      <c r="K28" s="195">
        <f t="shared" ref="K28:S28" si="56">IFERROR(K27/K23,"")</f>
        <v>2.3386936821219485E-2</v>
      </c>
      <c r="L28" s="195">
        <f t="shared" si="56"/>
        <v>7.5504148022467483E-3</v>
      </c>
      <c r="M28" s="195">
        <f t="shared" si="56"/>
        <v>7.9466198076960318E-3</v>
      </c>
      <c r="N28" s="195">
        <f t="shared" si="56"/>
        <v>1.5011536623336491E-2</v>
      </c>
      <c r="O28" s="195">
        <f t="shared" si="56"/>
        <v>4.7402065180499373E-2</v>
      </c>
      <c r="P28" s="195">
        <f t="shared" si="56"/>
        <v>4.9983226691773942E-2</v>
      </c>
      <c r="Q28" s="195">
        <f t="shared" si="56"/>
        <v>4.4137660905829643E-2</v>
      </c>
      <c r="R28" s="195">
        <f t="shared" si="56"/>
        <v>8.0950556098414742E-2</v>
      </c>
      <c r="S28" s="195">
        <f t="shared" si="56"/>
        <v>5.584032068843163E-2</v>
      </c>
      <c r="T28" s="195">
        <f t="shared" ref="T28:AP28" si="57">IFERROR(T27/T23,"")</f>
        <v>1.0511937208967159E-2</v>
      </c>
      <c r="U28" s="195">
        <f t="shared" si="57"/>
        <v>0.16106540063239022</v>
      </c>
      <c r="V28" s="195">
        <f t="shared" si="57"/>
        <v>9.5973573128813064E-2</v>
      </c>
      <c r="W28" s="195">
        <f t="shared" si="57"/>
        <v>0.13871992029977959</v>
      </c>
      <c r="X28" s="195">
        <f t="shared" si="57"/>
        <v>0.25841865663680463</v>
      </c>
      <c r="Y28" s="195">
        <f t="shared" si="57"/>
        <v>7.3332890221169955E-2</v>
      </c>
      <c r="Z28" s="195">
        <f t="shared" si="57"/>
        <v>8.9259955404118706E-3</v>
      </c>
      <c r="AA28" s="195">
        <f t="shared" si="57"/>
        <v>8.7346612187598635E-2</v>
      </c>
      <c r="AB28" s="195">
        <f t="shared" si="57"/>
        <v>7.2346918067870608E-2</v>
      </c>
      <c r="AC28" s="195">
        <f t="shared" si="57"/>
        <v>3.9490328275863421E-2</v>
      </c>
      <c r="AD28" s="195">
        <f t="shared" si="57"/>
        <v>4.6299493965836994E-3</v>
      </c>
      <c r="AE28" s="195">
        <f t="shared" si="57"/>
        <v>0.15318080223268002</v>
      </c>
      <c r="AF28" s="195">
        <f t="shared" si="57"/>
        <v>0.12855684579029961</v>
      </c>
      <c r="AG28" s="195">
        <f t="shared" si="57"/>
        <v>0.62620471800028565</v>
      </c>
      <c r="AH28" s="195">
        <f t="shared" si="57"/>
        <v>3.4843205574912892E-3</v>
      </c>
      <c r="AI28" s="195">
        <f t="shared" si="57"/>
        <v>8.6371738618092483E-2</v>
      </c>
      <c r="AJ28" s="195">
        <f t="shared" si="57"/>
        <v>1.6892908357707608E-2</v>
      </c>
      <c r="AK28" s="195">
        <f t="shared" si="57"/>
        <v>1.9177204743091546E-2</v>
      </c>
      <c r="AL28" s="195">
        <f t="shared" si="57"/>
        <v>0.19123253084462449</v>
      </c>
      <c r="AM28" s="195">
        <f t="shared" si="57"/>
        <v>0.18694289492019756</v>
      </c>
      <c r="AN28" s="195">
        <f t="shared" si="57"/>
        <v>0</v>
      </c>
      <c r="AO28" s="195">
        <f t="shared" si="57"/>
        <v>0.12986661716523784</v>
      </c>
      <c r="AP28" s="195">
        <f t="shared" si="57"/>
        <v>0.16012060714598295</v>
      </c>
      <c r="AQ28" s="195">
        <f t="shared" ref="AQ28:AR28" si="58">IFERROR(AQ27/AQ23,"")</f>
        <v>0.27768860353130015</v>
      </c>
      <c r="AR28" s="195">
        <f t="shared" si="58"/>
        <v>0.14483497293831271</v>
      </c>
      <c r="AS28" s="195">
        <f t="shared" ref="AS28:AT28" si="59">IFERROR(AS27/AS23,"")</f>
        <v>0.21741964533085972</v>
      </c>
      <c r="AT28" s="195">
        <f t="shared" si="59"/>
        <v>0.13498652950303183</v>
      </c>
      <c r="AU28" s="195">
        <f t="shared" ref="AU28:AV28" si="60">IFERROR(AU27/AU23,"")</f>
        <v>3.9946492985971943E-2</v>
      </c>
      <c r="AV28" s="195">
        <f t="shared" si="60"/>
        <v>1.5412282022025035</v>
      </c>
      <c r="AW28" s="195">
        <f t="shared" ref="AW28:AX28" si="61">IFERROR(AW27/AW23,"")</f>
        <v>0.20282969192880759</v>
      </c>
      <c r="AX28" s="195">
        <f t="shared" si="61"/>
        <v>5.1091360691092907E-2</v>
      </c>
      <c r="AY28" s="195">
        <f t="shared" ref="AY28:AZ28" si="62">IFERROR(AY27/AY23,"")</f>
        <v>3.4654573477752346E-2</v>
      </c>
      <c r="AZ28" s="195">
        <f t="shared" si="62"/>
        <v>3.838154977331041E-2</v>
      </c>
      <c r="BA28" s="195">
        <f t="shared" ref="BA28:BB28" si="63">IFERROR(BA27/BA23,"")</f>
        <v>6.4482029598308663E-2</v>
      </c>
      <c r="BB28" s="195">
        <f t="shared" si="63"/>
        <v>7.3318216175359024E-2</v>
      </c>
      <c r="BC28" s="195">
        <f t="shared" ref="BC28:BD28" si="64">IFERROR(BC27/BC23,"")</f>
        <v>6.4814814814814811E-2</v>
      </c>
      <c r="BD28" s="195">
        <f t="shared" si="64"/>
        <v>0.1934701538270579</v>
      </c>
      <c r="BE28" s="195">
        <f t="shared" ref="BE28" si="65">IFERROR(BE27/BE23,"")</f>
        <v>0.40205903076802629</v>
      </c>
      <c r="BF28" s="197">
        <f ca="1">+BF27/BF23</f>
        <v>7.5309917893487371E-2</v>
      </c>
      <c r="BH28" s="9"/>
    </row>
    <row r="29" spans="1:60" x14ac:dyDescent="0.2">
      <c r="A29" s="194" t="s">
        <v>114</v>
      </c>
      <c r="B29" s="195">
        <f>IFERROR(B27/(SUM(B23:B27)),"")</f>
        <v>6.5498139950724552E-2</v>
      </c>
      <c r="C29" s="195">
        <f>IFERROR(C27/(SUM(C23:C27)),"")</f>
        <v>8.501237356406963E-3</v>
      </c>
      <c r="D29" s="195">
        <f t="shared" ref="D29:J29" si="66">IFERROR(D27/(SUM(D23:D27)),"")</f>
        <v>2.7217390659146867E-2</v>
      </c>
      <c r="E29" s="195">
        <f t="shared" si="66"/>
        <v>0</v>
      </c>
      <c r="F29" s="195">
        <f t="shared" si="66"/>
        <v>0.1044776119402985</v>
      </c>
      <c r="G29" s="195">
        <f t="shared" si="66"/>
        <v>4.7414779189106589E-2</v>
      </c>
      <c r="H29" s="195">
        <f t="shared" si="66"/>
        <v>0.12048805187169861</v>
      </c>
      <c r="I29" s="195">
        <f t="shared" si="66"/>
        <v>1.2986301070092129E-2</v>
      </c>
      <c r="J29" s="195">
        <f t="shared" si="66"/>
        <v>3.9083607517605475E-3</v>
      </c>
      <c r="K29" s="195">
        <f t="shared" ref="K29:S29" si="67">IFERROR(K27/(SUM(K23:K27)),"")</f>
        <v>1.6030828274720309E-2</v>
      </c>
      <c r="L29" s="195">
        <f t="shared" si="67"/>
        <v>4.8737495062084277E-3</v>
      </c>
      <c r="M29" s="195">
        <f t="shared" si="67"/>
        <v>4.7041095921265576E-3</v>
      </c>
      <c r="N29" s="195">
        <f t="shared" si="67"/>
        <v>7.8672182800513472E-3</v>
      </c>
      <c r="O29" s="195">
        <f t="shared" si="67"/>
        <v>2.4551173687209639E-2</v>
      </c>
      <c r="P29" s="195">
        <f t="shared" si="67"/>
        <v>2.9549453967454578E-2</v>
      </c>
      <c r="Q29" s="195">
        <f t="shared" si="67"/>
        <v>3.0917603962711083E-2</v>
      </c>
      <c r="R29" s="195">
        <f t="shared" si="67"/>
        <v>4.599362266107182E-2</v>
      </c>
      <c r="S29" s="195">
        <f t="shared" si="67"/>
        <v>3.9463142437591775E-2</v>
      </c>
      <c r="T29" s="195">
        <f t="shared" ref="T29:AP29" si="68">IFERROR(T27/(SUM(T23:T27)),"")</f>
        <v>7.0788129890463902E-3</v>
      </c>
      <c r="U29" s="195">
        <f t="shared" si="68"/>
        <v>9.5664813531086371E-2</v>
      </c>
      <c r="V29" s="195">
        <f t="shared" si="68"/>
        <v>4.9264702099911288E-2</v>
      </c>
      <c r="W29" s="195">
        <f t="shared" si="68"/>
        <v>8.7839082169267474E-2</v>
      </c>
      <c r="X29" s="195">
        <f t="shared" si="68"/>
        <v>0.13429263928169444</v>
      </c>
      <c r="Y29" s="195">
        <f t="shared" si="68"/>
        <v>4.0280606538466206E-2</v>
      </c>
      <c r="Z29" s="195">
        <f t="shared" si="68"/>
        <v>5.8526746342294714E-3</v>
      </c>
      <c r="AA29" s="195">
        <f t="shared" si="68"/>
        <v>4.7800386654106887E-2</v>
      </c>
      <c r="AB29" s="195">
        <f t="shared" si="68"/>
        <v>4.0907203841364786E-2</v>
      </c>
      <c r="AC29" s="195">
        <f t="shared" si="68"/>
        <v>2.2822713745431E-2</v>
      </c>
      <c r="AD29" s="195">
        <f t="shared" si="68"/>
        <v>2.6888913480880867E-3</v>
      </c>
      <c r="AE29" s="195">
        <f t="shared" si="68"/>
        <v>8.6135799052137127E-2</v>
      </c>
      <c r="AF29" s="195">
        <f t="shared" si="68"/>
        <v>7.4524316863634449E-2</v>
      </c>
      <c r="AG29" s="195">
        <f t="shared" si="68"/>
        <v>0.31072179423246771</v>
      </c>
      <c r="AH29" s="195">
        <f t="shared" si="68"/>
        <v>2.8328611898016994E-3</v>
      </c>
      <c r="AI29" s="195">
        <f t="shared" si="68"/>
        <v>5.4752048909596271E-2</v>
      </c>
      <c r="AJ29" s="195">
        <f t="shared" si="68"/>
        <v>9.1038134010174195E-3</v>
      </c>
      <c r="AK29" s="195">
        <f t="shared" si="68"/>
        <v>1.2705598294061739E-2</v>
      </c>
      <c r="AL29" s="195">
        <f t="shared" si="68"/>
        <v>0.10128778109340289</v>
      </c>
      <c r="AM29" s="195">
        <f t="shared" si="68"/>
        <v>9.0084895473311874E-2</v>
      </c>
      <c r="AN29" s="195">
        <f t="shared" si="68"/>
        <v>0</v>
      </c>
      <c r="AO29" s="195">
        <f t="shared" si="68"/>
        <v>7.4921811743972305E-2</v>
      </c>
      <c r="AP29" s="195">
        <f t="shared" si="68"/>
        <v>8.9846199285587194E-2</v>
      </c>
      <c r="AQ29" s="195">
        <f t="shared" ref="AQ29:AR29" si="69">IFERROR(AQ27/(SUM(AQ23:AQ27)),"")</f>
        <v>0.13930294497296133</v>
      </c>
      <c r="AR29" s="195">
        <f t="shared" si="69"/>
        <v>6.9471536518127916E-2</v>
      </c>
      <c r="AS29" s="195">
        <f t="shared" ref="AS29:AT29" si="70">IFERROR(AS27/(SUM(AS23:AS27)),"")</f>
        <v>0.11530955187852876</v>
      </c>
      <c r="AT29" s="195">
        <f t="shared" si="70"/>
        <v>7.9612625883238655E-2</v>
      </c>
      <c r="AU29" s="195">
        <f t="shared" ref="AU29:AV29" si="71">IFERROR(AU27/(SUM(AU23:AU27)),"")</f>
        <v>2.5606946670960761E-2</v>
      </c>
      <c r="AV29" s="195">
        <f t="shared" si="71"/>
        <v>0.51569708905295675</v>
      </c>
      <c r="AW29" s="195">
        <f t="shared" ref="AW29:AX29" si="72">IFERROR(AW27/(SUM(AW23:AW27)),"")</f>
        <v>0.11307172335482112</v>
      </c>
      <c r="AX29" s="195">
        <f t="shared" si="72"/>
        <v>4.0726282957825606E-2</v>
      </c>
      <c r="AY29" s="195">
        <f t="shared" ref="AY29:AZ29" si="73">IFERROR(AY27/(SUM(AY23:AY27)),"")</f>
        <v>2.7149553750831504E-2</v>
      </c>
      <c r="AZ29" s="195">
        <f t="shared" si="73"/>
        <v>2.9148814235613475E-2</v>
      </c>
      <c r="BA29" s="195">
        <f t="shared" ref="BA29:BB29" si="74">IFERROR(BA27/(SUM(BA23:BA27)),"")</f>
        <v>4.4262312686971991E-2</v>
      </c>
      <c r="BB29" s="195">
        <f t="shared" si="74"/>
        <v>5.2010723860589816E-2</v>
      </c>
      <c r="BC29" s="195">
        <f t="shared" ref="BC29:BD29" si="75">IFERROR(BC27/(SUM(BC23:BC27)),"")</f>
        <v>4.9606299212598425E-2</v>
      </c>
      <c r="BD29" s="195">
        <f t="shared" si="75"/>
        <v>0.10990575734847501</v>
      </c>
      <c r="BE29" s="195">
        <f t="shared" ref="BE29" si="76">IFERROR(BE27/(SUM(BE23:BE27)),"")</f>
        <v>0.19962933523700235</v>
      </c>
      <c r="BF29" s="197">
        <f ca="1">IFERROR(BF27/(SUM(BF23:BF27)),0)</f>
        <v>5.4145332818728034E-2</v>
      </c>
      <c r="BG29" s="5"/>
    </row>
    <row r="30" spans="1:60" x14ac:dyDescent="0.2">
      <c r="A30" s="187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201"/>
    </row>
    <row r="31" spans="1:60" x14ac:dyDescent="0.2">
      <c r="A31" s="187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5"/>
      <c r="BD31" s="205"/>
      <c r="BE31" s="205"/>
      <c r="BF31" s="205"/>
      <c r="BG31" s="51"/>
    </row>
    <row r="32" spans="1:60" x14ac:dyDescent="0.2">
      <c r="A32" s="187"/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201"/>
    </row>
    <row r="33" spans="1:58" x14ac:dyDescent="0.2">
      <c r="A33" s="190" t="s">
        <v>97</v>
      </c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201"/>
    </row>
    <row r="34" spans="1:58" x14ac:dyDescent="0.2">
      <c r="A34" s="200" t="s">
        <v>96</v>
      </c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201"/>
    </row>
    <row r="35" spans="1:58" x14ac:dyDescent="0.2">
      <c r="A35" s="234" t="s">
        <v>117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201"/>
    </row>
    <row r="36" spans="1:58" x14ac:dyDescent="0.2">
      <c r="A36" s="235" t="s">
        <v>95</v>
      </c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201"/>
    </row>
    <row r="37" spans="1:58" x14ac:dyDescent="0.2">
      <c r="A37" s="187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201"/>
    </row>
    <row r="38" spans="1:58" x14ac:dyDescent="0.2">
      <c r="A38" s="187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201"/>
    </row>
  </sheetData>
  <conditionalFormatting sqref="B9">
    <cfRule type="colorScale" priority="27175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B10">
    <cfRule type="colorScale" priority="27176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B17">
    <cfRule type="colorScale" priority="27177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B18">
    <cfRule type="colorScale" priority="27178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B19">
    <cfRule type="colorScale" priority="27179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B28">
    <cfRule type="colorScale" priority="27180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B29">
    <cfRule type="colorScale" priority="27181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B8:BE8 B16:BE16 B27:BE27">
    <cfRule type="expression" dxfId="65" priority="16634">
      <formula>AND(B$8&gt;#REF!,B$7&lt;#REF!)</formula>
    </cfRule>
    <cfRule type="expression" dxfId="64" priority="16633">
      <formula>AND(B$8&lt;#REF!,B$7&gt;#REF!)</formula>
    </cfRule>
  </conditionalFormatting>
  <conditionalFormatting sqref="C9">
    <cfRule type="colorScale" priority="27182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C10">
    <cfRule type="colorScale" priority="27183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C17">
    <cfRule type="colorScale" priority="27184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C18">
    <cfRule type="colorScale" priority="27185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C19">
    <cfRule type="colorScale" priority="27186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C28">
    <cfRule type="colorScale" priority="27187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C29">
    <cfRule type="colorScale" priority="27188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D9:J9">
    <cfRule type="colorScale" priority="27189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D10:J10">
    <cfRule type="colorScale" priority="27190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D17:J17">
    <cfRule type="colorScale" priority="27191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D18:J18">
    <cfRule type="colorScale" priority="27192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D19:J19">
    <cfRule type="colorScale" priority="27193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D28:J28">
    <cfRule type="colorScale" priority="27194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D29:J29">
    <cfRule type="colorScale" priority="27195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K9:S9">
    <cfRule type="colorScale" priority="27202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K10:S10">
    <cfRule type="colorScale" priority="27203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K17:S17">
    <cfRule type="colorScale" priority="27204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K18:S18">
    <cfRule type="colorScale" priority="27205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K19:S19">
    <cfRule type="colorScale" priority="27206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K28:S28">
    <cfRule type="colorScale" priority="27207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K29:S29">
    <cfRule type="colorScale" priority="27208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T9:V9">
    <cfRule type="colorScale" priority="27209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T10:V10">
    <cfRule type="colorScale" priority="27210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T17:V17">
    <cfRule type="colorScale" priority="27211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T18:V18">
    <cfRule type="colorScale" priority="27212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T19:V19">
    <cfRule type="colorScale" priority="27213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T28:V28">
    <cfRule type="colorScale" priority="27214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T29:V29">
    <cfRule type="colorScale" priority="27215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W9">
    <cfRule type="colorScale" priority="27216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W10">
    <cfRule type="colorScale" priority="27217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W17">
    <cfRule type="colorScale" priority="27218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W18">
    <cfRule type="colorScale" priority="27219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W19">
    <cfRule type="colorScale" priority="2722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W28">
    <cfRule type="colorScale" priority="27221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W29">
    <cfRule type="colorScale" priority="27222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X9">
    <cfRule type="colorScale" priority="27223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X10">
    <cfRule type="colorScale" priority="27224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X17">
    <cfRule type="colorScale" priority="27225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X18">
    <cfRule type="colorScale" priority="27226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X19">
    <cfRule type="colorScale" priority="27227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X28">
    <cfRule type="colorScale" priority="27228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X29">
    <cfRule type="colorScale" priority="27229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Y9">
    <cfRule type="colorScale" priority="27230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Y10">
    <cfRule type="colorScale" priority="27231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Y17">
    <cfRule type="colorScale" priority="27232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Y18">
    <cfRule type="colorScale" priority="27233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Y19">
    <cfRule type="colorScale" priority="27234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Y28">
    <cfRule type="colorScale" priority="27235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Y29">
    <cfRule type="colorScale" priority="27236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Z9">
    <cfRule type="colorScale" priority="27237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Z10">
    <cfRule type="colorScale" priority="27238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Z17">
    <cfRule type="colorScale" priority="27239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Z18">
    <cfRule type="colorScale" priority="27240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Z19">
    <cfRule type="colorScale" priority="27241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Z28">
    <cfRule type="colorScale" priority="27242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Z29">
    <cfRule type="colorScale" priority="27243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AA9">
    <cfRule type="colorScale" priority="27244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AA10">
    <cfRule type="colorScale" priority="27245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A17">
    <cfRule type="colorScale" priority="27246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AA18">
    <cfRule type="colorScale" priority="27247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A19">
    <cfRule type="colorScale" priority="27248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A28">
    <cfRule type="colorScale" priority="27249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AA29">
    <cfRule type="colorScale" priority="27250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AB9">
    <cfRule type="colorScale" priority="27251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AB10">
    <cfRule type="colorScale" priority="27252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B17">
    <cfRule type="colorScale" priority="27253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AB18">
    <cfRule type="colorScale" priority="27254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B19">
    <cfRule type="colorScale" priority="2725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B28">
    <cfRule type="colorScale" priority="27256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AB29">
    <cfRule type="colorScale" priority="27257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AC9">
    <cfRule type="colorScale" priority="27258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AC10">
    <cfRule type="colorScale" priority="27259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C17">
    <cfRule type="colorScale" priority="27260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AC18">
    <cfRule type="colorScale" priority="27261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C19">
    <cfRule type="colorScale" priority="27262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C28">
    <cfRule type="colorScale" priority="27263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AC29">
    <cfRule type="colorScale" priority="27264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AD9">
    <cfRule type="colorScale" priority="27265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AD10">
    <cfRule type="colorScale" priority="27266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D17">
    <cfRule type="colorScale" priority="27267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AD18">
    <cfRule type="colorScale" priority="27268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D19">
    <cfRule type="colorScale" priority="27269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D28">
    <cfRule type="colorScale" priority="27270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AD29">
    <cfRule type="colorScale" priority="27271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AE9">
    <cfRule type="colorScale" priority="27272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AE10">
    <cfRule type="colorScale" priority="27273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E17">
    <cfRule type="colorScale" priority="27274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AE18">
    <cfRule type="colorScale" priority="27275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E19">
    <cfRule type="colorScale" priority="27276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E28">
    <cfRule type="colorScale" priority="27277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AE29">
    <cfRule type="colorScale" priority="27278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AF9">
    <cfRule type="colorScale" priority="27279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AF10">
    <cfRule type="colorScale" priority="27280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F17">
    <cfRule type="colorScale" priority="27281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AF18">
    <cfRule type="colorScale" priority="27282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F19">
    <cfRule type="colorScale" priority="27283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F28">
    <cfRule type="colorScale" priority="27284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AF29">
    <cfRule type="colorScale" priority="27285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AG9">
    <cfRule type="colorScale" priority="27286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AG10">
    <cfRule type="colorScale" priority="27287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G17">
    <cfRule type="colorScale" priority="27288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AG18">
    <cfRule type="colorScale" priority="27289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G19">
    <cfRule type="colorScale" priority="2729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G28">
    <cfRule type="colorScale" priority="27291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AG29">
    <cfRule type="colorScale" priority="27292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AH9">
    <cfRule type="colorScale" priority="27293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AH10">
    <cfRule type="colorScale" priority="27294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H17">
    <cfRule type="colorScale" priority="27295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AH18">
    <cfRule type="colorScale" priority="27296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H19">
    <cfRule type="colorScale" priority="27297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H28">
    <cfRule type="colorScale" priority="27298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AH29">
    <cfRule type="colorScale" priority="27299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conditionalFormatting sqref="AI9:BE9">
    <cfRule type="colorScale" priority="27300">
      <colorScale>
        <cfvo type="min"/>
        <cfvo type="percentile" val="50"/>
        <cfvo type="formula" val="$BF$9"/>
        <color theme="5" tint="0.39997558519241921"/>
        <color theme="5" tint="0.79998168889431442"/>
        <color rgb="FF00B050"/>
      </colorScale>
    </cfRule>
  </conditionalFormatting>
  <conditionalFormatting sqref="AI10:BE10">
    <cfRule type="colorScale" priority="27301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I17:BE17">
    <cfRule type="colorScale" priority="27302">
      <colorScale>
        <cfvo type="min"/>
        <cfvo type="percentile" val="50"/>
        <cfvo type="formula" val="$BF$17"/>
        <color theme="5" tint="0.39997558519241921"/>
        <color theme="5" tint="0.79998168889431442"/>
        <color rgb="FF00B050"/>
      </colorScale>
    </cfRule>
  </conditionalFormatting>
  <conditionalFormatting sqref="AI18:BE18">
    <cfRule type="colorScale" priority="27303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I19:BE19">
    <cfRule type="colorScale" priority="27304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I28:BE28">
    <cfRule type="colorScale" priority="27305">
      <colorScale>
        <cfvo type="min"/>
        <cfvo type="percentile" val="50"/>
        <cfvo type="formula" val="$BF$28"/>
        <color theme="5" tint="0.39997558519241921"/>
        <color theme="5" tint="0.79998168889431442"/>
        <color rgb="FF00B050"/>
      </colorScale>
    </cfRule>
  </conditionalFormatting>
  <conditionalFormatting sqref="AI29:BE29">
    <cfRule type="colorScale" priority="27306">
      <colorScale>
        <cfvo type="min"/>
        <cfvo type="percentile" val="50"/>
        <cfvo type="formula" val="$BF$29"/>
        <color theme="5" tint="0.39997558519241921"/>
        <color theme="5" tint="0.79998168889431442"/>
        <color rgb="FF00B050"/>
      </colorScale>
    </cfRule>
  </conditionalFormatting>
  <pageMargins left="0.7" right="0.7" top="0.75" bottom="0.75" header="0.3" footer="0.3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theme="9" tint="-0.249977111117893"/>
    <pageSetUpPr fitToPage="1"/>
  </sheetPr>
  <dimension ref="A1:BH31"/>
  <sheetViews>
    <sheetView showGridLines="0" zoomScale="80" zoomScaleNormal="80" workbookViewId="0">
      <pane xSplit="1" topLeftCell="AR1" activePane="topRight" state="frozen"/>
      <selection activeCell="A2" sqref="A2"/>
      <selection pane="topRight" activeCell="A2" sqref="A2"/>
    </sheetView>
  </sheetViews>
  <sheetFormatPr defaultColWidth="9.140625" defaultRowHeight="18" customHeight="1" outlineLevelCol="1" x14ac:dyDescent="0.2"/>
  <cols>
    <col min="1" max="1" width="18.28515625" style="6" customWidth="1"/>
    <col min="2" max="37" width="8.5703125" style="5" hidden="1" customWidth="1" outlineLevel="1"/>
    <col min="38" max="57" width="8.5703125" style="5" customWidth="1" outlineLevel="1"/>
    <col min="58" max="58" width="10" style="23" customWidth="1"/>
    <col min="59" max="59" width="2.5703125" style="23" customWidth="1"/>
    <col min="60" max="60" width="8" style="6" customWidth="1"/>
    <col min="61" max="75" width="7.85546875" style="6" customWidth="1"/>
    <col min="76" max="16384" width="9.140625" style="6"/>
  </cols>
  <sheetData>
    <row r="1" spans="1:60" ht="18" customHeight="1" x14ac:dyDescent="0.2">
      <c r="A1" s="4" t="s">
        <v>67</v>
      </c>
    </row>
    <row r="2" spans="1:60" ht="18" customHeight="1" x14ac:dyDescent="0.2">
      <c r="A2" s="187" t="s">
        <v>207</v>
      </c>
    </row>
    <row r="3" spans="1:60" ht="15" x14ac:dyDescent="0.2"/>
    <row r="4" spans="1:60" ht="15" x14ac:dyDescent="0.2">
      <c r="A4" s="6" t="s">
        <v>62</v>
      </c>
    </row>
    <row r="5" spans="1:60" s="290" customFormat="1" ht="24" customHeight="1" thickBot="1" x14ac:dyDescent="0.25">
      <c r="B5" s="286" t="s">
        <v>120</v>
      </c>
      <c r="C5" s="286" t="s">
        <v>121</v>
      </c>
      <c r="D5" s="286" t="s">
        <v>122</v>
      </c>
      <c r="E5" s="286" t="s">
        <v>123</v>
      </c>
      <c r="F5" s="286" t="s">
        <v>124</v>
      </c>
      <c r="G5" s="286" t="s">
        <v>125</v>
      </c>
      <c r="H5" s="286" t="s">
        <v>126</v>
      </c>
      <c r="I5" s="286" t="s">
        <v>127</v>
      </c>
      <c r="J5" s="286" t="s">
        <v>128</v>
      </c>
      <c r="K5" s="286" t="s">
        <v>129</v>
      </c>
      <c r="L5" s="286" t="s">
        <v>130</v>
      </c>
      <c r="M5" s="286" t="s">
        <v>131</v>
      </c>
      <c r="N5" s="286" t="s">
        <v>137</v>
      </c>
      <c r="O5" s="286" t="s">
        <v>132</v>
      </c>
      <c r="P5" s="286" t="s">
        <v>133</v>
      </c>
      <c r="Q5" s="286" t="s">
        <v>134</v>
      </c>
      <c r="R5" s="286" t="s">
        <v>135</v>
      </c>
      <c r="S5" s="286" t="s">
        <v>136</v>
      </c>
      <c r="T5" s="37" t="s">
        <v>139</v>
      </c>
      <c r="U5" s="37" t="s">
        <v>140</v>
      </c>
      <c r="V5" s="37" t="s">
        <v>141</v>
      </c>
      <c r="W5" s="37" t="s">
        <v>142</v>
      </c>
      <c r="X5" s="37" t="s">
        <v>143</v>
      </c>
      <c r="Y5" s="37" t="s">
        <v>144</v>
      </c>
      <c r="Z5" s="37" t="s">
        <v>145</v>
      </c>
      <c r="AA5" s="37" t="s">
        <v>146</v>
      </c>
      <c r="AB5" s="37" t="s">
        <v>147</v>
      </c>
      <c r="AC5" s="37" t="s">
        <v>148</v>
      </c>
      <c r="AD5" s="37" t="s">
        <v>149</v>
      </c>
      <c r="AE5" s="37" t="s">
        <v>150</v>
      </c>
      <c r="AF5" s="37" t="s">
        <v>152</v>
      </c>
      <c r="AG5" s="37" t="s">
        <v>155</v>
      </c>
      <c r="AH5" s="37" t="s">
        <v>156</v>
      </c>
      <c r="AI5" s="37" t="s">
        <v>159</v>
      </c>
      <c r="AJ5" s="37" t="s">
        <v>161</v>
      </c>
      <c r="AK5" s="37" t="s">
        <v>164</v>
      </c>
      <c r="AL5" s="37" t="s">
        <v>166</v>
      </c>
      <c r="AM5" s="37" t="s">
        <v>167</v>
      </c>
      <c r="AN5" s="37" t="s">
        <v>170</v>
      </c>
      <c r="AO5" s="37" t="s">
        <v>173</v>
      </c>
      <c r="AP5" s="37" t="s">
        <v>175</v>
      </c>
      <c r="AQ5" s="37" t="s">
        <v>177</v>
      </c>
      <c r="AR5" s="407" t="str">
        <f>'FED-PID(ALL)'!AR5</f>
        <v xml:space="preserve">Jul'24 </v>
      </c>
      <c r="AS5" s="407" t="str">
        <f>'FED-PID(ALL)'!AS5</f>
        <v xml:space="preserve">Aug'24 </v>
      </c>
      <c r="AT5" s="407" t="str">
        <f>'FED-PID(ALL)'!AT5</f>
        <v xml:space="preserve">Sep'24 </v>
      </c>
      <c r="AU5" s="407" t="str">
        <f>'FED-PID(ALL)'!AU5</f>
        <v xml:space="preserve">Oct'24 </v>
      </c>
      <c r="AV5" s="407" t="str">
        <f>'FED-PID(ALL)'!AV5</f>
        <v>Nov'24</v>
      </c>
      <c r="AW5" s="407" t="str">
        <f>'FED-PID(ALL)'!AW5</f>
        <v>Dec'24</v>
      </c>
      <c r="AX5" s="407" t="str">
        <f>'FED-PID(ALL)'!AX5</f>
        <v>Jan'25</v>
      </c>
      <c r="AY5" s="407" t="str">
        <f>'FED-PID(ALL)'!AY5</f>
        <v>Feb'25</v>
      </c>
      <c r="AZ5" s="407" t="str">
        <f>'FED-PID(ALL)'!AZ5</f>
        <v>Mar'25</v>
      </c>
      <c r="BA5" s="407" t="str">
        <f>'FED-PID(ALL)'!BA5</f>
        <v>Apr'25</v>
      </c>
      <c r="BB5" s="407" t="str">
        <f>'FED-PID(ALL)'!BB5</f>
        <v>May'25</v>
      </c>
      <c r="BC5" s="407" t="str">
        <f>'FED-PID(ALL)'!BC5</f>
        <v>Jun'25</v>
      </c>
      <c r="BD5" s="407" t="str">
        <f>'FED-PID(ALL)'!BD5</f>
        <v>Jul'25</v>
      </c>
      <c r="BE5" s="407" t="s">
        <v>208</v>
      </c>
      <c r="BF5" s="286" t="s">
        <v>61</v>
      </c>
      <c r="BG5" s="292"/>
    </row>
    <row r="6" spans="1:60" ht="1.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60" ht="18.75" x14ac:dyDescent="0.2">
      <c r="A7" s="82" t="s">
        <v>53</v>
      </c>
    </row>
    <row r="8" spans="1:60" ht="15" x14ac:dyDescent="0.2">
      <c r="A8" s="187" t="s">
        <v>26</v>
      </c>
      <c r="B8" s="198">
        <v>8.6809320000000003</v>
      </c>
      <c r="C8" s="198">
        <v>10.099405000000001</v>
      </c>
      <c r="D8" s="198">
        <v>12.6</v>
      </c>
      <c r="E8" s="198">
        <v>11.927845</v>
      </c>
      <c r="F8" s="198">
        <v>12.737617</v>
      </c>
      <c r="G8" s="198">
        <v>12.261371</v>
      </c>
      <c r="H8" s="198">
        <v>10.678947000000001</v>
      </c>
      <c r="I8" s="198">
        <v>13.721935999999999</v>
      </c>
      <c r="J8" s="198">
        <v>24.718423000000001</v>
      </c>
      <c r="K8" s="198">
        <v>13.714059000000001</v>
      </c>
      <c r="L8" s="198">
        <v>11.126412</v>
      </c>
      <c r="M8" s="198">
        <v>12.423296000000001</v>
      </c>
      <c r="N8" s="198">
        <v>13.711057</v>
      </c>
      <c r="O8" s="269">
        <v>14.138873999999999</v>
      </c>
      <c r="P8" s="269">
        <v>3.0399699999999998</v>
      </c>
      <c r="Q8" s="269">
        <v>7.2516210000000001</v>
      </c>
      <c r="R8" s="269">
        <v>12.316163</v>
      </c>
      <c r="S8" s="277">
        <v>8.5351180000000006</v>
      </c>
      <c r="T8" s="277">
        <v>9.2906530000000007</v>
      </c>
      <c r="U8" s="277">
        <v>6.2597709999999998</v>
      </c>
      <c r="V8" s="277">
        <v>12.533404000000001</v>
      </c>
      <c r="W8" s="277">
        <v>15.447616</v>
      </c>
      <c r="X8" s="277">
        <v>15.163605</v>
      </c>
      <c r="Y8" s="277">
        <v>0</v>
      </c>
      <c r="Z8" s="277">
        <v>3.0712069999999998</v>
      </c>
      <c r="AA8" s="277">
        <v>7.8732620000000004</v>
      </c>
      <c r="AB8" s="277">
        <v>9.8209180000000007</v>
      </c>
      <c r="AC8" s="277">
        <v>8.9476820000000004</v>
      </c>
      <c r="AD8" s="277">
        <v>19.273831999999999</v>
      </c>
      <c r="AE8" s="277">
        <v>15.523605999999999</v>
      </c>
      <c r="AF8" s="277">
        <v>15.934099</v>
      </c>
      <c r="AG8" s="277">
        <v>17.480205999999999</v>
      </c>
      <c r="AH8" s="277">
        <v>17.03</v>
      </c>
      <c r="AI8" s="277">
        <v>20.428343999999999</v>
      </c>
      <c r="AJ8" s="277">
        <v>20.999618999999999</v>
      </c>
      <c r="AK8" s="277">
        <v>20.346012999999999</v>
      </c>
      <c r="AL8" s="277">
        <v>16.333300000000001</v>
      </c>
      <c r="AM8" s="277">
        <v>17.943489</v>
      </c>
      <c r="AN8" s="277">
        <v>14.76</v>
      </c>
      <c r="AO8" s="277">
        <v>13.873915999999999</v>
      </c>
      <c r="AP8" s="277">
        <v>14.923864999999999</v>
      </c>
      <c r="AQ8" s="277">
        <v>19.190000000000001</v>
      </c>
      <c r="AR8" s="277">
        <v>16.473368000000001</v>
      </c>
      <c r="AS8" s="277">
        <v>20.591031999999998</v>
      </c>
      <c r="AT8" s="277">
        <v>21.124139</v>
      </c>
      <c r="AU8" s="277">
        <v>22.56</v>
      </c>
      <c r="AV8" s="277">
        <v>18.465102000000002</v>
      </c>
      <c r="AW8" s="277">
        <v>17.182862</v>
      </c>
      <c r="AX8" s="277">
        <v>23.420469000000001</v>
      </c>
      <c r="AY8" s="277">
        <v>52.038440999999999</v>
      </c>
      <c r="AZ8" s="277">
        <v>22.402730999999999</v>
      </c>
      <c r="BA8" s="277">
        <v>20.49</v>
      </c>
      <c r="BB8" s="277">
        <v>23.48</v>
      </c>
      <c r="BC8" s="277">
        <v>16.059999999999999</v>
      </c>
      <c r="BD8" s="277">
        <v>15.39</v>
      </c>
      <c r="BE8" s="277">
        <v>1.4964519999999999</v>
      </c>
      <c r="BF8" s="199">
        <f ca="1">SUM(OFFSET(BF8,0,-1,):OFFSET(BF8,0,-8))</f>
        <v>174.77809299999998</v>
      </c>
    </row>
    <row r="9" spans="1:60" ht="15" x14ac:dyDescent="0.2">
      <c r="A9" s="187" t="s">
        <v>66</v>
      </c>
      <c r="B9" s="198">
        <v>9.1609320000000007</v>
      </c>
      <c r="C9" s="198">
        <v>8.850263</v>
      </c>
      <c r="D9" s="198">
        <v>10.3</v>
      </c>
      <c r="E9" s="198">
        <v>12.256076</v>
      </c>
      <c r="F9" s="198">
        <v>11.215526000000001</v>
      </c>
      <c r="G9" s="198">
        <v>11.266734</v>
      </c>
      <c r="H9" s="198">
        <v>9.5483019999999996</v>
      </c>
      <c r="I9" s="198">
        <v>15.571358</v>
      </c>
      <c r="J9" s="198">
        <v>10.977473</v>
      </c>
      <c r="K9" s="198">
        <v>12.3034</v>
      </c>
      <c r="L9" s="198">
        <v>10.849415</v>
      </c>
      <c r="M9" s="198">
        <v>18.166148</v>
      </c>
      <c r="N9" s="198">
        <v>11.830855</v>
      </c>
      <c r="O9" s="269">
        <v>11.621377000000001</v>
      </c>
      <c r="P9" s="269">
        <v>18.301523</v>
      </c>
      <c r="Q9" s="269">
        <v>11.21284</v>
      </c>
      <c r="R9" s="269">
        <v>10.672825</v>
      </c>
      <c r="S9" s="277">
        <v>7.6940090000000003</v>
      </c>
      <c r="T9" s="277">
        <v>7.1608499999999999</v>
      </c>
      <c r="U9" s="277">
        <v>6.2280629999999997</v>
      </c>
      <c r="V9" s="277">
        <v>10.911197</v>
      </c>
      <c r="W9" s="277">
        <v>18.340430000000001</v>
      </c>
      <c r="X9" s="277">
        <v>24.251573</v>
      </c>
      <c r="Y9" s="277">
        <v>25.560905000000002</v>
      </c>
      <c r="Z9" s="277">
        <v>13.755284</v>
      </c>
      <c r="AA9" s="277">
        <v>4.9971870000000003</v>
      </c>
      <c r="AB9" s="277">
        <v>6.188034</v>
      </c>
      <c r="AC9" s="277">
        <v>4.2545799999999998</v>
      </c>
      <c r="AD9" s="277">
        <v>8.8195189999999997</v>
      </c>
      <c r="AE9" s="277">
        <v>6.5348319999999998</v>
      </c>
      <c r="AF9" s="277">
        <v>6.13964</v>
      </c>
      <c r="AG9" s="277">
        <v>7.4856730000000002</v>
      </c>
      <c r="AH9" s="277">
        <v>6.73</v>
      </c>
      <c r="AI9" s="277">
        <v>8.4364460000000001</v>
      </c>
      <c r="AJ9" s="277">
        <v>9.4328780000000005</v>
      </c>
      <c r="AK9" s="277">
        <v>8.6458200000000005</v>
      </c>
      <c r="AL9" s="277">
        <v>7.5958940000000004</v>
      </c>
      <c r="AM9" s="277">
        <v>5.352366</v>
      </c>
      <c r="AN9" s="277">
        <v>6.66</v>
      </c>
      <c r="AO9" s="277">
        <v>6.5406180000000003</v>
      </c>
      <c r="AP9" s="277">
        <v>8.1364619999999999</v>
      </c>
      <c r="AQ9" s="277">
        <v>9.14</v>
      </c>
      <c r="AR9" s="277">
        <v>6.1395169999999997</v>
      </c>
      <c r="AS9" s="277">
        <v>10.775892000000001</v>
      </c>
      <c r="AT9" s="277">
        <v>7.8026020000000003</v>
      </c>
      <c r="AU9" s="277">
        <v>9.3800000000000008</v>
      </c>
      <c r="AV9" s="277">
        <v>11.87879</v>
      </c>
      <c r="AW9" s="277">
        <v>10.976663</v>
      </c>
      <c r="AX9" s="277">
        <v>14.792871999999999</v>
      </c>
      <c r="AY9" s="277">
        <v>37.806887000000003</v>
      </c>
      <c r="AZ9" s="277">
        <v>12.244873</v>
      </c>
      <c r="BA9" s="277">
        <v>11.57</v>
      </c>
      <c r="BB9" s="277">
        <v>14.41</v>
      </c>
      <c r="BC9" s="277">
        <v>11.56</v>
      </c>
      <c r="BD9" s="277">
        <v>8.76</v>
      </c>
      <c r="BE9" s="277">
        <v>0.85037700000000005</v>
      </c>
      <c r="BF9" s="199">
        <f ca="1">SUM(OFFSET(BF9,0,-1,):OFFSET(BF9,0,-8))</f>
        <v>111.99500900000001</v>
      </c>
    </row>
    <row r="10" spans="1:60" ht="15" x14ac:dyDescent="0.2">
      <c r="A10" s="187" t="s">
        <v>30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269"/>
      <c r="P10" s="269"/>
      <c r="Q10" s="269"/>
      <c r="R10" s="269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>
        <v>7.0425050000000002</v>
      </c>
      <c r="AM10" s="277">
        <v>6.0724090000000004</v>
      </c>
      <c r="AN10" s="277">
        <v>6.8020719999999999</v>
      </c>
      <c r="AO10" s="277">
        <v>5.8981380000000003</v>
      </c>
      <c r="AP10" s="277">
        <v>6.6181900000000002</v>
      </c>
      <c r="AQ10" s="277">
        <v>9.2483419999999992</v>
      </c>
      <c r="AR10" s="277">
        <v>7.550999</v>
      </c>
      <c r="AS10" s="277">
        <v>13.803637999999999</v>
      </c>
      <c r="AT10" s="277">
        <v>14.134372000000001</v>
      </c>
      <c r="AU10" s="277">
        <v>13.87</v>
      </c>
      <c r="AV10" s="277">
        <v>13.203502</v>
      </c>
      <c r="AW10" s="277">
        <v>12.918196</v>
      </c>
      <c r="AX10" s="277">
        <v>19.063965</v>
      </c>
      <c r="AY10" s="277">
        <v>45.722264000000003</v>
      </c>
      <c r="AZ10" s="277">
        <v>16.559521</v>
      </c>
      <c r="BA10" s="277">
        <v>12.78</v>
      </c>
      <c r="BB10" s="277">
        <v>20.170000000000002</v>
      </c>
      <c r="BC10" s="277">
        <v>16.02</v>
      </c>
      <c r="BD10" s="277">
        <v>13.51</v>
      </c>
      <c r="BE10" s="277">
        <v>1.3510819999999999</v>
      </c>
      <c r="BF10" s="199">
        <f ca="1">SUM(OFFSET(BF10,0,-1,):OFFSET(BF10,0,-8))</f>
        <v>145.17683199999999</v>
      </c>
    </row>
    <row r="11" spans="1:60" ht="15" x14ac:dyDescent="0.2">
      <c r="A11" s="212" t="s">
        <v>31</v>
      </c>
      <c r="B11" s="199">
        <v>8.4945219999999999</v>
      </c>
      <c r="C11" s="199">
        <v>8.5064299999999999</v>
      </c>
      <c r="D11" s="199">
        <v>8.9</v>
      </c>
      <c r="E11" s="199">
        <v>9.8831539999999993</v>
      </c>
      <c r="F11" s="199">
        <v>9.4397929999999999</v>
      </c>
      <c r="G11" s="199">
        <v>9.7512419999999995</v>
      </c>
      <c r="H11" s="199">
        <v>8.2065599999999996</v>
      </c>
      <c r="I11" s="199">
        <v>10.171288000000001</v>
      </c>
      <c r="J11" s="199">
        <v>9.3592180000000003</v>
      </c>
      <c r="K11" s="199">
        <v>10.519211</v>
      </c>
      <c r="L11" s="199">
        <v>8.9094510000000007</v>
      </c>
      <c r="M11" s="199">
        <v>12.353548</v>
      </c>
      <c r="N11" s="199">
        <v>9.9128831999999996</v>
      </c>
      <c r="O11" s="269">
        <v>9.7047469999999993</v>
      </c>
      <c r="P11" s="269">
        <v>15.12711</v>
      </c>
      <c r="Q11" s="269">
        <v>10.231044000000001</v>
      </c>
      <c r="R11" s="269">
        <v>8.3904040000000002</v>
      </c>
      <c r="S11" s="277">
        <v>5.1547099999999997</v>
      </c>
      <c r="T11" s="277">
        <v>6.5045359999999999</v>
      </c>
      <c r="U11" s="277">
        <v>6.9306669999999997</v>
      </c>
      <c r="V11" s="277">
        <v>8.1019679999999994</v>
      </c>
      <c r="W11" s="277">
        <v>14.8249</v>
      </c>
      <c r="X11" s="277">
        <v>21.191918999999999</v>
      </c>
      <c r="Y11" s="277">
        <v>17.914998000000001</v>
      </c>
      <c r="Z11" s="277">
        <v>11.683638</v>
      </c>
      <c r="AA11" s="277">
        <v>4.3951900000000004</v>
      </c>
      <c r="AB11" s="277">
        <v>6.5228390000000003</v>
      </c>
      <c r="AC11" s="277">
        <v>5.1989809999999999</v>
      </c>
      <c r="AD11" s="277">
        <v>10.511523</v>
      </c>
      <c r="AE11" s="277">
        <v>8.8753840000000004</v>
      </c>
      <c r="AF11" s="277">
        <v>8.0715380000000003</v>
      </c>
      <c r="AG11" s="277">
        <v>10.566217</v>
      </c>
      <c r="AH11" s="277">
        <v>8.52</v>
      </c>
      <c r="AI11" s="277">
        <v>9.4595680000000009</v>
      </c>
      <c r="AJ11" s="277">
        <v>12.031174999999999</v>
      </c>
      <c r="AK11" s="277">
        <v>9.9521440000000005</v>
      </c>
      <c r="AL11" s="277">
        <v>10.727876999999999</v>
      </c>
      <c r="AM11" s="277">
        <v>8.4674720000000008</v>
      </c>
      <c r="AN11" s="277">
        <v>10.93</v>
      </c>
      <c r="AO11" s="277">
        <v>8.5436049999999994</v>
      </c>
      <c r="AP11" s="277">
        <v>9.7077910000000003</v>
      </c>
      <c r="AQ11" s="277">
        <v>9.99</v>
      </c>
      <c r="AR11" s="277">
        <v>7.8078640000000004</v>
      </c>
      <c r="AS11" s="277">
        <v>16.400151000000001</v>
      </c>
      <c r="AT11" s="277">
        <v>11.621216</v>
      </c>
      <c r="AU11" s="277">
        <v>17.32</v>
      </c>
      <c r="AV11" s="277">
        <v>14.075214000000001</v>
      </c>
      <c r="AW11" s="277">
        <v>13.444508000000001</v>
      </c>
      <c r="AX11" s="277">
        <v>22.127803</v>
      </c>
      <c r="AY11" s="277">
        <v>55.345450999999997</v>
      </c>
      <c r="AZ11" s="277">
        <v>17.126764000000001</v>
      </c>
      <c r="BA11" s="277">
        <v>14.29</v>
      </c>
      <c r="BB11" s="277">
        <v>19.510000000000002</v>
      </c>
      <c r="BC11" s="277">
        <v>16.8</v>
      </c>
      <c r="BD11" s="277">
        <v>13.62</v>
      </c>
      <c r="BE11" s="277">
        <v>0.96097900000000003</v>
      </c>
      <c r="BF11" s="199">
        <f ca="1">SUM(OFFSET(BF11,0,-1,):OFFSET(BF11,0,-8))</f>
        <v>159.78099700000001</v>
      </c>
      <c r="BH11" s="36"/>
    </row>
    <row r="12" spans="1:60" ht="15" x14ac:dyDescent="0.2">
      <c r="A12" s="194" t="s">
        <v>65</v>
      </c>
      <c r="B12" s="206">
        <f>IFERROR(B11/B8,"")</f>
        <v>0.97852649922842383</v>
      </c>
      <c r="C12" s="206">
        <f>IFERROR(C11/C8,"")</f>
        <v>0.8422704109796566</v>
      </c>
      <c r="D12" s="206">
        <f t="shared" ref="D12:J12" si="0">IFERROR(D11/D8,"")</f>
        <v>0.70634920634920639</v>
      </c>
      <c r="E12" s="206">
        <f t="shared" si="0"/>
        <v>0.82857833917191237</v>
      </c>
      <c r="F12" s="206">
        <f t="shared" si="0"/>
        <v>0.74109568532324377</v>
      </c>
      <c r="G12" s="206">
        <f t="shared" si="0"/>
        <v>0.795281539070957</v>
      </c>
      <c r="H12" s="206">
        <f t="shared" si="0"/>
        <v>0.76848026308211836</v>
      </c>
      <c r="I12" s="206">
        <f t="shared" si="0"/>
        <v>0.74124292665408154</v>
      </c>
      <c r="J12" s="206">
        <f t="shared" si="0"/>
        <v>0.37863329711608218</v>
      </c>
      <c r="K12" s="206">
        <f t="shared" ref="K12:S12" si="1">IFERROR(K11/K8,"")</f>
        <v>0.767038482188242</v>
      </c>
      <c r="L12" s="206">
        <f t="shared" si="1"/>
        <v>0.80074789608725616</v>
      </c>
      <c r="M12" s="206">
        <f t="shared" si="1"/>
        <v>0.9943857089133189</v>
      </c>
      <c r="N12" s="206">
        <f t="shared" si="1"/>
        <v>0.72298461015806437</v>
      </c>
      <c r="O12" s="206">
        <f t="shared" si="1"/>
        <v>0.68638754401517399</v>
      </c>
      <c r="P12" s="206">
        <f t="shared" si="1"/>
        <v>4.9760721322907795</v>
      </c>
      <c r="Q12" s="206">
        <f t="shared" si="1"/>
        <v>1.4108630332445671</v>
      </c>
      <c r="R12" s="206">
        <f t="shared" si="1"/>
        <v>0.68125145794189312</v>
      </c>
      <c r="S12" s="206">
        <f t="shared" si="1"/>
        <v>0.60394126947043958</v>
      </c>
      <c r="T12" s="206">
        <f t="shared" ref="T12:AP12" si="2">IFERROR(T11/T8,"")</f>
        <v>0.70011612746703589</v>
      </c>
      <c r="U12" s="206">
        <f t="shared" si="2"/>
        <v>1.1071758056325063</v>
      </c>
      <c r="V12" s="206">
        <f t="shared" si="2"/>
        <v>0.64642997225653931</v>
      </c>
      <c r="W12" s="206">
        <f t="shared" si="2"/>
        <v>0.95968853705322554</v>
      </c>
      <c r="X12" s="206">
        <f t="shared" si="2"/>
        <v>1.3975515057270351</v>
      </c>
      <c r="Y12" s="206" t="str">
        <f t="shared" si="2"/>
        <v/>
      </c>
      <c r="Z12" s="206">
        <f t="shared" si="2"/>
        <v>3.8042495995873939</v>
      </c>
      <c r="AA12" s="206">
        <f t="shared" si="2"/>
        <v>0.55824256832809582</v>
      </c>
      <c r="AB12" s="206">
        <f t="shared" si="2"/>
        <v>0.66417813487496791</v>
      </c>
      <c r="AC12" s="206">
        <f t="shared" si="2"/>
        <v>0.58104221853212934</v>
      </c>
      <c r="AD12" s="206">
        <f t="shared" si="2"/>
        <v>0.54537795078840579</v>
      </c>
      <c r="AE12" s="206">
        <f t="shared" si="2"/>
        <v>0.57173468587131115</v>
      </c>
      <c r="AF12" s="206">
        <f t="shared" si="2"/>
        <v>0.50655754052990387</v>
      </c>
      <c r="AG12" s="206">
        <f t="shared" si="2"/>
        <v>0.60446753316293877</v>
      </c>
      <c r="AH12" s="206">
        <f t="shared" si="2"/>
        <v>0.50029359953024066</v>
      </c>
      <c r="AI12" s="206">
        <f t="shared" si="2"/>
        <v>0.4630609314196002</v>
      </c>
      <c r="AJ12" s="206">
        <f t="shared" si="2"/>
        <v>0.57292348970712281</v>
      </c>
      <c r="AK12" s="206">
        <f t="shared" si="2"/>
        <v>0.48914467910740062</v>
      </c>
      <c r="AL12" s="206">
        <f t="shared" si="2"/>
        <v>0.65681013634721697</v>
      </c>
      <c r="AM12" s="206">
        <f t="shared" si="2"/>
        <v>0.47189663058282594</v>
      </c>
      <c r="AN12" s="206">
        <f t="shared" si="2"/>
        <v>0.74051490514905149</v>
      </c>
      <c r="AO12" s="206">
        <f t="shared" si="2"/>
        <v>0.61580342565141666</v>
      </c>
      <c r="AP12" s="206">
        <f t="shared" si="2"/>
        <v>0.65048772553222645</v>
      </c>
      <c r="AQ12" s="206">
        <f t="shared" ref="AQ12" si="3">IFERROR(AQ11/AQ8,"")</f>
        <v>0.52058363731109947</v>
      </c>
      <c r="AR12" s="206">
        <f t="shared" ref="AR12:AS12" si="4">IFERROR(AR11/AR8,"")</f>
        <v>0.47396889330706388</v>
      </c>
      <c r="AS12" s="206">
        <f t="shared" si="4"/>
        <v>0.79647057029487411</v>
      </c>
      <c r="AT12" s="206">
        <f t="shared" ref="AT12:AU12" si="5">IFERROR(AT11/AT8,"")</f>
        <v>0.55013915596749297</v>
      </c>
      <c r="AU12" s="206">
        <f t="shared" si="5"/>
        <v>0.76773049645390079</v>
      </c>
      <c r="AV12" s="206">
        <f t="shared" ref="AV12:AW12" si="6">IFERROR(AV11/AV8,"")</f>
        <v>0.7622602897075792</v>
      </c>
      <c r="AW12" s="206">
        <f t="shared" si="6"/>
        <v>0.78243705850631873</v>
      </c>
      <c r="AX12" s="206">
        <f t="shared" ref="AX12:AY12" si="7">IFERROR(AX11/AX8,"")</f>
        <v>0.94480614371983751</v>
      </c>
      <c r="AY12" s="206">
        <f t="shared" si="7"/>
        <v>1.0635493672840814</v>
      </c>
      <c r="AZ12" s="206">
        <f t="shared" ref="AZ12:BA12" si="8">IFERROR(AZ11/AZ8,"")</f>
        <v>0.7644944716784754</v>
      </c>
      <c r="BA12" s="206">
        <f t="shared" si="8"/>
        <v>0.69741337237676915</v>
      </c>
      <c r="BB12" s="206">
        <f t="shared" ref="BB12:BC12" si="9">IFERROR(BB11/BB8,"")</f>
        <v>0.8309199318568995</v>
      </c>
      <c r="BC12" s="206">
        <f t="shared" si="9"/>
        <v>1.0460772104607723</v>
      </c>
      <c r="BD12" s="206">
        <f t="shared" ref="BD12:BE12" si="10">IFERROR(BD11/BD8,"")</f>
        <v>0.88499025341130599</v>
      </c>
      <c r="BE12" s="206">
        <f t="shared" si="10"/>
        <v>0.64217161659712452</v>
      </c>
      <c r="BF12" s="197">
        <f ca="1">BF11/BF8</f>
        <v>0.91419350250033926</v>
      </c>
    </row>
    <row r="13" spans="1:60" ht="15" x14ac:dyDescent="0.2">
      <c r="A13" s="194" t="s">
        <v>64</v>
      </c>
      <c r="B13" s="206">
        <f>IFERROR(B11/B9,"")</f>
        <v>0.9272552181371938</v>
      </c>
      <c r="C13" s="206">
        <f>IFERROR(C11/C9,"")</f>
        <v>0.9611499680856942</v>
      </c>
      <c r="D13" s="206">
        <f t="shared" ref="D13:J13" si="11">IFERROR(D11/D9,"")</f>
        <v>0.86407766990291257</v>
      </c>
      <c r="E13" s="206">
        <f t="shared" si="11"/>
        <v>0.8063881131285412</v>
      </c>
      <c r="F13" s="206">
        <f t="shared" si="11"/>
        <v>0.84167189305254153</v>
      </c>
      <c r="G13" s="206">
        <f t="shared" si="11"/>
        <v>0.86548967961789103</v>
      </c>
      <c r="H13" s="206">
        <f t="shared" si="11"/>
        <v>0.85947847062231586</v>
      </c>
      <c r="I13" s="206">
        <f t="shared" si="11"/>
        <v>0.65320494204808599</v>
      </c>
      <c r="J13" s="206">
        <f t="shared" si="11"/>
        <v>0.85258401455416932</v>
      </c>
      <c r="K13" s="206">
        <f t="shared" ref="K13:S13" si="12">IFERROR(K11/K9,"")</f>
        <v>0.85498406944421868</v>
      </c>
      <c r="L13" s="206">
        <f t="shared" si="12"/>
        <v>0.82119183384541938</v>
      </c>
      <c r="M13" s="206">
        <f t="shared" si="12"/>
        <v>0.6800312317173679</v>
      </c>
      <c r="N13" s="206">
        <f t="shared" si="12"/>
        <v>0.83788392301317194</v>
      </c>
      <c r="O13" s="206">
        <f t="shared" si="12"/>
        <v>0.83507720298549803</v>
      </c>
      <c r="P13" s="206">
        <f t="shared" si="12"/>
        <v>0.8265492440164679</v>
      </c>
      <c r="Q13" s="206">
        <f t="shared" si="12"/>
        <v>0.91244002411521086</v>
      </c>
      <c r="R13" s="206">
        <f t="shared" si="12"/>
        <v>0.78614649823266103</v>
      </c>
      <c r="S13" s="206">
        <f t="shared" si="12"/>
        <v>0.66996412403468719</v>
      </c>
      <c r="T13" s="206">
        <f t="shared" ref="T13:AP13" si="13">IFERROR(T11/T9,"")</f>
        <v>0.90834691412332336</v>
      </c>
      <c r="U13" s="206">
        <f t="shared" si="13"/>
        <v>1.1128126032122667</v>
      </c>
      <c r="V13" s="206">
        <f t="shared" si="13"/>
        <v>0.74253704703526113</v>
      </c>
      <c r="W13" s="206">
        <f t="shared" si="13"/>
        <v>0.80831801653505386</v>
      </c>
      <c r="X13" s="206">
        <f t="shared" si="13"/>
        <v>0.8738368847249619</v>
      </c>
      <c r="Y13" s="206">
        <f t="shared" si="13"/>
        <v>0.70087494945894913</v>
      </c>
      <c r="Z13" s="206">
        <f t="shared" si="13"/>
        <v>0.84939271337472932</v>
      </c>
      <c r="AA13" s="206">
        <f t="shared" si="13"/>
        <v>0.87953282516743925</v>
      </c>
      <c r="AB13" s="206">
        <f t="shared" si="13"/>
        <v>1.054105229544634</v>
      </c>
      <c r="AC13" s="206">
        <f t="shared" si="13"/>
        <v>1.2219727916739138</v>
      </c>
      <c r="AD13" s="206">
        <f t="shared" si="13"/>
        <v>1.1918476506485218</v>
      </c>
      <c r="AE13" s="206">
        <f t="shared" si="13"/>
        <v>1.3581655962999508</v>
      </c>
      <c r="AF13" s="206">
        <f t="shared" si="13"/>
        <v>1.3146598171879784</v>
      </c>
      <c r="AG13" s="206">
        <f t="shared" si="13"/>
        <v>1.4115253231072209</v>
      </c>
      <c r="AH13" s="206">
        <f t="shared" si="13"/>
        <v>1.2659732540861812</v>
      </c>
      <c r="AI13" s="206">
        <f t="shared" si="13"/>
        <v>1.1212740530787491</v>
      </c>
      <c r="AJ13" s="206">
        <f t="shared" si="13"/>
        <v>1.2754511401504396</v>
      </c>
      <c r="AK13" s="206">
        <f t="shared" si="13"/>
        <v>1.1510931293966333</v>
      </c>
      <c r="AL13" s="206">
        <f t="shared" si="13"/>
        <v>1.4123257907495812</v>
      </c>
      <c r="AM13" s="206">
        <f t="shared" si="13"/>
        <v>1.5820054159226034</v>
      </c>
      <c r="AN13" s="206">
        <f t="shared" si="13"/>
        <v>1.641141141141141</v>
      </c>
      <c r="AO13" s="206">
        <f t="shared" si="13"/>
        <v>1.3062381872783273</v>
      </c>
      <c r="AP13" s="206">
        <f t="shared" si="13"/>
        <v>1.1931218999117799</v>
      </c>
      <c r="AQ13" s="206">
        <f t="shared" ref="AQ13" si="14">IFERROR(AQ11/AQ9,"")</f>
        <v>1.0929978118161925</v>
      </c>
      <c r="AR13" s="206">
        <f t="shared" ref="AR13:AS13" si="15">IFERROR(AR11/AR9,"")</f>
        <v>1.271739128664356</v>
      </c>
      <c r="AS13" s="206">
        <f t="shared" si="15"/>
        <v>1.5219297854878278</v>
      </c>
      <c r="AT13" s="206">
        <f t="shared" ref="AT13:AU13" si="16">IFERROR(AT11/AT9,"")</f>
        <v>1.4894026377354632</v>
      </c>
      <c r="AU13" s="206">
        <f t="shared" si="16"/>
        <v>1.8464818763326225</v>
      </c>
      <c r="AV13" s="206">
        <f t="shared" ref="AV13:AW13" si="17">IFERROR(AV11/AV9,"")</f>
        <v>1.1849030077979323</v>
      </c>
      <c r="AW13" s="206">
        <f t="shared" si="17"/>
        <v>1.2248265251470325</v>
      </c>
      <c r="AX13" s="206">
        <f t="shared" ref="AX13:AY13" si="18">IFERROR(AX11/AX9,"")</f>
        <v>1.4958422542965288</v>
      </c>
      <c r="AY13" s="206">
        <f t="shared" si="18"/>
        <v>1.4638986542319654</v>
      </c>
      <c r="AZ13" s="206">
        <f t="shared" ref="AZ13:BA13" si="19">IFERROR(AZ11/AZ9,"")</f>
        <v>1.3986885776602176</v>
      </c>
      <c r="BA13" s="206">
        <f t="shared" si="19"/>
        <v>1.2350907519446843</v>
      </c>
      <c r="BB13" s="206">
        <f t="shared" ref="BB13:BC13" si="20">IFERROR(BB11/BB9,"")</f>
        <v>1.3539208882720335</v>
      </c>
      <c r="BC13" s="206">
        <f t="shared" si="20"/>
        <v>1.453287197231834</v>
      </c>
      <c r="BD13" s="206">
        <f t="shared" ref="BD13:BE13" si="21">IFERROR(BD11/BD9,"")</f>
        <v>1.5547945205479452</v>
      </c>
      <c r="BE13" s="206">
        <f t="shared" si="21"/>
        <v>1.1300623135385834</v>
      </c>
      <c r="BF13" s="196">
        <f ca="1">BF11/BF9</f>
        <v>1.4266796210534702</v>
      </c>
    </row>
    <row r="14" spans="1:60" ht="15" x14ac:dyDescent="0.2">
      <c r="A14" s="194" t="s">
        <v>114</v>
      </c>
      <c r="B14" s="206">
        <f>IFERROR(B11/(SUM(B8:B11)),"")</f>
        <v>0.32253939473699994</v>
      </c>
      <c r="C14" s="206">
        <f>IFERROR(C11/(SUM(C8:C11)),"")</f>
        <v>0.30981933412388019</v>
      </c>
      <c r="D14" s="206">
        <f t="shared" ref="D14:J14" si="22">IFERROR(D11/(SUM(D8:D11)),"")</f>
        <v>0.27987421383647804</v>
      </c>
      <c r="E14" s="206">
        <f t="shared" si="22"/>
        <v>0.2901086753118664</v>
      </c>
      <c r="F14" s="206">
        <f t="shared" si="22"/>
        <v>0.28268832066758071</v>
      </c>
      <c r="G14" s="206">
        <f t="shared" si="22"/>
        <v>0.29301181901195356</v>
      </c>
      <c r="H14" s="206">
        <f t="shared" si="22"/>
        <v>0.288619790616164</v>
      </c>
      <c r="I14" s="206">
        <f t="shared" si="22"/>
        <v>0.25773205959713447</v>
      </c>
      <c r="J14" s="206">
        <f t="shared" si="22"/>
        <v>0.20772820594794189</v>
      </c>
      <c r="K14" s="206">
        <f t="shared" ref="K14:S14" si="23">IFERROR(K11/(SUM(K8:K11)),"")</f>
        <v>0.28790831238862219</v>
      </c>
      <c r="L14" s="206">
        <f t="shared" si="23"/>
        <v>0.28846918586907327</v>
      </c>
      <c r="M14" s="206">
        <f t="shared" si="23"/>
        <v>0.28767320171822214</v>
      </c>
      <c r="N14" s="206">
        <f t="shared" si="23"/>
        <v>0.2795921720625254</v>
      </c>
      <c r="O14" s="206">
        <f t="shared" si="23"/>
        <v>0.27364295917907561</v>
      </c>
      <c r="P14" s="206">
        <f t="shared" si="23"/>
        <v>0.41479817584457512</v>
      </c>
      <c r="Q14" s="206">
        <f t="shared" si="23"/>
        <v>0.35653821042703382</v>
      </c>
      <c r="R14" s="206">
        <f t="shared" si="23"/>
        <v>0.26738580530814621</v>
      </c>
      <c r="S14" s="206">
        <f t="shared" si="23"/>
        <v>0.24105636420629281</v>
      </c>
      <c r="T14" s="206">
        <f t="shared" ref="T14:AP14" si="24">IFERROR(T11/(SUM(T8:T11)),"")</f>
        <v>0.28334748864993647</v>
      </c>
      <c r="U14" s="206">
        <f t="shared" si="24"/>
        <v>0.35691050508996547</v>
      </c>
      <c r="V14" s="206">
        <f t="shared" si="24"/>
        <v>0.25682564718844703</v>
      </c>
      <c r="W14" s="206">
        <f t="shared" si="24"/>
        <v>0.30495786040204187</v>
      </c>
      <c r="X14" s="206">
        <f t="shared" si="24"/>
        <v>0.34966068412747109</v>
      </c>
      <c r="Y14" s="206">
        <f t="shared" si="24"/>
        <v>0.41206730082179088</v>
      </c>
      <c r="Z14" s="206">
        <f t="shared" si="24"/>
        <v>0.40980656383561087</v>
      </c>
      <c r="AA14" s="206">
        <f t="shared" si="24"/>
        <v>0.25456283430923121</v>
      </c>
      <c r="AB14" s="206">
        <f t="shared" si="24"/>
        <v>0.28949491853532638</v>
      </c>
      <c r="AC14" s="206">
        <f t="shared" si="24"/>
        <v>0.28253422880182605</v>
      </c>
      <c r="AD14" s="206">
        <f t="shared" si="24"/>
        <v>0.27228486744963865</v>
      </c>
      <c r="AE14" s="206">
        <f t="shared" si="24"/>
        <v>0.28691520886103244</v>
      </c>
      <c r="AF14" s="206">
        <f t="shared" si="24"/>
        <v>0.26775464693855694</v>
      </c>
      <c r="AG14" s="206">
        <f t="shared" si="24"/>
        <v>0.29737105854943091</v>
      </c>
      <c r="AH14" s="206">
        <f t="shared" si="24"/>
        <v>0.26394052044609662</v>
      </c>
      <c r="AI14" s="206">
        <f t="shared" si="24"/>
        <v>0.24682913148864752</v>
      </c>
      <c r="AJ14" s="206">
        <f t="shared" si="24"/>
        <v>0.2833286532544807</v>
      </c>
      <c r="AK14" s="206">
        <f t="shared" si="24"/>
        <v>0.25555027417975312</v>
      </c>
      <c r="AL14" s="206">
        <f t="shared" si="24"/>
        <v>0.2572658532547189</v>
      </c>
      <c r="AM14" s="206">
        <f t="shared" si="24"/>
        <v>0.22379562009841705</v>
      </c>
      <c r="AN14" s="206">
        <f t="shared" si="24"/>
        <v>0.279167856046035</v>
      </c>
      <c r="AO14" s="206">
        <f t="shared" si="24"/>
        <v>0.24510951069157499</v>
      </c>
      <c r="AP14" s="206">
        <f t="shared" si="24"/>
        <v>0.24647628815577233</v>
      </c>
      <c r="AQ14" s="206">
        <f t="shared" ref="AQ14" si="25">IFERROR(AQ11/(SUM(AQ8:AQ11)),"")</f>
        <v>0.21001362628951836</v>
      </c>
      <c r="AR14" s="206">
        <f t="shared" ref="AR14:AS14" si="26">IFERROR(AR11/(SUM(AR8:AR11)),"")</f>
        <v>0.20562298053805689</v>
      </c>
      <c r="AS14" s="206">
        <f t="shared" si="26"/>
        <v>0.26636285663932463</v>
      </c>
      <c r="AT14" s="206">
        <f t="shared" ref="AT14:AU14" si="27">IFERROR(AT11/(SUM(AT8:AT11)),"")</f>
        <v>0.21252233056861936</v>
      </c>
      <c r="AU14" s="206">
        <f t="shared" si="27"/>
        <v>0.27435450657373678</v>
      </c>
      <c r="AV14" s="206">
        <f t="shared" ref="AV14:AW14" si="28">IFERROR(AV11/(SUM(AV8:AV11)),"")</f>
        <v>0.24426547996578007</v>
      </c>
      <c r="AW14" s="206">
        <f t="shared" si="28"/>
        <v>0.24658764409650236</v>
      </c>
      <c r="AX14" s="206">
        <f t="shared" ref="AX14:AY14" si="29">IFERROR(AX11/(SUM(AX8:AX11)),"")</f>
        <v>0.27866976418356154</v>
      </c>
      <c r="AY14" s="206">
        <f t="shared" si="29"/>
        <v>0.28989874201523258</v>
      </c>
      <c r="AZ14" s="206">
        <f t="shared" ref="AZ14:BA14" si="30">IFERROR(AZ11/(SUM(AZ8:AZ11)),"")</f>
        <v>0.25063353265317595</v>
      </c>
      <c r="BA14" s="206">
        <f t="shared" si="30"/>
        <v>0.24167089463893116</v>
      </c>
      <c r="BB14" s="206">
        <f t="shared" ref="BB14:BC14" si="31">IFERROR(BB11/(SUM(BB8:BB11)),"")</f>
        <v>0.25151476086115765</v>
      </c>
      <c r="BC14" s="206">
        <f t="shared" si="31"/>
        <v>0.27796161482461945</v>
      </c>
      <c r="BD14" s="206">
        <f t="shared" ref="BD14:BE14" si="32">IFERROR(BD11/(SUM(BD8:BD11)),"")</f>
        <v>0.26560062402496104</v>
      </c>
      <c r="BE14" s="206">
        <f t="shared" si="32"/>
        <v>0.20626780198716865</v>
      </c>
      <c r="BF14" s="197">
        <f ca="1">IFERROR(BF11/(SUM(BF8:BF11)),"")</f>
        <v>0.27002306053188219</v>
      </c>
      <c r="BH14" s="9"/>
    </row>
    <row r="15" spans="1:60" ht="15" x14ac:dyDescent="0.2">
      <c r="A15" s="205"/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96"/>
    </row>
    <row r="16" spans="1:60" ht="15" x14ac:dyDescent="0.2">
      <c r="A16" s="248"/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5"/>
    </row>
    <row r="17" spans="1:60" x14ac:dyDescent="0.2">
      <c r="A17" s="208" t="s">
        <v>52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201"/>
    </row>
    <row r="18" spans="1:60" ht="15" x14ac:dyDescent="0.2">
      <c r="A18" s="187" t="s">
        <v>35</v>
      </c>
      <c r="B18" s="198">
        <v>2.3996149999999998</v>
      </c>
      <c r="C18" s="198">
        <v>1.750764</v>
      </c>
      <c r="D18" s="198">
        <v>3.3</v>
      </c>
      <c r="E18" s="198">
        <v>1.6343049999999999</v>
      </c>
      <c r="F18" s="198">
        <v>0.68498000000000003</v>
      </c>
      <c r="G18" s="198">
        <v>3.47519</v>
      </c>
      <c r="H18" s="198">
        <v>3.8042769999999999</v>
      </c>
      <c r="I18" s="198">
        <v>8.3902619999999999</v>
      </c>
      <c r="J18" s="198">
        <v>4.6646330000000003</v>
      </c>
      <c r="K18" s="198">
        <v>1.156261</v>
      </c>
      <c r="L18" s="198">
        <v>3.5793469999999998</v>
      </c>
      <c r="M18" s="198">
        <v>6.4611520000000002</v>
      </c>
      <c r="N18" s="198">
        <v>4.2781250000000002</v>
      </c>
      <c r="O18" s="269">
        <v>5.1976449999999996</v>
      </c>
      <c r="P18" s="269">
        <v>7.1799739999999996</v>
      </c>
      <c r="Q18" s="269">
        <v>2.9275769999999999</v>
      </c>
      <c r="R18" s="269">
        <v>4.40693</v>
      </c>
      <c r="S18" s="277">
        <v>2.5666519999999999</v>
      </c>
      <c r="T18" s="277">
        <v>1.699417</v>
      </c>
      <c r="U18" s="277">
        <v>3.4051170000000002</v>
      </c>
      <c r="V18" s="277">
        <v>3.6651009999999999</v>
      </c>
      <c r="W18" s="277">
        <v>3.748421</v>
      </c>
      <c r="X18" s="277">
        <v>7.8911470000000001</v>
      </c>
      <c r="Y18" s="277">
        <v>9.0476869999999998</v>
      </c>
      <c r="Z18" s="277">
        <v>3.9289710000000002</v>
      </c>
      <c r="AA18" s="277">
        <v>2.7379030000000002</v>
      </c>
      <c r="AB18" s="277">
        <v>3.45879</v>
      </c>
      <c r="AC18" s="277">
        <v>2.3785430000000001</v>
      </c>
      <c r="AD18" s="277">
        <v>6.8216039999999998</v>
      </c>
      <c r="AE18" s="277">
        <v>4.0052700000000003</v>
      </c>
      <c r="AF18" s="277">
        <v>4.3673190000000002</v>
      </c>
      <c r="AG18" s="277">
        <v>5.5172220000000003</v>
      </c>
      <c r="AH18" s="277">
        <v>5.3</v>
      </c>
      <c r="AI18" s="277">
        <v>5.3524539999999998</v>
      </c>
      <c r="AJ18" s="277">
        <v>4.4446329999999996</v>
      </c>
      <c r="AK18" s="277">
        <v>4.6950719999999997</v>
      </c>
      <c r="AL18" s="277">
        <v>2.8263289999999999</v>
      </c>
      <c r="AM18" s="277">
        <v>2.4756170000000002</v>
      </c>
      <c r="AN18" s="277">
        <v>4.26</v>
      </c>
      <c r="AO18" s="277">
        <v>4.2089679999999996</v>
      </c>
      <c r="AP18" s="277">
        <v>5.5461280000000004</v>
      </c>
      <c r="AQ18" s="277">
        <v>6.85</v>
      </c>
      <c r="AR18" s="277">
        <v>5.9671430000000001</v>
      </c>
      <c r="AS18" s="277">
        <v>6.6785509999999997</v>
      </c>
      <c r="AT18" s="277">
        <v>6.046888</v>
      </c>
      <c r="AU18" s="277">
        <v>2.0558019999999999</v>
      </c>
      <c r="AV18" s="277">
        <v>7.0800000000000004E-3</v>
      </c>
      <c r="AW18" s="277">
        <v>0</v>
      </c>
      <c r="AX18" s="277">
        <v>0</v>
      </c>
      <c r="AY18" s="277">
        <v>0</v>
      </c>
      <c r="AZ18" s="277">
        <v>0</v>
      </c>
      <c r="BA18" s="277">
        <v>0</v>
      </c>
      <c r="BB18" s="277">
        <v>4.3899999999999997</v>
      </c>
      <c r="BC18" s="277">
        <v>6.54</v>
      </c>
      <c r="BD18" s="277">
        <v>3.31</v>
      </c>
      <c r="BE18" s="277">
        <v>0.16645399999999999</v>
      </c>
      <c r="BF18" s="199">
        <f ca="1">SUM(OFFSET(BF18,0,-1,):OFFSET(BF18,0,-8))</f>
        <v>14.406454</v>
      </c>
    </row>
    <row r="19" spans="1:60" ht="15" x14ac:dyDescent="0.2">
      <c r="A19" s="187" t="s">
        <v>36</v>
      </c>
      <c r="B19" s="198">
        <v>3.590776</v>
      </c>
      <c r="C19" s="198">
        <v>1.8112239999999999</v>
      </c>
      <c r="D19" s="198">
        <v>3.8</v>
      </c>
      <c r="E19" s="198">
        <v>3.3332079999999999</v>
      </c>
      <c r="F19" s="198">
        <v>3.5983230000000002</v>
      </c>
      <c r="G19" s="198">
        <v>4.2477470000000004</v>
      </c>
      <c r="H19" s="198">
        <v>3.9234460000000002</v>
      </c>
      <c r="I19" s="198">
        <v>4.0697570000000001</v>
      </c>
      <c r="J19" s="198">
        <v>3.5633849999999998</v>
      </c>
      <c r="K19" s="198">
        <v>3.6576149999999998</v>
      </c>
      <c r="L19" s="198">
        <v>4.0018599999999998</v>
      </c>
      <c r="M19" s="198">
        <v>4.7492020000000004</v>
      </c>
      <c r="N19" s="198">
        <v>5.6196109999999999</v>
      </c>
      <c r="O19" s="269">
        <v>5.3409740000000001</v>
      </c>
      <c r="P19" s="269">
        <v>1.1729940000000001</v>
      </c>
      <c r="Q19" s="269">
        <v>2.0476559999999999</v>
      </c>
      <c r="R19" s="269">
        <v>5.1289600000000002</v>
      </c>
      <c r="S19" s="277">
        <v>2.956286</v>
      </c>
      <c r="T19" s="277">
        <v>3.4197769999999998</v>
      </c>
      <c r="U19" s="277">
        <v>2.1140509999999999</v>
      </c>
      <c r="V19" s="277">
        <v>4.6580260000000004</v>
      </c>
      <c r="W19" s="277">
        <v>3.9117690000000001</v>
      </c>
      <c r="X19" s="277">
        <v>4.0984369999999997</v>
      </c>
      <c r="Y19" s="277">
        <v>0</v>
      </c>
      <c r="Z19" s="277">
        <v>0.82625800000000005</v>
      </c>
      <c r="AA19" s="277">
        <v>2.296481</v>
      </c>
      <c r="AB19" s="277">
        <v>3.7677079999999998</v>
      </c>
      <c r="AC19" s="277">
        <v>2.9646560000000002</v>
      </c>
      <c r="AD19" s="277">
        <v>7.2323779999999998</v>
      </c>
      <c r="AE19" s="277">
        <v>2.794772</v>
      </c>
      <c r="AF19" s="277">
        <v>4.8080870000000004</v>
      </c>
      <c r="AG19" s="277">
        <v>5.2211230000000004</v>
      </c>
      <c r="AH19" s="277">
        <v>4.22</v>
      </c>
      <c r="AI19" s="277">
        <v>4.5861619999999998</v>
      </c>
      <c r="AJ19" s="277">
        <v>5.3774550000000003</v>
      </c>
      <c r="AK19" s="277">
        <v>5.8454009999999998</v>
      </c>
      <c r="AL19" s="277">
        <v>5.1208929999999997</v>
      </c>
      <c r="AM19" s="277">
        <v>5.12378</v>
      </c>
      <c r="AN19" s="277">
        <v>4.63</v>
      </c>
      <c r="AO19" s="277">
        <v>4.1378430000000002</v>
      </c>
      <c r="AP19" s="277">
        <v>5.4487100000000002</v>
      </c>
      <c r="AQ19" s="277">
        <v>7.1</v>
      </c>
      <c r="AR19" s="277">
        <v>5.7952320000000004</v>
      </c>
      <c r="AS19" s="277">
        <v>7.758686</v>
      </c>
      <c r="AT19" s="277">
        <v>4.5100449999999999</v>
      </c>
      <c r="AU19" s="277">
        <v>7.65</v>
      </c>
      <c r="AV19" s="277">
        <v>7.2270560000000001</v>
      </c>
      <c r="AW19" s="277">
        <v>6.326435</v>
      </c>
      <c r="AX19" s="277">
        <v>10.386576</v>
      </c>
      <c r="AY19" s="277">
        <v>24.7</v>
      </c>
      <c r="AZ19" s="277">
        <v>9.4575069999999997</v>
      </c>
      <c r="BA19" s="277">
        <v>7.15</v>
      </c>
      <c r="BB19" s="277">
        <v>7.54</v>
      </c>
      <c r="BC19" s="277">
        <v>5.95</v>
      </c>
      <c r="BD19" s="277">
        <v>6.82</v>
      </c>
      <c r="BE19" s="277">
        <v>0.55039300000000002</v>
      </c>
      <c r="BF19" s="199">
        <f ca="1">SUM(OFFSET(BF19,0,-1,):OFFSET(BF19,0,-8))</f>
        <v>72.554476000000008</v>
      </c>
    </row>
    <row r="20" spans="1:60" ht="15" x14ac:dyDescent="0.2">
      <c r="A20" s="187" t="s">
        <v>51</v>
      </c>
      <c r="B20" s="198">
        <v>2.5955979999999998</v>
      </c>
      <c r="C20" s="198">
        <v>1.5695129999999999</v>
      </c>
      <c r="D20" s="198">
        <v>2.2999999999999998</v>
      </c>
      <c r="E20" s="198">
        <v>2.7897699999999999</v>
      </c>
      <c r="F20" s="198">
        <v>2.4333269999999998</v>
      </c>
      <c r="G20" s="198">
        <v>2.7723010000000001</v>
      </c>
      <c r="H20" s="198">
        <v>3.2212529999999999</v>
      </c>
      <c r="I20" s="198">
        <v>3.4883500000000001</v>
      </c>
      <c r="J20" s="198">
        <v>2.7088290000000002</v>
      </c>
      <c r="K20" s="198">
        <v>3.3553229999999998</v>
      </c>
      <c r="L20" s="198">
        <v>3.4555980000000002</v>
      </c>
      <c r="M20" s="198">
        <v>5.2818909999999999</v>
      </c>
      <c r="N20" s="198">
        <v>3.0442309999999999</v>
      </c>
      <c r="O20" s="269">
        <v>2.4069820000000002</v>
      </c>
      <c r="P20" s="269">
        <v>5.2912350000000004</v>
      </c>
      <c r="Q20" s="269">
        <v>3.065134</v>
      </c>
      <c r="R20" s="269">
        <v>2.541852</v>
      </c>
      <c r="S20" s="277">
        <v>1.69693</v>
      </c>
      <c r="T20" s="277">
        <v>1.54827</v>
      </c>
      <c r="U20" s="277">
        <v>1.4769190000000001</v>
      </c>
      <c r="V20" s="277">
        <v>2.7935120000000002</v>
      </c>
      <c r="W20" s="277">
        <v>4.3650549999999999</v>
      </c>
      <c r="X20" s="277">
        <v>5.9311179999999997</v>
      </c>
      <c r="Y20" s="277">
        <v>6.4932730000000003</v>
      </c>
      <c r="Z20" s="277">
        <v>3.347871</v>
      </c>
      <c r="AA20" s="277">
        <v>1.102025</v>
      </c>
      <c r="AB20" s="277">
        <v>1.3653500000000001</v>
      </c>
      <c r="AC20" s="277">
        <v>1.0102420000000001</v>
      </c>
      <c r="AD20" s="277">
        <v>1.3911039999999999</v>
      </c>
      <c r="AE20" s="277">
        <v>1.098932</v>
      </c>
      <c r="AF20" s="277">
        <v>1.0647329999999999</v>
      </c>
      <c r="AG20" s="277">
        <v>1.7593920000000001</v>
      </c>
      <c r="AH20" s="277">
        <v>1.7</v>
      </c>
      <c r="AI20" s="277">
        <v>1.6851449999999999</v>
      </c>
      <c r="AJ20" s="277">
        <v>1.762235</v>
      </c>
      <c r="AK20" s="277">
        <v>1.7243820000000001</v>
      </c>
      <c r="AL20" s="277">
        <v>1.6984429999999999</v>
      </c>
      <c r="AM20" s="277">
        <v>1.1532629999999999</v>
      </c>
      <c r="AN20" s="277">
        <v>1.53</v>
      </c>
      <c r="AO20" s="277">
        <v>1.5448500000000001</v>
      </c>
      <c r="AP20" s="277">
        <v>2.3397030000000001</v>
      </c>
      <c r="AQ20" s="277">
        <v>3.51</v>
      </c>
      <c r="AR20" s="277">
        <v>1.8782749999999999</v>
      </c>
      <c r="AS20" s="277">
        <v>3.9410229999999999</v>
      </c>
      <c r="AT20" s="277">
        <v>1.84005</v>
      </c>
      <c r="AU20" s="277">
        <v>3.92</v>
      </c>
      <c r="AV20" s="277">
        <v>3.8530500000000001</v>
      </c>
      <c r="AW20" s="277">
        <v>3.700488</v>
      </c>
      <c r="AX20" s="277">
        <v>5.4070270000000002</v>
      </c>
      <c r="AY20" s="277">
        <v>4.4848710000000001</v>
      </c>
      <c r="AZ20" s="277">
        <v>4.2729179999999998</v>
      </c>
      <c r="BA20" s="277">
        <v>3.13</v>
      </c>
      <c r="BB20" s="277">
        <v>3.92</v>
      </c>
      <c r="BC20" s="277">
        <v>3.26</v>
      </c>
      <c r="BD20" s="277">
        <v>2.75</v>
      </c>
      <c r="BE20" s="277">
        <v>0.17887600000000001</v>
      </c>
      <c r="BF20" s="199">
        <f ca="1">SUM(OFFSET(BF20,0,-1,):OFFSET(BF20,0,-8))</f>
        <v>27.403691999999996</v>
      </c>
    </row>
    <row r="21" spans="1:60" ht="15" x14ac:dyDescent="0.2">
      <c r="A21" s="212" t="s">
        <v>41</v>
      </c>
      <c r="B21" s="199">
        <v>2.3912079999999998</v>
      </c>
      <c r="C21" s="199">
        <v>1.772518</v>
      </c>
      <c r="D21" s="199">
        <v>2.6</v>
      </c>
      <c r="E21" s="199">
        <v>3.0674640000000002</v>
      </c>
      <c r="F21" s="199">
        <v>3.08005</v>
      </c>
      <c r="G21" s="199">
        <v>2.5770469999999999</v>
      </c>
      <c r="H21" s="199">
        <v>2.937983</v>
      </c>
      <c r="I21" s="199">
        <v>3.7301669999999998</v>
      </c>
      <c r="J21" s="199">
        <v>2.056438</v>
      </c>
      <c r="K21" s="199">
        <v>2.9855459999999998</v>
      </c>
      <c r="L21" s="199">
        <v>3.0219230000000001</v>
      </c>
      <c r="M21" s="199">
        <v>5.2693789999999998</v>
      </c>
      <c r="N21" s="199">
        <v>4.1632800000000003</v>
      </c>
      <c r="O21" s="269">
        <v>4.4755459999999996</v>
      </c>
      <c r="P21" s="269">
        <v>6.5617200000000002</v>
      </c>
      <c r="Q21" s="269">
        <v>2.389974</v>
      </c>
      <c r="R21" s="269">
        <v>3.7908550000000001</v>
      </c>
      <c r="S21" s="277">
        <v>1.8446689999999999</v>
      </c>
      <c r="T21" s="277">
        <v>2.2394889999999998</v>
      </c>
      <c r="U21" s="277">
        <v>1.7256069999999999</v>
      </c>
      <c r="V21" s="277">
        <v>2.0709279999999999</v>
      </c>
      <c r="W21" s="277">
        <v>2.8690039999999999</v>
      </c>
      <c r="X21" s="277">
        <v>5.5005119999999996</v>
      </c>
      <c r="Y21" s="277">
        <v>6.7384680000000001</v>
      </c>
      <c r="Z21" s="277">
        <v>3.1147619999999998</v>
      </c>
      <c r="AA21" s="277">
        <v>1.741905</v>
      </c>
      <c r="AB21" s="277">
        <v>1.7884880000000001</v>
      </c>
      <c r="AC21" s="277">
        <v>1.562249</v>
      </c>
      <c r="AD21" s="277">
        <v>4.504327</v>
      </c>
      <c r="AE21" s="277">
        <v>1.9953730000000001</v>
      </c>
      <c r="AF21" s="277">
        <v>1.812341</v>
      </c>
      <c r="AG21" s="277">
        <v>0.79570600000000002</v>
      </c>
      <c r="AH21" s="277">
        <v>1.97</v>
      </c>
      <c r="AI21" s="277">
        <v>2.4927350000000001</v>
      </c>
      <c r="AJ21" s="277">
        <v>3.3716390000000001</v>
      </c>
      <c r="AK21" s="277">
        <v>3.6272929999999999</v>
      </c>
      <c r="AL21" s="277">
        <v>2.9313699999999998</v>
      </c>
      <c r="AM21" s="277">
        <v>2.178531</v>
      </c>
      <c r="AN21" s="277">
        <v>2.81</v>
      </c>
      <c r="AO21" s="277">
        <v>2.4458769999999999</v>
      </c>
      <c r="AP21" s="277">
        <v>3.1847349999999999</v>
      </c>
      <c r="AQ21" s="277">
        <v>3.75</v>
      </c>
      <c r="AR21" s="277">
        <v>2.884484</v>
      </c>
      <c r="AS21" s="277">
        <v>4.8578020000000004</v>
      </c>
      <c r="AT21" s="277">
        <v>4.5469689999999998</v>
      </c>
      <c r="AU21" s="277">
        <v>5.64</v>
      </c>
      <c r="AV21" s="277">
        <v>6.6659730000000001</v>
      </c>
      <c r="AW21" s="277">
        <v>4.9142910000000004</v>
      </c>
      <c r="AX21" s="277">
        <v>7.205997</v>
      </c>
      <c r="AY21" s="277">
        <v>19.010000000000002</v>
      </c>
      <c r="AZ21" s="277">
        <v>6.4808159999999999</v>
      </c>
      <c r="BA21" s="277">
        <v>5.4</v>
      </c>
      <c r="BB21" s="277">
        <v>6.94</v>
      </c>
      <c r="BC21" s="277">
        <v>6.11</v>
      </c>
      <c r="BD21" s="277">
        <v>4.4000000000000004</v>
      </c>
      <c r="BE21" s="277">
        <v>0.49304399999999998</v>
      </c>
      <c r="BF21" s="199">
        <f ca="1">SUM(OFFSET(BF21,0,-1,):OFFSET(BF21,0,-8))</f>
        <v>56.039856999999991</v>
      </c>
      <c r="BH21" s="36"/>
    </row>
    <row r="22" spans="1:60" ht="15" x14ac:dyDescent="0.2">
      <c r="A22" s="194" t="s">
        <v>40</v>
      </c>
      <c r="B22" s="206">
        <f>IFERROR(B21/B18,"")</f>
        <v>0.9964965213169612</v>
      </c>
      <c r="C22" s="206">
        <f>IFERROR(C21/C18,"")</f>
        <v>1.0124254325540165</v>
      </c>
      <c r="D22" s="206">
        <f t="shared" ref="D22:J22" si="33">IFERROR(D21/D18,"")</f>
        <v>0.78787878787878796</v>
      </c>
      <c r="E22" s="206">
        <f t="shared" si="33"/>
        <v>1.8769226062454685</v>
      </c>
      <c r="F22" s="206">
        <f t="shared" si="33"/>
        <v>4.4965546439312094</v>
      </c>
      <c r="G22" s="206">
        <f t="shared" si="33"/>
        <v>0.74155571350055671</v>
      </c>
      <c r="H22" s="206">
        <f t="shared" si="33"/>
        <v>0.77228419486803934</v>
      </c>
      <c r="I22" s="206">
        <f t="shared" si="33"/>
        <v>0.44458289860316635</v>
      </c>
      <c r="J22" s="206">
        <f t="shared" si="33"/>
        <v>0.44085740507345378</v>
      </c>
      <c r="K22" s="206">
        <f t="shared" ref="K22:S22" si="34">IFERROR(K21/K18,"")</f>
        <v>2.5820692732869133</v>
      </c>
      <c r="L22" s="206">
        <f t="shared" si="34"/>
        <v>0.84426656594065908</v>
      </c>
      <c r="M22" s="206">
        <f t="shared" si="34"/>
        <v>0.81554790848443115</v>
      </c>
      <c r="N22" s="206">
        <f t="shared" si="34"/>
        <v>0.97315529583637694</v>
      </c>
      <c r="O22" s="206">
        <f t="shared" si="34"/>
        <v>0.8610718892883219</v>
      </c>
      <c r="P22" s="206">
        <f t="shared" si="34"/>
        <v>0.91389188874500116</v>
      </c>
      <c r="Q22" s="206">
        <f t="shared" si="34"/>
        <v>0.81636588892452711</v>
      </c>
      <c r="R22" s="206">
        <f t="shared" si="34"/>
        <v>0.86020313460844622</v>
      </c>
      <c r="S22" s="206">
        <f t="shared" si="34"/>
        <v>0.71870631468543456</v>
      </c>
      <c r="T22" s="206">
        <f t="shared" ref="T22:AP22" si="35">IFERROR(T21/T18,"")</f>
        <v>1.3177983979211694</v>
      </c>
      <c r="U22" s="206">
        <f t="shared" si="35"/>
        <v>0.50676878356896393</v>
      </c>
      <c r="V22" s="206">
        <f t="shared" si="35"/>
        <v>0.56503981745659937</v>
      </c>
      <c r="W22" s="206">
        <f t="shared" si="35"/>
        <v>0.76539001355504088</v>
      </c>
      <c r="X22" s="206">
        <f t="shared" si="35"/>
        <v>0.69704847723657914</v>
      </c>
      <c r="Y22" s="206">
        <f t="shared" si="35"/>
        <v>0.74477244847218971</v>
      </c>
      <c r="Z22" s="206">
        <f t="shared" si="35"/>
        <v>0.79276787739079768</v>
      </c>
      <c r="AA22" s="206">
        <f t="shared" si="35"/>
        <v>0.63621866808283567</v>
      </c>
      <c r="AB22" s="206">
        <f t="shared" si="35"/>
        <v>0.51708487650305457</v>
      </c>
      <c r="AC22" s="206">
        <f t="shared" si="35"/>
        <v>0.65680923153375825</v>
      </c>
      <c r="AD22" s="206">
        <f t="shared" si="35"/>
        <v>0.66030320728086822</v>
      </c>
      <c r="AE22" s="206">
        <f t="shared" si="35"/>
        <v>0.49818688877404016</v>
      </c>
      <c r="AF22" s="206">
        <f t="shared" si="35"/>
        <v>0.41497793039619957</v>
      </c>
      <c r="AG22" s="206">
        <f t="shared" si="35"/>
        <v>0.14422221908054453</v>
      </c>
      <c r="AH22" s="206">
        <f t="shared" si="35"/>
        <v>0.3716981132075472</v>
      </c>
      <c r="AI22" s="206">
        <f t="shared" si="35"/>
        <v>0.46571815470062894</v>
      </c>
      <c r="AJ22" s="206">
        <f t="shared" si="35"/>
        <v>0.75858659196383604</v>
      </c>
      <c r="AK22" s="206">
        <f t="shared" si="35"/>
        <v>0.77257452068892662</v>
      </c>
      <c r="AL22" s="206">
        <f t="shared" si="35"/>
        <v>1.0371651707922185</v>
      </c>
      <c r="AM22" s="206">
        <f t="shared" si="35"/>
        <v>0.87999516888113138</v>
      </c>
      <c r="AN22" s="206">
        <f t="shared" si="35"/>
        <v>0.65962441314553999</v>
      </c>
      <c r="AO22" s="206">
        <f t="shared" si="35"/>
        <v>0.58111085662803807</v>
      </c>
      <c r="AP22" s="206">
        <f t="shared" si="35"/>
        <v>0.57422673980838512</v>
      </c>
      <c r="AQ22" s="206">
        <f t="shared" ref="AQ22" si="36">IFERROR(AQ21/AQ18,"")</f>
        <v>0.54744525547445255</v>
      </c>
      <c r="AR22" s="206">
        <f t="shared" ref="AR22:AS22" si="37">IFERROR(AR21/AR18,"")</f>
        <v>0.48339448208296665</v>
      </c>
      <c r="AS22" s="206">
        <f t="shared" si="37"/>
        <v>0.72737364736752042</v>
      </c>
      <c r="AT22" s="206">
        <f t="shared" ref="AT22:AU22" si="38">IFERROR(AT21/AT18,"")</f>
        <v>0.7519519131163005</v>
      </c>
      <c r="AU22" s="206">
        <f t="shared" si="38"/>
        <v>2.7434548657896043</v>
      </c>
      <c r="AV22" s="206">
        <f t="shared" ref="AV22:AW22" si="39">IFERROR(AV21/AV18,"")</f>
        <v>941.52161016949151</v>
      </c>
      <c r="AW22" s="206" t="str">
        <f t="shared" si="39"/>
        <v/>
      </c>
      <c r="AX22" s="206" t="str">
        <f t="shared" ref="AX22:BA22" si="40">IFERROR(AX21/AX18,"")</f>
        <v/>
      </c>
      <c r="AY22" s="206" t="str">
        <f t="shared" si="40"/>
        <v/>
      </c>
      <c r="AZ22" s="206" t="str">
        <f t="shared" si="40"/>
        <v/>
      </c>
      <c r="BA22" s="206" t="str">
        <f t="shared" si="40"/>
        <v/>
      </c>
      <c r="BB22" s="206">
        <f t="shared" ref="BB22:BC22" si="41">IFERROR(BB21/BB18,"")</f>
        <v>1.5808656036446471</v>
      </c>
      <c r="BC22" s="206">
        <f t="shared" si="41"/>
        <v>0.93425076452599398</v>
      </c>
      <c r="BD22" s="206">
        <f t="shared" ref="BD22:BE22" si="42">IFERROR(BD21/BD18,"")</f>
        <v>1.3293051359516617</v>
      </c>
      <c r="BE22" s="206">
        <f t="shared" si="42"/>
        <v>2.9620435675922479</v>
      </c>
      <c r="BF22" s="197">
        <f ca="1">+BF21/BF18</f>
        <v>3.8899132985813156</v>
      </c>
    </row>
    <row r="23" spans="1:60" ht="15" x14ac:dyDescent="0.2">
      <c r="A23" s="194" t="s">
        <v>50</v>
      </c>
      <c r="B23" s="206">
        <f>IFERROR(B21/B19,"")</f>
        <v>0.66593070690012401</v>
      </c>
      <c r="C23" s="206">
        <f>IFERROR(C21/C19,"")</f>
        <v>0.9786299209816125</v>
      </c>
      <c r="D23" s="206">
        <f t="shared" ref="D23:J23" si="43">IFERROR(D21/D19,"")</f>
        <v>0.68421052631578949</v>
      </c>
      <c r="E23" s="206">
        <f t="shared" si="43"/>
        <v>0.92027380229496636</v>
      </c>
      <c r="F23" s="206">
        <f t="shared" si="43"/>
        <v>0.85596818295633825</v>
      </c>
      <c r="G23" s="206">
        <f t="shared" si="43"/>
        <v>0.6066856147505959</v>
      </c>
      <c r="H23" s="206">
        <f t="shared" si="43"/>
        <v>0.74882717896461426</v>
      </c>
      <c r="I23" s="206">
        <f t="shared" si="43"/>
        <v>0.9165576716251117</v>
      </c>
      <c r="J23" s="206">
        <f t="shared" si="43"/>
        <v>0.57710239000276431</v>
      </c>
      <c r="K23" s="206">
        <f t="shared" ref="K23:S23" si="44">IFERROR(K21/K19,"")</f>
        <v>0.81625485459787317</v>
      </c>
      <c r="L23" s="206">
        <f t="shared" si="44"/>
        <v>0.75512961472915108</v>
      </c>
      <c r="M23" s="206">
        <f t="shared" si="44"/>
        <v>1.1095293482989352</v>
      </c>
      <c r="N23" s="206">
        <f t="shared" si="44"/>
        <v>0.74084843239149478</v>
      </c>
      <c r="O23" s="206">
        <f t="shared" si="44"/>
        <v>0.83796438627111824</v>
      </c>
      <c r="P23" s="206">
        <f t="shared" si="44"/>
        <v>5.5939928081473562</v>
      </c>
      <c r="Q23" s="206">
        <f t="shared" si="44"/>
        <v>1.1671755412041867</v>
      </c>
      <c r="R23" s="206">
        <f t="shared" si="44"/>
        <v>0.73910792831295236</v>
      </c>
      <c r="S23" s="206">
        <f t="shared" si="44"/>
        <v>0.62398191514623413</v>
      </c>
      <c r="T23" s="206">
        <f t="shared" ref="T23:AP23" si="45">IFERROR(T21/T19,"")</f>
        <v>0.65486404522868014</v>
      </c>
      <c r="U23" s="206">
        <f t="shared" si="45"/>
        <v>0.81625608842927633</v>
      </c>
      <c r="V23" s="206">
        <f t="shared" si="45"/>
        <v>0.44459348230344781</v>
      </c>
      <c r="W23" s="206">
        <f t="shared" si="45"/>
        <v>0.73342878886764529</v>
      </c>
      <c r="X23" s="206">
        <f t="shared" si="45"/>
        <v>1.3420999273625531</v>
      </c>
      <c r="Y23" s="206" t="str">
        <f t="shared" si="45"/>
        <v/>
      </c>
      <c r="Z23" s="206">
        <f t="shared" si="45"/>
        <v>3.7697208378012674</v>
      </c>
      <c r="AA23" s="206">
        <f t="shared" si="45"/>
        <v>0.7585105210972789</v>
      </c>
      <c r="AB23" s="206">
        <f t="shared" si="45"/>
        <v>0.47468859051709955</v>
      </c>
      <c r="AC23" s="206">
        <f t="shared" si="45"/>
        <v>0.52695793373666289</v>
      </c>
      <c r="AD23" s="206">
        <f t="shared" si="45"/>
        <v>0.62280027399010396</v>
      </c>
      <c r="AE23" s="206">
        <f t="shared" si="45"/>
        <v>0.71396629134684331</v>
      </c>
      <c r="AF23" s="206">
        <f t="shared" si="45"/>
        <v>0.37693598306353437</v>
      </c>
      <c r="AG23" s="206">
        <f t="shared" si="45"/>
        <v>0.15240131289762757</v>
      </c>
      <c r="AH23" s="206">
        <f t="shared" si="45"/>
        <v>0.46682464454976308</v>
      </c>
      <c r="AI23" s="206">
        <f t="shared" si="45"/>
        <v>0.54353400512236594</v>
      </c>
      <c r="AJ23" s="206">
        <f t="shared" si="45"/>
        <v>0.62699529796158215</v>
      </c>
      <c r="AK23" s="206">
        <f t="shared" si="45"/>
        <v>0.6205379237455223</v>
      </c>
      <c r="AL23" s="206">
        <f t="shared" si="45"/>
        <v>0.57243336269670153</v>
      </c>
      <c r="AM23" s="206">
        <f t="shared" si="45"/>
        <v>0.42518043319580467</v>
      </c>
      <c r="AN23" s="206">
        <f t="shared" si="45"/>
        <v>0.60691144708423328</v>
      </c>
      <c r="AO23" s="206">
        <f t="shared" si="45"/>
        <v>0.59109951730889732</v>
      </c>
      <c r="AP23" s="206">
        <f t="shared" si="45"/>
        <v>0.5844933938491863</v>
      </c>
      <c r="AQ23" s="206">
        <f t="shared" ref="AQ23" si="46">IFERROR(AQ21/AQ19,"")</f>
        <v>0.52816901408450712</v>
      </c>
      <c r="AR23" s="206">
        <f t="shared" ref="AR23:AS23" si="47">IFERROR(AR21/AR19,"")</f>
        <v>0.49773399926008138</v>
      </c>
      <c r="AS23" s="206">
        <f t="shared" si="47"/>
        <v>0.62611143175532569</v>
      </c>
      <c r="AT23" s="206">
        <f t="shared" ref="AT23:AU23" si="48">IFERROR(AT21/AT19,"")</f>
        <v>1.0081870580005299</v>
      </c>
      <c r="AU23" s="206">
        <f t="shared" si="48"/>
        <v>0.73725490196078425</v>
      </c>
      <c r="AV23" s="206">
        <f t="shared" ref="AV23:AW23" si="49">IFERROR(AV21/AV19,"")</f>
        <v>0.92236354609677851</v>
      </c>
      <c r="AW23" s="206">
        <f t="shared" si="49"/>
        <v>0.77678676853551809</v>
      </c>
      <c r="AX23" s="206">
        <f t="shared" ref="AX23:AY23" si="50">IFERROR(AX21/AX19,"")</f>
        <v>0.69377983658907416</v>
      </c>
      <c r="AY23" s="206">
        <f t="shared" si="50"/>
        <v>0.76963562753036441</v>
      </c>
      <c r="AZ23" s="206">
        <f t="shared" ref="AZ23:BA23" si="51">IFERROR(AZ21/AZ19,"")</f>
        <v>0.68525627313836512</v>
      </c>
      <c r="BA23" s="206">
        <f t="shared" si="51"/>
        <v>0.75524475524475521</v>
      </c>
      <c r="BB23" s="206">
        <f t="shared" ref="BB23:BC23" si="52">IFERROR(BB21/BB19,"")</f>
        <v>0.92042440318302388</v>
      </c>
      <c r="BC23" s="206">
        <f t="shared" si="52"/>
        <v>1.0268907563025211</v>
      </c>
      <c r="BD23" s="206">
        <f t="shared" ref="BD23:BE23" si="53">IFERROR(BD21/BD19,"")</f>
        <v>0.64516129032258063</v>
      </c>
      <c r="BE23" s="206">
        <f t="shared" si="53"/>
        <v>0.89580354401309603</v>
      </c>
      <c r="BF23" s="197">
        <f ca="1">+BF21/BF19</f>
        <v>0.77238318143183871</v>
      </c>
    </row>
    <row r="24" spans="1:60" ht="15" x14ac:dyDescent="0.2">
      <c r="A24" s="194" t="s">
        <v>114</v>
      </c>
      <c r="B24" s="206">
        <f>IFERROR(B21/(SUM(B18:B21)),"")</f>
        <v>0.21783411557613475</v>
      </c>
      <c r="C24" s="206">
        <f>IFERROR(C21/(SUM(C18:C21)),"")</f>
        <v>0.25673712659249637</v>
      </c>
      <c r="D24" s="206">
        <f t="shared" ref="D24:J24" si="54">IFERROR(D21/(SUM(D18:D21)),"")</f>
        <v>0.2166666666666667</v>
      </c>
      <c r="E24" s="206">
        <f t="shared" si="54"/>
        <v>0.28337512183887531</v>
      </c>
      <c r="F24" s="206">
        <f t="shared" si="54"/>
        <v>0.3143973264412025</v>
      </c>
      <c r="G24" s="206">
        <f t="shared" si="54"/>
        <v>0.19713822028818984</v>
      </c>
      <c r="H24" s="206">
        <f t="shared" si="54"/>
        <v>0.21156417326500351</v>
      </c>
      <c r="I24" s="206">
        <f t="shared" si="54"/>
        <v>0.18955510714821466</v>
      </c>
      <c r="J24" s="206">
        <f t="shared" si="54"/>
        <v>0.15826929063743311</v>
      </c>
      <c r="K24" s="206">
        <f t="shared" ref="K24:S24" si="55">IFERROR(K21/(SUM(K18:K21)),"")</f>
        <v>0.26764807263635343</v>
      </c>
      <c r="L24" s="206">
        <f t="shared" si="55"/>
        <v>0.21494995848842088</v>
      </c>
      <c r="M24" s="206">
        <f t="shared" si="55"/>
        <v>0.24214088985270582</v>
      </c>
      <c r="N24" s="206">
        <f t="shared" si="55"/>
        <v>0.24339198375796622</v>
      </c>
      <c r="O24" s="206">
        <f t="shared" si="55"/>
        <v>0.25690306154927689</v>
      </c>
      <c r="P24" s="206">
        <f t="shared" si="55"/>
        <v>0.32474240350218098</v>
      </c>
      <c r="Q24" s="206">
        <f t="shared" si="55"/>
        <v>0.22913670799449415</v>
      </c>
      <c r="R24" s="206">
        <f t="shared" si="55"/>
        <v>0.2388903694510611</v>
      </c>
      <c r="S24" s="206">
        <f t="shared" si="55"/>
        <v>0.20350394068665614</v>
      </c>
      <c r="T24" s="206">
        <f t="shared" ref="T24:AP24" si="56">IFERROR(T21/(SUM(T18:T21)),"")</f>
        <v>0.25143155016086866</v>
      </c>
      <c r="U24" s="206">
        <f t="shared" si="56"/>
        <v>0.1978522750282227</v>
      </c>
      <c r="V24" s="206">
        <f t="shared" si="56"/>
        <v>0.1570363964785923</v>
      </c>
      <c r="W24" s="206">
        <f t="shared" si="56"/>
        <v>0.19262495208721164</v>
      </c>
      <c r="X24" s="206">
        <f t="shared" si="56"/>
        <v>0.23485170324646706</v>
      </c>
      <c r="Y24" s="206">
        <f t="shared" si="56"/>
        <v>0.30245246870790399</v>
      </c>
      <c r="Z24" s="206">
        <f t="shared" si="56"/>
        <v>0.27766093039832362</v>
      </c>
      <c r="AA24" s="206">
        <f t="shared" si="56"/>
        <v>0.22110124069693082</v>
      </c>
      <c r="AB24" s="206">
        <f t="shared" si="56"/>
        <v>0.17229577154342596</v>
      </c>
      <c r="AC24" s="206">
        <f t="shared" si="56"/>
        <v>0.19736106391230582</v>
      </c>
      <c r="AD24" s="206">
        <f t="shared" si="56"/>
        <v>0.22578744547521273</v>
      </c>
      <c r="AE24" s="206">
        <f t="shared" si="56"/>
        <v>0.201667982738022</v>
      </c>
      <c r="AF24" s="206">
        <f t="shared" si="56"/>
        <v>0.15037079505628714</v>
      </c>
      <c r="AG24" s="206">
        <f t="shared" si="56"/>
        <v>5.9857028762225109E-2</v>
      </c>
      <c r="AH24" s="206">
        <f t="shared" si="56"/>
        <v>0.14935557240333586</v>
      </c>
      <c r="AI24" s="206">
        <f t="shared" si="56"/>
        <v>0.17658312657758699</v>
      </c>
      <c r="AJ24" s="206">
        <f t="shared" si="56"/>
        <v>0.22543778862235675</v>
      </c>
      <c r="AK24" s="206">
        <f t="shared" si="56"/>
        <v>0.22824435060634976</v>
      </c>
      <c r="AL24" s="206">
        <f t="shared" si="56"/>
        <v>0.23307321638208053</v>
      </c>
      <c r="AM24" s="206">
        <f t="shared" si="56"/>
        <v>0.1992949350166876</v>
      </c>
      <c r="AN24" s="206">
        <f t="shared" si="56"/>
        <v>0.21239606953892667</v>
      </c>
      <c r="AO24" s="206">
        <f t="shared" si="56"/>
        <v>0.19824676527845345</v>
      </c>
      <c r="AP24" s="206">
        <f t="shared" si="56"/>
        <v>0.19278901811435317</v>
      </c>
      <c r="AQ24" s="206">
        <f t="shared" ref="AQ24" si="57">IFERROR(AQ21/(SUM(AQ18:AQ21)),"")</f>
        <v>0.1768033946251768</v>
      </c>
      <c r="AR24" s="206">
        <f t="shared" ref="AR24:AS24" si="58">IFERROR(AR21/(SUM(AR18:AR21)),"")</f>
        <v>0.17455132285160288</v>
      </c>
      <c r="AS24" s="206">
        <f t="shared" si="58"/>
        <v>0.20906305035681177</v>
      </c>
      <c r="AT24" s="206">
        <f t="shared" ref="AT24:AU24" si="59">IFERROR(AT21/(SUM(AT18:AT21)),"")</f>
        <v>0.26835351044431666</v>
      </c>
      <c r="AU24" s="206">
        <f t="shared" si="59"/>
        <v>0.29274670216168525</v>
      </c>
      <c r="AV24" s="206">
        <f t="shared" ref="AV24:AW24" si="60">IFERROR(AV21/(SUM(AV18:AV21)),"")</f>
        <v>0.37548094961578388</v>
      </c>
      <c r="AW24" s="206">
        <f t="shared" si="60"/>
        <v>0.32890841400170029</v>
      </c>
      <c r="AX24" s="206">
        <f t="shared" ref="AX24:AY24" si="61">IFERROR(AX21/(SUM(AX18:AX21)),"")</f>
        <v>0.31330966625506529</v>
      </c>
      <c r="AY24" s="206">
        <f t="shared" si="61"/>
        <v>0.39444031295363358</v>
      </c>
      <c r="AZ24" s="206">
        <f t="shared" ref="AZ24:BA24" si="62">IFERROR(AZ21/(SUM(AZ18:AZ21)),"")</f>
        <v>0.32065403603865789</v>
      </c>
      <c r="BA24" s="206">
        <f t="shared" si="62"/>
        <v>0.34438775510204078</v>
      </c>
      <c r="BB24" s="206">
        <f t="shared" ref="BB24:BC24" si="63">IFERROR(BB21/(SUM(BB18:BB21)),"")</f>
        <v>0.30451952610794208</v>
      </c>
      <c r="BC24" s="206">
        <f t="shared" si="63"/>
        <v>0.27950594693504122</v>
      </c>
      <c r="BD24" s="206">
        <f t="shared" ref="BD24:BE24" si="64">IFERROR(BD21/(SUM(BD18:BD21)),"")</f>
        <v>0.25462962962962965</v>
      </c>
      <c r="BE24" s="206">
        <f t="shared" si="64"/>
        <v>0.35502283680415792</v>
      </c>
      <c r="BF24" s="197">
        <f ca="1">IFERROR(BF21/(SUM(BF18:BF21)),"")</f>
        <v>0.32886375598143752</v>
      </c>
    </row>
    <row r="25" spans="1:60" ht="15" x14ac:dyDescent="0.2">
      <c r="A25" s="187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201"/>
    </row>
    <row r="26" spans="1:60" ht="15" x14ac:dyDescent="0.2">
      <c r="A26" s="187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5"/>
    </row>
    <row r="27" spans="1:60" ht="15" x14ac:dyDescent="0.2">
      <c r="A27" s="187"/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201"/>
    </row>
    <row r="28" spans="1:60" ht="18" customHeight="1" x14ac:dyDescent="0.2">
      <c r="A28" s="190" t="s">
        <v>97</v>
      </c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201"/>
    </row>
    <row r="29" spans="1:60" ht="15" x14ac:dyDescent="0.2">
      <c r="A29" s="200" t="s">
        <v>96</v>
      </c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201"/>
    </row>
    <row r="30" spans="1:60" ht="15" x14ac:dyDescent="0.2">
      <c r="A30" s="234" t="s">
        <v>117</v>
      </c>
    </row>
    <row r="31" spans="1:60" ht="18" customHeight="1" x14ac:dyDescent="0.2">
      <c r="A31" s="235" t="s">
        <v>95</v>
      </c>
    </row>
  </sheetData>
  <conditionalFormatting sqref="B12">
    <cfRule type="colorScale" priority="27307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B13">
    <cfRule type="colorScale" priority="27308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B14">
    <cfRule type="colorScale" priority="27309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B22">
    <cfRule type="colorScale" priority="27310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B23">
    <cfRule type="colorScale" priority="27311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B24">
    <cfRule type="colorScale" priority="27312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B11:Y11">
    <cfRule type="expression" dxfId="63" priority="16699">
      <formula>AND(B$11&gt;#REF!,B$8&lt;#REF!)</formula>
    </cfRule>
    <cfRule type="expression" dxfId="62" priority="16698">
      <formula>AND(B$11&lt;#REF!,B$8&gt;#REF!)</formula>
    </cfRule>
  </conditionalFormatting>
  <conditionalFormatting sqref="B21:BE21">
    <cfRule type="expression" dxfId="61" priority="16700">
      <formula>AND(B$21&lt;#REF!,B$18&gt;#REF!)</formula>
    </cfRule>
    <cfRule type="expression" dxfId="60" priority="16701">
      <formula>AND(B$21&gt;#REF!,B$18&lt;#REF!)</formula>
    </cfRule>
  </conditionalFormatting>
  <conditionalFormatting sqref="C12">
    <cfRule type="colorScale" priority="27313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C13">
    <cfRule type="colorScale" priority="27314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C14">
    <cfRule type="colorScale" priority="27315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C22">
    <cfRule type="colorScale" priority="27316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C23">
    <cfRule type="colorScale" priority="27317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C24">
    <cfRule type="colorScale" priority="27318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D12">
    <cfRule type="colorScale" priority="2731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D13">
    <cfRule type="colorScale" priority="27320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D14">
    <cfRule type="colorScale" priority="27321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D22">
    <cfRule type="colorScale" priority="27322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D23">
    <cfRule type="colorScale" priority="27323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D24">
    <cfRule type="colorScale" priority="27324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E12:J12">
    <cfRule type="colorScale" priority="27325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E13:J13">
    <cfRule type="colorScale" priority="27326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E14:J14">
    <cfRule type="colorScale" priority="27327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E22:J22">
    <cfRule type="colorScale" priority="27328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E23:J23">
    <cfRule type="colorScale" priority="27329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E24:J24">
    <cfRule type="colorScale" priority="27330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K12:S12">
    <cfRule type="colorScale" priority="27333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K13:S13">
    <cfRule type="colorScale" priority="27334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K14:S14">
    <cfRule type="colorScale" priority="27335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K22:S22">
    <cfRule type="colorScale" priority="27336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K23:S23">
    <cfRule type="colorScale" priority="27337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K24:S24">
    <cfRule type="colorScale" priority="27338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T12:V12">
    <cfRule type="colorScale" priority="2733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T13:V13">
    <cfRule type="colorScale" priority="27340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T14:V14">
    <cfRule type="colorScale" priority="27341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T22:V22">
    <cfRule type="colorScale" priority="27342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T23:V23">
    <cfRule type="colorScale" priority="27343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T24:V24">
    <cfRule type="colorScale" priority="27344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W12">
    <cfRule type="colorScale" priority="27345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W13">
    <cfRule type="colorScale" priority="27346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W14">
    <cfRule type="colorScale" priority="27347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W22">
    <cfRule type="colorScale" priority="27348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W23">
    <cfRule type="colorScale" priority="27349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W24">
    <cfRule type="colorScale" priority="27350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X12">
    <cfRule type="colorScale" priority="27351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X13">
    <cfRule type="colorScale" priority="27352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X14">
    <cfRule type="colorScale" priority="27353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X22">
    <cfRule type="colorScale" priority="27354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X23">
    <cfRule type="colorScale" priority="27355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X24">
    <cfRule type="colorScale" priority="27356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Y12">
    <cfRule type="colorScale" priority="27357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Y13">
    <cfRule type="colorScale" priority="27358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Y14">
    <cfRule type="colorScale" priority="27359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Y22">
    <cfRule type="colorScale" priority="27360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Y23">
    <cfRule type="colorScale" priority="27361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Y24">
    <cfRule type="colorScale" priority="27362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Z12">
    <cfRule type="colorScale" priority="27363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Z13">
    <cfRule type="colorScale" priority="27364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Z14">
    <cfRule type="colorScale" priority="27365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Z22">
    <cfRule type="colorScale" priority="27366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Z23">
    <cfRule type="colorScale" priority="27367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Z24">
    <cfRule type="colorScale" priority="27368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A12">
    <cfRule type="colorScale" priority="2736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A13">
    <cfRule type="colorScale" priority="27370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A14">
    <cfRule type="colorScale" priority="27371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A22">
    <cfRule type="colorScale" priority="27372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A23">
    <cfRule type="colorScale" priority="27373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A24">
    <cfRule type="colorScale" priority="27374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B12">
    <cfRule type="colorScale" priority="27375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B13">
    <cfRule type="colorScale" priority="27376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B14">
    <cfRule type="colorScale" priority="27377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B22">
    <cfRule type="colorScale" priority="27378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B23">
    <cfRule type="colorScale" priority="27379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B24">
    <cfRule type="colorScale" priority="27380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C12">
    <cfRule type="colorScale" priority="27381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C13">
    <cfRule type="colorScale" priority="27382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C14">
    <cfRule type="colorScale" priority="27383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C22">
    <cfRule type="colorScale" priority="27384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C23">
    <cfRule type="colorScale" priority="27385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C24">
    <cfRule type="colorScale" priority="27386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D12">
    <cfRule type="colorScale" priority="27387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D13">
    <cfRule type="colorScale" priority="27388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D14">
    <cfRule type="colorScale" priority="27389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D22">
    <cfRule type="colorScale" priority="27390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D23">
    <cfRule type="colorScale" priority="27391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D24">
    <cfRule type="colorScale" priority="27392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E12">
    <cfRule type="colorScale" priority="27393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E13">
    <cfRule type="colorScale" priority="27394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E14">
    <cfRule type="colorScale" priority="27395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E22">
    <cfRule type="colorScale" priority="27396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E23">
    <cfRule type="colorScale" priority="27397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E24">
    <cfRule type="colorScale" priority="27398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F12">
    <cfRule type="colorScale" priority="2739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F13">
    <cfRule type="colorScale" priority="27400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F14">
    <cfRule type="colorScale" priority="27401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F22">
    <cfRule type="colorScale" priority="27402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F23">
    <cfRule type="colorScale" priority="27403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F24">
    <cfRule type="colorScale" priority="27404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G12">
    <cfRule type="colorScale" priority="27405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G13">
    <cfRule type="colorScale" priority="27406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G14">
    <cfRule type="colorScale" priority="27407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G22">
    <cfRule type="colorScale" priority="27408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G23">
    <cfRule type="colorScale" priority="27409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G24">
    <cfRule type="colorScale" priority="27410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H12">
    <cfRule type="colorScale" priority="27411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H13">
    <cfRule type="colorScale" priority="27412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H14">
    <cfRule type="colorScale" priority="27413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H22">
    <cfRule type="colorScale" priority="27414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H23">
    <cfRule type="colorScale" priority="27415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H24">
    <cfRule type="colorScale" priority="27416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conditionalFormatting sqref="AI12:BE12">
    <cfRule type="colorScale" priority="27417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I13:BE13">
    <cfRule type="colorScale" priority="27418">
      <colorScale>
        <cfvo type="min"/>
        <cfvo type="percentile" val="50"/>
        <cfvo type="formula" val="$BF$13"/>
        <color theme="5" tint="0.39997558519241921"/>
        <color theme="5" tint="0.79998168889431442"/>
        <color rgb="FF00B050"/>
      </colorScale>
    </cfRule>
  </conditionalFormatting>
  <conditionalFormatting sqref="AI14:BE14">
    <cfRule type="colorScale" priority="27419">
      <colorScale>
        <cfvo type="min"/>
        <cfvo type="percentile" val="50"/>
        <cfvo type="formula" val="$BF$14"/>
        <color theme="5" tint="0.39997558519241921"/>
        <color theme="5" tint="0.79998168889431442"/>
        <color rgb="FF00B050"/>
      </colorScale>
    </cfRule>
  </conditionalFormatting>
  <conditionalFormatting sqref="AI22:BE22">
    <cfRule type="colorScale" priority="27420">
      <colorScale>
        <cfvo type="min"/>
        <cfvo type="percentile" val="50"/>
        <cfvo type="formula" val="$BF$22"/>
        <color theme="5" tint="0.39997558519241921"/>
        <color theme="5" tint="0.79998168889431442"/>
        <color rgb="FF00B050"/>
      </colorScale>
    </cfRule>
  </conditionalFormatting>
  <conditionalFormatting sqref="AI23:BE23">
    <cfRule type="colorScale" priority="27421">
      <colorScale>
        <cfvo type="min"/>
        <cfvo type="percentile" val="50"/>
        <cfvo type="formula" val="$BF$23"/>
        <color theme="5" tint="0.39997558519241921"/>
        <color theme="5" tint="0.79998168889431442"/>
        <color rgb="FF00B050"/>
      </colorScale>
    </cfRule>
  </conditionalFormatting>
  <conditionalFormatting sqref="AI24:BE24">
    <cfRule type="colorScale" priority="27422">
      <colorScale>
        <cfvo type="min"/>
        <cfvo type="percentile" val="50"/>
        <cfvo type="formula" val="$BF$24"/>
        <color theme="5" tint="0.39997558519241921"/>
        <color theme="5" tint="0.79998168889431442"/>
        <color rgb="FF00B050"/>
      </colorScale>
    </cfRule>
  </conditionalFormatting>
  <pageMargins left="0.17" right="0.1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theme="9" tint="-0.249977111117893"/>
  </sheetPr>
  <dimension ref="A1:BH47"/>
  <sheetViews>
    <sheetView showGridLines="0" zoomScale="80" zoomScaleNormal="80" workbookViewId="0">
      <pane xSplit="1" topLeftCell="AR1" activePane="topRight" state="frozen"/>
      <selection activeCell="A2" sqref="A2"/>
      <selection pane="topRight" activeCell="A2" sqref="A2"/>
    </sheetView>
  </sheetViews>
  <sheetFormatPr defaultColWidth="9.140625" defaultRowHeight="18" customHeight="1" outlineLevelCol="1" x14ac:dyDescent="0.2"/>
  <cols>
    <col min="1" max="1" width="18" style="6" customWidth="1"/>
    <col min="2" max="25" width="7.140625" style="5" hidden="1" customWidth="1" outlineLevel="1"/>
    <col min="26" max="36" width="8.42578125" style="5" hidden="1" customWidth="1" outlineLevel="1"/>
    <col min="37" max="37" width="8.5703125" style="5" hidden="1" customWidth="1" outlineLevel="1"/>
    <col min="38" max="57" width="8.5703125" style="5" customWidth="1" outlineLevel="1"/>
    <col min="58" max="58" width="9.7109375" style="23" customWidth="1"/>
    <col min="59" max="59" width="1.5703125" style="6" customWidth="1"/>
    <col min="60" max="71" width="7.85546875" style="6" customWidth="1"/>
    <col min="72" max="16384" width="9.140625" style="6"/>
  </cols>
  <sheetData>
    <row r="1" spans="1:60" ht="21" x14ac:dyDescent="0.2">
      <c r="A1" s="4" t="s">
        <v>71</v>
      </c>
    </row>
    <row r="2" spans="1:60" ht="15" x14ac:dyDescent="0.2">
      <c r="A2" s="187" t="s">
        <v>207</v>
      </c>
    </row>
    <row r="4" spans="1:60" ht="18" customHeight="1" x14ac:dyDescent="0.2">
      <c r="A4" s="6" t="s">
        <v>62</v>
      </c>
    </row>
    <row r="5" spans="1:60" s="111" customFormat="1" ht="33" customHeight="1" thickBot="1" x14ac:dyDescent="0.25">
      <c r="B5" s="37" t="s">
        <v>120</v>
      </c>
      <c r="C5" s="37" t="s">
        <v>121</v>
      </c>
      <c r="D5" s="37" t="s">
        <v>122</v>
      </c>
      <c r="E5" s="37" t="s">
        <v>123</v>
      </c>
      <c r="F5" s="37" t="s">
        <v>124</v>
      </c>
      <c r="G5" s="37" t="s">
        <v>125</v>
      </c>
      <c r="H5" s="37" t="s">
        <v>126</v>
      </c>
      <c r="I5" s="37" t="s">
        <v>127</v>
      </c>
      <c r="J5" s="37" t="s">
        <v>128</v>
      </c>
      <c r="K5" s="37" t="s">
        <v>129</v>
      </c>
      <c r="L5" s="37" t="s">
        <v>130</v>
      </c>
      <c r="M5" s="37" t="s">
        <v>131</v>
      </c>
      <c r="N5" s="37" t="s">
        <v>137</v>
      </c>
      <c r="O5" s="37" t="s">
        <v>132</v>
      </c>
      <c r="P5" s="37" t="s">
        <v>133</v>
      </c>
      <c r="Q5" s="37" t="s">
        <v>134</v>
      </c>
      <c r="R5" s="37" t="s">
        <v>135</v>
      </c>
      <c r="S5" s="37" t="s">
        <v>136</v>
      </c>
      <c r="T5" s="37" t="s">
        <v>139</v>
      </c>
      <c r="U5" s="37" t="s">
        <v>140</v>
      </c>
      <c r="V5" s="37" t="s">
        <v>141</v>
      </c>
      <c r="W5" s="37" t="s">
        <v>142</v>
      </c>
      <c r="X5" s="37" t="s">
        <v>143</v>
      </c>
      <c r="Y5" s="37" t="s">
        <v>144</v>
      </c>
      <c r="Z5" s="37" t="s">
        <v>145</v>
      </c>
      <c r="AA5" s="37" t="s">
        <v>146</v>
      </c>
      <c r="AB5" s="37" t="s">
        <v>147</v>
      </c>
      <c r="AC5" s="37" t="s">
        <v>148</v>
      </c>
      <c r="AD5" s="37" t="s">
        <v>149</v>
      </c>
      <c r="AE5" s="37" t="s">
        <v>150</v>
      </c>
      <c r="AF5" s="37" t="s">
        <v>152</v>
      </c>
      <c r="AG5" s="37" t="s">
        <v>155</v>
      </c>
      <c r="AH5" s="37" t="s">
        <v>156</v>
      </c>
      <c r="AI5" s="37" t="s">
        <v>159</v>
      </c>
      <c r="AJ5" s="37" t="s">
        <v>161</v>
      </c>
      <c r="AK5" s="37" t="s">
        <v>164</v>
      </c>
      <c r="AL5" s="37" t="s">
        <v>166</v>
      </c>
      <c r="AM5" s="37" t="s">
        <v>167</v>
      </c>
      <c r="AN5" s="37" t="s">
        <v>170</v>
      </c>
      <c r="AO5" s="37" t="s">
        <v>173</v>
      </c>
      <c r="AP5" s="37" t="s">
        <v>175</v>
      </c>
      <c r="AQ5" s="37" t="s">
        <v>177</v>
      </c>
      <c r="AR5" s="407" t="str">
        <f>'FED-PID(ALL)'!AR5</f>
        <v xml:space="preserve">Jul'24 </v>
      </c>
      <c r="AS5" s="407" t="str">
        <f>'FED-PID(ALL)'!AS5</f>
        <v xml:space="preserve">Aug'24 </v>
      </c>
      <c r="AT5" s="407" t="str">
        <f>'FED-PID(ALL)'!AT5</f>
        <v xml:space="preserve">Sep'24 </v>
      </c>
      <c r="AU5" s="407" t="str">
        <f>'FED-PID(ALL)'!AU5</f>
        <v xml:space="preserve">Oct'24 </v>
      </c>
      <c r="AV5" s="407" t="str">
        <f>'FED-PID(ALL)'!AV5</f>
        <v>Nov'24</v>
      </c>
      <c r="AW5" s="407" t="str">
        <f>'FED-PID(ALL)'!AW5</f>
        <v>Dec'24</v>
      </c>
      <c r="AX5" s="407" t="str">
        <f>'FED-PID(ALL)'!AX5</f>
        <v>Jan'25</v>
      </c>
      <c r="AY5" s="407" t="str">
        <f>'FED-PID(ALL)'!AY5</f>
        <v>Feb'25</v>
      </c>
      <c r="AZ5" s="407" t="str">
        <f>'FED-PID(ALL)'!AZ5</f>
        <v>Mar'25</v>
      </c>
      <c r="BA5" s="407" t="str">
        <f>'FED-PID(ALL)'!BA5</f>
        <v>Apr'25</v>
      </c>
      <c r="BB5" s="407" t="str">
        <f>'FED-PID(ALL)'!BB5</f>
        <v>May'25</v>
      </c>
      <c r="BC5" s="407" t="str">
        <f>'FED-PID(ALL)'!BC5</f>
        <v>Jun'25</v>
      </c>
      <c r="BD5" s="407" t="str">
        <f>'FED-PID(ALL)'!BD5</f>
        <v>Jul'25</v>
      </c>
      <c r="BE5" s="407" t="s">
        <v>208</v>
      </c>
      <c r="BF5" s="286" t="s">
        <v>61</v>
      </c>
    </row>
    <row r="6" spans="1:60" ht="18" customHeight="1" x14ac:dyDescent="0.2">
      <c r="A6" s="82" t="s">
        <v>53</v>
      </c>
    </row>
    <row r="7" spans="1:60" ht="15" x14ac:dyDescent="0.2">
      <c r="A7" s="187" t="s">
        <v>70</v>
      </c>
      <c r="B7" s="198">
        <v>10.202026999999999</v>
      </c>
      <c r="C7" s="198">
        <v>5.6586790000000002</v>
      </c>
      <c r="D7" s="198">
        <v>5.9</v>
      </c>
      <c r="E7" s="198">
        <v>6.5770200000000001</v>
      </c>
      <c r="F7" s="198">
        <v>7.1890739999999997</v>
      </c>
      <c r="G7" s="198">
        <v>11.792555</v>
      </c>
      <c r="H7" s="198">
        <v>5.1284000000000001</v>
      </c>
      <c r="I7" s="198">
        <v>4.0988759999999997</v>
      </c>
      <c r="J7" s="198">
        <v>6.5195650000000001</v>
      </c>
      <c r="K7" s="198">
        <v>8.349043</v>
      </c>
      <c r="L7" s="198">
        <v>8.9562679999999997</v>
      </c>
      <c r="M7" s="198">
        <v>12.189719999999999</v>
      </c>
      <c r="N7" s="198">
        <v>9.0124209999999998</v>
      </c>
      <c r="O7" s="269">
        <v>11.608154000000001</v>
      </c>
      <c r="P7" s="269">
        <v>9.4560759999999995</v>
      </c>
      <c r="Q7" s="269">
        <v>7.6824659999999998</v>
      </c>
      <c r="R7" s="269">
        <v>4.174785</v>
      </c>
      <c r="S7" s="277">
        <v>9.2353190000000005</v>
      </c>
      <c r="T7" s="277">
        <v>4.3998270000000002</v>
      </c>
      <c r="U7" s="277">
        <v>4.9124590000000001</v>
      </c>
      <c r="V7" s="277">
        <v>6.7844239999999996</v>
      </c>
      <c r="W7" s="277">
        <v>4.9333039999999997</v>
      </c>
      <c r="X7" s="277">
        <v>4.3105669999999998</v>
      </c>
      <c r="Y7" s="277">
        <v>5.0757023600000002</v>
      </c>
      <c r="Z7" s="277">
        <v>4.6900839999999997</v>
      </c>
      <c r="AA7" s="277">
        <v>1.8783920000000001</v>
      </c>
      <c r="AB7" s="277">
        <v>1.5143740000000001</v>
      </c>
      <c r="AC7" s="277">
        <v>2.5401530000000001</v>
      </c>
      <c r="AD7" s="277">
        <v>0.46238099999999999</v>
      </c>
      <c r="AE7" s="277">
        <v>3.3852709999999999</v>
      </c>
      <c r="AF7" s="277">
        <v>4.1143910000000004</v>
      </c>
      <c r="AG7" s="277">
        <v>4.1865459999999999</v>
      </c>
      <c r="AH7" s="277">
        <v>2.2599999999999998</v>
      </c>
      <c r="AI7" s="277">
        <v>3.100368</v>
      </c>
      <c r="AJ7" s="277">
        <v>2.7812350000000001</v>
      </c>
      <c r="AK7" s="277">
        <v>1.972464</v>
      </c>
      <c r="AL7" s="277">
        <v>1.647999</v>
      </c>
      <c r="AM7" s="277">
        <v>2.4792139999999998</v>
      </c>
      <c r="AN7" s="277">
        <v>3.99</v>
      </c>
      <c r="AO7" s="277">
        <v>2.5682140000000002</v>
      </c>
      <c r="AP7" s="277">
        <v>3.4178730000000002</v>
      </c>
      <c r="AQ7" s="277">
        <v>3.69</v>
      </c>
      <c r="AR7" s="277">
        <v>2.8095669999999999</v>
      </c>
      <c r="AS7" s="277">
        <v>3.131888</v>
      </c>
      <c r="AT7" s="277">
        <v>2.9485399999999999</v>
      </c>
      <c r="AU7" s="277">
        <v>1.67</v>
      </c>
      <c r="AV7" s="277">
        <v>0.72912299999999997</v>
      </c>
      <c r="AW7" s="277">
        <v>0.52171400000000001</v>
      </c>
      <c r="AX7" s="277">
        <v>2.0649419999999998</v>
      </c>
      <c r="AY7" s="277">
        <v>5.2037849999999999</v>
      </c>
      <c r="AZ7" s="382">
        <v>3.0105460000000002</v>
      </c>
      <c r="BA7" s="277">
        <v>3.4135939999999998</v>
      </c>
      <c r="BB7" s="277">
        <v>6.13</v>
      </c>
      <c r="BC7" s="277">
        <v>5.25</v>
      </c>
      <c r="BD7" s="277">
        <v>4.5599999999999996</v>
      </c>
      <c r="BE7" s="277">
        <v>0.79603000000000002</v>
      </c>
      <c r="BF7" s="199">
        <f ca="1">SUM(OFFSET(BF7,0,-1,):OFFSET(BF7,0,-8))</f>
        <v>30.428896999999999</v>
      </c>
      <c r="BG7" s="187"/>
      <c r="BH7" s="187"/>
    </row>
    <row r="8" spans="1:60" ht="15" x14ac:dyDescent="0.2">
      <c r="A8" s="187" t="s">
        <v>69</v>
      </c>
      <c r="B8" s="198">
        <v>10.277956</v>
      </c>
      <c r="C8" s="198">
        <v>5.8459950000000003</v>
      </c>
      <c r="D8" s="198">
        <v>6.8</v>
      </c>
      <c r="E8" s="198">
        <v>6.9532400000000001</v>
      </c>
      <c r="F8" s="198">
        <v>8.0957489999999996</v>
      </c>
      <c r="G8" s="198">
        <v>13.566324</v>
      </c>
      <c r="H8" s="198">
        <v>8.6876119999999997</v>
      </c>
      <c r="I8" s="198">
        <v>7.570068</v>
      </c>
      <c r="J8" s="198">
        <v>7.7268610000000004</v>
      </c>
      <c r="K8" s="198">
        <v>7.0536070000000004</v>
      </c>
      <c r="L8" s="198">
        <v>8.9051709999999993</v>
      </c>
      <c r="M8" s="198">
        <v>10.601035</v>
      </c>
      <c r="N8" s="198">
        <v>9.7314080000000001</v>
      </c>
      <c r="O8" s="269">
        <v>8.5731680000000008</v>
      </c>
      <c r="P8" s="269">
        <v>7.2912299999999997</v>
      </c>
      <c r="Q8" s="269">
        <v>7.4051559999999998</v>
      </c>
      <c r="R8" s="269">
        <v>10.015677999999999</v>
      </c>
      <c r="S8" s="277">
        <v>10.727432</v>
      </c>
      <c r="T8" s="277">
        <v>6.2621039999999999</v>
      </c>
      <c r="U8" s="277">
        <v>7.3910479999999996</v>
      </c>
      <c r="V8" s="277">
        <v>7.6644649999999999</v>
      </c>
      <c r="W8" s="277">
        <v>5.7819849999999997</v>
      </c>
      <c r="X8" s="277">
        <v>4.3074700000000004</v>
      </c>
      <c r="Y8" s="277">
        <v>5.3167878599999998</v>
      </c>
      <c r="Z8" s="277">
        <v>5.7852420000000002</v>
      </c>
      <c r="AA8" s="277">
        <v>1.573804</v>
      </c>
      <c r="AB8" s="277">
        <v>1.1273200000000001</v>
      </c>
      <c r="AC8" s="277">
        <v>1.747941</v>
      </c>
      <c r="AD8" s="277">
        <v>0.54955399999999999</v>
      </c>
      <c r="AE8" s="277">
        <v>3.550141</v>
      </c>
      <c r="AF8" s="277">
        <v>3.2056520000000002</v>
      </c>
      <c r="AG8" s="277">
        <v>3.055374</v>
      </c>
      <c r="AH8" s="277">
        <v>2.02</v>
      </c>
      <c r="AI8" s="277">
        <v>2.7580789999999999</v>
      </c>
      <c r="AJ8" s="277">
        <v>2.2448730000000001</v>
      </c>
      <c r="AK8" s="277">
        <v>1.6969479999999999</v>
      </c>
      <c r="AL8" s="277">
        <v>1.289526</v>
      </c>
      <c r="AM8" s="277">
        <v>1.486998</v>
      </c>
      <c r="AN8" s="277">
        <v>2.31</v>
      </c>
      <c r="AO8" s="277">
        <v>1.8081579999999999</v>
      </c>
      <c r="AP8" s="277">
        <v>2.856274</v>
      </c>
      <c r="AQ8" s="277">
        <v>3.56</v>
      </c>
      <c r="AR8" s="277">
        <v>3.0602520000000002</v>
      </c>
      <c r="AS8" s="277">
        <v>2.684844</v>
      </c>
      <c r="AT8" s="277">
        <v>4.2391050000000003</v>
      </c>
      <c r="AU8" s="277">
        <v>1.89</v>
      </c>
      <c r="AV8" s="277">
        <v>3.0580829999999999</v>
      </c>
      <c r="AW8" s="277">
        <v>6.4270160000000001</v>
      </c>
      <c r="AX8" s="277">
        <v>4.3910099999999996</v>
      </c>
      <c r="AY8" s="277">
        <v>6.4785469999999998</v>
      </c>
      <c r="AZ8" s="382">
        <v>4.3402849999999997</v>
      </c>
      <c r="BA8" s="277">
        <v>3.2837679999999998</v>
      </c>
      <c r="BB8" s="277">
        <v>6.96</v>
      </c>
      <c r="BC8" s="277">
        <v>3.91</v>
      </c>
      <c r="BD8" s="277">
        <v>3.67</v>
      </c>
      <c r="BE8" s="277">
        <v>0.99602999999999997</v>
      </c>
      <c r="BF8" s="199">
        <f ca="1">SUM(OFFSET(BF8,0,-1,):OFFSET(BF8,0,-8))</f>
        <v>34.029640000000001</v>
      </c>
      <c r="BG8" s="187"/>
      <c r="BH8" s="187"/>
    </row>
    <row r="9" spans="1:60" ht="15" x14ac:dyDescent="0.2">
      <c r="A9" s="187" t="s">
        <v>26</v>
      </c>
      <c r="B9" s="198">
        <v>1.652288</v>
      </c>
      <c r="C9" s="198">
        <v>1.3883000000000001</v>
      </c>
      <c r="D9" s="198">
        <v>2.4946120000000001</v>
      </c>
      <c r="E9" s="198">
        <v>1.112563</v>
      </c>
      <c r="F9" s="198">
        <v>0.61945099999999997</v>
      </c>
      <c r="G9" s="198">
        <v>1.4552069999999999</v>
      </c>
      <c r="H9" s="198">
        <v>0.77724800000000005</v>
      </c>
      <c r="I9" s="198">
        <v>0.91617099999999996</v>
      </c>
      <c r="J9" s="198">
        <v>0.74002699999999999</v>
      </c>
      <c r="K9" s="198">
        <v>1.169656</v>
      </c>
      <c r="L9" s="198">
        <v>0.590866</v>
      </c>
      <c r="M9" s="198">
        <v>1.5728530000000001</v>
      </c>
      <c r="N9" s="198">
        <v>1.559134</v>
      </c>
      <c r="O9" s="198">
        <v>1.152865</v>
      </c>
      <c r="P9" s="198">
        <v>0.36262800000000001</v>
      </c>
      <c r="Q9" s="198">
        <v>0</v>
      </c>
      <c r="R9" s="198">
        <v>0</v>
      </c>
      <c r="S9" s="198">
        <v>0</v>
      </c>
      <c r="T9" s="198">
        <v>0</v>
      </c>
      <c r="U9" s="198">
        <v>0</v>
      </c>
      <c r="V9" s="198">
        <v>2.1382000000000002E-2</v>
      </c>
      <c r="W9" s="303">
        <v>2.3521E-2</v>
      </c>
      <c r="X9" s="277">
        <v>3.4210999999999998E-2</v>
      </c>
      <c r="Y9" s="277">
        <v>7.3909000000000002E-2</v>
      </c>
      <c r="Z9" s="277">
        <v>1.0691000000000001E-2</v>
      </c>
      <c r="AA9" s="277">
        <v>0</v>
      </c>
      <c r="AB9" s="277">
        <v>0.145401</v>
      </c>
      <c r="AC9" s="277">
        <v>0.355771</v>
      </c>
      <c r="AD9" s="277">
        <v>0</v>
      </c>
      <c r="AE9" s="277">
        <v>0.28500799999999998</v>
      </c>
      <c r="AF9" s="277">
        <v>7.4652999999999997E-2</v>
      </c>
      <c r="AG9" s="277">
        <v>8.9039999999999994E-2</v>
      </c>
      <c r="AH9" s="277">
        <v>4.2381000000000002E-2</v>
      </c>
      <c r="AI9" s="277">
        <v>0.42932300000000001</v>
      </c>
      <c r="AJ9" s="277">
        <v>0.12597800000000001</v>
      </c>
      <c r="AK9" s="277">
        <v>0</v>
      </c>
      <c r="AL9" s="277">
        <v>2.5662000000000001E-2</v>
      </c>
      <c r="AM9" s="277">
        <v>0</v>
      </c>
      <c r="AN9" s="277">
        <v>0</v>
      </c>
      <c r="AO9" s="277">
        <v>0</v>
      </c>
      <c r="AP9" s="277">
        <v>0</v>
      </c>
      <c r="AQ9" s="277">
        <v>3.9266000000000002E-2</v>
      </c>
      <c r="AR9" s="277">
        <v>0</v>
      </c>
      <c r="AS9" s="277">
        <v>0</v>
      </c>
      <c r="AT9" s="277">
        <v>0</v>
      </c>
      <c r="AU9" s="277">
        <v>2.1031999999999999E-2</v>
      </c>
      <c r="AV9" s="277">
        <v>0</v>
      </c>
      <c r="AW9" s="277">
        <v>0.33088499999999998</v>
      </c>
      <c r="AX9" s="277">
        <v>0.19402</v>
      </c>
      <c r="AY9" s="277">
        <v>0.201602</v>
      </c>
      <c r="AZ9" s="277">
        <v>0.65321700000000005</v>
      </c>
      <c r="BA9" s="277">
        <v>0.192466</v>
      </c>
      <c r="BB9" s="277">
        <v>0.28150399999999998</v>
      </c>
      <c r="BC9" s="277">
        <v>0.45530599999999999</v>
      </c>
      <c r="BD9" s="277">
        <v>0.346827</v>
      </c>
      <c r="BE9" s="277">
        <v>1.6330000000000001E-2</v>
      </c>
      <c r="BF9" s="199">
        <f ca="1">SUM(OFFSET(BF9,0,-1,):OFFSET(BF9,0,-8))</f>
        <v>2.341272</v>
      </c>
      <c r="BG9" s="187"/>
      <c r="BH9" s="187"/>
    </row>
    <row r="10" spans="1:60" ht="15" x14ac:dyDescent="0.2">
      <c r="A10" s="187" t="s">
        <v>31</v>
      </c>
      <c r="B10" s="199">
        <v>3.6464059999999998</v>
      </c>
      <c r="C10" s="199">
        <v>2.125232</v>
      </c>
      <c r="D10" s="199">
        <v>3.1</v>
      </c>
      <c r="E10" s="199">
        <v>2.2796240000000001</v>
      </c>
      <c r="F10" s="199">
        <v>2.177743</v>
      </c>
      <c r="G10" s="199">
        <v>6.0513859999999999</v>
      </c>
      <c r="H10" s="199">
        <v>3.158121</v>
      </c>
      <c r="I10" s="199">
        <v>1.800848</v>
      </c>
      <c r="J10" s="199">
        <v>1.7219690000000001</v>
      </c>
      <c r="K10" s="199">
        <v>2.0673870000000001</v>
      </c>
      <c r="L10" s="199">
        <v>1.8211109999999999</v>
      </c>
      <c r="M10" s="199">
        <v>3.0897220000000001</v>
      </c>
      <c r="N10" s="199">
        <v>1.9563809999999999</v>
      </c>
      <c r="O10" s="269">
        <v>2.0977549999999998</v>
      </c>
      <c r="P10" s="269">
        <v>1.526904</v>
      </c>
      <c r="Q10" s="269">
        <v>1.5689580000000001</v>
      </c>
      <c r="R10" s="269">
        <v>2.5537290000000001</v>
      </c>
      <c r="S10" s="277">
        <v>1.85825</v>
      </c>
      <c r="T10" s="277">
        <v>1.578789</v>
      </c>
      <c r="U10" s="277">
        <v>1.2749299999999999</v>
      </c>
      <c r="V10" s="277">
        <v>5.2330000000000002E-2</v>
      </c>
      <c r="W10" s="198">
        <v>0.35559499999999999</v>
      </c>
      <c r="X10" s="277">
        <v>0.88286299999999995</v>
      </c>
      <c r="Y10" s="277">
        <v>1.24384637</v>
      </c>
      <c r="Z10" s="277">
        <v>1.186348</v>
      </c>
      <c r="AA10" s="277">
        <v>0.393507</v>
      </c>
      <c r="AB10" s="277">
        <v>0.42546699999999998</v>
      </c>
      <c r="AC10" s="277">
        <v>0.94559700000000002</v>
      </c>
      <c r="AD10" s="277">
        <v>0.41343299999999999</v>
      </c>
      <c r="AE10" s="277">
        <v>0.535223</v>
      </c>
      <c r="AF10" s="277">
        <v>1.1934999999999999E-2</v>
      </c>
      <c r="AG10" s="277">
        <v>0.15851599999999999</v>
      </c>
      <c r="AH10" s="277">
        <v>0.46</v>
      </c>
      <c r="AI10" s="277">
        <v>0.91607400000000005</v>
      </c>
      <c r="AJ10" s="277">
        <v>0.71638999999999997</v>
      </c>
      <c r="AK10" s="277">
        <v>0.80369599999999997</v>
      </c>
      <c r="AL10" s="277">
        <v>0.22706399999999999</v>
      </c>
      <c r="AM10" s="277">
        <v>1.1882760000000001</v>
      </c>
      <c r="AN10" s="277">
        <v>1.92</v>
      </c>
      <c r="AO10" s="277">
        <v>1.296816</v>
      </c>
      <c r="AP10" s="277">
        <v>1.7253069999999999</v>
      </c>
      <c r="AQ10" s="277">
        <v>1.44</v>
      </c>
      <c r="AR10" s="277">
        <v>0.953434</v>
      </c>
      <c r="AS10" s="277">
        <v>1.746097</v>
      </c>
      <c r="AT10" s="277">
        <v>1.9694240000000001</v>
      </c>
      <c r="AU10" s="277">
        <v>1.71</v>
      </c>
      <c r="AV10" s="277">
        <v>2.052632</v>
      </c>
      <c r="AW10" s="277">
        <v>2.3877380000000001</v>
      </c>
      <c r="AX10" s="277">
        <v>1.7214020000000001</v>
      </c>
      <c r="AY10" s="277">
        <v>2.8001360000000002</v>
      </c>
      <c r="AZ10" s="382">
        <v>1.8841490000000001</v>
      </c>
      <c r="BA10" s="277">
        <v>1.18662</v>
      </c>
      <c r="BB10" s="277">
        <v>2.31</v>
      </c>
      <c r="BC10" s="277">
        <v>1.9</v>
      </c>
      <c r="BD10" s="277">
        <v>1.4</v>
      </c>
      <c r="BE10" s="277">
        <v>0.44801299999999999</v>
      </c>
      <c r="BF10" s="199"/>
      <c r="BG10" s="249"/>
      <c r="BH10" s="187"/>
    </row>
    <row r="11" spans="1:60" ht="15" x14ac:dyDescent="0.2">
      <c r="A11" s="194" t="s">
        <v>68</v>
      </c>
      <c r="B11" s="195">
        <f>IFERROR(B10/B7,"")</f>
        <v>0.357419755897529</v>
      </c>
      <c r="C11" s="195">
        <f>IFERROR(C10/C7,"")</f>
        <v>0.37557034071026119</v>
      </c>
      <c r="D11" s="195">
        <f t="shared" ref="D11:J11" si="0">IFERROR(D10/D7,"")</f>
        <v>0.52542372881355925</v>
      </c>
      <c r="E11" s="195">
        <f t="shared" si="0"/>
        <v>0.34660438922186643</v>
      </c>
      <c r="F11" s="195">
        <f t="shared" si="0"/>
        <v>0.30292399271449982</v>
      </c>
      <c r="G11" s="195">
        <f t="shared" si="0"/>
        <v>0.51315308684165561</v>
      </c>
      <c r="H11" s="195">
        <f t="shared" si="0"/>
        <v>0.61581019421261995</v>
      </c>
      <c r="I11" s="195">
        <f t="shared" si="0"/>
        <v>0.43935166616408988</v>
      </c>
      <c r="J11" s="195">
        <f t="shared" si="0"/>
        <v>0.26412329656963313</v>
      </c>
      <c r="K11" s="195">
        <f t="shared" ref="K11:S11" si="1">IFERROR(K10/K7,"")</f>
        <v>0.24761963736442608</v>
      </c>
      <c r="L11" s="195">
        <f t="shared" si="1"/>
        <v>0.2033336876475782</v>
      </c>
      <c r="M11" s="195">
        <f t="shared" si="1"/>
        <v>0.25346948084123344</v>
      </c>
      <c r="N11" s="195">
        <f t="shared" si="1"/>
        <v>0.21707607756006958</v>
      </c>
      <c r="O11" s="195">
        <f t="shared" si="1"/>
        <v>0.18071391885393662</v>
      </c>
      <c r="P11" s="195">
        <f t="shared" si="1"/>
        <v>0.16147332149191695</v>
      </c>
      <c r="Q11" s="195">
        <f t="shared" si="1"/>
        <v>0.20422583061220187</v>
      </c>
      <c r="R11" s="195">
        <f t="shared" si="1"/>
        <v>0.61170311764557939</v>
      </c>
      <c r="S11" s="195">
        <f t="shared" si="1"/>
        <v>0.20121124132257909</v>
      </c>
      <c r="T11" s="195">
        <f t="shared" ref="T11:AP11" si="2">IFERROR(T10/T7,"")</f>
        <v>0.35882979035312068</v>
      </c>
      <c r="U11" s="195">
        <f t="shared" si="2"/>
        <v>0.25952990142004234</v>
      </c>
      <c r="V11" s="195">
        <f t="shared" si="2"/>
        <v>7.7132561290391057E-3</v>
      </c>
      <c r="W11" s="195">
        <f t="shared" si="2"/>
        <v>7.2080496154301468E-2</v>
      </c>
      <c r="X11" s="195">
        <f t="shared" si="2"/>
        <v>0.20481365908475613</v>
      </c>
      <c r="Y11" s="195">
        <f t="shared" si="2"/>
        <v>0.24505896559308887</v>
      </c>
      <c r="Z11" s="195">
        <f t="shared" si="2"/>
        <v>0.25294813483084738</v>
      </c>
      <c r="AA11" s="195">
        <f t="shared" si="2"/>
        <v>0.20949141606224897</v>
      </c>
      <c r="AB11" s="195">
        <f t="shared" si="2"/>
        <v>0.28095239353026397</v>
      </c>
      <c r="AC11" s="195">
        <f t="shared" si="2"/>
        <v>0.37225985993757066</v>
      </c>
      <c r="AD11" s="195">
        <f t="shared" si="2"/>
        <v>0.89413924880131324</v>
      </c>
      <c r="AE11" s="195">
        <f t="shared" si="2"/>
        <v>0.15810344282629071</v>
      </c>
      <c r="AF11" s="195">
        <f t="shared" si="2"/>
        <v>2.9007938234358373E-3</v>
      </c>
      <c r="AG11" s="195">
        <f t="shared" si="2"/>
        <v>3.7863193190759162E-2</v>
      </c>
      <c r="AH11" s="195">
        <f t="shared" si="2"/>
        <v>0.2035398230088496</v>
      </c>
      <c r="AI11" s="195">
        <f t="shared" si="2"/>
        <v>0.29547266647056092</v>
      </c>
      <c r="AJ11" s="195">
        <f t="shared" si="2"/>
        <v>0.25757981616080622</v>
      </c>
      <c r="AK11" s="195">
        <f t="shared" si="2"/>
        <v>0.40745788009312212</v>
      </c>
      <c r="AL11" s="195">
        <f t="shared" si="2"/>
        <v>0.1377816370034205</v>
      </c>
      <c r="AM11" s="195">
        <f t="shared" si="2"/>
        <v>0.47929545412376673</v>
      </c>
      <c r="AN11" s="195">
        <f t="shared" si="2"/>
        <v>0.48120300751879697</v>
      </c>
      <c r="AO11" s="195">
        <f t="shared" si="2"/>
        <v>0.50494857515767766</v>
      </c>
      <c r="AP11" s="195">
        <f t="shared" si="2"/>
        <v>0.5047896747480084</v>
      </c>
      <c r="AQ11" s="195">
        <f t="shared" ref="AQ11" si="3">IFERROR(AQ10/AQ7,"")</f>
        <v>0.3902439024390244</v>
      </c>
      <c r="AR11" s="195">
        <f t="shared" ref="AR11:AS11" si="4">IFERROR(AR10/AR7,"")</f>
        <v>0.33935264757879063</v>
      </c>
      <c r="AS11" s="195">
        <f t="shared" si="4"/>
        <v>0.55752217192951981</v>
      </c>
      <c r="AT11" s="195">
        <f t="shared" ref="AT11:AU11" si="5">IFERROR(AT10/AT7,"")</f>
        <v>0.66793192563099024</v>
      </c>
      <c r="AU11" s="195">
        <f t="shared" si="5"/>
        <v>1.0239520958083832</v>
      </c>
      <c r="AV11" s="195">
        <f t="shared" ref="AV11:AW11" si="6">IFERROR(AV10/AV7,"")</f>
        <v>2.8152067620963819</v>
      </c>
      <c r="AW11" s="195">
        <f t="shared" si="6"/>
        <v>4.5767182785970864</v>
      </c>
      <c r="AX11" s="195">
        <f t="shared" ref="AX11:AY11" si="7">IFERROR(AX10/AX7,"")</f>
        <v>0.83363213107196243</v>
      </c>
      <c r="AY11" s="195">
        <f t="shared" si="7"/>
        <v>0.53809602049277594</v>
      </c>
      <c r="AZ11" s="195">
        <f t="shared" ref="AZ11:BA11" si="8">IFERROR(AZ10/AZ7,"")</f>
        <v>0.62584959671767182</v>
      </c>
      <c r="BA11" s="195">
        <f t="shared" si="8"/>
        <v>0.34761603166633176</v>
      </c>
      <c r="BB11" s="195">
        <f t="shared" ref="BB11:BC11" si="9">IFERROR(BB10/BB7,"")</f>
        <v>0.37683523654159873</v>
      </c>
      <c r="BC11" s="195">
        <f t="shared" si="9"/>
        <v>0.3619047619047619</v>
      </c>
      <c r="BD11" s="195">
        <f t="shared" ref="BD11:BE11" si="10">IFERROR(BD10/BD7,"")</f>
        <v>0.30701754385964913</v>
      </c>
      <c r="BE11" s="195">
        <f t="shared" si="10"/>
        <v>0.56280919060839418</v>
      </c>
      <c r="BF11" s="197">
        <f ca="1">BF10/BF7</f>
        <v>0</v>
      </c>
      <c r="BG11" s="187"/>
      <c r="BH11" s="187"/>
    </row>
    <row r="12" spans="1:60" ht="15" x14ac:dyDescent="0.2">
      <c r="A12" s="194" t="s">
        <v>114</v>
      </c>
      <c r="B12" s="195">
        <f>IFERROR(B10/(SUM(B7:B10)),"")</f>
        <v>0.14145047086784168</v>
      </c>
      <c r="C12" s="195">
        <f>IFERROR(C10/(SUM(C7:C10)),"")</f>
        <v>0.14151037747118395</v>
      </c>
      <c r="D12" s="195">
        <f t="shared" ref="D12:J12" si="11">IFERROR(D10/(SUM(D7:D10)),"")</f>
        <v>0.16944879727430132</v>
      </c>
      <c r="E12" s="195">
        <f t="shared" si="11"/>
        <v>0.13471006882160722</v>
      </c>
      <c r="F12" s="195">
        <f t="shared" si="11"/>
        <v>0.12043695125383412</v>
      </c>
      <c r="G12" s="195">
        <f t="shared" si="11"/>
        <v>0.18412594226548759</v>
      </c>
      <c r="H12" s="195">
        <f t="shared" si="11"/>
        <v>0.17790846807918773</v>
      </c>
      <c r="I12" s="195">
        <f t="shared" si="11"/>
        <v>0.12518091420087762</v>
      </c>
      <c r="J12" s="195">
        <f t="shared" si="11"/>
        <v>0.10305994186644317</v>
      </c>
      <c r="K12" s="195">
        <f t="shared" ref="K12:S12" si="12">IFERROR(K10/(SUM(K7:K10)),"")</f>
        <v>0.11091314647725153</v>
      </c>
      <c r="L12" s="195">
        <f t="shared" si="12"/>
        <v>8.9827535724615951E-2</v>
      </c>
      <c r="M12" s="195">
        <f t="shared" si="12"/>
        <v>0.1125445255639298</v>
      </c>
      <c r="N12" s="195">
        <f t="shared" si="12"/>
        <v>8.789032596827652E-2</v>
      </c>
      <c r="O12" s="195">
        <f t="shared" si="12"/>
        <v>8.9525443516376063E-2</v>
      </c>
      <c r="P12" s="195">
        <f t="shared" si="12"/>
        <v>8.1929348744674405E-2</v>
      </c>
      <c r="Q12" s="195">
        <f t="shared" si="12"/>
        <v>9.419448650323177E-2</v>
      </c>
      <c r="R12" s="195">
        <f t="shared" si="12"/>
        <v>0.1525143166060208</v>
      </c>
      <c r="S12" s="195">
        <f t="shared" si="12"/>
        <v>8.5158788086761E-2</v>
      </c>
      <c r="T12" s="195">
        <f t="shared" ref="T12:AP12" si="13">IFERROR(T10/(SUM(T7:T10)),"")</f>
        <v>0.12897844244456208</v>
      </c>
      <c r="U12" s="195">
        <f t="shared" si="13"/>
        <v>9.3893722819496817E-2</v>
      </c>
      <c r="V12" s="195">
        <f t="shared" si="13"/>
        <v>3.6033490144086453E-3</v>
      </c>
      <c r="W12" s="195">
        <f t="shared" si="13"/>
        <v>3.2051741395775622E-2</v>
      </c>
      <c r="X12" s="195">
        <f t="shared" si="13"/>
        <v>9.2590741733368356E-2</v>
      </c>
      <c r="Y12" s="195">
        <f t="shared" si="13"/>
        <v>0.10621864079965893</v>
      </c>
      <c r="Z12" s="195">
        <f t="shared" si="13"/>
        <v>0.10163732885323583</v>
      </c>
      <c r="AA12" s="195">
        <f t="shared" si="13"/>
        <v>0.10232381439752368</v>
      </c>
      <c r="AB12" s="195">
        <f t="shared" si="13"/>
        <v>0.13243853348199972</v>
      </c>
      <c r="AC12" s="195">
        <f t="shared" si="13"/>
        <v>0.16917495816234193</v>
      </c>
      <c r="AD12" s="195">
        <f t="shared" si="13"/>
        <v>0.29005351600428803</v>
      </c>
      <c r="AE12" s="195">
        <f t="shared" si="13"/>
        <v>6.901078350305706E-2</v>
      </c>
      <c r="AF12" s="195">
        <f t="shared" si="13"/>
        <v>1.6113938982514453E-3</v>
      </c>
      <c r="AG12" s="195">
        <f t="shared" si="13"/>
        <v>2.1165165627074576E-2</v>
      </c>
      <c r="AH12" s="195">
        <f t="shared" si="13"/>
        <v>9.6186397528762374E-2</v>
      </c>
      <c r="AI12" s="195">
        <f t="shared" si="13"/>
        <v>0.12716460822860684</v>
      </c>
      <c r="AJ12" s="195">
        <f t="shared" si="13"/>
        <v>0.12207428299953854</v>
      </c>
      <c r="AK12" s="195">
        <f t="shared" si="13"/>
        <v>0.17967283597892114</v>
      </c>
      <c r="AL12" s="195">
        <f t="shared" si="13"/>
        <v>7.1174337066268453E-2</v>
      </c>
      <c r="AM12" s="195">
        <f t="shared" si="13"/>
        <v>0.23053230505144259</v>
      </c>
      <c r="AN12" s="195">
        <f t="shared" si="13"/>
        <v>0.23357664233576639</v>
      </c>
      <c r="AO12" s="195">
        <f t="shared" si="13"/>
        <v>0.22858681926282012</v>
      </c>
      <c r="AP12" s="195">
        <f t="shared" si="13"/>
        <v>0.21567809502998578</v>
      </c>
      <c r="AQ12" s="195">
        <f t="shared" ref="AQ12" si="14">IFERROR(AQ10/(SUM(AQ7:AQ10)),"")</f>
        <v>0.16496232329270297</v>
      </c>
      <c r="AR12" s="195">
        <f t="shared" ref="AR12:AS12" si="15">IFERROR(AR10/(SUM(AR7:AR10)),"")</f>
        <v>0.13973305694512575</v>
      </c>
      <c r="AS12" s="195">
        <f t="shared" si="15"/>
        <v>0.23087881532162105</v>
      </c>
      <c r="AT12" s="195">
        <f t="shared" ref="AT12:AU12" si="16">IFERROR(AT10/(SUM(AT7:AT10)),"")</f>
        <v>0.21507143825169386</v>
      </c>
      <c r="AU12" s="195">
        <f t="shared" si="16"/>
        <v>0.32318836854511562</v>
      </c>
      <c r="AV12" s="195">
        <f t="shared" ref="AV12:AW12" si="17">IFERROR(AV10/(SUM(AV7:AV10)),"")</f>
        <v>0.35148783236795267</v>
      </c>
      <c r="AW12" s="195">
        <f t="shared" si="17"/>
        <v>0.2469898430314896</v>
      </c>
      <c r="AX12" s="195">
        <f t="shared" ref="AX12:AY12" si="18">IFERROR(AX10/(SUM(AX7:AX10)),"")</f>
        <v>0.20562956570809049</v>
      </c>
      <c r="AY12" s="195">
        <f t="shared" si="18"/>
        <v>0.19069209013577301</v>
      </c>
      <c r="AZ12" s="195">
        <f t="shared" ref="AZ12:BA12" si="19">IFERROR(AZ10/(SUM(AZ7:AZ10)),"")</f>
        <v>0.19054525309315742</v>
      </c>
      <c r="BA12" s="195">
        <f t="shared" si="19"/>
        <v>0.14692349904314372</v>
      </c>
      <c r="BB12" s="195">
        <f t="shared" ref="BB12:BC12" si="20">IFERROR(BB10/(SUM(BB7:BB10)),"")</f>
        <v>0.14730729909580101</v>
      </c>
      <c r="BC12" s="195">
        <f t="shared" si="20"/>
        <v>0.16499778642443369</v>
      </c>
      <c r="BD12" s="195">
        <f t="shared" ref="BD12:BE12" si="21">IFERROR(BD10/(SUM(BD7:BD10)),"")</f>
        <v>0.14032517552925394</v>
      </c>
      <c r="BE12" s="195">
        <f t="shared" si="21"/>
        <v>0.19855185443380463</v>
      </c>
      <c r="BF12" s="197">
        <f ca="1">IFERROR(BF10/(SUM(BF7:BF10)),0)</f>
        <v>0</v>
      </c>
      <c r="BG12" s="201"/>
      <c r="BH12" s="212"/>
    </row>
    <row r="13" spans="1:60" ht="15" x14ac:dyDescent="0.2">
      <c r="A13" s="187"/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201"/>
      <c r="BG13" s="187"/>
      <c r="BH13" s="187"/>
    </row>
    <row r="14" spans="1:60" ht="15" x14ac:dyDescent="0.2">
      <c r="A14" s="187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7"/>
      <c r="BH14" s="187"/>
    </row>
    <row r="15" spans="1:60" ht="18" customHeight="1" x14ac:dyDescent="0.2">
      <c r="A15" s="208" t="s">
        <v>52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201"/>
      <c r="BG15" s="187"/>
      <c r="BH15" s="187"/>
    </row>
    <row r="16" spans="1:60" ht="15" x14ac:dyDescent="0.2">
      <c r="A16" s="187" t="s">
        <v>35</v>
      </c>
      <c r="B16" s="198">
        <v>2.6847479999999999</v>
      </c>
      <c r="C16" s="198">
        <v>1.6146020000000001</v>
      </c>
      <c r="D16" s="198">
        <v>2.6</v>
      </c>
      <c r="E16" s="198">
        <v>4.3531310000000003</v>
      </c>
      <c r="F16" s="198">
        <v>1.834762</v>
      </c>
      <c r="G16" s="198">
        <v>0.96891799999999995</v>
      </c>
      <c r="H16" s="198">
        <v>1.153999</v>
      </c>
      <c r="I16" s="198">
        <v>1.2423660000000001</v>
      </c>
      <c r="J16" s="198">
        <v>1.1344479999999999</v>
      </c>
      <c r="K16" s="198">
        <v>0.72574099999999997</v>
      </c>
      <c r="L16" s="198">
        <v>1.3586750000000001</v>
      </c>
      <c r="M16" s="198">
        <v>1.319083</v>
      </c>
      <c r="N16" s="198">
        <v>0.89074600000000004</v>
      </c>
      <c r="O16" s="269">
        <v>0.72838199999999997</v>
      </c>
      <c r="P16" s="269">
        <v>0.71557199999999999</v>
      </c>
      <c r="Q16" s="269">
        <v>1.171489</v>
      </c>
      <c r="R16" s="269">
        <v>1.1856409999999999</v>
      </c>
      <c r="S16" s="277">
        <v>1.097958</v>
      </c>
      <c r="T16" s="277">
        <v>0.54215599999999997</v>
      </c>
      <c r="U16" s="277">
        <v>1.275865</v>
      </c>
      <c r="V16" s="277">
        <v>1.4892369999999999</v>
      </c>
      <c r="W16" s="277">
        <v>0.76261199999999996</v>
      </c>
      <c r="X16" s="277">
        <v>0.82297799999999999</v>
      </c>
      <c r="Y16" s="277">
        <v>1.519868</v>
      </c>
      <c r="Z16" s="277">
        <v>1.7264550000000001</v>
      </c>
      <c r="AA16" s="277">
        <v>0.23915</v>
      </c>
      <c r="AB16" s="277">
        <v>0.20929900000000001</v>
      </c>
      <c r="AC16" s="277">
        <v>0.52022000000000002</v>
      </c>
      <c r="AD16" s="277">
        <v>0.93098199999999998</v>
      </c>
      <c r="AE16" s="277">
        <v>0.53304799999999997</v>
      </c>
      <c r="AF16" s="277">
        <v>0.37945800000000002</v>
      </c>
      <c r="AG16" s="277">
        <v>0.215473</v>
      </c>
      <c r="AH16" s="277">
        <v>0.24</v>
      </c>
      <c r="AI16" s="277">
        <v>0.20643300000000001</v>
      </c>
      <c r="AJ16" s="277">
        <v>0.44568600000000003</v>
      </c>
      <c r="AK16" s="277">
        <v>0.281001</v>
      </c>
      <c r="AL16" s="277">
        <v>0.18933700000000001</v>
      </c>
      <c r="AM16" s="277">
        <v>0.15431</v>
      </c>
      <c r="AN16" s="277">
        <v>0.93</v>
      </c>
      <c r="AO16" s="277">
        <v>0.73072599999999999</v>
      </c>
      <c r="AP16" s="277">
        <v>0.51985499999999996</v>
      </c>
      <c r="AQ16" s="277">
        <v>0.88</v>
      </c>
      <c r="AR16" s="277">
        <v>0.61263100000000004</v>
      </c>
      <c r="AS16" s="277">
        <v>1.135775</v>
      </c>
      <c r="AT16" s="277">
        <v>0.73867300000000002</v>
      </c>
      <c r="AU16" s="277">
        <v>0.43</v>
      </c>
      <c r="AV16" s="277">
        <v>1.083223</v>
      </c>
      <c r="AW16" s="277">
        <v>0.44572400000000001</v>
      </c>
      <c r="AX16" s="277">
        <v>0.431116</v>
      </c>
      <c r="AY16" s="277">
        <v>0.444386</v>
      </c>
      <c r="AZ16" s="382">
        <v>1.5024459999999999</v>
      </c>
      <c r="BA16" s="277">
        <v>0.85</v>
      </c>
      <c r="BB16" s="277">
        <v>1.48</v>
      </c>
      <c r="BC16" s="277">
        <v>1.22</v>
      </c>
      <c r="BD16" s="277">
        <v>0.6</v>
      </c>
      <c r="BE16" s="277">
        <v>3.3020000000000001E-2</v>
      </c>
      <c r="BF16" s="199">
        <f ca="1">SUM(OFFSET(BF16,0,-1,):OFFSET(BF16,0,-8))</f>
        <v>6.560967999999999</v>
      </c>
      <c r="BG16" s="187"/>
      <c r="BH16" s="187"/>
    </row>
    <row r="17" spans="1:60" ht="15" x14ac:dyDescent="0.2">
      <c r="A17" s="187" t="s">
        <v>36</v>
      </c>
      <c r="B17" s="198">
        <v>4.321682</v>
      </c>
      <c r="C17" s="198">
        <v>0.86551699999999998</v>
      </c>
      <c r="D17" s="198">
        <v>4.7</v>
      </c>
      <c r="E17" s="198">
        <v>3.820646</v>
      </c>
      <c r="F17" s="198">
        <v>4.0416619999999996</v>
      </c>
      <c r="G17" s="198">
        <v>2.4353120000000001</v>
      </c>
      <c r="H17" s="198">
        <v>2.0407289999999998</v>
      </c>
      <c r="I17" s="198">
        <v>1.1824220000000001</v>
      </c>
      <c r="J17" s="198">
        <v>1.540791</v>
      </c>
      <c r="K17" s="198">
        <v>2.2038129999999998</v>
      </c>
      <c r="L17" s="198">
        <v>1.934841</v>
      </c>
      <c r="M17" s="198">
        <v>2.249968</v>
      </c>
      <c r="N17" s="198">
        <v>1.5433699999999999</v>
      </c>
      <c r="O17" s="269">
        <v>1.362921</v>
      </c>
      <c r="P17" s="269">
        <v>0.71364899999999998</v>
      </c>
      <c r="Q17" s="269">
        <v>0.795852</v>
      </c>
      <c r="R17" s="269">
        <v>5.6680000000000003E-3</v>
      </c>
      <c r="S17" s="278">
        <v>3.9680000000000002E-3</v>
      </c>
      <c r="T17" s="198">
        <v>0</v>
      </c>
      <c r="U17" s="269">
        <v>2.2610000000000002E-2</v>
      </c>
      <c r="V17" s="277">
        <v>2.0684999999999999E-2</v>
      </c>
      <c r="W17" s="198">
        <v>0</v>
      </c>
      <c r="X17" s="277">
        <v>0</v>
      </c>
      <c r="Y17" s="277">
        <v>0</v>
      </c>
      <c r="Z17" s="277">
        <v>5.6680000000000003E-3</v>
      </c>
      <c r="AA17" s="277">
        <v>2.2672999999999999E-2</v>
      </c>
      <c r="AB17" s="277">
        <v>0.109116</v>
      </c>
      <c r="AC17" s="277">
        <v>0.65000500000000005</v>
      </c>
      <c r="AD17" s="277">
        <v>0.73987000000000003</v>
      </c>
      <c r="AE17" s="277">
        <v>0.55395700000000003</v>
      </c>
      <c r="AF17" s="277">
        <v>0.68083199999999999</v>
      </c>
      <c r="AG17" s="277">
        <v>0.71023599999999998</v>
      </c>
      <c r="AH17" s="277">
        <v>0.33948800000000001</v>
      </c>
      <c r="AI17" s="277">
        <v>0.80560900000000002</v>
      </c>
      <c r="AJ17" s="277">
        <v>0.71367100000000006</v>
      </c>
      <c r="AK17" s="277">
        <v>0.80837499999999995</v>
      </c>
      <c r="AL17" s="277">
        <v>0.40138000000000001</v>
      </c>
      <c r="AM17" s="277">
        <v>0.44684299999999999</v>
      </c>
      <c r="AN17" s="277">
        <v>0.46</v>
      </c>
      <c r="AO17" s="277">
        <v>0.55704600000000004</v>
      </c>
      <c r="AP17" s="277">
        <v>0.68906699999999999</v>
      </c>
      <c r="AQ17" s="277">
        <v>0.7</v>
      </c>
      <c r="AR17" s="277">
        <v>0.603773</v>
      </c>
      <c r="AS17" s="277">
        <v>0.92408199999999996</v>
      </c>
      <c r="AT17" s="277">
        <v>1.2085680000000001</v>
      </c>
      <c r="AU17" s="277">
        <v>0.71</v>
      </c>
      <c r="AV17" s="277">
        <v>1.4880009999999999</v>
      </c>
      <c r="AW17" s="277">
        <v>0.96585600000000005</v>
      </c>
      <c r="AX17" s="277">
        <v>0.91401699999999997</v>
      </c>
      <c r="AY17" s="277">
        <v>1.0657700000000001</v>
      </c>
      <c r="AZ17" s="382">
        <v>2.2242259999999998</v>
      </c>
      <c r="BA17" s="277">
        <v>0.66</v>
      </c>
      <c r="BB17" s="277">
        <v>1.34</v>
      </c>
      <c r="BC17" s="277">
        <v>2.12</v>
      </c>
      <c r="BD17" s="277">
        <v>0.98</v>
      </c>
      <c r="BE17" s="277">
        <v>0.35620099999999999</v>
      </c>
      <c r="BF17" s="199">
        <f ca="1">SUM(OFFSET(BF17,0,-1,):OFFSET(BF17,0,-8))</f>
        <v>9.6602140000000016</v>
      </c>
      <c r="BG17" s="187"/>
      <c r="BH17" s="187"/>
    </row>
    <row r="18" spans="1:60" ht="15" x14ac:dyDescent="0.2">
      <c r="A18" s="187" t="s">
        <v>41</v>
      </c>
      <c r="B18" s="199">
        <v>0.88145499999999999</v>
      </c>
      <c r="C18" s="199">
        <v>0.44514999999999999</v>
      </c>
      <c r="D18" s="199">
        <v>0.6</v>
      </c>
      <c r="E18" s="199">
        <v>0.60621599999999998</v>
      </c>
      <c r="F18" s="199">
        <v>0.86423300000000003</v>
      </c>
      <c r="G18" s="199">
        <v>0.71222600000000003</v>
      </c>
      <c r="H18" s="199">
        <v>0.33051599999999998</v>
      </c>
      <c r="I18" s="199">
        <v>0.192747</v>
      </c>
      <c r="J18" s="199">
        <v>0.37961099999999998</v>
      </c>
      <c r="K18" s="199">
        <v>0.364985</v>
      </c>
      <c r="L18" s="199">
        <v>0.42981599999999998</v>
      </c>
      <c r="M18" s="199">
        <v>0.43111899999999997</v>
      </c>
      <c r="N18" s="199">
        <v>0.48086000000000001</v>
      </c>
      <c r="O18" s="269">
        <v>0.37826599999999999</v>
      </c>
      <c r="P18" s="269">
        <v>0.33251900000000001</v>
      </c>
      <c r="Q18" s="269">
        <v>0.56844499999999998</v>
      </c>
      <c r="R18" s="269">
        <v>0.76629999999999998</v>
      </c>
      <c r="S18" s="277">
        <v>1.201227</v>
      </c>
      <c r="T18" s="277">
        <v>0.68791500000000005</v>
      </c>
      <c r="U18" s="277">
        <v>0.84336500000000003</v>
      </c>
      <c r="V18" s="277">
        <v>1.469E-2</v>
      </c>
      <c r="W18" s="198">
        <v>0.10553899999999999</v>
      </c>
      <c r="X18" s="277">
        <v>0.496195</v>
      </c>
      <c r="Y18" s="277">
        <v>0.68796299999999999</v>
      </c>
      <c r="Z18" s="277">
        <v>0.86509599999999998</v>
      </c>
      <c r="AA18" s="277">
        <v>0.13020200000000001</v>
      </c>
      <c r="AB18" s="277">
        <v>0.123527</v>
      </c>
      <c r="AC18" s="277">
        <v>9.3448000000000003E-2</v>
      </c>
      <c r="AD18" s="277">
        <v>0</v>
      </c>
      <c r="AE18" s="277">
        <v>7.5896000000000005E-2</v>
      </c>
      <c r="AF18" s="277">
        <v>1.9363999999999999E-2</v>
      </c>
      <c r="AG18" s="277">
        <v>1.2019E-2</v>
      </c>
      <c r="AH18" s="277">
        <v>0.1</v>
      </c>
      <c r="AI18" s="277">
        <v>0.30937100000000001</v>
      </c>
      <c r="AJ18" s="277">
        <v>0.147341</v>
      </c>
      <c r="AK18" s="277">
        <v>0.13821600000000001</v>
      </c>
      <c r="AL18" s="277">
        <v>9.2367000000000005E-2</v>
      </c>
      <c r="AM18" s="277">
        <v>0.17338200000000001</v>
      </c>
      <c r="AN18" s="277">
        <v>0.32</v>
      </c>
      <c r="AO18" s="277">
        <v>0.41904599999999997</v>
      </c>
      <c r="AP18" s="277">
        <v>0.23478199999999999</v>
      </c>
      <c r="AQ18" s="277">
        <v>0.28000000000000003</v>
      </c>
      <c r="AR18" s="277">
        <v>0.249054</v>
      </c>
      <c r="AS18" s="277">
        <v>0.41577900000000001</v>
      </c>
      <c r="AT18" s="277">
        <v>0.83654300000000004</v>
      </c>
      <c r="AU18" s="277">
        <v>0.19</v>
      </c>
      <c r="AV18" s="277">
        <v>0.41820800000000002</v>
      </c>
      <c r="AW18" s="277">
        <v>0.28066200000000002</v>
      </c>
      <c r="AX18" s="277">
        <v>0.29418299999999997</v>
      </c>
      <c r="AY18" s="277">
        <v>0.27376299999999998</v>
      </c>
      <c r="AZ18" s="382">
        <v>0.74886600000000003</v>
      </c>
      <c r="BA18" s="277">
        <v>0.42</v>
      </c>
      <c r="BB18" s="277">
        <v>0.64</v>
      </c>
      <c r="BC18" s="277">
        <v>0.33</v>
      </c>
      <c r="BD18" s="277">
        <v>0.42</v>
      </c>
      <c r="BE18" s="277">
        <v>2.2256999999999999E-2</v>
      </c>
      <c r="BF18" s="199">
        <f ca="1">SUM(OFFSET(BF18,0,-1,):OFFSET(BF18,0,-8))</f>
        <v>3.1490690000000003</v>
      </c>
      <c r="BG18" s="249"/>
      <c r="BH18" s="187"/>
    </row>
    <row r="19" spans="1:60" ht="15" x14ac:dyDescent="0.2">
      <c r="A19" s="194" t="s">
        <v>40</v>
      </c>
      <c r="B19" s="195">
        <f>IFERROR(B18/B16,"")</f>
        <v>0.32831945493580778</v>
      </c>
      <c r="C19" s="195">
        <f>IFERROR(C18/C16,"")</f>
        <v>0.27570261897359222</v>
      </c>
      <c r="D19" s="195">
        <f t="shared" ref="D19:J19" si="22">IFERROR(D18/D16,"")</f>
        <v>0.23076923076923075</v>
      </c>
      <c r="E19" s="195">
        <f t="shared" si="22"/>
        <v>0.13925976498295134</v>
      </c>
      <c r="F19" s="195">
        <f t="shared" si="22"/>
        <v>0.47103275520203713</v>
      </c>
      <c r="G19" s="195">
        <f t="shared" si="22"/>
        <v>0.73507355627617621</v>
      </c>
      <c r="H19" s="195">
        <f t="shared" si="22"/>
        <v>0.28640926031998293</v>
      </c>
      <c r="I19" s="195">
        <f t="shared" si="22"/>
        <v>0.15514510216796015</v>
      </c>
      <c r="J19" s="195">
        <f t="shared" si="22"/>
        <v>0.33462177199836396</v>
      </c>
      <c r="K19" s="195">
        <f t="shared" ref="K19:S19" si="23">IFERROR(K18/K16,"")</f>
        <v>0.50291357385072644</v>
      </c>
      <c r="L19" s="195">
        <f t="shared" si="23"/>
        <v>0.31634938451064454</v>
      </c>
      <c r="M19" s="195">
        <f t="shared" si="23"/>
        <v>0.32683235247516645</v>
      </c>
      <c r="N19" s="195">
        <f t="shared" si="23"/>
        <v>0.53983964003206297</v>
      </c>
      <c r="O19" s="195">
        <f t="shared" si="23"/>
        <v>0.51932365160039651</v>
      </c>
      <c r="P19" s="195">
        <f t="shared" si="23"/>
        <v>0.4646897866322327</v>
      </c>
      <c r="Q19" s="195">
        <f t="shared" si="23"/>
        <v>0.48523289591280838</v>
      </c>
      <c r="R19" s="195">
        <f t="shared" si="23"/>
        <v>0.64631705549993634</v>
      </c>
      <c r="S19" s="195">
        <f t="shared" si="23"/>
        <v>1.0940555103200669</v>
      </c>
      <c r="T19" s="195">
        <f t="shared" ref="T19:AP19" si="24">IFERROR(T18/T16,"")</f>
        <v>1.2688506629088308</v>
      </c>
      <c r="U19" s="195">
        <f t="shared" si="24"/>
        <v>0.66101429226446373</v>
      </c>
      <c r="V19" s="195">
        <f t="shared" si="24"/>
        <v>9.864111622260259E-3</v>
      </c>
      <c r="W19" s="195">
        <f t="shared" si="24"/>
        <v>0.13839147561276247</v>
      </c>
      <c r="X19" s="195">
        <f t="shared" si="24"/>
        <v>0.60292620215850246</v>
      </c>
      <c r="Y19" s="195">
        <f t="shared" si="24"/>
        <v>0.4526465456210671</v>
      </c>
      <c r="Z19" s="195">
        <f t="shared" si="24"/>
        <v>0.50108227552991536</v>
      </c>
      <c r="AA19" s="195">
        <f t="shared" si="24"/>
        <v>0.54443654610077363</v>
      </c>
      <c r="AB19" s="195">
        <f t="shared" si="24"/>
        <v>0.59019393308138113</v>
      </c>
      <c r="AC19" s="195">
        <f t="shared" si="24"/>
        <v>0.17963169428318787</v>
      </c>
      <c r="AD19" s="195">
        <f t="shared" si="24"/>
        <v>0</v>
      </c>
      <c r="AE19" s="195">
        <f t="shared" si="24"/>
        <v>0.14238117392805152</v>
      </c>
      <c r="AF19" s="195">
        <f t="shared" si="24"/>
        <v>5.1030680602332797E-2</v>
      </c>
      <c r="AG19" s="195">
        <f t="shared" si="24"/>
        <v>5.5779610438430806E-2</v>
      </c>
      <c r="AH19" s="195">
        <f t="shared" si="24"/>
        <v>0.41666666666666669</v>
      </c>
      <c r="AI19" s="195">
        <f t="shared" si="24"/>
        <v>1.4986508939946617</v>
      </c>
      <c r="AJ19" s="195">
        <f t="shared" si="24"/>
        <v>0.33059373639737394</v>
      </c>
      <c r="AK19" s="195">
        <f t="shared" si="24"/>
        <v>0.49187013569346733</v>
      </c>
      <c r="AL19" s="195">
        <f t="shared" si="24"/>
        <v>0.48784442554809682</v>
      </c>
      <c r="AM19" s="195">
        <f t="shared" si="24"/>
        <v>1.1235953599896313</v>
      </c>
      <c r="AN19" s="195">
        <f t="shared" si="24"/>
        <v>0.34408602150537632</v>
      </c>
      <c r="AO19" s="195">
        <f t="shared" si="24"/>
        <v>0.573465293420516</v>
      </c>
      <c r="AP19" s="195">
        <f t="shared" si="24"/>
        <v>0.45162978138134674</v>
      </c>
      <c r="AQ19" s="195">
        <f t="shared" ref="AQ19:AR19" si="25">IFERROR(AQ18/AQ16,"")</f>
        <v>0.31818181818181823</v>
      </c>
      <c r="AR19" s="195">
        <f t="shared" si="25"/>
        <v>0.40653182747853112</v>
      </c>
      <c r="AS19" s="195">
        <f t="shared" ref="AS19:AT19" si="26">IFERROR(AS18/AS16,"")</f>
        <v>0.36607514692610776</v>
      </c>
      <c r="AT19" s="195">
        <f t="shared" si="26"/>
        <v>1.1324943513570958</v>
      </c>
      <c r="AU19" s="195">
        <f t="shared" ref="AU19:AV19" si="27">IFERROR(AU18/AU16,"")</f>
        <v>0.44186046511627908</v>
      </c>
      <c r="AV19" s="195">
        <f t="shared" si="27"/>
        <v>0.38607747435200324</v>
      </c>
      <c r="AW19" s="195">
        <f t="shared" ref="AW19:AX19" si="28">IFERROR(AW18/AW16,"")</f>
        <v>0.62967666089328822</v>
      </c>
      <c r="AX19" s="195">
        <f t="shared" si="28"/>
        <v>0.6823755091437107</v>
      </c>
      <c r="AY19" s="195">
        <f>IFERROR(AY18/AY16,"")</f>
        <v>0.61604776028047681</v>
      </c>
      <c r="AZ19" s="195">
        <f t="shared" ref="AZ19:BA19" si="29">IFERROR(AZ18/AZ16,"")</f>
        <v>0.49843122481606666</v>
      </c>
      <c r="BA19" s="195">
        <f t="shared" si="29"/>
        <v>0.49411764705882355</v>
      </c>
      <c r="BB19" s="195">
        <f t="shared" ref="BB19:BC19" si="30">IFERROR(BB18/BB16,"")</f>
        <v>0.43243243243243246</v>
      </c>
      <c r="BC19" s="195">
        <f t="shared" si="30"/>
        <v>0.27049180327868855</v>
      </c>
      <c r="BD19" s="195">
        <f t="shared" ref="BD19:BE19" si="31">IFERROR(BD18/BD16,"")</f>
        <v>0.7</v>
      </c>
      <c r="BE19" s="195">
        <f t="shared" si="31"/>
        <v>0.67404603270745</v>
      </c>
      <c r="BF19" s="197">
        <f ca="1">+BF18/BF16</f>
        <v>0.47997018122935531</v>
      </c>
      <c r="BG19" s="187"/>
      <c r="BH19" s="187"/>
    </row>
    <row r="20" spans="1:60" ht="15" x14ac:dyDescent="0.2">
      <c r="A20" s="194" t="s">
        <v>50</v>
      </c>
      <c r="B20" s="195">
        <f>IFERROR(B$18/B17,"")</f>
        <v>0.2039610966285812</v>
      </c>
      <c r="C20" s="195">
        <f>IFERROR(C$18/C17,"")</f>
        <v>0.51431687650271452</v>
      </c>
      <c r="D20" s="195">
        <f t="shared" ref="D20:J20" si="32">IFERROR(D$18/D17,"")</f>
        <v>0.1276595744680851</v>
      </c>
      <c r="E20" s="195">
        <f t="shared" si="32"/>
        <v>0.15866845554390541</v>
      </c>
      <c r="F20" s="195">
        <f t="shared" si="32"/>
        <v>0.21383109225858077</v>
      </c>
      <c r="G20" s="195">
        <f t="shared" si="32"/>
        <v>0.29245780417457806</v>
      </c>
      <c r="H20" s="195">
        <f t="shared" si="32"/>
        <v>0.16195977025856936</v>
      </c>
      <c r="I20" s="195">
        <f t="shared" si="32"/>
        <v>0.1630103296454227</v>
      </c>
      <c r="J20" s="195">
        <f t="shared" si="32"/>
        <v>0.24637410265246876</v>
      </c>
      <c r="K20" s="195">
        <f t="shared" ref="K20:S20" si="33">IFERROR(K$18/K17,"")</f>
        <v>0.16561523141936274</v>
      </c>
      <c r="L20" s="195">
        <f t="shared" si="33"/>
        <v>0.22214538558982364</v>
      </c>
      <c r="M20" s="195">
        <f t="shared" si="33"/>
        <v>0.19161116958107849</v>
      </c>
      <c r="N20" s="195">
        <f t="shared" si="33"/>
        <v>0.31156495202057838</v>
      </c>
      <c r="O20" s="195">
        <f t="shared" si="33"/>
        <v>0.27754066449926296</v>
      </c>
      <c r="P20" s="195">
        <f t="shared" si="33"/>
        <v>0.46594194064589178</v>
      </c>
      <c r="Q20" s="195">
        <f t="shared" si="33"/>
        <v>0.71425968647436955</v>
      </c>
      <c r="R20" s="195">
        <f t="shared" si="33"/>
        <v>135.19760056457304</v>
      </c>
      <c r="S20" s="195">
        <f t="shared" si="33"/>
        <v>302.72857862903226</v>
      </c>
      <c r="T20" s="195" t="str">
        <f t="shared" ref="T20:AP20" si="34">IFERROR(T$18/T17,"")</f>
        <v/>
      </c>
      <c r="U20" s="195">
        <f t="shared" si="34"/>
        <v>37.300530738611229</v>
      </c>
      <c r="V20" s="195">
        <f t="shared" si="34"/>
        <v>0.71017645636934978</v>
      </c>
      <c r="W20" s="195" t="str">
        <f t="shared" si="34"/>
        <v/>
      </c>
      <c r="X20" s="195" t="str">
        <f t="shared" si="34"/>
        <v/>
      </c>
      <c r="Y20" s="195" t="str">
        <f t="shared" si="34"/>
        <v/>
      </c>
      <c r="Z20" s="195">
        <f t="shared" si="34"/>
        <v>152.62808750882144</v>
      </c>
      <c r="AA20" s="195">
        <f t="shared" si="34"/>
        <v>5.7426013319807714</v>
      </c>
      <c r="AB20" s="195">
        <f t="shared" si="34"/>
        <v>1.1320704571281939</v>
      </c>
      <c r="AC20" s="195">
        <f t="shared" si="34"/>
        <v>0.14376504796116951</v>
      </c>
      <c r="AD20" s="195">
        <f t="shared" si="34"/>
        <v>0</v>
      </c>
      <c r="AE20" s="195">
        <f t="shared" si="34"/>
        <v>0.13700702401088893</v>
      </c>
      <c r="AF20" s="195">
        <f t="shared" si="34"/>
        <v>2.8441671366798271E-2</v>
      </c>
      <c r="AG20" s="195">
        <f t="shared" si="34"/>
        <v>1.6922544055778643E-2</v>
      </c>
      <c r="AH20" s="195">
        <f t="shared" si="34"/>
        <v>0.29456122160429826</v>
      </c>
      <c r="AI20" s="195">
        <f t="shared" si="34"/>
        <v>0.3840212807950259</v>
      </c>
      <c r="AJ20" s="195">
        <f t="shared" si="34"/>
        <v>0.20645507523774959</v>
      </c>
      <c r="AK20" s="195">
        <f t="shared" si="34"/>
        <v>0.17098005257460958</v>
      </c>
      <c r="AL20" s="195">
        <f t="shared" si="34"/>
        <v>0.23012357367083561</v>
      </c>
      <c r="AM20" s="195">
        <f t="shared" si="34"/>
        <v>0.38801547747195325</v>
      </c>
      <c r="AN20" s="195">
        <f t="shared" si="34"/>
        <v>0.69565217391304346</v>
      </c>
      <c r="AO20" s="195">
        <f t="shared" si="34"/>
        <v>0.75226462446548392</v>
      </c>
      <c r="AP20" s="195">
        <f t="shared" si="34"/>
        <v>0.34072448687863444</v>
      </c>
      <c r="AQ20" s="195">
        <f t="shared" ref="AQ20:AR20" si="35">IFERROR(AQ$18/AQ17,"")</f>
        <v>0.40000000000000008</v>
      </c>
      <c r="AR20" s="195">
        <f t="shared" si="35"/>
        <v>0.41249608710558439</v>
      </c>
      <c r="AS20" s="195">
        <f t="shared" ref="AS20:AT20" si="36">IFERROR(AS$18/AS17,"")</f>
        <v>0.44993734322278761</v>
      </c>
      <c r="AT20" s="195">
        <f t="shared" si="36"/>
        <v>0.69217702272441428</v>
      </c>
      <c r="AU20" s="195">
        <f t="shared" ref="AU20:AV20" si="37">IFERROR(AU$18/AU17,"")</f>
        <v>0.26760563380281693</v>
      </c>
      <c r="AV20" s="195">
        <f t="shared" si="37"/>
        <v>0.28105357456076979</v>
      </c>
      <c r="AW20" s="195">
        <f t="shared" ref="AW20:AX20" si="38">IFERROR(AW$18/AW17,"")</f>
        <v>0.29058368949408608</v>
      </c>
      <c r="AX20" s="195">
        <f t="shared" si="38"/>
        <v>0.32185725210800237</v>
      </c>
      <c r="AY20" s="195">
        <f>IFERROR(AY$18/AY17,"")</f>
        <v>0.25686874278690519</v>
      </c>
      <c r="AZ20" s="195">
        <f t="shared" ref="AZ20:BA20" si="39">IFERROR(AZ$18/AZ17,"")</f>
        <v>0.33668611013449179</v>
      </c>
      <c r="BA20" s="195">
        <f t="shared" si="39"/>
        <v>0.63636363636363635</v>
      </c>
      <c r="BB20" s="195">
        <f t="shared" ref="BB20:BC20" si="40">IFERROR(BB$18/BB17,"")</f>
        <v>0.47761194029850745</v>
      </c>
      <c r="BC20" s="195">
        <f t="shared" si="40"/>
        <v>0.15566037735849056</v>
      </c>
      <c r="BD20" s="195">
        <f t="shared" ref="BD20:BE20" si="41">IFERROR(BD$18/BD17,"")</f>
        <v>0.42857142857142855</v>
      </c>
      <c r="BE20" s="195">
        <f t="shared" si="41"/>
        <v>6.24843838170022E-2</v>
      </c>
      <c r="BF20" s="197">
        <f ca="1">IFERROR(BF17/(SUM(BF16:BF18)),0)</f>
        <v>0.49871392993307118</v>
      </c>
      <c r="BG20" s="187"/>
      <c r="BH20" s="187"/>
    </row>
    <row r="21" spans="1:60" ht="15" x14ac:dyDescent="0.2">
      <c r="A21" s="194" t="s">
        <v>114</v>
      </c>
      <c r="B21" s="195">
        <f>IFERROR(B18/(SUM(B16:B18)),"")</f>
        <v>0.11174795271482786</v>
      </c>
      <c r="C21" s="195">
        <f>IFERROR(C18/(SUM(C16:C18)),"")</f>
        <v>0.15217403937894258</v>
      </c>
      <c r="D21" s="195">
        <f t="shared" ref="D21:J21" si="42">IFERROR(D18/(SUM(D16:D18)),"")</f>
        <v>7.5949367088607583E-2</v>
      </c>
      <c r="E21" s="195">
        <f t="shared" si="42"/>
        <v>6.9045157553086878E-2</v>
      </c>
      <c r="F21" s="195">
        <f t="shared" si="42"/>
        <v>0.12821198289721611</v>
      </c>
      <c r="G21" s="195">
        <f t="shared" si="42"/>
        <v>0.1730192184733664</v>
      </c>
      <c r="H21" s="195">
        <f t="shared" si="42"/>
        <v>9.375691441500221E-2</v>
      </c>
      <c r="I21" s="195">
        <f t="shared" si="42"/>
        <v>7.3636837711816644E-2</v>
      </c>
      <c r="J21" s="195">
        <f t="shared" si="42"/>
        <v>0.12426502119580339</v>
      </c>
      <c r="K21" s="195">
        <f t="shared" ref="K21:S21" si="43">IFERROR(K18/(SUM(K16:K18)),"")</f>
        <v>0.11078484728819421</v>
      </c>
      <c r="L21" s="195">
        <f t="shared" si="43"/>
        <v>0.11543853731012974</v>
      </c>
      <c r="M21" s="195">
        <f t="shared" si="43"/>
        <v>0.1077751695552939</v>
      </c>
      <c r="N21" s="195">
        <f t="shared" si="43"/>
        <v>0.16496190706201355</v>
      </c>
      <c r="O21" s="195">
        <f t="shared" si="43"/>
        <v>0.15317085693900434</v>
      </c>
      <c r="P21" s="195">
        <f t="shared" si="43"/>
        <v>0.18874465017539477</v>
      </c>
      <c r="Q21" s="195">
        <f t="shared" si="43"/>
        <v>0.22416915307522006</v>
      </c>
      <c r="R21" s="195">
        <f t="shared" si="43"/>
        <v>0.39144691304545493</v>
      </c>
      <c r="S21" s="195">
        <f t="shared" si="43"/>
        <v>0.52155762122620597</v>
      </c>
      <c r="T21" s="195">
        <f t="shared" ref="T21:AP21" si="44">IFERROR(T18/(SUM(T16:T18)),"")</f>
        <v>0.55924820599786518</v>
      </c>
      <c r="U21" s="195">
        <f t="shared" si="44"/>
        <v>0.39375723676838603</v>
      </c>
      <c r="V21" s="195">
        <f t="shared" si="44"/>
        <v>9.6352383426078232E-3</v>
      </c>
      <c r="W21" s="195">
        <f t="shared" si="44"/>
        <v>0.12156756140348857</v>
      </c>
      <c r="X21" s="195">
        <f t="shared" si="44"/>
        <v>0.37614096104150102</v>
      </c>
      <c r="Y21" s="195">
        <f t="shared" si="44"/>
        <v>0.31160129557017724</v>
      </c>
      <c r="Z21" s="195">
        <f t="shared" si="44"/>
        <v>0.33308550414886073</v>
      </c>
      <c r="AA21" s="195">
        <f t="shared" si="44"/>
        <v>0.33212677762897774</v>
      </c>
      <c r="AB21" s="195">
        <f t="shared" si="44"/>
        <v>0.27950952839965426</v>
      </c>
      <c r="AC21" s="195">
        <f t="shared" si="44"/>
        <v>7.3949510672460361E-2</v>
      </c>
      <c r="AD21" s="195">
        <f t="shared" si="44"/>
        <v>0</v>
      </c>
      <c r="AE21" s="195">
        <f t="shared" si="44"/>
        <v>6.526436902195458E-2</v>
      </c>
      <c r="AF21" s="195">
        <f t="shared" si="44"/>
        <v>1.7935375592550949E-2</v>
      </c>
      <c r="AG21" s="195">
        <f t="shared" si="44"/>
        <v>1.2817149535899536E-2</v>
      </c>
      <c r="AH21" s="195">
        <f t="shared" si="44"/>
        <v>0.14716963360648019</v>
      </c>
      <c r="AI21" s="195">
        <f t="shared" si="44"/>
        <v>0.23412135343000257</v>
      </c>
      <c r="AJ21" s="195">
        <f t="shared" si="44"/>
        <v>0.11275826549057243</v>
      </c>
      <c r="AK21" s="195">
        <f t="shared" si="44"/>
        <v>0.11259115406421678</v>
      </c>
      <c r="AL21" s="195">
        <f t="shared" si="44"/>
        <v>0.13522055852574499</v>
      </c>
      <c r="AM21" s="195">
        <f t="shared" si="44"/>
        <v>0.22385302149031353</v>
      </c>
      <c r="AN21" s="195">
        <f t="shared" si="44"/>
        <v>0.1871345029239766</v>
      </c>
      <c r="AO21" s="195">
        <f t="shared" si="44"/>
        <v>0.2455129955273497</v>
      </c>
      <c r="AP21" s="195">
        <f t="shared" si="44"/>
        <v>0.16262474856341744</v>
      </c>
      <c r="AQ21" s="195">
        <f t="shared" ref="AQ21" si="45">IFERROR(AQ18/(SUM(AQ16:AQ18)),"")</f>
        <v>0.15053763440860216</v>
      </c>
      <c r="AR21" s="195">
        <f t="shared" ref="AR21:AS21" si="46">IFERROR(AR18/(SUM(AR16:AR18)),"")</f>
        <v>0.16994959937439355</v>
      </c>
      <c r="AS21" s="195">
        <f t="shared" si="46"/>
        <v>0.16794835751297849</v>
      </c>
      <c r="AT21" s="195">
        <f t="shared" ref="AT21:AU21" si="47">IFERROR(AT18/(SUM(AT16:AT18)),"")</f>
        <v>0.30050571452382802</v>
      </c>
      <c r="AU21" s="195">
        <f t="shared" si="47"/>
        <v>0.14285714285714288</v>
      </c>
      <c r="AV21" s="195">
        <f t="shared" ref="AV21:AW21" si="48">IFERROR(AV18/(SUM(AV16:AV18)),"")</f>
        <v>0.13989547178193049</v>
      </c>
      <c r="AW21" s="195">
        <f t="shared" si="48"/>
        <v>0.16585216535223687</v>
      </c>
      <c r="AX21" s="195">
        <f t="shared" ref="AX21" si="49">IFERROR(AX18/(SUM(AX16:AX18)),"")</f>
        <v>0.17945472379943828</v>
      </c>
      <c r="AY21" s="195">
        <f>IFERROR(AY18/(SUM(AY16:AY18)),"")</f>
        <v>0.15346156411810177</v>
      </c>
      <c r="AZ21" s="195">
        <f t="shared" ref="AZ21:BA21" si="50">IFERROR(AZ18/(SUM(AZ16:AZ18)),"")</f>
        <v>0.1673242412420585</v>
      </c>
      <c r="BA21" s="195">
        <f t="shared" si="50"/>
        <v>0.21761658031088082</v>
      </c>
      <c r="BB21" s="195">
        <f t="shared" ref="BB21:BC21" si="51">IFERROR(BB18/(SUM(BB16:BB18)),"")</f>
        <v>0.18497109826589594</v>
      </c>
      <c r="BC21" s="195">
        <f t="shared" si="51"/>
        <v>8.99182561307902E-2</v>
      </c>
      <c r="BD21" s="195">
        <f t="shared" ref="BD21:BE21" si="52">IFERROR(BD18/(SUM(BD16:BD18)),"")</f>
        <v>0.21</v>
      </c>
      <c r="BE21" s="195">
        <f t="shared" si="52"/>
        <v>5.4090376642250616E-2</v>
      </c>
      <c r="BF21" s="197">
        <f ca="1">IFERROR(BF18/(SUM(BF16:BF18)),0)</f>
        <v>0.16257244162711162</v>
      </c>
      <c r="BG21" s="201"/>
      <c r="BH21" s="212"/>
    </row>
    <row r="22" spans="1:60" ht="15" x14ac:dyDescent="0.2">
      <c r="A22" s="187"/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201"/>
      <c r="BG22" s="187"/>
      <c r="BH22" s="187"/>
    </row>
    <row r="23" spans="1:60" ht="15" x14ac:dyDescent="0.2">
      <c r="A23" s="187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7"/>
      <c r="BH23" s="187"/>
    </row>
    <row r="24" spans="1:60" ht="15" x14ac:dyDescent="0.2">
      <c r="A24" s="187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201"/>
      <c r="BG24" s="187"/>
      <c r="BH24" s="187"/>
    </row>
    <row r="25" spans="1:60" ht="15" x14ac:dyDescent="0.2">
      <c r="A25" s="190" t="s">
        <v>97</v>
      </c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201"/>
      <c r="BG25" s="187"/>
      <c r="BH25" s="187"/>
    </row>
    <row r="26" spans="1:60" ht="15" x14ac:dyDescent="0.2">
      <c r="A26" s="200" t="s">
        <v>96</v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201"/>
      <c r="BG26" s="187"/>
      <c r="BH26" s="187"/>
    </row>
    <row r="27" spans="1:60" ht="15" x14ac:dyDescent="0.2">
      <c r="A27" s="234" t="s">
        <v>117</v>
      </c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201"/>
      <c r="BG27" s="187"/>
      <c r="BH27" s="187"/>
    </row>
    <row r="28" spans="1:60" ht="18" customHeight="1" x14ac:dyDescent="0.2">
      <c r="A28" s="235" t="s">
        <v>95</v>
      </c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201"/>
      <c r="BG28" s="187"/>
      <c r="BH28" s="187"/>
    </row>
    <row r="29" spans="1:60" ht="18" customHeight="1" x14ac:dyDescent="0.2">
      <c r="A29" s="187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201"/>
      <c r="BG29" s="187"/>
      <c r="BH29" s="187"/>
    </row>
    <row r="30" spans="1:60" ht="18" customHeight="1" x14ac:dyDescent="0.2">
      <c r="A30" s="187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201"/>
      <c r="BG30" s="187"/>
      <c r="BH30" s="187"/>
    </row>
    <row r="31" spans="1:60" ht="18" customHeight="1" x14ac:dyDescent="0.2">
      <c r="A31" s="187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201"/>
      <c r="BG31" s="187"/>
      <c r="BH31" s="187"/>
    </row>
    <row r="32" spans="1:60" ht="18" customHeight="1" x14ac:dyDescent="0.2">
      <c r="A32" s="187"/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201"/>
      <c r="BG32" s="187"/>
      <c r="BH32" s="187"/>
    </row>
    <row r="33" spans="1:60" ht="18" customHeight="1" x14ac:dyDescent="0.2">
      <c r="A33" s="187"/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201"/>
      <c r="BG33" s="187"/>
      <c r="BH33" s="187"/>
    </row>
    <row r="34" spans="1:60" ht="18" customHeight="1" x14ac:dyDescent="0.2">
      <c r="A34" s="187"/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201"/>
      <c r="BG34" s="187"/>
      <c r="BH34" s="187"/>
    </row>
    <row r="35" spans="1:60" ht="18" customHeight="1" x14ac:dyDescent="0.2">
      <c r="A35" s="187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201"/>
      <c r="BG35" s="187"/>
      <c r="BH35" s="187"/>
    </row>
    <row r="36" spans="1:60" ht="18" customHeight="1" x14ac:dyDescent="0.2">
      <c r="A36" s="187"/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201"/>
      <c r="BG36" s="187"/>
      <c r="BH36" s="187"/>
    </row>
    <row r="37" spans="1:60" ht="18" customHeight="1" x14ac:dyDescent="0.2">
      <c r="A37" s="187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201"/>
      <c r="BG37" s="187"/>
      <c r="BH37" s="187"/>
    </row>
    <row r="38" spans="1:60" ht="18" customHeight="1" x14ac:dyDescent="0.2">
      <c r="A38" s="187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201"/>
      <c r="BG38" s="187"/>
      <c r="BH38" s="187"/>
    </row>
    <row r="39" spans="1:60" ht="18" customHeight="1" x14ac:dyDescent="0.2">
      <c r="A39" s="187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201"/>
      <c r="BG39" s="187"/>
      <c r="BH39" s="187"/>
    </row>
    <row r="40" spans="1:60" ht="18" customHeight="1" x14ac:dyDescent="0.2">
      <c r="A40" s="187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201"/>
      <c r="BG40" s="187"/>
      <c r="BH40" s="187"/>
    </row>
    <row r="41" spans="1:60" ht="18" customHeight="1" x14ac:dyDescent="0.2">
      <c r="A41" s="187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201"/>
      <c r="BG41" s="187"/>
      <c r="BH41" s="187"/>
    </row>
    <row r="42" spans="1:60" ht="18" customHeight="1" x14ac:dyDescent="0.2">
      <c r="A42" s="187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201"/>
      <c r="BG42" s="187"/>
      <c r="BH42" s="187"/>
    </row>
    <row r="43" spans="1:60" ht="18" customHeight="1" x14ac:dyDescent="0.2">
      <c r="A43" s="187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201"/>
      <c r="BG43" s="187"/>
      <c r="BH43" s="187"/>
    </row>
    <row r="44" spans="1:60" ht="18" customHeight="1" x14ac:dyDescent="0.2">
      <c r="A44" s="187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201"/>
      <c r="BG44" s="187"/>
      <c r="BH44" s="187"/>
    </row>
    <row r="45" spans="1:60" ht="18" customHeight="1" x14ac:dyDescent="0.2">
      <c r="A45" s="187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201"/>
      <c r="BG45" s="187"/>
      <c r="BH45" s="187"/>
    </row>
    <row r="46" spans="1:60" ht="18" customHeight="1" x14ac:dyDescent="0.2">
      <c r="A46" s="187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201"/>
      <c r="BG46" s="187"/>
      <c r="BH46" s="187"/>
    </row>
    <row r="47" spans="1:60" ht="18" customHeight="1" x14ac:dyDescent="0.2">
      <c r="A47" s="187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186"/>
      <c r="AM47" s="186"/>
      <c r="AN47" s="186"/>
      <c r="AO47" s="186"/>
      <c r="AP47" s="186"/>
      <c r="AQ47" s="186"/>
      <c r="AR47" s="186"/>
      <c r="AS47" s="186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201"/>
      <c r="BG47" s="187"/>
      <c r="BH47" s="187"/>
    </row>
  </sheetData>
  <conditionalFormatting sqref="B11">
    <cfRule type="colorScale" priority="2742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B12">
    <cfRule type="colorScale" priority="2742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B19">
    <cfRule type="colorScale" priority="2742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B20">
    <cfRule type="colorScale" priority="2742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B21">
    <cfRule type="colorScale" priority="27427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B10:V10 B18:V18">
    <cfRule type="expression" dxfId="59" priority="16735">
      <formula>AND(B$10&gt;#REF!,B$7&lt;#REF!)</formula>
    </cfRule>
    <cfRule type="expression" dxfId="58" priority="16734">
      <formula>AND(B$10&lt;#REF!,B$7&gt;#REF!)</formula>
    </cfRule>
  </conditionalFormatting>
  <conditionalFormatting sqref="C11">
    <cfRule type="colorScale" priority="2742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C12">
    <cfRule type="colorScale" priority="2742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C19">
    <cfRule type="colorScale" priority="2743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C20">
    <cfRule type="colorScale" priority="27431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C21">
    <cfRule type="colorScale" priority="2743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D11:J11">
    <cfRule type="colorScale" priority="2743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D12:J12">
    <cfRule type="colorScale" priority="2743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D19:J19">
    <cfRule type="colorScale" priority="2743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D20:J20">
    <cfRule type="colorScale" priority="2743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D21:J21">
    <cfRule type="colorScale" priority="27437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K11:S11">
    <cfRule type="colorScale" priority="2743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K12:S12">
    <cfRule type="colorScale" priority="2743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K19:S19">
    <cfRule type="colorScale" priority="2744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K20:S20">
    <cfRule type="colorScale" priority="27441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K21:S21">
    <cfRule type="colorScale" priority="2744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T11:V11">
    <cfRule type="colorScale" priority="2744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T12:V12">
    <cfRule type="colorScale" priority="2744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T19:V19">
    <cfRule type="colorScale" priority="2744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T20:V20">
    <cfRule type="colorScale" priority="2744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T21:V21">
    <cfRule type="colorScale" priority="27447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W11">
    <cfRule type="colorScale" priority="2744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W12">
    <cfRule type="colorScale" priority="2744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W19">
    <cfRule type="colorScale" priority="2745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W20">
    <cfRule type="colorScale" priority="27451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W21">
    <cfRule type="colorScale" priority="2745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X11">
    <cfRule type="colorScale" priority="2745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X12">
    <cfRule type="colorScale" priority="2745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X19">
    <cfRule type="colorScale" priority="2745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X20">
    <cfRule type="colorScale" priority="2745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X21">
    <cfRule type="colorScale" priority="27457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Y11">
    <cfRule type="colorScale" priority="2745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Y12">
    <cfRule type="colorScale" priority="2745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Y19">
    <cfRule type="colorScale" priority="2746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Y20">
    <cfRule type="colorScale" priority="27461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Y21">
    <cfRule type="colorScale" priority="2746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Z11">
    <cfRule type="colorScale" priority="2746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Z12">
    <cfRule type="colorScale" priority="2746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Z19">
    <cfRule type="colorScale" priority="2746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Z20">
    <cfRule type="colorScale" priority="2746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Z21">
    <cfRule type="colorScale" priority="27467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A11">
    <cfRule type="colorScale" priority="2746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A12">
    <cfRule type="colorScale" priority="2746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A19">
    <cfRule type="colorScale" priority="2747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A20">
    <cfRule type="colorScale" priority="27471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A21">
    <cfRule type="colorScale" priority="2747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B11">
    <cfRule type="colorScale" priority="2747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B12">
    <cfRule type="colorScale" priority="2747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B19">
    <cfRule type="colorScale" priority="2747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B20">
    <cfRule type="colorScale" priority="2747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B21">
    <cfRule type="colorScale" priority="27477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C11">
    <cfRule type="colorScale" priority="2747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C12">
    <cfRule type="colorScale" priority="2747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C19">
    <cfRule type="colorScale" priority="2748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C20">
    <cfRule type="colorScale" priority="27481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C21">
    <cfRule type="colorScale" priority="2748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D11">
    <cfRule type="colorScale" priority="2748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D12">
    <cfRule type="colorScale" priority="2748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D19">
    <cfRule type="colorScale" priority="2748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D20">
    <cfRule type="colorScale" priority="2748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D21">
    <cfRule type="colorScale" priority="27487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E11">
    <cfRule type="colorScale" priority="2748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E12">
    <cfRule type="colorScale" priority="2748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E19">
    <cfRule type="colorScale" priority="2749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E20">
    <cfRule type="colorScale" priority="27491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E21">
    <cfRule type="colorScale" priority="2749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F11">
    <cfRule type="colorScale" priority="2749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F12">
    <cfRule type="colorScale" priority="2749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F19">
    <cfRule type="colorScale" priority="2749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F20">
    <cfRule type="colorScale" priority="2749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F21">
    <cfRule type="colorScale" priority="27497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G11">
    <cfRule type="colorScale" priority="2749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G12">
    <cfRule type="colorScale" priority="2749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G19">
    <cfRule type="colorScale" priority="2750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G20">
    <cfRule type="colorScale" priority="27501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G21">
    <cfRule type="colorScale" priority="2750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H11">
    <cfRule type="colorScale" priority="27503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H12">
    <cfRule type="colorScale" priority="27504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H19">
    <cfRule type="colorScale" priority="2750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H20">
    <cfRule type="colorScale" priority="2750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H21">
    <cfRule type="colorScale" priority="27507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conditionalFormatting sqref="AI11:BE11">
    <cfRule type="colorScale" priority="2750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I12:BE12">
    <cfRule type="colorScale" priority="2750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I19:BE19">
    <cfRule type="colorScale" priority="27510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I20:BE20">
    <cfRule type="colorScale" priority="27511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I21:BE21">
    <cfRule type="colorScale" priority="27512">
      <colorScale>
        <cfvo type="min"/>
        <cfvo type="percentile" val="50"/>
        <cfvo type="formula" val="$BF$21"/>
        <color theme="5" tint="0.39997558519241921"/>
        <color theme="5" tint="0.79998168889431442"/>
        <color rgb="FF00B050"/>
      </colorScale>
    </cfRule>
  </conditionalFormatting>
  <pageMargins left="0.7" right="0.7" top="0.75" bottom="0.75" header="0.3" footer="0.3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B1B2-D869-4012-974D-4AD92DC2E4DD}">
  <sheetPr codeName="Sheet21">
    <tabColor rgb="FF92D050"/>
    <pageSetUpPr fitToPage="1"/>
  </sheetPr>
  <dimension ref="A1:BI75"/>
  <sheetViews>
    <sheetView showGridLines="0" zoomScale="80" zoomScaleNormal="80" workbookViewId="0">
      <pane xSplit="1" topLeftCell="AR1" activePane="topRight" state="frozen"/>
      <selection activeCell="A2" sqref="A2"/>
      <selection pane="topRight" activeCell="BE5" sqref="BE5"/>
    </sheetView>
  </sheetViews>
  <sheetFormatPr defaultColWidth="9.140625" defaultRowHeight="20.100000000000001" customHeight="1" outlineLevelCol="1" x14ac:dyDescent="0.2"/>
  <cols>
    <col min="1" max="1" width="20.28515625" style="416" customWidth="1"/>
    <col min="2" max="35" width="8.28515625" style="414" hidden="1" customWidth="1" outlineLevel="1"/>
    <col min="36" max="36" width="9.85546875" style="414" hidden="1" customWidth="1" outlineLevel="1"/>
    <col min="37" max="43" width="8.5703125" style="414" hidden="1" customWidth="1" outlineLevel="1"/>
    <col min="44" max="57" width="8.5703125" style="414" customWidth="1" outlineLevel="1"/>
    <col min="58" max="58" width="10.5703125" style="415" customWidth="1"/>
    <col min="59" max="59" width="8" style="414" customWidth="1"/>
    <col min="60" max="73" width="8" style="416" customWidth="1"/>
    <col min="74" max="16384" width="9.140625" style="416"/>
  </cols>
  <sheetData>
    <row r="1" spans="1:61" ht="20.100000000000001" customHeight="1" x14ac:dyDescent="0.2">
      <c r="A1" s="413" t="s">
        <v>196</v>
      </c>
    </row>
    <row r="2" spans="1:61" ht="20.100000000000001" customHeight="1" x14ac:dyDescent="0.2">
      <c r="A2" s="416" t="s">
        <v>207</v>
      </c>
      <c r="BF2" s="417"/>
    </row>
    <row r="3" spans="1:61" ht="8.4499999999999993" customHeight="1" x14ac:dyDescent="0.2">
      <c r="BH3" s="418"/>
      <c r="BI3" s="418"/>
    </row>
    <row r="4" spans="1:61" ht="15" x14ac:dyDescent="0.2">
      <c r="A4" s="419" t="s">
        <v>16</v>
      </c>
      <c r="BH4" s="418"/>
      <c r="BI4" s="418"/>
    </row>
    <row r="5" spans="1:61" s="420" customFormat="1" ht="30.75" customHeight="1" thickBot="1" x14ac:dyDescent="0.25">
      <c r="B5" s="421" t="s">
        <v>120</v>
      </c>
      <c r="C5" s="421" t="s">
        <v>121</v>
      </c>
      <c r="D5" s="421" t="s">
        <v>122</v>
      </c>
      <c r="E5" s="421" t="s">
        <v>123</v>
      </c>
      <c r="F5" s="421" t="s">
        <v>124</v>
      </c>
      <c r="G5" s="421" t="s">
        <v>125</v>
      </c>
      <c r="H5" s="421" t="s">
        <v>126</v>
      </c>
      <c r="I5" s="421" t="s">
        <v>127</v>
      </c>
      <c r="J5" s="421" t="s">
        <v>128</v>
      </c>
      <c r="K5" s="421" t="s">
        <v>129</v>
      </c>
      <c r="L5" s="421" t="s">
        <v>130</v>
      </c>
      <c r="M5" s="421" t="s">
        <v>131</v>
      </c>
      <c r="N5" s="421" t="s">
        <v>137</v>
      </c>
      <c r="O5" s="421" t="s">
        <v>132</v>
      </c>
      <c r="P5" s="421" t="s">
        <v>133</v>
      </c>
      <c r="Q5" s="421" t="s">
        <v>134</v>
      </c>
      <c r="R5" s="421" t="s">
        <v>135</v>
      </c>
      <c r="S5" s="421" t="s">
        <v>136</v>
      </c>
      <c r="T5" s="422" t="s">
        <v>139</v>
      </c>
      <c r="U5" s="422" t="s">
        <v>140</v>
      </c>
      <c r="V5" s="422" t="s">
        <v>141</v>
      </c>
      <c r="W5" s="422" t="s">
        <v>142</v>
      </c>
      <c r="X5" s="422" t="s">
        <v>143</v>
      </c>
      <c r="Y5" s="422" t="s">
        <v>144</v>
      </c>
      <c r="Z5" s="422" t="s">
        <v>145</v>
      </c>
      <c r="AA5" s="422" t="s">
        <v>146</v>
      </c>
      <c r="AB5" s="422" t="s">
        <v>147</v>
      </c>
      <c r="AC5" s="422" t="s">
        <v>148</v>
      </c>
      <c r="AD5" s="422" t="s">
        <v>149</v>
      </c>
      <c r="AE5" s="422" t="s">
        <v>150</v>
      </c>
      <c r="AF5" s="422" t="s">
        <v>152</v>
      </c>
      <c r="AG5" s="422" t="s">
        <v>155</v>
      </c>
      <c r="AH5" s="422" t="s">
        <v>156</v>
      </c>
      <c r="AI5" s="422" t="s">
        <v>159</v>
      </c>
      <c r="AJ5" s="422" t="s">
        <v>161</v>
      </c>
      <c r="AK5" s="422" t="s">
        <v>164</v>
      </c>
      <c r="AL5" s="422" t="s">
        <v>166</v>
      </c>
      <c r="AM5" s="422" t="s">
        <v>167</v>
      </c>
      <c r="AN5" s="422" t="s">
        <v>170</v>
      </c>
      <c r="AO5" s="422" t="s">
        <v>173</v>
      </c>
      <c r="AP5" s="422" t="s">
        <v>175</v>
      </c>
      <c r="AQ5" s="422" t="s">
        <v>177</v>
      </c>
      <c r="AR5" s="423" t="s">
        <v>179</v>
      </c>
      <c r="AS5" s="423" t="s">
        <v>180</v>
      </c>
      <c r="AT5" s="423" t="s">
        <v>182</v>
      </c>
      <c r="AU5" s="423" t="s">
        <v>185</v>
      </c>
      <c r="AV5" s="424" t="s">
        <v>188</v>
      </c>
      <c r="AW5" s="424" t="s">
        <v>189</v>
      </c>
      <c r="AX5" s="424" t="s">
        <v>190</v>
      </c>
      <c r="AY5" s="424" t="s">
        <v>191</v>
      </c>
      <c r="AZ5" s="424" t="s">
        <v>192</v>
      </c>
      <c r="BA5" s="424" t="s">
        <v>193</v>
      </c>
      <c r="BB5" s="424" t="s">
        <v>195</v>
      </c>
      <c r="BC5" s="424" t="s">
        <v>201</v>
      </c>
      <c r="BD5" s="424" t="s">
        <v>209</v>
      </c>
      <c r="BE5" s="424" t="s">
        <v>208</v>
      </c>
      <c r="BF5" s="421" t="s">
        <v>61</v>
      </c>
      <c r="BG5" s="425"/>
      <c r="BH5" s="426"/>
      <c r="BI5" s="426"/>
    </row>
    <row r="6" spans="1:61" ht="15" x14ac:dyDescent="0.2">
      <c r="A6" s="427" t="s">
        <v>53</v>
      </c>
    </row>
    <row r="7" spans="1:61" ht="15" x14ac:dyDescent="0.2">
      <c r="A7" s="416" t="s">
        <v>26</v>
      </c>
      <c r="B7" s="428">
        <v>15.097340000000001</v>
      </c>
      <c r="C7" s="428">
        <v>10.691751</v>
      </c>
      <c r="D7" s="428">
        <v>10.29</v>
      </c>
      <c r="E7" s="428">
        <v>5.6</v>
      </c>
      <c r="F7" s="428">
        <v>12.879560999999999</v>
      </c>
      <c r="G7" s="428">
        <v>10.394322000000001</v>
      </c>
      <c r="H7" s="428">
        <v>11.328498</v>
      </c>
      <c r="I7" s="428">
        <v>12.018702000000001</v>
      </c>
      <c r="J7" s="428">
        <v>10.615791</v>
      </c>
      <c r="K7" s="428">
        <v>11.357298999999999</v>
      </c>
      <c r="L7" s="428">
        <v>15.034858</v>
      </c>
      <c r="M7" s="428">
        <v>28.948122999999999</v>
      </c>
      <c r="N7" s="428">
        <v>21.348334000000001</v>
      </c>
      <c r="O7" s="428">
        <v>13.804564000000001</v>
      </c>
      <c r="P7" s="428">
        <v>3.1339600000000001</v>
      </c>
      <c r="Q7" s="428">
        <v>7.6034560000000004</v>
      </c>
      <c r="R7" s="428">
        <v>24.039849999999998</v>
      </c>
      <c r="S7" s="428">
        <v>18.364245</v>
      </c>
      <c r="T7" s="428">
        <v>14.822608000000001</v>
      </c>
      <c r="U7" s="428">
        <v>26.295111000000002</v>
      </c>
      <c r="V7" s="428">
        <v>29.475888000000001</v>
      </c>
      <c r="W7" s="428">
        <v>21.367164000000002</v>
      </c>
      <c r="X7" s="428">
        <v>22.387272999999997</v>
      </c>
      <c r="Y7" s="428">
        <v>22.244017999999997</v>
      </c>
      <c r="Z7" s="428">
        <v>21.869591000000003</v>
      </c>
      <c r="AA7" s="428">
        <v>22.077648</v>
      </c>
      <c r="AB7" s="428">
        <v>26.088604</v>
      </c>
      <c r="AC7" s="428">
        <v>29.260899000000002</v>
      </c>
      <c r="AD7" s="428">
        <v>26.688400999999999</v>
      </c>
      <c r="AE7" s="428">
        <v>23.724366999999997</v>
      </c>
      <c r="AF7" s="428">
        <v>25.114865999999999</v>
      </c>
      <c r="AG7" s="428">
        <v>32.278787999999999</v>
      </c>
      <c r="AH7" s="428">
        <v>23.42</v>
      </c>
      <c r="AI7" s="428">
        <v>15.766501999999999</v>
      </c>
      <c r="AJ7" s="428">
        <v>17.509612000000001</v>
      </c>
      <c r="AK7" s="428">
        <v>29.714344000000001</v>
      </c>
      <c r="AL7" s="428">
        <v>14.327091000000001</v>
      </c>
      <c r="AM7" s="428">
        <v>14.175971000000001</v>
      </c>
      <c r="AN7" s="428">
        <v>30.174380000000003</v>
      </c>
      <c r="AO7" s="428">
        <v>26.700914000000001</v>
      </c>
      <c r="AP7" s="428">
        <v>37.298324999999998</v>
      </c>
      <c r="AQ7" s="428">
        <v>32.212634999999999</v>
      </c>
      <c r="AR7" s="429">
        <f>IFERROR('KHI-CM'!AR7+'LHE-CM'!AR7+'ISB-CM'!AR7,"")</f>
        <v>58523</v>
      </c>
      <c r="AS7" s="429">
        <f>IFERROR('KHI-CM'!AS7+'LHE-CM'!AS7+'ISB-CM'!AS7,"")</f>
        <v>55178</v>
      </c>
      <c r="AT7" s="429">
        <f>IFERROR('KHI-CM'!AT7+'LHE-CM'!AT7+'ISB-CM'!AT7,"")</f>
        <v>59195</v>
      </c>
      <c r="AU7" s="429">
        <f>IFERROR('KHI-CM'!AU7+'LHE-CM'!AU7+'ISB-CM'!AU7,"")</f>
        <v>47223</v>
      </c>
      <c r="AV7" s="429">
        <f>IFERROR('KHI-CM'!AV7+'LHE-CM'!AV7+'ISB-CM'!AV7,"")</f>
        <v>113769</v>
      </c>
      <c r="AW7" s="429">
        <f>IFERROR('KHI-CM'!AW7+'LHE-CM'!AW7+'ISB-CM'!AW7,"")</f>
        <v>46964</v>
      </c>
      <c r="AX7" s="429">
        <f>IFERROR('KHI-CM'!AX7+'LHE-CM'!AX7+'ISB-CM'!AX7,"")</f>
        <v>46201</v>
      </c>
      <c r="AY7" s="429">
        <f>IFERROR('KHI-CM'!AY7+'LHE-CM'!AY7+'ISB-CM'!AY7,"")</f>
        <v>91908</v>
      </c>
      <c r="AZ7" s="429">
        <f>IFERROR('KHI-CM'!AZ7+'LHE-CM'!AZ7+'ISB-CM'!AZ7,"")</f>
        <v>63802</v>
      </c>
      <c r="BA7" s="429">
        <f>IFERROR('KHI-CM'!BA7+'LHE-CM'!BA7+'ISB-CM'!BA7,"")</f>
        <v>37409</v>
      </c>
      <c r="BB7" s="429">
        <f>IFERROR('KHI-CM'!BB7+'LHE-CM'!BB7+'ISB-CM'!BB7,"")</f>
        <v>38097</v>
      </c>
      <c r="BC7" s="429">
        <f>IFERROR('KHI-CM'!BC7+'LHE-CM'!BC7+'ISB-CM'!BC7,"")</f>
        <v>50361</v>
      </c>
      <c r="BD7" s="429"/>
      <c r="BE7" s="429"/>
      <c r="BF7" s="430">
        <f ca="1">SUM(OFFSET(BF7,0,-1,):OFFSET(BF7,0,-12))</f>
        <v>594929</v>
      </c>
    </row>
    <row r="8" spans="1:61" ht="15" x14ac:dyDescent="0.2">
      <c r="A8" s="416" t="s">
        <v>29</v>
      </c>
      <c r="B8" s="428">
        <v>6.9077120000000001</v>
      </c>
      <c r="C8" s="428">
        <v>7.8412679999999995</v>
      </c>
      <c r="D8" s="428">
        <v>7.52</v>
      </c>
      <c r="E8" s="428">
        <v>7.1000000000000005</v>
      </c>
      <c r="F8" s="428">
        <v>7.1066679999999991</v>
      </c>
      <c r="G8" s="428">
        <v>7.7251500000000002</v>
      </c>
      <c r="H8" s="428">
        <v>7.0726320000000005</v>
      </c>
      <c r="I8" s="428">
        <v>12.081801</v>
      </c>
      <c r="J8" s="428">
        <v>7.4383219999999994</v>
      </c>
      <c r="K8" s="428">
        <v>8.7669630000000005</v>
      </c>
      <c r="L8" s="428">
        <v>9.1178670000000004</v>
      </c>
      <c r="M8" s="428">
        <v>14.001951999999999</v>
      </c>
      <c r="N8" s="428">
        <v>8.9580389999999994</v>
      </c>
      <c r="O8" s="428">
        <v>7.3947370000000001</v>
      </c>
      <c r="P8" s="428">
        <v>18.017064000000001</v>
      </c>
      <c r="Q8" s="428">
        <v>8.0437100000000008</v>
      </c>
      <c r="R8" s="428">
        <v>10.371664000000001</v>
      </c>
      <c r="S8" s="428">
        <v>6.4760729999999995</v>
      </c>
      <c r="T8" s="428">
        <v>5.2261220000000002</v>
      </c>
      <c r="U8" s="428">
        <v>9.0364059999999995</v>
      </c>
      <c r="V8" s="428">
        <v>10.294263000000001</v>
      </c>
      <c r="W8" s="428">
        <v>8.9923109999999991</v>
      </c>
      <c r="X8" s="428">
        <v>8.8453960000000009</v>
      </c>
      <c r="Y8" s="428">
        <v>7.8749700000000002</v>
      </c>
      <c r="Z8" s="428">
        <v>8.2039220000000004</v>
      </c>
      <c r="AA8" s="428">
        <v>6.5440430000000003</v>
      </c>
      <c r="AB8" s="428">
        <v>8.6513399999999994</v>
      </c>
      <c r="AC8" s="428">
        <v>8.2956430000000001</v>
      </c>
      <c r="AD8" s="428">
        <v>8.5993910000000007</v>
      </c>
      <c r="AE8" s="428">
        <v>6.1856949999999999</v>
      </c>
      <c r="AF8" s="428">
        <v>6.8392559999999998</v>
      </c>
      <c r="AG8" s="428">
        <v>9.5691649999999999</v>
      </c>
      <c r="AH8" s="428">
        <v>5.59</v>
      </c>
      <c r="AI8" s="428">
        <v>6.6502229999999996</v>
      </c>
      <c r="AJ8" s="428">
        <v>5.9114939999999994</v>
      </c>
      <c r="AK8" s="428">
        <v>7.0600289999999992</v>
      </c>
      <c r="AL8" s="428">
        <v>4.0898159999999999</v>
      </c>
      <c r="AM8" s="428">
        <v>4.8853519999999993</v>
      </c>
      <c r="AN8" s="428">
        <v>8.98</v>
      </c>
      <c r="AO8" s="428">
        <v>6.9162720000000002</v>
      </c>
      <c r="AP8" s="428">
        <v>13.251062000000001</v>
      </c>
      <c r="AQ8" s="428">
        <v>7.74</v>
      </c>
      <c r="AR8" s="429">
        <f>IFERROR('KHI-CM'!AR8+'LHE-CM'!AR8+'ISB-CM'!AR8,"")</f>
        <v>19829</v>
      </c>
      <c r="AS8" s="429">
        <f>IFERROR('KHI-CM'!AS8+'LHE-CM'!AS8+'ISB-CM'!AS8,"")</f>
        <v>21257</v>
      </c>
      <c r="AT8" s="429">
        <f>IFERROR('KHI-CM'!AT8+'LHE-CM'!AT8+'ISB-CM'!AT8,"")</f>
        <v>50777</v>
      </c>
      <c r="AU8" s="429">
        <f>IFERROR('KHI-CM'!AU8+'LHE-CM'!AU8+'ISB-CM'!AU8,"")</f>
        <v>64081</v>
      </c>
      <c r="AV8" s="429">
        <f>IFERROR('KHI-CM'!AV8+'LHE-CM'!AV8+'ISB-CM'!AV8,"")</f>
        <v>28992</v>
      </c>
      <c r="AW8" s="429">
        <f>IFERROR('KHI-CM'!AW8+'LHE-CM'!AW8+'ISB-CM'!AW8,"")</f>
        <v>28485</v>
      </c>
      <c r="AX8" s="429">
        <f>IFERROR('KHI-CM'!AX8+'LHE-CM'!AX8+'ISB-CM'!AX8,"")</f>
        <v>23038</v>
      </c>
      <c r="AY8" s="429">
        <f>IFERROR('KHI-CM'!AY8+'LHE-CM'!AY8+'ISB-CM'!AY8,"")</f>
        <v>80903</v>
      </c>
      <c r="AZ8" s="429">
        <f>IFERROR('KHI-CM'!AZ8+'LHE-CM'!AZ8+'ISB-CM'!AZ8,"")</f>
        <v>37859</v>
      </c>
      <c r="BA8" s="429">
        <f>IFERROR('KHI-CM'!BA8+'LHE-CM'!BA8+'ISB-CM'!BA8,"")</f>
        <v>32011</v>
      </c>
      <c r="BB8" s="429">
        <f>IFERROR('KHI-CM'!BB8+'LHE-CM'!BB8+'ISB-CM'!BB8,"")</f>
        <v>20442</v>
      </c>
      <c r="BC8" s="429">
        <f>IFERROR('KHI-CM'!BC8+'LHE-CM'!BC8+'ISB-CM'!BC8,"")</f>
        <v>20288</v>
      </c>
      <c r="BD8" s="429"/>
      <c r="BE8" s="429"/>
      <c r="BF8" s="430">
        <f ca="1">SUM(OFFSET(BF8,0,-1,):OFFSET(BF8,0,-12))</f>
        <v>386876</v>
      </c>
    </row>
    <row r="9" spans="1:61" ht="15" x14ac:dyDescent="0.2">
      <c r="A9" s="416" t="s">
        <v>30</v>
      </c>
      <c r="B9" s="428">
        <v>7.5536859999999999</v>
      </c>
      <c r="C9" s="428">
        <v>7.2425600000000001</v>
      </c>
      <c r="D9" s="428">
        <v>6.1999999999999993</v>
      </c>
      <c r="E9" s="428">
        <v>6.7199999999999989</v>
      </c>
      <c r="F9" s="428">
        <v>4.7931140000000001</v>
      </c>
      <c r="G9" s="428">
        <v>6.3576670000000002</v>
      </c>
      <c r="H9" s="428">
        <v>7.5154569999999996</v>
      </c>
      <c r="I9" s="428">
        <v>8.9455559999999998</v>
      </c>
      <c r="J9" s="428">
        <v>8.486872</v>
      </c>
      <c r="K9" s="428">
        <v>9.0162539999999982</v>
      </c>
      <c r="L9" s="428">
        <v>7.5562629999999995</v>
      </c>
      <c r="M9" s="428">
        <v>9.7931090000000012</v>
      </c>
      <c r="N9" s="428">
        <v>9.4820100000000007</v>
      </c>
      <c r="O9" s="428">
        <v>9.0909560000000003</v>
      </c>
      <c r="P9" s="428">
        <v>12.907906000000001</v>
      </c>
      <c r="Q9" s="428">
        <v>7.8484959999999999</v>
      </c>
      <c r="R9" s="428">
        <v>10.667469000000001</v>
      </c>
      <c r="S9" s="428">
        <v>6.9455319999999992</v>
      </c>
      <c r="T9" s="428">
        <v>6.1939789999999997</v>
      </c>
      <c r="U9" s="428">
        <v>11.314458999999999</v>
      </c>
      <c r="V9" s="428">
        <v>10.529794000000001</v>
      </c>
      <c r="W9" s="428">
        <v>8.8916950000000003</v>
      </c>
      <c r="X9" s="428">
        <v>9.0305459999999993</v>
      </c>
      <c r="Y9" s="428">
        <v>8.6608699999999992</v>
      </c>
      <c r="Z9" s="428">
        <v>9.4692109999999996</v>
      </c>
      <c r="AA9" s="428">
        <v>8.7470400000000001</v>
      </c>
      <c r="AB9" s="428">
        <v>12.243444999999999</v>
      </c>
      <c r="AC9" s="428">
        <v>10.993036999999999</v>
      </c>
      <c r="AD9" s="428">
        <v>11.616136999999998</v>
      </c>
      <c r="AE9" s="428">
        <v>8.3332189999999997</v>
      </c>
      <c r="AF9" s="428">
        <v>10.401427</v>
      </c>
      <c r="AG9" s="428">
        <v>12.698906999999998</v>
      </c>
      <c r="AH9" s="428">
        <v>8</v>
      </c>
      <c r="AI9" s="428">
        <v>6.0805749999999996</v>
      </c>
      <c r="AJ9" s="428">
        <v>6.6041759999999998</v>
      </c>
      <c r="AK9" s="428">
        <v>6.9225380000000003</v>
      </c>
      <c r="AL9" s="428">
        <v>5.5316150000000004</v>
      </c>
      <c r="AM9" s="428">
        <v>5.3858109999999995</v>
      </c>
      <c r="AN9" s="428">
        <v>8</v>
      </c>
      <c r="AO9" s="428">
        <v>6.7228510000000004</v>
      </c>
      <c r="AP9" s="428">
        <v>9.9229830000000003</v>
      </c>
      <c r="AQ9" s="428">
        <v>7.08</v>
      </c>
      <c r="AR9" s="429">
        <f>IFERROR('KHI-CM'!AR9+'LHE-CM'!AR9+'ISB-CM'!AR9,"")</f>
        <v>19639</v>
      </c>
      <c r="AS9" s="429">
        <f>IFERROR('KHI-CM'!AS9+'LHE-CM'!AS9+'ISB-CM'!AS9,"")</f>
        <v>15814</v>
      </c>
      <c r="AT9" s="429">
        <f>IFERROR('KHI-CM'!AT9+'LHE-CM'!AT9+'ISB-CM'!AT9,"")</f>
        <v>28042</v>
      </c>
      <c r="AU9" s="429">
        <f>IFERROR('KHI-CM'!AU9+'LHE-CM'!AU9+'ISB-CM'!AU9,"")</f>
        <v>20452</v>
      </c>
      <c r="AV9" s="429">
        <f>IFERROR('KHI-CM'!AV9+'LHE-CM'!AV9+'ISB-CM'!AV9,"")</f>
        <v>18922</v>
      </c>
      <c r="AW9" s="429">
        <f>IFERROR('KHI-CM'!AW9+'LHE-CM'!AW9+'ISB-CM'!AW9,"")</f>
        <v>12301</v>
      </c>
      <c r="AX9" s="429">
        <f>IFERROR('KHI-CM'!AX9+'LHE-CM'!AX9+'ISB-CM'!AX9,"")</f>
        <v>15013</v>
      </c>
      <c r="AY9" s="429">
        <f>IFERROR('KHI-CM'!AY9+'LHE-CM'!AY9+'ISB-CM'!AY9,"")</f>
        <v>93536</v>
      </c>
      <c r="AZ9" s="429">
        <f>IFERROR('KHI-CM'!AZ9+'LHE-CM'!AZ9+'ISB-CM'!AZ9,"")</f>
        <v>17845</v>
      </c>
      <c r="BA9" s="429">
        <f>IFERROR('KHI-CM'!BA9+'LHE-CM'!BA9+'ISB-CM'!BA9,"")</f>
        <v>15835</v>
      </c>
      <c r="BB9" s="429">
        <f>IFERROR('KHI-CM'!BB9+'LHE-CM'!BB9+'ISB-CM'!BB9,"")</f>
        <v>20022</v>
      </c>
      <c r="BC9" s="429">
        <f>IFERROR('KHI-CM'!BC9+'LHE-CM'!BC9+'ISB-CM'!BC9,"")</f>
        <v>17035</v>
      </c>
      <c r="BD9" s="429"/>
      <c r="BE9" s="429"/>
      <c r="BF9" s="430">
        <f ca="1">SUM(OFFSET(BF9,0,-1,):OFFSET(BF9,0,-12))</f>
        <v>259003</v>
      </c>
    </row>
    <row r="10" spans="1:61" s="419" customFormat="1" ht="15" x14ac:dyDescent="0.2">
      <c r="A10" s="419" t="s">
        <v>31</v>
      </c>
      <c r="B10" s="428">
        <v>16.155117000000001</v>
      </c>
      <c r="C10" s="428">
        <v>13.579529000000001</v>
      </c>
      <c r="D10" s="428">
        <v>10.830000000000002</v>
      </c>
      <c r="E10" s="428">
        <v>12.55</v>
      </c>
      <c r="F10" s="428">
        <v>13.917995000000001</v>
      </c>
      <c r="G10" s="428">
        <v>12.528230000000001</v>
      </c>
      <c r="H10" s="428">
        <v>14.475679000000001</v>
      </c>
      <c r="I10" s="428">
        <v>21.382631999999997</v>
      </c>
      <c r="J10" s="428">
        <v>24.630815999999999</v>
      </c>
      <c r="K10" s="428">
        <v>26.862583000000001</v>
      </c>
      <c r="L10" s="428">
        <v>20.504567999999999</v>
      </c>
      <c r="M10" s="428">
        <v>23.492954000000001</v>
      </c>
      <c r="N10" s="428">
        <v>22.318259000000001</v>
      </c>
      <c r="O10" s="428">
        <v>16.801752</v>
      </c>
      <c r="P10" s="428">
        <v>22.892410999999996</v>
      </c>
      <c r="Q10" s="428">
        <v>15.353194000000002</v>
      </c>
      <c r="R10" s="428">
        <v>18.446425999999999</v>
      </c>
      <c r="S10" s="428">
        <v>14.576637000000002</v>
      </c>
      <c r="T10" s="428">
        <v>12.962847999999999</v>
      </c>
      <c r="U10" s="428">
        <v>19.474177000000001</v>
      </c>
      <c r="V10" s="428">
        <v>20.891860000000001</v>
      </c>
      <c r="W10" s="428">
        <v>17.305046000000001</v>
      </c>
      <c r="X10" s="428">
        <v>18.945986000000001</v>
      </c>
      <c r="Y10" s="428">
        <v>16.533063999999996</v>
      </c>
      <c r="Z10" s="428">
        <v>16.422636999999998</v>
      </c>
      <c r="AA10" s="428">
        <v>17.347711</v>
      </c>
      <c r="AB10" s="428">
        <v>16.362348999999998</v>
      </c>
      <c r="AC10" s="428">
        <v>18.025725000000001</v>
      </c>
      <c r="AD10" s="428">
        <v>19.577093999999999</v>
      </c>
      <c r="AE10" s="428">
        <v>17.280018999999999</v>
      </c>
      <c r="AF10" s="428">
        <v>21.191929000000002</v>
      </c>
      <c r="AG10" s="428">
        <v>26.151706999999998</v>
      </c>
      <c r="AH10" s="428">
        <v>14.440000000000001</v>
      </c>
      <c r="AI10" s="428">
        <v>9.6926030000000001</v>
      </c>
      <c r="AJ10" s="428">
        <v>14.401556999999999</v>
      </c>
      <c r="AK10" s="428">
        <v>16.202769</v>
      </c>
      <c r="AL10" s="428">
        <v>9.4434070000000006</v>
      </c>
      <c r="AM10" s="428">
        <v>7.5015929999999997</v>
      </c>
      <c r="AN10" s="428">
        <v>21.037137000000001</v>
      </c>
      <c r="AO10" s="428">
        <v>15.581197000000001</v>
      </c>
      <c r="AP10" s="428">
        <v>25.115278</v>
      </c>
      <c r="AQ10" s="428">
        <v>17.02</v>
      </c>
      <c r="AR10" s="429">
        <f>IFERROR('KHI-CM'!AR10+'LHE-CM'!AR10+'ISB-CM'!AR10,"")</f>
        <v>31124</v>
      </c>
      <c r="AS10" s="429">
        <f>IFERROR('KHI-CM'!AS10+'LHE-CM'!AS10+'ISB-CM'!AS10,"")</f>
        <v>36388</v>
      </c>
      <c r="AT10" s="429">
        <f>IFERROR('KHI-CM'!AT10+'LHE-CM'!AT10+'ISB-CM'!AT10,"")</f>
        <v>35184</v>
      </c>
      <c r="AU10" s="429">
        <f>IFERROR('KHI-CM'!AU10+'LHE-CM'!AU10+'ISB-CM'!AU10,"")</f>
        <v>27414</v>
      </c>
      <c r="AV10" s="429">
        <f>IFERROR('KHI-CM'!AV10+'LHE-CM'!AV10+'ISB-CM'!AV10,"")</f>
        <v>92346</v>
      </c>
      <c r="AW10" s="429">
        <f>IFERROR('KHI-CM'!AW10+'LHE-CM'!AW10+'ISB-CM'!AW10,"")</f>
        <v>26720</v>
      </c>
      <c r="AX10" s="429">
        <f>IFERROR('KHI-CM'!AX10+'LHE-CM'!AX10+'ISB-CM'!AX10,"")</f>
        <v>17330</v>
      </c>
      <c r="AY10" s="429">
        <f>IFERROR('KHI-CM'!AY10+'LHE-CM'!AY10+'ISB-CM'!AY10,"")</f>
        <v>76450</v>
      </c>
      <c r="AZ10" s="429">
        <f>IFERROR('KHI-CM'!AZ10+'LHE-CM'!AZ10+'ISB-CM'!AZ10,"")</f>
        <v>34829</v>
      </c>
      <c r="BA10" s="429">
        <f>IFERROR('KHI-CM'!BA10+'LHE-CM'!BA10+'ISB-CM'!BA10,"")</f>
        <v>19459</v>
      </c>
      <c r="BB10" s="429">
        <f>IFERROR('KHI-CM'!BB10+'LHE-CM'!BB10+'ISB-CM'!BB10,"")</f>
        <v>26468</v>
      </c>
      <c r="BC10" s="429">
        <f>IFERROR('KHI-CM'!BC10+'LHE-CM'!BC10+'ISB-CM'!BC10,"")</f>
        <v>26242</v>
      </c>
      <c r="BD10" s="429"/>
      <c r="BE10" s="429"/>
      <c r="BF10" s="430">
        <f ca="1">SUM(OFFSET(BF10,0,-1,):OFFSET(BF10,0,-12))</f>
        <v>382442</v>
      </c>
      <c r="BG10" s="431"/>
    </row>
    <row r="11" spans="1:61" ht="16.5" customHeight="1" x14ac:dyDescent="0.2">
      <c r="A11" s="432" t="s">
        <v>32</v>
      </c>
      <c r="B11" s="195">
        <f>IFERROR(B10/B7,"")</f>
        <v>1.0700637993182904</v>
      </c>
      <c r="C11" s="195">
        <f>IFERROR(C10/C7,"")</f>
        <v>1.2700940192116335</v>
      </c>
      <c r="D11" s="195">
        <f t="shared" ref="D11:BC11" si="0">IFERROR(D10/D7,"")</f>
        <v>1.0524781341107874</v>
      </c>
      <c r="E11" s="195">
        <f t="shared" si="0"/>
        <v>2.2410714285714288</v>
      </c>
      <c r="F11" s="195">
        <f t="shared" si="0"/>
        <v>1.0806265058257811</v>
      </c>
      <c r="G11" s="195">
        <f t="shared" si="0"/>
        <v>1.2052955450100544</v>
      </c>
      <c r="H11" s="195">
        <f t="shared" si="0"/>
        <v>1.2778109684090513</v>
      </c>
      <c r="I11" s="195">
        <f t="shared" si="0"/>
        <v>1.7791132519967627</v>
      </c>
      <c r="J11" s="195">
        <f t="shared" si="0"/>
        <v>2.3202054373527137</v>
      </c>
      <c r="K11" s="195">
        <f t="shared" si="0"/>
        <v>2.365226362359572</v>
      </c>
      <c r="L11" s="195">
        <f t="shared" si="0"/>
        <v>1.3638019062102216</v>
      </c>
      <c r="M11" s="195">
        <f t="shared" si="0"/>
        <v>0.81155361955592087</v>
      </c>
      <c r="N11" s="195">
        <f t="shared" si="0"/>
        <v>1.0454332876748134</v>
      </c>
      <c r="O11" s="195">
        <f t="shared" si="0"/>
        <v>1.2171157307105098</v>
      </c>
      <c r="P11" s="195">
        <f t="shared" si="0"/>
        <v>7.3046276914829784</v>
      </c>
      <c r="Q11" s="195">
        <f t="shared" si="0"/>
        <v>2.0192388829500691</v>
      </c>
      <c r="R11" s="195">
        <f t="shared" si="0"/>
        <v>0.76732700079243421</v>
      </c>
      <c r="S11" s="195">
        <f t="shared" si="0"/>
        <v>0.79375095464038958</v>
      </c>
      <c r="T11" s="195">
        <f t="shared" si="0"/>
        <v>0.87453220108094332</v>
      </c>
      <c r="U11" s="195">
        <f t="shared" si="0"/>
        <v>0.74060067668092366</v>
      </c>
      <c r="V11" s="195">
        <f t="shared" si="0"/>
        <v>0.70877796794451109</v>
      </c>
      <c r="W11" s="195">
        <f t="shared" si="0"/>
        <v>0.80988969804322175</v>
      </c>
      <c r="X11" s="195">
        <f t="shared" si="0"/>
        <v>0.84628377918114472</v>
      </c>
      <c r="Y11" s="195">
        <f t="shared" si="0"/>
        <v>0.74325888425373499</v>
      </c>
      <c r="Z11" s="195">
        <f t="shared" si="0"/>
        <v>0.75093480257586875</v>
      </c>
      <c r="AA11" s="195">
        <f t="shared" si="0"/>
        <v>0.78575901744606125</v>
      </c>
      <c r="AB11" s="195">
        <f t="shared" si="0"/>
        <v>0.62718376958767119</v>
      </c>
      <c r="AC11" s="195">
        <f t="shared" si="0"/>
        <v>0.61603455861010969</v>
      </c>
      <c r="AD11" s="195">
        <f t="shared" si="0"/>
        <v>0.73354315981688079</v>
      </c>
      <c r="AE11" s="195">
        <f t="shared" si="0"/>
        <v>0.72836586114183788</v>
      </c>
      <c r="AF11" s="195">
        <f t="shared" si="0"/>
        <v>0.84380020184061511</v>
      </c>
      <c r="AG11" s="195">
        <f t="shared" si="0"/>
        <v>0.81018243311985561</v>
      </c>
      <c r="AH11" s="195">
        <f t="shared" si="0"/>
        <v>0.61656703672075153</v>
      </c>
      <c r="AI11" s="195">
        <f t="shared" si="0"/>
        <v>0.61475925351101979</v>
      </c>
      <c r="AJ11" s="195">
        <f t="shared" si="0"/>
        <v>0.8224943533871566</v>
      </c>
      <c r="AK11" s="195">
        <f t="shared" si="0"/>
        <v>0.54528442559593437</v>
      </c>
      <c r="AL11" s="195">
        <f t="shared" si="0"/>
        <v>0.6591294073584093</v>
      </c>
      <c r="AM11" s="195">
        <f t="shared" si="0"/>
        <v>0.5291766609849865</v>
      </c>
      <c r="AN11" s="195">
        <f t="shared" si="0"/>
        <v>0.69718539370154409</v>
      </c>
      <c r="AO11" s="195">
        <f t="shared" si="0"/>
        <v>0.58354545466121499</v>
      </c>
      <c r="AP11" s="195">
        <f t="shared" si="0"/>
        <v>0.67336208797580055</v>
      </c>
      <c r="AQ11" s="195">
        <f t="shared" si="0"/>
        <v>0.52836410309184578</v>
      </c>
      <c r="AR11" s="195">
        <f t="shared" si="0"/>
        <v>0.53182509440732706</v>
      </c>
      <c r="AS11" s="195">
        <f t="shared" si="0"/>
        <v>0.65946572909492918</v>
      </c>
      <c r="AT11" s="195">
        <f t="shared" si="0"/>
        <v>0.59437452487541176</v>
      </c>
      <c r="AU11" s="195">
        <f t="shared" si="0"/>
        <v>0.58052220316371261</v>
      </c>
      <c r="AV11" s="195">
        <f t="shared" si="0"/>
        <v>0.81169738681011527</v>
      </c>
      <c r="AW11" s="195">
        <f t="shared" si="0"/>
        <v>0.5689464270505068</v>
      </c>
      <c r="AX11" s="195">
        <f t="shared" si="0"/>
        <v>0.3751001060583104</v>
      </c>
      <c r="AY11" s="195">
        <f t="shared" si="0"/>
        <v>0.83181007094050574</v>
      </c>
      <c r="AZ11" s="195">
        <f t="shared" si="0"/>
        <v>0.54589197830789005</v>
      </c>
      <c r="BA11" s="195">
        <f t="shared" si="0"/>
        <v>0.52016894330241381</v>
      </c>
      <c r="BB11" s="195">
        <f t="shared" si="0"/>
        <v>0.69475286767986977</v>
      </c>
      <c r="BC11" s="195">
        <f t="shared" si="0"/>
        <v>0.52107781815293586</v>
      </c>
      <c r="BD11" s="195"/>
      <c r="BE11" s="195"/>
      <c r="BF11" s="433">
        <f ca="1">IFERROR(BF10/BF7,0)</f>
        <v>0.64283637207128919</v>
      </c>
    </row>
    <row r="12" spans="1:61" ht="16.5" customHeight="1" x14ac:dyDescent="0.2">
      <c r="A12" s="432" t="s">
        <v>116</v>
      </c>
      <c r="B12" s="195">
        <f>IFERROR(B9/B10,"")</f>
        <v>0.46757234874869674</v>
      </c>
      <c r="C12" s="195">
        <f>IFERROR(C9/C10,"")</f>
        <v>0.53334397680508649</v>
      </c>
      <c r="D12" s="195">
        <f t="shared" ref="D12:BF12" si="1">IFERROR(D9/D10,"")</f>
        <v>0.57248384118190199</v>
      </c>
      <c r="E12" s="195">
        <f t="shared" si="1"/>
        <v>0.53545816733067719</v>
      </c>
      <c r="F12" s="195">
        <f t="shared" si="1"/>
        <v>0.34438250624461353</v>
      </c>
      <c r="G12" s="195">
        <f t="shared" si="1"/>
        <v>0.50746729585903194</v>
      </c>
      <c r="H12" s="195">
        <f t="shared" si="1"/>
        <v>0.51917820227983769</v>
      </c>
      <c r="I12" s="195">
        <f t="shared" si="1"/>
        <v>0.41835616868868158</v>
      </c>
      <c r="J12" s="195">
        <f t="shared" si="1"/>
        <v>0.34456316834976153</v>
      </c>
      <c r="K12" s="195">
        <f t="shared" si="1"/>
        <v>0.33564359763913981</v>
      </c>
      <c r="L12" s="195">
        <f t="shared" si="1"/>
        <v>0.36851607895372385</v>
      </c>
      <c r="M12" s="195">
        <f t="shared" si="1"/>
        <v>0.41685302750773701</v>
      </c>
      <c r="N12" s="195">
        <f t="shared" si="1"/>
        <v>0.4248543759618526</v>
      </c>
      <c r="O12" s="195">
        <f t="shared" si="1"/>
        <v>0.54107190726300447</v>
      </c>
      <c r="P12" s="195">
        <f t="shared" si="1"/>
        <v>0.5638508761702733</v>
      </c>
      <c r="Q12" s="195">
        <f t="shared" si="1"/>
        <v>0.51119630221568224</v>
      </c>
      <c r="R12" s="195">
        <f t="shared" si="1"/>
        <v>0.57829462466062542</v>
      </c>
      <c r="S12" s="195">
        <f t="shared" si="1"/>
        <v>0.4764838419177207</v>
      </c>
      <c r="T12" s="195">
        <f t="shared" si="1"/>
        <v>0.47782547477221055</v>
      </c>
      <c r="U12" s="195">
        <f t="shared" si="1"/>
        <v>0.58099805706808549</v>
      </c>
      <c r="V12" s="195">
        <f t="shared" si="1"/>
        <v>0.50401419500226408</v>
      </c>
      <c r="W12" s="195">
        <f t="shared" si="1"/>
        <v>0.51382093985765764</v>
      </c>
      <c r="X12" s="195">
        <f t="shared" si="1"/>
        <v>0.47664692668937886</v>
      </c>
      <c r="Y12" s="195">
        <f t="shared" si="1"/>
        <v>0.52385147725793602</v>
      </c>
      <c r="Z12" s="195">
        <f t="shared" si="1"/>
        <v>0.57659503769096287</v>
      </c>
      <c r="AA12" s="195">
        <f t="shared" si="1"/>
        <v>0.50421868337557618</v>
      </c>
      <c r="AB12" s="195">
        <f t="shared" si="1"/>
        <v>0.74826939579396579</v>
      </c>
      <c r="AC12" s="195">
        <f t="shared" si="1"/>
        <v>0.60985269663217423</v>
      </c>
      <c r="AD12" s="195">
        <f t="shared" si="1"/>
        <v>0.59335348749921712</v>
      </c>
      <c r="AE12" s="195">
        <f t="shared" si="1"/>
        <v>0.48224593966013579</v>
      </c>
      <c r="AF12" s="195">
        <f t="shared" si="1"/>
        <v>0.49082020801409815</v>
      </c>
      <c r="AG12" s="195">
        <f t="shared" si="1"/>
        <v>0.48558616078101513</v>
      </c>
      <c r="AH12" s="195">
        <f t="shared" si="1"/>
        <v>0.55401662049861489</v>
      </c>
      <c r="AI12" s="195">
        <f t="shared" si="1"/>
        <v>0.62734179868916529</v>
      </c>
      <c r="AJ12" s="195">
        <f t="shared" si="1"/>
        <v>0.45857375004660955</v>
      </c>
      <c r="AK12" s="195">
        <f t="shared" si="1"/>
        <v>0.42724413339473027</v>
      </c>
      <c r="AL12" s="195">
        <f t="shared" si="1"/>
        <v>0.58576475630034797</v>
      </c>
      <c r="AM12" s="195">
        <f t="shared" si="1"/>
        <v>0.71795563955549169</v>
      </c>
      <c r="AN12" s="195">
        <f t="shared" si="1"/>
        <v>0.38027988314189326</v>
      </c>
      <c r="AO12" s="195">
        <f t="shared" si="1"/>
        <v>0.43147204929120658</v>
      </c>
      <c r="AP12" s="195">
        <f t="shared" si="1"/>
        <v>0.39509747811670648</v>
      </c>
      <c r="AQ12" s="195">
        <f t="shared" si="1"/>
        <v>0.41598119858989424</v>
      </c>
      <c r="AR12" s="195">
        <f t="shared" si="1"/>
        <v>0.63099216039069528</v>
      </c>
      <c r="AS12" s="195">
        <f t="shared" si="1"/>
        <v>0.43459382213916675</v>
      </c>
      <c r="AT12" s="195">
        <f t="shared" si="1"/>
        <v>0.79701000454752158</v>
      </c>
      <c r="AU12" s="195">
        <f t="shared" si="1"/>
        <v>0.7460421682352083</v>
      </c>
      <c r="AV12" s="195">
        <f t="shared" si="1"/>
        <v>0.20490329846447058</v>
      </c>
      <c r="AW12" s="195">
        <f t="shared" si="1"/>
        <v>0.46036676646706587</v>
      </c>
      <c r="AX12" s="195">
        <f t="shared" si="1"/>
        <v>0.86630121177149455</v>
      </c>
      <c r="AY12" s="195">
        <f t="shared" si="1"/>
        <v>1.2234924787442774</v>
      </c>
      <c r="AZ12" s="195">
        <f t="shared" si="1"/>
        <v>0.51236038933073014</v>
      </c>
      <c r="BA12" s="195">
        <f t="shared" si="1"/>
        <v>0.81376226938691609</v>
      </c>
      <c r="BB12" s="195">
        <f t="shared" si="1"/>
        <v>0.75646063170621125</v>
      </c>
      <c r="BC12" s="195">
        <f t="shared" si="1"/>
        <v>0.64915021720905419</v>
      </c>
      <c r="BD12" s="195"/>
      <c r="BE12" s="195"/>
      <c r="BF12" s="433">
        <f t="shared" ca="1" si="1"/>
        <v>0.6772347179441589</v>
      </c>
    </row>
    <row r="13" spans="1:61" ht="14.25" x14ac:dyDescent="0.2">
      <c r="A13" s="432" t="s">
        <v>114</v>
      </c>
      <c r="B13" s="195">
        <f>IFERROR(B10/(SUM(B7:B10)),"")</f>
        <v>0.35339651403278072</v>
      </c>
      <c r="C13" s="195">
        <f>IFERROR(C10/(SUM(C7:C10)),"")</f>
        <v>0.34505124468213888</v>
      </c>
      <c r="D13" s="195">
        <f t="shared" ref="D13:BC13" si="2">IFERROR(D10/(SUM(D7:D10)),"")</f>
        <v>0.31084959816303104</v>
      </c>
      <c r="E13" s="195">
        <f t="shared" si="2"/>
        <v>0.39255552080075073</v>
      </c>
      <c r="F13" s="195">
        <f t="shared" si="2"/>
        <v>0.35966285329497344</v>
      </c>
      <c r="G13" s="195">
        <f t="shared" si="2"/>
        <v>0.33855168421641735</v>
      </c>
      <c r="H13" s="195">
        <f t="shared" si="2"/>
        <v>0.35837749236450367</v>
      </c>
      <c r="I13" s="195">
        <f t="shared" si="2"/>
        <v>0.39285589285988887</v>
      </c>
      <c r="J13" s="195">
        <f t="shared" si="2"/>
        <v>0.48133572629190829</v>
      </c>
      <c r="K13" s="195">
        <f t="shared" si="2"/>
        <v>0.47966243796615615</v>
      </c>
      <c r="L13" s="195">
        <f t="shared" si="2"/>
        <v>0.39270583294499228</v>
      </c>
      <c r="M13" s="195">
        <f t="shared" si="2"/>
        <v>0.30816033729305653</v>
      </c>
      <c r="N13" s="195">
        <f t="shared" si="2"/>
        <v>0.35935381919376674</v>
      </c>
      <c r="O13" s="195">
        <f t="shared" si="2"/>
        <v>0.35678562789708118</v>
      </c>
      <c r="P13" s="195">
        <f t="shared" si="2"/>
        <v>0.40196438921429428</v>
      </c>
      <c r="Q13" s="195">
        <f t="shared" si="2"/>
        <v>0.39520324613934577</v>
      </c>
      <c r="R13" s="195">
        <f t="shared" si="2"/>
        <v>0.29037870499975843</v>
      </c>
      <c r="S13" s="195">
        <f t="shared" si="2"/>
        <v>0.3144058471237749</v>
      </c>
      <c r="T13" s="195">
        <f t="shared" si="2"/>
        <v>0.33063802664504932</v>
      </c>
      <c r="U13" s="195">
        <f t="shared" si="2"/>
        <v>0.29452710129088783</v>
      </c>
      <c r="V13" s="195">
        <f t="shared" si="2"/>
        <v>0.29345877661059444</v>
      </c>
      <c r="W13" s="195">
        <f t="shared" si="2"/>
        <v>0.30597955846268071</v>
      </c>
      <c r="X13" s="195">
        <f t="shared" si="2"/>
        <v>0.31998381467772219</v>
      </c>
      <c r="Y13" s="195">
        <f t="shared" si="2"/>
        <v>0.29890057155179756</v>
      </c>
      <c r="Z13" s="195">
        <f t="shared" si="2"/>
        <v>0.29344288514461647</v>
      </c>
      <c r="AA13" s="195">
        <f t="shared" si="2"/>
        <v>0.31704749735006527</v>
      </c>
      <c r="AB13" s="195">
        <f t="shared" si="2"/>
        <v>0.25830228704573621</v>
      </c>
      <c r="AC13" s="195">
        <f t="shared" si="2"/>
        <v>0.27075693112869603</v>
      </c>
      <c r="AD13" s="195">
        <f t="shared" si="2"/>
        <v>0.29447642524995443</v>
      </c>
      <c r="AE13" s="195">
        <f t="shared" si="2"/>
        <v>0.31122103693404396</v>
      </c>
      <c r="AF13" s="195">
        <f t="shared" si="2"/>
        <v>0.3334818259821421</v>
      </c>
      <c r="AG13" s="195">
        <f t="shared" si="2"/>
        <v>0.32406655994275585</v>
      </c>
      <c r="AH13" s="195">
        <f t="shared" si="2"/>
        <v>0.28066083576287659</v>
      </c>
      <c r="AI13" s="195">
        <f t="shared" si="2"/>
        <v>0.25380014712265697</v>
      </c>
      <c r="AJ13" s="195">
        <f t="shared" si="2"/>
        <v>0.32416344093263078</v>
      </c>
      <c r="AK13" s="195">
        <f t="shared" si="2"/>
        <v>0.27049842336386437</v>
      </c>
      <c r="AL13" s="195">
        <f t="shared" si="2"/>
        <v>0.28280507544203271</v>
      </c>
      <c r="AM13" s="195">
        <f t="shared" si="2"/>
        <v>0.23480099848735755</v>
      </c>
      <c r="AN13" s="195">
        <f t="shared" si="2"/>
        <v>0.30850079196800972</v>
      </c>
      <c r="AO13" s="195">
        <f t="shared" si="2"/>
        <v>0.27862756032887259</v>
      </c>
      <c r="AP13" s="195">
        <f t="shared" si="2"/>
        <v>0.29344512423101055</v>
      </c>
      <c r="AQ13" s="195">
        <f t="shared" si="2"/>
        <v>0.26571896690901164</v>
      </c>
      <c r="AR13" s="195">
        <f t="shared" si="2"/>
        <v>0.24105642256902762</v>
      </c>
      <c r="AS13" s="195">
        <f t="shared" si="2"/>
        <v>0.28287351228651164</v>
      </c>
      <c r="AT13" s="195">
        <f t="shared" si="2"/>
        <v>0.2031432233628564</v>
      </c>
      <c r="AU13" s="195">
        <f t="shared" si="2"/>
        <v>0.17223094804297293</v>
      </c>
      <c r="AV13" s="195">
        <f t="shared" si="2"/>
        <v>0.36352542426258422</v>
      </c>
      <c r="AW13" s="195">
        <f t="shared" si="2"/>
        <v>0.23342360443784399</v>
      </c>
      <c r="AX13" s="195">
        <f t="shared" si="2"/>
        <v>0.17060109074442323</v>
      </c>
      <c r="AY13" s="195">
        <f t="shared" si="2"/>
        <v>0.22301828779131672</v>
      </c>
      <c r="AZ13" s="195">
        <f t="shared" si="2"/>
        <v>0.2256714290342437</v>
      </c>
      <c r="BA13" s="195">
        <f t="shared" si="2"/>
        <v>0.18582997497946788</v>
      </c>
      <c r="BB13" s="195">
        <f t="shared" si="2"/>
        <v>0.2520065886564663</v>
      </c>
      <c r="BC13" s="195">
        <f t="shared" si="2"/>
        <v>0.23034250302828152</v>
      </c>
      <c r="BD13" s="195"/>
      <c r="BE13" s="195"/>
      <c r="BF13" s="433">
        <f ca="1">IFERROR(BF10/(SUM(BF7:BF10)),0)</f>
        <v>0.23560264900662251</v>
      </c>
    </row>
    <row r="14" spans="1:61" ht="15" x14ac:dyDescent="0.2"/>
    <row r="15" spans="1:61" ht="14.25" x14ac:dyDescent="0.2">
      <c r="BF15" s="414"/>
    </row>
    <row r="16" spans="1:61" ht="15" x14ac:dyDescent="0.2">
      <c r="A16" s="427" t="s">
        <v>52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  <c r="M16" s="418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  <c r="AO16" s="418"/>
      <c r="AP16" s="418"/>
      <c r="AQ16" s="418"/>
      <c r="AR16" s="418"/>
      <c r="AS16" s="418"/>
      <c r="AT16" s="418"/>
      <c r="AU16" s="418"/>
      <c r="AV16" s="418"/>
      <c r="AW16" s="418"/>
      <c r="AX16" s="418"/>
      <c r="AY16" s="418"/>
      <c r="AZ16" s="418"/>
      <c r="BA16" s="418"/>
      <c r="BB16" s="418"/>
      <c r="BC16" s="418"/>
      <c r="BD16" s="418"/>
      <c r="BE16" s="418"/>
      <c r="BF16" s="418"/>
    </row>
    <row r="17" spans="1:59" ht="15" x14ac:dyDescent="0.2">
      <c r="A17" s="416" t="s">
        <v>35</v>
      </c>
      <c r="B17" s="428">
        <v>13.953834000000001</v>
      </c>
      <c r="C17" s="428">
        <v>5.7744040000000005</v>
      </c>
      <c r="D17" s="428">
        <v>8.8000000000000007</v>
      </c>
      <c r="E17" s="428">
        <v>4.0999999999999996</v>
      </c>
      <c r="F17" s="428">
        <v>10.434895000000001</v>
      </c>
      <c r="G17" s="428">
        <v>8.0953610000000005</v>
      </c>
      <c r="H17" s="428">
        <v>10.617011</v>
      </c>
      <c r="I17" s="428">
        <v>12.656381</v>
      </c>
      <c r="J17" s="428">
        <v>8.9177020000000002</v>
      </c>
      <c r="K17" s="428">
        <v>8.8134579999999989</v>
      </c>
      <c r="L17" s="428">
        <v>10.569241</v>
      </c>
      <c r="M17" s="428">
        <v>16.680121</v>
      </c>
      <c r="N17" s="428">
        <v>15.547754000000001</v>
      </c>
      <c r="O17" s="428">
        <v>14.518457999999999</v>
      </c>
      <c r="P17" s="428">
        <v>18.911459999999998</v>
      </c>
      <c r="Q17" s="428">
        <v>11.075059</v>
      </c>
      <c r="R17" s="428">
        <v>17.602171999999999</v>
      </c>
      <c r="S17" s="428">
        <v>13.211350000000001</v>
      </c>
      <c r="T17" s="428">
        <v>11.631332</v>
      </c>
      <c r="U17" s="428">
        <v>14.604288</v>
      </c>
      <c r="V17" s="428">
        <v>17.500305000000001</v>
      </c>
      <c r="W17" s="428">
        <v>15.791204</v>
      </c>
      <c r="X17" s="428">
        <v>17.382936999999998</v>
      </c>
      <c r="Y17" s="428">
        <v>19.230188999999999</v>
      </c>
      <c r="Z17" s="428">
        <v>15.353522000000002</v>
      </c>
      <c r="AA17" s="428">
        <v>15.512393000000001</v>
      </c>
      <c r="AB17" s="428">
        <v>16.820108999999999</v>
      </c>
      <c r="AC17" s="428">
        <v>17.808457000000001</v>
      </c>
      <c r="AD17" s="428">
        <v>22.235464000000004</v>
      </c>
      <c r="AE17" s="428">
        <v>19.009913999999998</v>
      </c>
      <c r="AF17" s="428">
        <v>7.6131149999999996</v>
      </c>
      <c r="AG17" s="428">
        <v>18.560954000000002</v>
      </c>
      <c r="AH17" s="428">
        <v>9.27</v>
      </c>
      <c r="AI17" s="428">
        <v>13.453720000000001</v>
      </c>
      <c r="AJ17" s="428">
        <v>13.494285</v>
      </c>
      <c r="AK17" s="428">
        <v>19.297868999999999</v>
      </c>
      <c r="AL17" s="428">
        <v>11.934633</v>
      </c>
      <c r="AM17" s="428">
        <v>11.717034999999999</v>
      </c>
      <c r="AN17" s="428">
        <v>17.873013</v>
      </c>
      <c r="AO17" s="428">
        <v>14.48414</v>
      </c>
      <c r="AP17" s="428">
        <v>20.910307</v>
      </c>
      <c r="AQ17" s="428">
        <v>18.8</v>
      </c>
      <c r="AR17" s="429">
        <f>IFERROR('KHI-CM'!AR17+'LHE-CM'!AR17+'ISB-CM'!AR17,"")</f>
        <v>25974</v>
      </c>
      <c r="AS17" s="429">
        <f>IFERROR('KHI-CM'!AS17+'LHE-CM'!AS17+'ISB-CM'!AS17,"")</f>
        <v>22954</v>
      </c>
      <c r="AT17" s="429">
        <f>IFERROR('KHI-CM'!AT17+'LHE-CM'!AT17+'ISB-CM'!AT17,"")</f>
        <v>17321</v>
      </c>
      <c r="AU17" s="429">
        <f>IFERROR('KHI-CM'!AU17+'LHE-CM'!AU17+'ISB-CM'!AU17,"")</f>
        <v>24785</v>
      </c>
      <c r="AV17" s="429">
        <f>IFERROR('KHI-CM'!AV17+'LHE-CM'!AV17+'ISB-CM'!AV17,"")</f>
        <v>19439</v>
      </c>
      <c r="AW17" s="429">
        <f>IFERROR('KHI-CM'!AW17+'LHE-CM'!AW17+'ISB-CM'!AW17,"")</f>
        <v>20722</v>
      </c>
      <c r="AX17" s="429">
        <f>IFERROR('KHI-CM'!AX17+'LHE-CM'!AX17+'ISB-CM'!AX17,"")</f>
        <v>15014</v>
      </c>
      <c r="AY17" s="429">
        <f>IFERROR('KHI-CM'!AY17+'LHE-CM'!AY17+'ISB-CM'!AY17,"")</f>
        <v>16931</v>
      </c>
      <c r="AZ17" s="429">
        <f>IFERROR('KHI-CM'!AZ17+'LHE-CM'!AZ17+'ISB-CM'!AZ17,"")</f>
        <v>30156</v>
      </c>
      <c r="BA17" s="429">
        <f>IFERROR('KHI-CM'!BA17+'LHE-CM'!BA17+'ISB-CM'!BA17,"")</f>
        <v>14971</v>
      </c>
      <c r="BB17" s="429">
        <f>IFERROR('KHI-CM'!BB17+'LHE-CM'!BB17+'ISB-CM'!BB17,"")</f>
        <v>16990</v>
      </c>
      <c r="BC17" s="429">
        <f>IFERROR('KHI-CM'!BC17+'LHE-CM'!BC17+'ISB-CM'!BC17,"")</f>
        <v>19841</v>
      </c>
      <c r="BD17" s="429"/>
      <c r="BE17" s="429"/>
      <c r="BF17" s="430">
        <f ca="1">SUM(OFFSET(BF17,0,-1,):OFFSET(BF17,0,-12))</f>
        <v>196170</v>
      </c>
    </row>
    <row r="18" spans="1:59" ht="15" x14ac:dyDescent="0.2">
      <c r="A18" s="416" t="s">
        <v>36</v>
      </c>
      <c r="B18" s="428">
        <v>6.321294</v>
      </c>
      <c r="C18" s="428">
        <v>5.140003000000001</v>
      </c>
      <c r="D18" s="428">
        <v>5.4</v>
      </c>
      <c r="E18" s="428">
        <v>3.09</v>
      </c>
      <c r="F18" s="428">
        <v>7.6473059999999986</v>
      </c>
      <c r="G18" s="428">
        <v>7.1297339999999991</v>
      </c>
      <c r="H18" s="428">
        <v>7.4821540000000004</v>
      </c>
      <c r="I18" s="428">
        <v>5.278454</v>
      </c>
      <c r="J18" s="428">
        <v>5.158544</v>
      </c>
      <c r="K18" s="428">
        <v>7.5996790000000001</v>
      </c>
      <c r="L18" s="428">
        <v>8.1329340000000006</v>
      </c>
      <c r="M18" s="428">
        <v>11.798222000000001</v>
      </c>
      <c r="N18" s="428">
        <v>9.8624959999999984</v>
      </c>
      <c r="O18" s="428">
        <v>7.2192650000000009</v>
      </c>
      <c r="P18" s="428">
        <v>1.550076</v>
      </c>
      <c r="Q18" s="428">
        <v>5.4381059999999994</v>
      </c>
      <c r="R18" s="428">
        <v>13.456527000000001</v>
      </c>
      <c r="S18" s="428">
        <v>9.0909619999999993</v>
      </c>
      <c r="T18" s="428">
        <v>10.508918000000001</v>
      </c>
      <c r="U18" s="428">
        <v>11.525099000000003</v>
      </c>
      <c r="V18" s="428">
        <v>13.666627999999999</v>
      </c>
      <c r="W18" s="428">
        <v>11.831819999999999</v>
      </c>
      <c r="X18" s="428">
        <v>12.167267000000001</v>
      </c>
      <c r="Y18" s="428">
        <v>11.91071</v>
      </c>
      <c r="Z18" s="428">
        <v>11.576785999999998</v>
      </c>
      <c r="AA18" s="428">
        <v>11.797420000000001</v>
      </c>
      <c r="AB18" s="428">
        <v>12.550317</v>
      </c>
      <c r="AC18" s="428">
        <v>16.057606</v>
      </c>
      <c r="AD18" s="428">
        <v>17.179009000000001</v>
      </c>
      <c r="AE18" s="428">
        <v>14.024803</v>
      </c>
      <c r="AF18" s="428">
        <v>17.914984999999998</v>
      </c>
      <c r="AG18" s="428">
        <v>18.615298999999997</v>
      </c>
      <c r="AH18" s="428">
        <v>14.504250000000001</v>
      </c>
      <c r="AI18" s="428">
        <v>9.8018960000000011</v>
      </c>
      <c r="AJ18" s="428">
        <v>9.3903239999999997</v>
      </c>
      <c r="AK18" s="428">
        <v>10.422132999999999</v>
      </c>
      <c r="AL18" s="428">
        <v>9.1951830000000001</v>
      </c>
      <c r="AM18" s="428">
        <v>7.6978130000000009</v>
      </c>
      <c r="AN18" s="428">
        <v>12.753145000000002</v>
      </c>
      <c r="AO18" s="428">
        <v>9.9056560000000005</v>
      </c>
      <c r="AP18" s="428">
        <v>18.838056000000002</v>
      </c>
      <c r="AQ18" s="428">
        <v>15.447578</v>
      </c>
      <c r="AR18" s="429">
        <f>IFERROR('KHI-CM'!AR18+'LHE-CM'!AR18+'ISB-CM'!AR18,"")</f>
        <v>24798</v>
      </c>
      <c r="AS18" s="429">
        <f>IFERROR('KHI-CM'!AS18+'LHE-CM'!AS18+'ISB-CM'!AS18,"")</f>
        <v>26174</v>
      </c>
      <c r="AT18" s="429">
        <f>IFERROR('KHI-CM'!AT18+'LHE-CM'!AT18+'ISB-CM'!AT18,"")</f>
        <v>24664</v>
      </c>
      <c r="AU18" s="429">
        <f>IFERROR('KHI-CM'!AU18+'LHE-CM'!AU18+'ISB-CM'!AU18,"")</f>
        <v>22723</v>
      </c>
      <c r="AV18" s="429">
        <f>IFERROR('KHI-CM'!AV18+'LHE-CM'!AV18+'ISB-CM'!AV18,"")</f>
        <v>59305</v>
      </c>
      <c r="AW18" s="429">
        <f>IFERROR('KHI-CM'!AW18+'LHE-CM'!AW18+'ISB-CM'!AW18,"")</f>
        <v>26856</v>
      </c>
      <c r="AX18" s="429">
        <f>IFERROR('KHI-CM'!AX18+'LHE-CM'!AX18+'ISB-CM'!AX18,"")</f>
        <v>17198</v>
      </c>
      <c r="AY18" s="429">
        <f>IFERROR('KHI-CM'!AY18+'LHE-CM'!AY18+'ISB-CM'!AY18,"")</f>
        <v>58083</v>
      </c>
      <c r="AZ18" s="429">
        <f>IFERROR('KHI-CM'!AZ18+'LHE-CM'!AZ18+'ISB-CM'!AZ18,"")</f>
        <v>54126</v>
      </c>
      <c r="BA18" s="429">
        <f>IFERROR('KHI-CM'!BA18+'LHE-CM'!BA18+'ISB-CM'!BA18,"")</f>
        <v>17888</v>
      </c>
      <c r="BB18" s="429">
        <f>IFERROR('KHI-CM'!BB18+'LHE-CM'!BB18+'ISB-CM'!BB18,"")</f>
        <v>16844</v>
      </c>
      <c r="BC18" s="429">
        <f>IFERROR('KHI-CM'!BC18+'LHE-CM'!BC18+'ISB-CM'!BC18,"")</f>
        <v>25674</v>
      </c>
      <c r="BD18" s="429"/>
      <c r="BE18" s="429"/>
      <c r="BF18" s="430">
        <f ca="1">SUM(OFFSET(BF18,0,-1,):OFFSET(BF18,0,-12))</f>
        <v>323361</v>
      </c>
    </row>
    <row r="19" spans="1:59" ht="15" x14ac:dyDescent="0.2">
      <c r="A19" s="416" t="s">
        <v>51</v>
      </c>
      <c r="B19" s="428">
        <v>3.9972509999999999</v>
      </c>
      <c r="C19" s="428">
        <v>3.9250020000000001</v>
      </c>
      <c r="D19" s="428">
        <v>5.08</v>
      </c>
      <c r="E19" s="428">
        <v>4.9200000000000008</v>
      </c>
      <c r="F19" s="428">
        <v>4.2690699999999993</v>
      </c>
      <c r="G19" s="428">
        <v>3.0369980000000001</v>
      </c>
      <c r="H19" s="428">
        <v>4.341037</v>
      </c>
      <c r="I19" s="428">
        <v>5.4486610000000004</v>
      </c>
      <c r="J19" s="428">
        <v>3.6498650000000006</v>
      </c>
      <c r="K19" s="428">
        <v>4.8963310000000009</v>
      </c>
      <c r="L19" s="428">
        <v>4.5773259999999993</v>
      </c>
      <c r="M19" s="428">
        <v>5.0863290000000001</v>
      </c>
      <c r="N19" s="428">
        <v>4.9499650000000006</v>
      </c>
      <c r="O19" s="428">
        <v>2.4959229999999999</v>
      </c>
      <c r="P19" s="428">
        <v>5.0328940000000006</v>
      </c>
      <c r="Q19" s="428">
        <v>3.5745980000000004</v>
      </c>
      <c r="R19" s="428">
        <v>4.7150879999999997</v>
      </c>
      <c r="S19" s="428">
        <v>2.7214480000000001</v>
      </c>
      <c r="T19" s="428">
        <v>1.8851610000000001</v>
      </c>
      <c r="U19" s="428">
        <v>3.5159599999999998</v>
      </c>
      <c r="V19" s="428">
        <v>3.9600999999999997</v>
      </c>
      <c r="W19" s="428">
        <v>3.9076929999999996</v>
      </c>
      <c r="X19" s="428">
        <v>4.2948050000000002</v>
      </c>
      <c r="Y19" s="428">
        <v>4.4892339999999997</v>
      </c>
      <c r="Z19" s="428">
        <v>4.3007989999999996</v>
      </c>
      <c r="AA19" s="428">
        <v>4.233498</v>
      </c>
      <c r="AB19" s="428">
        <v>3.8542149999999999</v>
      </c>
      <c r="AC19" s="428">
        <v>2.870628</v>
      </c>
      <c r="AD19" s="428">
        <v>4.2074240000000005</v>
      </c>
      <c r="AE19" s="428">
        <v>2.526221</v>
      </c>
      <c r="AF19" s="428">
        <v>4.9100080000000004</v>
      </c>
      <c r="AG19" s="428">
        <v>4.5827640000000001</v>
      </c>
      <c r="AH19" s="428">
        <v>3.9299999999999997</v>
      </c>
      <c r="AI19" s="428">
        <v>3.1939040000000003</v>
      </c>
      <c r="AJ19" s="428">
        <v>3.8936759999999997</v>
      </c>
      <c r="AK19" s="428">
        <v>3.8262070000000001</v>
      </c>
      <c r="AL19" s="428">
        <v>3.0056379999999998</v>
      </c>
      <c r="AM19" s="428">
        <v>2.3305320000000003</v>
      </c>
      <c r="AN19" s="428">
        <v>5.1264039999999991</v>
      </c>
      <c r="AO19" s="428">
        <v>2.8982300000000003</v>
      </c>
      <c r="AP19" s="428">
        <v>5.6613829999999998</v>
      </c>
      <c r="AQ19" s="428">
        <v>3.91</v>
      </c>
      <c r="AR19" s="429">
        <f>IFERROR('KHI-CM'!AR19+'LHE-CM'!AR19+'ISB-CM'!AR19,"")</f>
        <v>5305</v>
      </c>
      <c r="AS19" s="429">
        <f>IFERROR('KHI-CM'!AS19+'LHE-CM'!AS19+'ISB-CM'!AS19,"")</f>
        <v>9209</v>
      </c>
      <c r="AT19" s="429">
        <f>IFERROR('KHI-CM'!AT19+'LHE-CM'!AT19+'ISB-CM'!AT19,"")</f>
        <v>10166</v>
      </c>
      <c r="AU19" s="429">
        <f>IFERROR('KHI-CM'!AU19+'LHE-CM'!AU19+'ISB-CM'!AU19,"")</f>
        <v>31959</v>
      </c>
      <c r="AV19" s="429">
        <f>IFERROR('KHI-CM'!AV19+'LHE-CM'!AV19+'ISB-CM'!AV19,"")</f>
        <v>12128</v>
      </c>
      <c r="AW19" s="429">
        <f>IFERROR('KHI-CM'!AW19+'LHE-CM'!AW19+'ISB-CM'!AW19,"")</f>
        <v>12098</v>
      </c>
      <c r="AX19" s="429">
        <f>IFERROR('KHI-CM'!AX19+'LHE-CM'!AX19+'ISB-CM'!AX19,"")</f>
        <v>9864</v>
      </c>
      <c r="AY19" s="429">
        <f>IFERROR('KHI-CM'!AY19+'LHE-CM'!AY19+'ISB-CM'!AY19,"")</f>
        <v>47311</v>
      </c>
      <c r="AZ19" s="429">
        <f>IFERROR('KHI-CM'!AZ19+'LHE-CM'!AZ19+'ISB-CM'!AZ19,"")</f>
        <v>12916</v>
      </c>
      <c r="BA19" s="429">
        <f>IFERROR('KHI-CM'!BA19+'LHE-CM'!BA19+'ISB-CM'!BA19,"")</f>
        <v>11021</v>
      </c>
      <c r="BB19" s="429">
        <f>IFERROR('KHI-CM'!BB19+'LHE-CM'!BB19+'ISB-CM'!BB19,"")</f>
        <v>7550</v>
      </c>
      <c r="BC19" s="429">
        <f>IFERROR('KHI-CM'!BC19+'LHE-CM'!BC19+'ISB-CM'!BC19,"")</f>
        <v>9330</v>
      </c>
      <c r="BD19" s="429"/>
      <c r="BE19" s="429"/>
      <c r="BF19" s="430">
        <f ca="1">SUM(OFFSET(BF19,0,-1,):OFFSET(BF19,0,-12))</f>
        <v>164343</v>
      </c>
    </row>
    <row r="20" spans="1:59" s="419" customFormat="1" ht="15" x14ac:dyDescent="0.2">
      <c r="A20" s="419" t="s">
        <v>41</v>
      </c>
      <c r="B20" s="428">
        <v>5.7993750000000004</v>
      </c>
      <c r="C20" s="428">
        <v>3.7450559999999999</v>
      </c>
      <c r="D20" s="428">
        <v>6.3599999999999994</v>
      </c>
      <c r="E20" s="428">
        <v>5.3599999999999994</v>
      </c>
      <c r="F20" s="428">
        <v>5.5659650000000003</v>
      </c>
      <c r="G20" s="428">
        <v>5.442742</v>
      </c>
      <c r="H20" s="428">
        <v>6.2329129999999999</v>
      </c>
      <c r="I20" s="428">
        <v>9.3434029999999986</v>
      </c>
      <c r="J20" s="428">
        <v>10.734102</v>
      </c>
      <c r="K20" s="428">
        <v>10.579295</v>
      </c>
      <c r="L20" s="428">
        <v>6.9858739999999999</v>
      </c>
      <c r="M20" s="428">
        <v>10.763065000000001</v>
      </c>
      <c r="N20" s="428">
        <v>9.0079809999999991</v>
      </c>
      <c r="O20" s="428">
        <v>5.1156239999999995</v>
      </c>
      <c r="P20" s="428">
        <v>9.8157960000000006</v>
      </c>
      <c r="Q20" s="428">
        <v>6.8325640000000005</v>
      </c>
      <c r="R20" s="428">
        <v>4.9402419999999996</v>
      </c>
      <c r="S20" s="428">
        <v>3.779328</v>
      </c>
      <c r="T20" s="428">
        <v>3.0203030000000002</v>
      </c>
      <c r="U20" s="428">
        <v>6.8959090000000005</v>
      </c>
      <c r="V20" s="428">
        <v>5.592428</v>
      </c>
      <c r="W20" s="428">
        <v>6.39621</v>
      </c>
      <c r="X20" s="428">
        <v>6.7786099999999996</v>
      </c>
      <c r="Y20" s="428">
        <v>6.3118069999999991</v>
      </c>
      <c r="Z20" s="428">
        <v>5.7391510000000006</v>
      </c>
      <c r="AA20" s="428">
        <v>5.4225899999999996</v>
      </c>
      <c r="AB20" s="428">
        <v>5.2467170000000003</v>
      </c>
      <c r="AC20" s="428">
        <v>5.3482469999999989</v>
      </c>
      <c r="AD20" s="428">
        <v>7.9291289999999996</v>
      </c>
      <c r="AE20" s="428">
        <v>6.1688589999999994</v>
      </c>
      <c r="AF20" s="428">
        <v>12.985492000000001</v>
      </c>
      <c r="AG20" s="428">
        <v>11.361282999999998</v>
      </c>
      <c r="AH20" s="428">
        <v>6.88</v>
      </c>
      <c r="AI20" s="428">
        <v>6.6418639999999991</v>
      </c>
      <c r="AJ20" s="428">
        <v>7.0562810000000002</v>
      </c>
      <c r="AK20" s="428">
        <v>7.8326960000000003</v>
      </c>
      <c r="AL20" s="428">
        <v>5.9507200000000005</v>
      </c>
      <c r="AM20" s="428">
        <v>5.18032</v>
      </c>
      <c r="AN20" s="428">
        <v>8.4288129999999999</v>
      </c>
      <c r="AO20" s="428">
        <v>5.9823599999999999</v>
      </c>
      <c r="AP20" s="428">
        <v>10.996278999999999</v>
      </c>
      <c r="AQ20" s="428">
        <v>9.2815999999999992</v>
      </c>
      <c r="AR20" s="429">
        <f>IFERROR('KHI-CM'!AR20+'LHE-CM'!AR20+'ISB-CM'!AR20,"")</f>
        <v>17549</v>
      </c>
      <c r="AS20" s="429">
        <f>IFERROR('KHI-CM'!AS20+'LHE-CM'!AS20+'ISB-CM'!AS20,"")</f>
        <v>16712</v>
      </c>
      <c r="AT20" s="429">
        <f>IFERROR('KHI-CM'!AT20+'LHE-CM'!AT20+'ISB-CM'!AT20,"")</f>
        <v>13741</v>
      </c>
      <c r="AU20" s="429">
        <f>IFERROR('KHI-CM'!AU20+'LHE-CM'!AU20+'ISB-CM'!AU20,"")</f>
        <v>10609</v>
      </c>
      <c r="AV20" s="429">
        <f>IFERROR('KHI-CM'!AV20+'LHE-CM'!AV20+'ISB-CM'!AV20,"")</f>
        <v>48385</v>
      </c>
      <c r="AW20" s="429">
        <f>IFERROR('KHI-CM'!AW20+'LHE-CM'!AW20+'ISB-CM'!AW20,"")</f>
        <v>12930</v>
      </c>
      <c r="AX20" s="429">
        <f>IFERROR('KHI-CM'!AX20+'LHE-CM'!AX20+'ISB-CM'!AX20,"")</f>
        <v>12397</v>
      </c>
      <c r="AY20" s="429">
        <f>IFERROR('KHI-CM'!AY20+'LHE-CM'!AY20+'ISB-CM'!AY20,"")</f>
        <v>50855</v>
      </c>
      <c r="AZ20" s="429">
        <f>IFERROR('KHI-CM'!AZ20+'LHE-CM'!AZ20+'ISB-CM'!AZ20,"")</f>
        <v>16340</v>
      </c>
      <c r="BA20" s="429">
        <f>IFERROR('KHI-CM'!BA20+'LHE-CM'!BA20+'ISB-CM'!BA20,"")</f>
        <v>6977</v>
      </c>
      <c r="BB20" s="429">
        <f>IFERROR('KHI-CM'!BB20+'LHE-CM'!BB20+'ISB-CM'!BB20,"")</f>
        <v>7074</v>
      </c>
      <c r="BC20" s="429">
        <f>IFERROR('KHI-CM'!BC20+'LHE-CM'!BC20+'ISB-CM'!BC20,"")</f>
        <v>10356</v>
      </c>
      <c r="BD20" s="429"/>
      <c r="BE20" s="429"/>
      <c r="BF20" s="430">
        <f ca="1">SUM(OFFSET(BF20,0,-1,):OFFSET(BF20,0,-12))</f>
        <v>189664</v>
      </c>
      <c r="BG20" s="431"/>
    </row>
    <row r="21" spans="1:59" ht="14.25" x14ac:dyDescent="0.2">
      <c r="A21" s="434" t="s">
        <v>40</v>
      </c>
      <c r="B21" s="195">
        <f>IFERROR(B20/B17,"")</f>
        <v>0.41561158030115597</v>
      </c>
      <c r="C21" s="195">
        <f>IFERROR(C20/C17,"")</f>
        <v>0.64856147924530383</v>
      </c>
      <c r="D21" s="195">
        <f t="shared" ref="D21:BF21" si="3">IFERROR(D20/D17,"")</f>
        <v>0.72272727272727255</v>
      </c>
      <c r="E21" s="195">
        <f t="shared" si="3"/>
        <v>1.3073170731707318</v>
      </c>
      <c r="F21" s="195">
        <f t="shared" si="3"/>
        <v>0.53339923401241696</v>
      </c>
      <c r="G21" s="195">
        <f t="shared" si="3"/>
        <v>0.67232851011832573</v>
      </c>
      <c r="H21" s="195">
        <f t="shared" si="3"/>
        <v>0.5870685261605173</v>
      </c>
      <c r="I21" s="195">
        <f t="shared" si="3"/>
        <v>0.73823654645036352</v>
      </c>
      <c r="J21" s="195">
        <f t="shared" si="3"/>
        <v>1.2036847609395336</v>
      </c>
      <c r="K21" s="195">
        <f t="shared" si="3"/>
        <v>1.2003568860258937</v>
      </c>
      <c r="L21" s="195">
        <f t="shared" si="3"/>
        <v>0.66096269353683956</v>
      </c>
      <c r="M21" s="195">
        <f t="shared" si="3"/>
        <v>0.64526300498659461</v>
      </c>
      <c r="N21" s="195">
        <f t="shared" si="3"/>
        <v>0.57937506600631827</v>
      </c>
      <c r="O21" s="195">
        <f t="shared" si="3"/>
        <v>0.352353121798472</v>
      </c>
      <c r="P21" s="195">
        <f t="shared" si="3"/>
        <v>0.51903956648508376</v>
      </c>
      <c r="Q21" s="195">
        <f t="shared" si="3"/>
        <v>0.61693251476132094</v>
      </c>
      <c r="R21" s="195">
        <f t="shared" si="3"/>
        <v>0.28066093207133752</v>
      </c>
      <c r="S21" s="195">
        <f t="shared" si="3"/>
        <v>0.28606675320841546</v>
      </c>
      <c r="T21" s="195">
        <f t="shared" si="3"/>
        <v>0.2596695718082847</v>
      </c>
      <c r="U21" s="195">
        <f t="shared" si="3"/>
        <v>0.47218385449533729</v>
      </c>
      <c r="V21" s="195">
        <f t="shared" si="3"/>
        <v>0.31956174478101951</v>
      </c>
      <c r="W21" s="195">
        <f t="shared" si="3"/>
        <v>0.40504891203989257</v>
      </c>
      <c r="X21" s="195">
        <f t="shared" si="3"/>
        <v>0.38995769241987127</v>
      </c>
      <c r="Y21" s="195">
        <f t="shared" si="3"/>
        <v>0.32822386717052021</v>
      </c>
      <c r="Z21" s="195">
        <f t="shared" si="3"/>
        <v>0.37380029155525357</v>
      </c>
      <c r="AA21" s="195">
        <f t="shared" si="3"/>
        <v>0.34956502197952305</v>
      </c>
      <c r="AB21" s="195">
        <f t="shared" si="3"/>
        <v>0.31193121281199787</v>
      </c>
      <c r="AC21" s="195">
        <f t="shared" si="3"/>
        <v>0.3003206285642826</v>
      </c>
      <c r="AD21" s="195">
        <f t="shared" si="3"/>
        <v>0.35659831519594098</v>
      </c>
      <c r="AE21" s="195">
        <f t="shared" si="3"/>
        <v>0.32450746489437038</v>
      </c>
      <c r="AF21" s="195">
        <f t="shared" si="3"/>
        <v>1.7056739586883951</v>
      </c>
      <c r="AG21" s="195">
        <f t="shared" si="3"/>
        <v>0.61210662986396047</v>
      </c>
      <c r="AH21" s="195">
        <f t="shared" si="3"/>
        <v>0.74217907227615965</v>
      </c>
      <c r="AI21" s="195">
        <f t="shared" si="3"/>
        <v>0.49368234213288215</v>
      </c>
      <c r="AJ21" s="195">
        <f t="shared" si="3"/>
        <v>0.52290884622638401</v>
      </c>
      <c r="AK21" s="195">
        <f t="shared" si="3"/>
        <v>0.4058839864650341</v>
      </c>
      <c r="AL21" s="195">
        <f t="shared" si="3"/>
        <v>0.49860938329649523</v>
      </c>
      <c r="AM21" s="195">
        <f t="shared" si="3"/>
        <v>0.4421186759278265</v>
      </c>
      <c r="AN21" s="195">
        <f t="shared" si="3"/>
        <v>0.47159440884421666</v>
      </c>
      <c r="AO21" s="195">
        <f t="shared" si="3"/>
        <v>0.41302831925126376</v>
      </c>
      <c r="AP21" s="195">
        <f t="shared" si="3"/>
        <v>0.52587841010655656</v>
      </c>
      <c r="AQ21" s="195">
        <f t="shared" si="3"/>
        <v>0.49370212765957439</v>
      </c>
      <c r="AR21" s="195">
        <f t="shared" si="3"/>
        <v>0.67563717563717562</v>
      </c>
      <c r="AS21" s="195">
        <f t="shared" si="3"/>
        <v>0.72806482530277949</v>
      </c>
      <c r="AT21" s="195">
        <f t="shared" si="3"/>
        <v>0.7933144737601755</v>
      </c>
      <c r="AU21" s="195">
        <f t="shared" si="3"/>
        <v>0.4280411539237442</v>
      </c>
      <c r="AV21" s="195">
        <f t="shared" si="3"/>
        <v>2.4890683677143888</v>
      </c>
      <c r="AW21" s="195">
        <f t="shared" si="3"/>
        <v>0.62397451983399288</v>
      </c>
      <c r="AX21" s="195">
        <f t="shared" si="3"/>
        <v>0.82569601705075268</v>
      </c>
      <c r="AY21" s="195">
        <f t="shared" si="3"/>
        <v>3.0036619219183747</v>
      </c>
      <c r="AZ21" s="195">
        <f t="shared" si="3"/>
        <v>0.54184905159835517</v>
      </c>
      <c r="BA21" s="195">
        <f t="shared" si="3"/>
        <v>0.46603433304388486</v>
      </c>
      <c r="BB21" s="195">
        <f t="shared" si="3"/>
        <v>0.41636256621542084</v>
      </c>
      <c r="BC21" s="195">
        <f t="shared" si="3"/>
        <v>0.52194949851317973</v>
      </c>
      <c r="BD21" s="195"/>
      <c r="BE21" s="195"/>
      <c r="BF21" s="433">
        <f t="shared" ca="1" si="3"/>
        <v>0.96683488810725393</v>
      </c>
    </row>
    <row r="22" spans="1:59" ht="14.25" x14ac:dyDescent="0.2">
      <c r="A22" s="434" t="s">
        <v>50</v>
      </c>
      <c r="B22" s="195">
        <f>IFERROR(B20/B18,"")</f>
        <v>0.91743478471338313</v>
      </c>
      <c r="C22" s="195">
        <f>IFERROR(C20/C18,"")</f>
        <v>0.72860969147294252</v>
      </c>
      <c r="D22" s="195">
        <f t="shared" ref="D22:BF22" si="4">IFERROR(D20/D18,"")</f>
        <v>1.1777777777777776</v>
      </c>
      <c r="E22" s="195">
        <f t="shared" si="4"/>
        <v>1.7346278317152102</v>
      </c>
      <c r="F22" s="195">
        <f t="shared" si="4"/>
        <v>0.72783343572233161</v>
      </c>
      <c r="G22" s="195">
        <f t="shared" si="4"/>
        <v>0.7633864040369529</v>
      </c>
      <c r="H22" s="195">
        <f t="shared" si="4"/>
        <v>0.83303725103760218</v>
      </c>
      <c r="I22" s="195">
        <f t="shared" si="4"/>
        <v>1.7701021928011496</v>
      </c>
      <c r="J22" s="195">
        <f t="shared" si="4"/>
        <v>2.0808394771858105</v>
      </c>
      <c r="K22" s="195">
        <f t="shared" si="4"/>
        <v>1.3920712966955577</v>
      </c>
      <c r="L22" s="195">
        <f t="shared" si="4"/>
        <v>0.85896110800849967</v>
      </c>
      <c r="M22" s="195">
        <f t="shared" si="4"/>
        <v>0.91226161026636055</v>
      </c>
      <c r="N22" s="195">
        <f t="shared" si="4"/>
        <v>0.91335712582291551</v>
      </c>
      <c r="O22" s="195">
        <f t="shared" si="4"/>
        <v>0.70860731667281907</v>
      </c>
      <c r="P22" s="195">
        <f t="shared" si="4"/>
        <v>6.3324611180355035</v>
      </c>
      <c r="Q22" s="195">
        <f t="shared" si="4"/>
        <v>1.2564234680236099</v>
      </c>
      <c r="R22" s="195">
        <f t="shared" si="4"/>
        <v>0.36712607941112885</v>
      </c>
      <c r="S22" s="195">
        <f t="shared" si="4"/>
        <v>0.41572366048829601</v>
      </c>
      <c r="T22" s="195">
        <f t="shared" si="4"/>
        <v>0.28740380313177816</v>
      </c>
      <c r="U22" s="195">
        <f t="shared" si="4"/>
        <v>0.59833837436016812</v>
      </c>
      <c r="V22" s="195">
        <f t="shared" si="4"/>
        <v>0.40920320652614534</v>
      </c>
      <c r="W22" s="195">
        <f t="shared" si="4"/>
        <v>0.54059392384265481</v>
      </c>
      <c r="X22" s="195">
        <f t="shared" si="4"/>
        <v>0.55711853779488851</v>
      </c>
      <c r="Y22" s="195">
        <f t="shared" si="4"/>
        <v>0.52992701526609243</v>
      </c>
      <c r="Z22" s="195">
        <f t="shared" si="4"/>
        <v>0.49574648784213521</v>
      </c>
      <c r="AA22" s="195">
        <f t="shared" si="4"/>
        <v>0.45964202342546073</v>
      </c>
      <c r="AB22" s="195">
        <f t="shared" si="4"/>
        <v>0.41805453997695841</v>
      </c>
      <c r="AC22" s="195">
        <f t="shared" si="4"/>
        <v>0.33306627401369787</v>
      </c>
      <c r="AD22" s="195">
        <f t="shared" si="4"/>
        <v>0.46155916211464815</v>
      </c>
      <c r="AE22" s="195">
        <f t="shared" si="4"/>
        <v>0.43985352236320174</v>
      </c>
      <c r="AF22" s="195">
        <f t="shared" si="4"/>
        <v>0.72483968030115586</v>
      </c>
      <c r="AG22" s="195">
        <f t="shared" si="4"/>
        <v>0.61031966233795121</v>
      </c>
      <c r="AH22" s="195">
        <f t="shared" si="4"/>
        <v>0.4743437268386852</v>
      </c>
      <c r="AI22" s="195">
        <f t="shared" si="4"/>
        <v>0.67761012767325812</v>
      </c>
      <c r="AJ22" s="195">
        <f t="shared" si="4"/>
        <v>0.75144169679342276</v>
      </c>
      <c r="AK22" s="195">
        <f t="shared" si="4"/>
        <v>0.75154442953280309</v>
      </c>
      <c r="AL22" s="195">
        <f t="shared" si="4"/>
        <v>0.64715623386723253</v>
      </c>
      <c r="AM22" s="195">
        <f t="shared" si="4"/>
        <v>0.67295996927958623</v>
      </c>
      <c r="AN22" s="195">
        <f t="shared" si="4"/>
        <v>0.66092034553045531</v>
      </c>
      <c r="AO22" s="195">
        <f t="shared" si="4"/>
        <v>0.60393375259548687</v>
      </c>
      <c r="AP22" s="195">
        <f t="shared" si="4"/>
        <v>0.58372684527532981</v>
      </c>
      <c r="AQ22" s="195">
        <f t="shared" si="4"/>
        <v>0.60084499977925332</v>
      </c>
      <c r="AR22" s="195">
        <f t="shared" si="4"/>
        <v>0.70767803855149614</v>
      </c>
      <c r="AS22" s="195">
        <f t="shared" si="4"/>
        <v>0.63849621762053943</v>
      </c>
      <c r="AT22" s="195">
        <f t="shared" si="4"/>
        <v>0.55712779759974052</v>
      </c>
      <c r="AU22" s="195">
        <f t="shared" si="4"/>
        <v>0.46688377414954013</v>
      </c>
      <c r="AV22" s="195">
        <f t="shared" si="4"/>
        <v>0.81586712756091395</v>
      </c>
      <c r="AW22" s="195">
        <f t="shared" si="4"/>
        <v>0.4814566577301162</v>
      </c>
      <c r="AX22" s="195">
        <f t="shared" si="4"/>
        <v>0.72083963251540872</v>
      </c>
      <c r="AY22" s="195">
        <f t="shared" si="4"/>
        <v>0.87555739200798854</v>
      </c>
      <c r="AZ22" s="195">
        <f t="shared" si="4"/>
        <v>0.30188818682333812</v>
      </c>
      <c r="BA22" s="195">
        <f t="shared" si="4"/>
        <v>0.39003801431127011</v>
      </c>
      <c r="BB22" s="195">
        <f t="shared" si="4"/>
        <v>0.41997150320588933</v>
      </c>
      <c r="BC22" s="195">
        <f t="shared" si="4"/>
        <v>0.40336527225987379</v>
      </c>
      <c r="BD22" s="195"/>
      <c r="BE22" s="195"/>
      <c r="BF22" s="433">
        <f t="shared" ca="1" si="4"/>
        <v>0.58653950229001028</v>
      </c>
    </row>
    <row r="23" spans="1:59" ht="14.25" x14ac:dyDescent="0.2">
      <c r="A23" s="435" t="s">
        <v>114</v>
      </c>
      <c r="B23" s="195">
        <f>IFERROR(B20/(SUM(B17:B20)),"")</f>
        <v>0.1928512384079758</v>
      </c>
      <c r="C23" s="195">
        <f>IFERROR(C20/(SUM(C17:C20)),"")</f>
        <v>0.20151540547441099</v>
      </c>
      <c r="D23" s="195">
        <f t="shared" ref="D23:BF23" si="5">IFERROR(D20/(SUM(D17:D20)),"")</f>
        <v>0.24804992199687984</v>
      </c>
      <c r="E23" s="195">
        <f t="shared" si="5"/>
        <v>0.30681167716084717</v>
      </c>
      <c r="F23" s="195">
        <f t="shared" si="5"/>
        <v>0.19937378471135184</v>
      </c>
      <c r="G23" s="195">
        <f t="shared" si="5"/>
        <v>0.22960471988098632</v>
      </c>
      <c r="H23" s="195">
        <f t="shared" si="5"/>
        <v>0.21737830019514798</v>
      </c>
      <c r="I23" s="195">
        <f t="shared" si="5"/>
        <v>0.28549612965163601</v>
      </c>
      <c r="J23" s="195">
        <f t="shared" si="5"/>
        <v>0.37716168884610946</v>
      </c>
      <c r="K23" s="195">
        <f t="shared" si="5"/>
        <v>0.33175620515602944</v>
      </c>
      <c r="L23" s="195">
        <f t="shared" si="5"/>
        <v>0.23082066552950362</v>
      </c>
      <c r="M23" s="195">
        <f t="shared" si="5"/>
        <v>0.24280655247525948</v>
      </c>
      <c r="N23" s="195">
        <f t="shared" si="5"/>
        <v>0.22881365963530562</v>
      </c>
      <c r="O23" s="195">
        <f t="shared" si="5"/>
        <v>0.17430157547359779</v>
      </c>
      <c r="P23" s="195">
        <f t="shared" si="5"/>
        <v>0.27798734564882138</v>
      </c>
      <c r="Q23" s="195">
        <f t="shared" si="5"/>
        <v>0.25380687240537603</v>
      </c>
      <c r="R23" s="195">
        <f t="shared" si="5"/>
        <v>0.12134004227388058</v>
      </c>
      <c r="S23" s="195">
        <f t="shared" si="5"/>
        <v>0.13121259776035127</v>
      </c>
      <c r="T23" s="195">
        <f t="shared" si="5"/>
        <v>0.11167399758793574</v>
      </c>
      <c r="U23" s="195">
        <f t="shared" si="5"/>
        <v>0.18871570807527796</v>
      </c>
      <c r="V23" s="195">
        <f t="shared" si="5"/>
        <v>0.13734042304734831</v>
      </c>
      <c r="W23" s="195">
        <f t="shared" si="5"/>
        <v>0.16864561687267729</v>
      </c>
      <c r="X23" s="195">
        <f t="shared" si="5"/>
        <v>0.1668637646488364</v>
      </c>
      <c r="Y23" s="195">
        <f t="shared" si="5"/>
        <v>0.15048915238541657</v>
      </c>
      <c r="Z23" s="195">
        <f t="shared" si="5"/>
        <v>0.15523697454315846</v>
      </c>
      <c r="AA23" s="195">
        <f t="shared" si="5"/>
        <v>0.1466916767428447</v>
      </c>
      <c r="AB23" s="195">
        <f t="shared" si="5"/>
        <v>0.13637982314011377</v>
      </c>
      <c r="AC23" s="195">
        <f t="shared" si="5"/>
        <v>0.12708221169293393</v>
      </c>
      <c r="AD23" s="195">
        <f t="shared" si="5"/>
        <v>0.15381127428967173</v>
      </c>
      <c r="AE23" s="195">
        <f t="shared" si="5"/>
        <v>0.14782863669334409</v>
      </c>
      <c r="AF23" s="195">
        <f t="shared" si="5"/>
        <v>0.2990422719442884</v>
      </c>
      <c r="AG23" s="195">
        <f t="shared" si="5"/>
        <v>0.21387836665079071</v>
      </c>
      <c r="AH23" s="195">
        <f t="shared" si="5"/>
        <v>0.19893448607386308</v>
      </c>
      <c r="AI23" s="195">
        <f t="shared" si="5"/>
        <v>0.20071278977029181</v>
      </c>
      <c r="AJ23" s="195">
        <f t="shared" si="5"/>
        <v>0.20855243126215958</v>
      </c>
      <c r="AK23" s="195">
        <f t="shared" si="5"/>
        <v>0.1892920076062912</v>
      </c>
      <c r="AL23" s="195">
        <f t="shared" si="5"/>
        <v>0.19778919047666216</v>
      </c>
      <c r="AM23" s="195">
        <f t="shared" si="5"/>
        <v>0.19239314112539321</v>
      </c>
      <c r="AN23" s="195">
        <f t="shared" si="5"/>
        <v>0.19077751654401881</v>
      </c>
      <c r="AO23" s="195">
        <f t="shared" si="5"/>
        <v>0.17981035747526342</v>
      </c>
      <c r="AP23" s="195">
        <f t="shared" si="5"/>
        <v>0.19494866018302123</v>
      </c>
      <c r="AQ23" s="195">
        <f t="shared" si="5"/>
        <v>0.19565263124921767</v>
      </c>
      <c r="AR23" s="195">
        <f t="shared" si="5"/>
        <v>0.23835329910629396</v>
      </c>
      <c r="AS23" s="195">
        <f t="shared" si="5"/>
        <v>0.22268118162800304</v>
      </c>
      <c r="AT23" s="195">
        <f t="shared" si="5"/>
        <v>0.2085382140472288</v>
      </c>
      <c r="AU23" s="195">
        <f t="shared" si="5"/>
        <v>0.11777832052933079</v>
      </c>
      <c r="AV23" s="195">
        <f t="shared" si="5"/>
        <v>0.34745111556331099</v>
      </c>
      <c r="AW23" s="195">
        <f t="shared" si="5"/>
        <v>0.17808445583009669</v>
      </c>
      <c r="AX23" s="195">
        <f t="shared" si="5"/>
        <v>0.22758063627852332</v>
      </c>
      <c r="AY23" s="195">
        <f t="shared" si="5"/>
        <v>0.29365400161681487</v>
      </c>
      <c r="AZ23" s="195">
        <f t="shared" si="5"/>
        <v>0.14391657418661594</v>
      </c>
      <c r="BA23" s="195">
        <f t="shared" si="5"/>
        <v>0.13718858760839217</v>
      </c>
      <c r="BB23" s="195">
        <f t="shared" si="5"/>
        <v>0.14598208758099798</v>
      </c>
      <c r="BC23" s="195">
        <f t="shared" si="5"/>
        <v>0.15883191975583197</v>
      </c>
      <c r="BD23" s="195"/>
      <c r="BE23" s="195"/>
      <c r="BF23" s="433">
        <f t="shared" ca="1" si="5"/>
        <v>0.21712163637987128</v>
      </c>
    </row>
    <row r="24" spans="1:59" ht="9.6" customHeight="1" x14ac:dyDescent="0.2">
      <c r="BF24" s="414"/>
    </row>
    <row r="25" spans="1:59" ht="7.15" customHeight="1" x14ac:dyDescent="0.2">
      <c r="BF25" s="414"/>
    </row>
    <row r="26" spans="1:59" ht="15" x14ac:dyDescent="0.2">
      <c r="A26" s="427" t="s">
        <v>49</v>
      </c>
      <c r="B26" s="418"/>
      <c r="C26" s="418"/>
      <c r="D26" s="418"/>
      <c r="E26" s="418"/>
      <c r="F26" s="418"/>
      <c r="G26" s="418"/>
      <c r="H26" s="418"/>
      <c r="I26" s="418"/>
      <c r="J26" s="418"/>
      <c r="K26" s="418"/>
      <c r="L26" s="418"/>
      <c r="M26" s="418"/>
      <c r="N26" s="418"/>
      <c r="O26" s="418"/>
      <c r="P26" s="418"/>
      <c r="Q26" s="418"/>
      <c r="R26" s="418"/>
      <c r="S26" s="418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  <c r="AO26" s="418"/>
      <c r="AP26" s="418"/>
      <c r="AQ26" s="418"/>
      <c r="AR26" s="418"/>
      <c r="AS26" s="418"/>
      <c r="AT26" s="418"/>
      <c r="AU26" s="418"/>
      <c r="AV26" s="418"/>
      <c r="AW26" s="418"/>
      <c r="AX26" s="418"/>
      <c r="AY26" s="418"/>
      <c r="AZ26" s="418"/>
      <c r="BA26" s="418"/>
      <c r="BB26" s="418"/>
      <c r="BC26" s="418"/>
      <c r="BD26" s="418"/>
      <c r="BE26" s="418"/>
      <c r="BF26" s="418"/>
    </row>
    <row r="27" spans="1:59" ht="15" x14ac:dyDescent="0.2">
      <c r="A27" s="416" t="s">
        <v>48</v>
      </c>
      <c r="B27" s="428">
        <v>1.7957839999999998</v>
      </c>
      <c r="C27" s="428">
        <v>1.121685</v>
      </c>
      <c r="D27" s="428">
        <v>1.5</v>
      </c>
      <c r="E27" s="428">
        <v>1.31</v>
      </c>
      <c r="F27" s="428">
        <v>1.396854</v>
      </c>
      <c r="G27" s="428">
        <v>1.0344009999999999</v>
      </c>
      <c r="H27" s="428">
        <v>1.572873</v>
      </c>
      <c r="I27" s="428">
        <v>1.6802169999999998</v>
      </c>
      <c r="J27" s="428">
        <v>1.0506</v>
      </c>
      <c r="K27" s="428">
        <v>1.241503</v>
      </c>
      <c r="L27" s="428">
        <v>2.0239850000000001</v>
      </c>
      <c r="M27" s="428">
        <v>1.8396430000000001</v>
      </c>
      <c r="N27" s="428">
        <v>2.3035809999999999</v>
      </c>
      <c r="O27" s="428">
        <v>0.53723799999999999</v>
      </c>
      <c r="P27" s="428">
        <v>1.765072</v>
      </c>
      <c r="Q27" s="428">
        <v>0.77774100000000002</v>
      </c>
      <c r="R27" s="428">
        <v>2.2375989999999999</v>
      </c>
      <c r="S27" s="428">
        <v>1.524038</v>
      </c>
      <c r="T27" s="428">
        <v>0.83394999999999997</v>
      </c>
      <c r="U27" s="428">
        <v>2.2688649999999999</v>
      </c>
      <c r="V27" s="428">
        <v>2.074141</v>
      </c>
      <c r="W27" s="428">
        <v>1.4615870000000002</v>
      </c>
      <c r="X27" s="428">
        <v>2.0303399999999998</v>
      </c>
      <c r="Y27" s="428">
        <v>1.8541189999999999</v>
      </c>
      <c r="Z27" s="428">
        <v>1.8978130000000002</v>
      </c>
      <c r="AA27" s="428">
        <v>1.9713480000000001</v>
      </c>
      <c r="AB27" s="428">
        <v>1.215611</v>
      </c>
      <c r="AC27" s="428">
        <v>1.7680579999999999</v>
      </c>
      <c r="AD27" s="428">
        <v>1.5719669999999999</v>
      </c>
      <c r="AE27" s="428">
        <v>1.059966</v>
      </c>
      <c r="AF27" s="428">
        <v>2.0175399999999999</v>
      </c>
      <c r="AG27" s="428">
        <v>2.4801350000000002</v>
      </c>
      <c r="AH27" s="428">
        <v>1.6690640000000001</v>
      </c>
      <c r="AI27" s="428">
        <v>1.4658789999999999</v>
      </c>
      <c r="AJ27" s="428">
        <v>1.7758729999999998</v>
      </c>
      <c r="AK27" s="428">
        <v>3.1345280000000004</v>
      </c>
      <c r="AL27" s="428">
        <v>1.3002940000000001</v>
      </c>
      <c r="AM27" s="428">
        <v>0.32489100000000004</v>
      </c>
      <c r="AN27" s="428">
        <v>1.04</v>
      </c>
      <c r="AO27" s="428">
        <v>0.84089199999999997</v>
      </c>
      <c r="AP27" s="428">
        <v>1.7959369999999999</v>
      </c>
      <c r="AQ27" s="428">
        <v>2.04</v>
      </c>
      <c r="AR27" s="429">
        <f>'KHI-CM'!AR27+'ISB-CM'!AR27</f>
        <v>1464</v>
      </c>
      <c r="AS27" s="429">
        <f>'KHI-CM'!AS27+'ISB-CM'!AS27</f>
        <v>2285</v>
      </c>
      <c r="AT27" s="429">
        <f>'KHI-CM'!AT27+'ISB-CM'!AT27</f>
        <v>1834</v>
      </c>
      <c r="AU27" s="429">
        <f>'KHI-CM'!AU27+'ISB-CM'!AU27</f>
        <v>696</v>
      </c>
      <c r="AV27" s="429">
        <f>'KHI-CM'!AV27+'ISB-CM'!AV27</f>
        <v>1314</v>
      </c>
      <c r="AW27" s="429">
        <f>'KHI-CM'!AW27+'ISB-CM'!AW27</f>
        <v>3118</v>
      </c>
      <c r="AX27" s="429">
        <f>'KHI-CM'!AX27+'ISB-CM'!AX27</f>
        <v>1394</v>
      </c>
      <c r="AY27" s="429">
        <f>'KHI-CM'!AY27+'ISB-CM'!AY27</f>
        <v>1114</v>
      </c>
      <c r="AZ27" s="429">
        <f>'KHI-CM'!AZ27+'ISB-CM'!AZ27</f>
        <v>1284</v>
      </c>
      <c r="BA27" s="429">
        <f>'KHI-CM'!BA27+'ISB-CM'!BA27</f>
        <v>1759</v>
      </c>
      <c r="BB27" s="429">
        <f>'KHI-CM'!BB27+'ISB-CM'!BB27</f>
        <v>1803</v>
      </c>
      <c r="BC27" s="429">
        <f>'KHI-CM'!BC27+'ISB-CM'!BC27</f>
        <v>141</v>
      </c>
      <c r="BD27" s="429"/>
      <c r="BE27" s="429"/>
      <c r="BF27" s="430">
        <f ca="1">SUM(OFFSET(BF27,0,-1,):OFFSET(BF27,0,-12))</f>
        <v>14457</v>
      </c>
    </row>
    <row r="28" spans="1:59" ht="15" x14ac:dyDescent="0.2">
      <c r="A28" s="416" t="s">
        <v>47</v>
      </c>
      <c r="B28" s="428">
        <v>0.50207500000000005</v>
      </c>
      <c r="C28" s="428">
        <v>0.85153200000000007</v>
      </c>
      <c r="D28" s="428">
        <v>0.29000000000000004</v>
      </c>
      <c r="E28" s="428">
        <v>1.0900000000000001</v>
      </c>
      <c r="F28" s="428">
        <v>1.86303</v>
      </c>
      <c r="G28" s="428">
        <v>0.63234499999999993</v>
      </c>
      <c r="H28" s="428">
        <v>1.7450780000000001</v>
      </c>
      <c r="I28" s="428">
        <v>0.623969</v>
      </c>
      <c r="J28" s="428">
        <v>0.70759399999999995</v>
      </c>
      <c r="K28" s="428">
        <v>0.19933299999999998</v>
      </c>
      <c r="L28" s="428">
        <v>0.84934799999999999</v>
      </c>
      <c r="M28" s="428">
        <v>0.977329</v>
      </c>
      <c r="N28" s="428">
        <v>1.021226</v>
      </c>
      <c r="O28" s="428">
        <v>0.25870799999999999</v>
      </c>
      <c r="P28" s="428">
        <v>0.64392699999999992</v>
      </c>
      <c r="Q28" s="428">
        <v>0.33623500000000001</v>
      </c>
      <c r="R28" s="428">
        <v>2.5874920000000001</v>
      </c>
      <c r="S28" s="428">
        <v>0.86641299999999999</v>
      </c>
      <c r="T28" s="428">
        <v>0.50860799999999995</v>
      </c>
      <c r="U28" s="428">
        <v>2.2049690000000002</v>
      </c>
      <c r="V28" s="428">
        <v>1.816481</v>
      </c>
      <c r="W28" s="428">
        <v>1.3181259999999999</v>
      </c>
      <c r="X28" s="428">
        <v>0.75833100000000009</v>
      </c>
      <c r="Y28" s="428">
        <v>1.37171</v>
      </c>
      <c r="Z28" s="428">
        <v>0.89451400000000003</v>
      </c>
      <c r="AA28" s="428">
        <v>1.416947</v>
      </c>
      <c r="AB28" s="428">
        <v>0.90436099999999997</v>
      </c>
      <c r="AC28" s="428">
        <v>1.1519570000000001</v>
      </c>
      <c r="AD28" s="428">
        <v>1.0826980000000002</v>
      </c>
      <c r="AE28" s="428">
        <v>0.63123399999999996</v>
      </c>
      <c r="AF28" s="428">
        <v>0.67400799999999994</v>
      </c>
      <c r="AG28" s="428">
        <v>0.69477299999999997</v>
      </c>
      <c r="AH28" s="428">
        <v>0.50665099999999996</v>
      </c>
      <c r="AI28" s="428">
        <v>0.75691200000000003</v>
      </c>
      <c r="AJ28" s="428">
        <v>0.579793</v>
      </c>
      <c r="AK28" s="428">
        <v>0.69988600000000001</v>
      </c>
      <c r="AL28" s="428">
        <v>0.27102799999999999</v>
      </c>
      <c r="AM28" s="428">
        <v>0.14574400000000001</v>
      </c>
      <c r="AN28" s="428">
        <v>0.93</v>
      </c>
      <c r="AO28" s="428">
        <v>0.26255000000000001</v>
      </c>
      <c r="AP28" s="428">
        <v>0.70025000000000004</v>
      </c>
      <c r="AQ28" s="428">
        <v>0.56375399999999998</v>
      </c>
      <c r="AR28" s="429">
        <f>'KHI-CM'!AR28+'ISB-CM'!AR28</f>
        <v>572</v>
      </c>
      <c r="AS28" s="429">
        <f>'KHI-CM'!AS28+'ISB-CM'!AS28</f>
        <v>108</v>
      </c>
      <c r="AT28" s="429">
        <f>'KHI-CM'!AT28+'ISB-CM'!AT28</f>
        <v>632</v>
      </c>
      <c r="AU28" s="429">
        <f>'KHI-CM'!AU28+'ISB-CM'!AU28</f>
        <v>276</v>
      </c>
      <c r="AV28" s="429">
        <f>'KHI-CM'!AV28+'ISB-CM'!AV28</f>
        <v>108</v>
      </c>
      <c r="AW28" s="429">
        <f>'KHI-CM'!AW28+'ISB-CM'!AW28</f>
        <v>1266</v>
      </c>
      <c r="AX28" s="429">
        <f>'KHI-CM'!AX28+'ISB-CM'!AX28</f>
        <v>246</v>
      </c>
      <c r="AY28" s="429">
        <f>'KHI-CM'!AY28+'ISB-CM'!AY28</f>
        <v>354</v>
      </c>
      <c r="AZ28" s="429">
        <f>'KHI-CM'!AZ28+'ISB-CM'!AZ28</f>
        <v>897</v>
      </c>
      <c r="BA28" s="429">
        <f>'KHI-CM'!BA28+'ISB-CM'!BA28</f>
        <v>888</v>
      </c>
      <c r="BB28" s="429">
        <f>'KHI-CM'!BB28+'ISB-CM'!BB28</f>
        <v>324</v>
      </c>
      <c r="BC28" s="429">
        <f>'KHI-CM'!BC28+'ISB-CM'!BC28</f>
        <v>0</v>
      </c>
      <c r="BD28" s="429"/>
      <c r="BE28" s="429"/>
      <c r="BF28" s="430">
        <f ca="1">SUM(OFFSET(BF28,0,-1,):OFFSET(BF28,0,-12))</f>
        <v>4991</v>
      </c>
    </row>
    <row r="29" spans="1:59" ht="15" x14ac:dyDescent="0.2">
      <c r="A29" s="416" t="s">
        <v>46</v>
      </c>
      <c r="B29" s="428">
        <v>0.77447599999999994</v>
      </c>
      <c r="C29" s="428">
        <v>0.65183400000000002</v>
      </c>
      <c r="D29" s="428">
        <v>1.1599999999999999</v>
      </c>
      <c r="E29" s="428">
        <v>0.73</v>
      </c>
      <c r="F29" s="428">
        <v>1.23831</v>
      </c>
      <c r="G29" s="428">
        <v>0.53943999999999992</v>
      </c>
      <c r="H29" s="428">
        <v>0.91373800000000005</v>
      </c>
      <c r="I29" s="428">
        <v>1.7271570000000001</v>
      </c>
      <c r="J29" s="428">
        <v>0.96569099999999997</v>
      </c>
      <c r="K29" s="428">
        <v>0.80210700000000001</v>
      </c>
      <c r="L29" s="428">
        <v>1.3246749999999998</v>
      </c>
      <c r="M29" s="428">
        <v>2.5746589999999996</v>
      </c>
      <c r="N29" s="428">
        <v>1.7030379999999998</v>
      </c>
      <c r="O29" s="428">
        <v>0.67378399999999994</v>
      </c>
      <c r="P29" s="428">
        <v>1.8485989999999999</v>
      </c>
      <c r="Q29" s="428">
        <v>1.085642</v>
      </c>
      <c r="R29" s="428">
        <v>2.0223009999999997</v>
      </c>
      <c r="S29" s="428">
        <v>1.2926169999999999</v>
      </c>
      <c r="T29" s="428">
        <v>0.44999400000000001</v>
      </c>
      <c r="U29" s="428">
        <v>1.3718730000000001</v>
      </c>
      <c r="V29" s="428">
        <v>1.6204419999999999</v>
      </c>
      <c r="W29" s="428">
        <v>1.227541</v>
      </c>
      <c r="X29" s="428">
        <v>1.144625</v>
      </c>
      <c r="Y29" s="428">
        <v>0.97917300000000007</v>
      </c>
      <c r="Z29" s="428">
        <v>0.77864599999999995</v>
      </c>
      <c r="AA29" s="428">
        <v>1.2108920000000001</v>
      </c>
      <c r="AB29" s="428">
        <v>1.40032</v>
      </c>
      <c r="AC29" s="428">
        <v>1.824713</v>
      </c>
      <c r="AD29" s="428">
        <v>0.59472700000000001</v>
      </c>
      <c r="AE29" s="428">
        <v>0.93172600000000005</v>
      </c>
      <c r="AF29" s="428">
        <v>1.318913</v>
      </c>
      <c r="AG29" s="428">
        <v>1.7966060000000001</v>
      </c>
      <c r="AH29" s="428">
        <v>1.0147599999999999</v>
      </c>
      <c r="AI29" s="428">
        <v>1.139222</v>
      </c>
      <c r="AJ29" s="428">
        <v>0.64967299999999994</v>
      </c>
      <c r="AK29" s="428">
        <v>1.3780459999999999</v>
      </c>
      <c r="AL29" s="428">
        <v>0.380077</v>
      </c>
      <c r="AM29" s="428">
        <v>0.53964900000000005</v>
      </c>
      <c r="AN29" s="428">
        <v>1.1599999999999999</v>
      </c>
      <c r="AO29" s="428">
        <v>0.63877300000000004</v>
      </c>
      <c r="AP29" s="428">
        <v>1.1223619999999999</v>
      </c>
      <c r="AQ29" s="428">
        <v>0.98</v>
      </c>
      <c r="AR29" s="429">
        <f>'KHI-CM'!AR29+'ISB-CM'!AR29</f>
        <v>386</v>
      </c>
      <c r="AS29" s="429">
        <f>'KHI-CM'!AS29+'ISB-CM'!AS29</f>
        <v>501</v>
      </c>
      <c r="AT29" s="429">
        <f>'KHI-CM'!AT29+'ISB-CM'!AT29</f>
        <v>597</v>
      </c>
      <c r="AU29" s="429">
        <f>'KHI-CM'!AU29+'ISB-CM'!AU29</f>
        <v>324</v>
      </c>
      <c r="AV29" s="429">
        <f>'KHI-CM'!AV29+'ISB-CM'!AV29</f>
        <v>516</v>
      </c>
      <c r="AW29" s="429">
        <f>'KHI-CM'!AW29+'ISB-CM'!AW29</f>
        <v>1180</v>
      </c>
      <c r="AX29" s="429">
        <f>'KHI-CM'!AX29+'ISB-CM'!AX29</f>
        <v>486</v>
      </c>
      <c r="AY29" s="429">
        <f>'KHI-CM'!AY29+'ISB-CM'!AY29</f>
        <v>538</v>
      </c>
      <c r="AZ29" s="429">
        <f>'KHI-CM'!AZ29+'ISB-CM'!AZ29</f>
        <v>1142</v>
      </c>
      <c r="BA29" s="429">
        <f>'KHI-CM'!BA29+'ISB-CM'!BA29</f>
        <v>950</v>
      </c>
      <c r="BB29" s="429">
        <f>'KHI-CM'!BB29+'ISB-CM'!BB29</f>
        <v>927</v>
      </c>
      <c r="BC29" s="429">
        <f>'KHI-CM'!BC29+'ISB-CM'!BC29</f>
        <v>504</v>
      </c>
      <c r="BD29" s="429"/>
      <c r="BE29" s="429"/>
      <c r="BF29" s="430">
        <f ca="1">SUM(OFFSET(BF29,0,-1,):OFFSET(BF29,0,-12))</f>
        <v>7164</v>
      </c>
    </row>
    <row r="30" spans="1:59" ht="15" hidden="1" x14ac:dyDescent="0.2">
      <c r="A30" s="416" t="s">
        <v>45</v>
      </c>
      <c r="B30" s="428">
        <v>0</v>
      </c>
      <c r="C30" s="428">
        <v>0</v>
      </c>
      <c r="D30" s="428">
        <v>0</v>
      </c>
      <c r="E30" s="428">
        <v>0</v>
      </c>
      <c r="F30" s="428">
        <v>0</v>
      </c>
      <c r="G30" s="428">
        <v>0</v>
      </c>
      <c r="H30" s="428">
        <v>0</v>
      </c>
      <c r="I30" s="428">
        <v>0</v>
      </c>
      <c r="J30" s="428">
        <v>0</v>
      </c>
      <c r="K30" s="428">
        <v>0</v>
      </c>
      <c r="L30" s="428">
        <v>0</v>
      </c>
      <c r="M30" s="428">
        <v>0</v>
      </c>
      <c r="N30" s="428">
        <v>0</v>
      </c>
      <c r="O30" s="428">
        <v>0</v>
      </c>
      <c r="P30" s="428">
        <v>0</v>
      </c>
      <c r="Q30" s="428">
        <v>0</v>
      </c>
      <c r="R30" s="428">
        <v>0</v>
      </c>
      <c r="S30" s="428">
        <v>0</v>
      </c>
      <c r="T30" s="428">
        <v>0</v>
      </c>
      <c r="U30" s="428">
        <v>0</v>
      </c>
      <c r="V30" s="428">
        <v>0</v>
      </c>
      <c r="W30" s="428">
        <v>0</v>
      </c>
      <c r="X30" s="428">
        <v>0</v>
      </c>
      <c r="Y30" s="428">
        <v>0</v>
      </c>
      <c r="Z30" s="428">
        <v>0</v>
      </c>
      <c r="AA30" s="428">
        <v>0</v>
      </c>
      <c r="AB30" s="428">
        <v>0</v>
      </c>
      <c r="AC30" s="428">
        <v>0</v>
      </c>
      <c r="AD30" s="428">
        <v>0.31918200000000002</v>
      </c>
      <c r="AE30" s="428">
        <v>0</v>
      </c>
      <c r="AF30" s="428">
        <v>0</v>
      </c>
      <c r="AG30" s="428">
        <v>0</v>
      </c>
      <c r="AH30" s="428">
        <v>0</v>
      </c>
      <c r="AI30" s="428">
        <v>0</v>
      </c>
      <c r="AJ30" s="428">
        <v>0</v>
      </c>
      <c r="AK30" s="428">
        <v>0</v>
      </c>
      <c r="AL30" s="428">
        <v>0</v>
      </c>
      <c r="AM30" s="428">
        <v>0</v>
      </c>
      <c r="AN30" s="428">
        <v>0</v>
      </c>
      <c r="AO30" s="428">
        <v>0</v>
      </c>
      <c r="AP30" s="428">
        <v>0</v>
      </c>
      <c r="AQ30" s="428">
        <v>0</v>
      </c>
      <c r="AR30" s="429"/>
      <c r="AS30" s="429"/>
      <c r="AT30" s="429"/>
      <c r="AU30" s="429"/>
      <c r="AV30" s="429"/>
      <c r="AW30" s="429"/>
      <c r="AX30" s="429"/>
      <c r="AY30" s="429"/>
      <c r="AZ30" s="429"/>
      <c r="BA30" s="429"/>
      <c r="BB30" s="429"/>
      <c r="BC30" s="429"/>
      <c r="BD30" s="429"/>
      <c r="BE30" s="429"/>
      <c r="BF30" s="430">
        <f ca="1">SUM(OFFSET(BF30,0,-1,):OFFSET(BF30,0,-12))</f>
        <v>0</v>
      </c>
    </row>
    <row r="31" spans="1:59" s="419" customFormat="1" ht="15" x14ac:dyDescent="0.2">
      <c r="A31" s="419" t="s">
        <v>44</v>
      </c>
      <c r="B31" s="428">
        <v>0.20073000000000002</v>
      </c>
      <c r="C31" s="428">
        <v>0.17535600000000001</v>
      </c>
      <c r="D31" s="428">
        <v>0.32</v>
      </c>
      <c r="E31" s="428">
        <v>0.12</v>
      </c>
      <c r="F31" s="428">
        <v>0.345416</v>
      </c>
      <c r="G31" s="428">
        <v>0.20288400000000001</v>
      </c>
      <c r="H31" s="428">
        <v>0.64030699999999996</v>
      </c>
      <c r="I31" s="428">
        <v>0.78149500000000005</v>
      </c>
      <c r="J31" s="428">
        <v>7.5112999999999999E-2</v>
      </c>
      <c r="K31" s="428">
        <v>0.19730400000000001</v>
      </c>
      <c r="L31" s="428">
        <v>0.24310199999999998</v>
      </c>
      <c r="M31" s="428">
        <v>0.426292</v>
      </c>
      <c r="N31" s="428">
        <v>0.58628600000000008</v>
      </c>
      <c r="O31" s="428">
        <v>0.71734199999999992</v>
      </c>
      <c r="P31" s="428">
        <v>1.5299069999999999</v>
      </c>
      <c r="Q31" s="428">
        <v>0.36772500000000002</v>
      </c>
      <c r="R31" s="428">
        <v>0.55976400000000004</v>
      </c>
      <c r="S31" s="428">
        <v>0.123252</v>
      </c>
      <c r="T31" s="428">
        <v>0.32166299999999998</v>
      </c>
      <c r="U31" s="428">
        <v>1.420696</v>
      </c>
      <c r="V31" s="428">
        <v>0.93529499999999999</v>
      </c>
      <c r="W31" s="428">
        <v>0.27389399999999997</v>
      </c>
      <c r="X31" s="428">
        <v>0.738375</v>
      </c>
      <c r="Y31" s="428">
        <v>0.477796</v>
      </c>
      <c r="Z31" s="428">
        <v>0.60408600000000001</v>
      </c>
      <c r="AA31" s="428">
        <v>0.87631999999999999</v>
      </c>
      <c r="AB31" s="428">
        <v>0.35707699999999998</v>
      </c>
      <c r="AC31" s="428">
        <v>0.37365799999999999</v>
      </c>
      <c r="AD31" s="428">
        <v>0.31918200000000002</v>
      </c>
      <c r="AE31" s="428">
        <v>0.45710099999999998</v>
      </c>
      <c r="AF31" s="428">
        <v>0.36713099999999999</v>
      </c>
      <c r="AG31" s="428">
        <v>0.80352299999999999</v>
      </c>
      <c r="AH31" s="428">
        <v>0.15144200000000002</v>
      </c>
      <c r="AI31" s="428">
        <v>0.42133399999999999</v>
      </c>
      <c r="AJ31" s="428">
        <v>0.77095899999999995</v>
      </c>
      <c r="AK31" s="428">
        <v>0.50117299999999998</v>
      </c>
      <c r="AL31" s="428">
        <v>0.56554000000000004</v>
      </c>
      <c r="AM31" s="428">
        <v>5.2999999999999999E-2</v>
      </c>
      <c r="AN31" s="428">
        <v>0.22999999999999998</v>
      </c>
      <c r="AO31" s="428">
        <v>0.27873999999999999</v>
      </c>
      <c r="AP31" s="428">
        <v>1.028829</v>
      </c>
      <c r="AQ31" s="428">
        <v>0.55000000000000004</v>
      </c>
      <c r="AR31" s="429">
        <f>'KHI-CM'!AR31+'ISB-CM'!AR31</f>
        <v>0</v>
      </c>
      <c r="AS31" s="429">
        <f>'KHI-CM'!AS31+'ISB-CM'!AS31</f>
        <v>30</v>
      </c>
      <c r="AT31" s="429">
        <f>'KHI-CM'!AT31+'ISB-CM'!AT31</f>
        <v>0</v>
      </c>
      <c r="AU31" s="429">
        <f>'KHI-CM'!AU31+'ISB-CM'!AU31</f>
        <v>0</v>
      </c>
      <c r="AV31" s="429">
        <f>'KHI-CM'!AV31+'ISB-CM'!AV31</f>
        <v>0</v>
      </c>
      <c r="AW31" s="429">
        <f>'KHI-CM'!AW31+'ISB-CM'!AW31</f>
        <v>168</v>
      </c>
      <c r="AX31" s="429">
        <f>'KHI-CM'!AX31+'ISB-CM'!AX31</f>
        <v>60</v>
      </c>
      <c r="AY31" s="429">
        <f>'KHI-CM'!AY31+'ISB-CM'!AY31</f>
        <v>45</v>
      </c>
      <c r="AZ31" s="429">
        <f>'KHI-CM'!AZ31+'ISB-CM'!AZ31</f>
        <v>0</v>
      </c>
      <c r="BA31" s="429">
        <f>'KHI-CM'!BA31+'ISB-CM'!BA31</f>
        <v>0</v>
      </c>
      <c r="BB31" s="429">
        <f>'KHI-CM'!BB31+'ISB-CM'!BB31</f>
        <v>0</v>
      </c>
      <c r="BC31" s="429">
        <f>'KHI-CM'!BC31+'ISB-CM'!BC31</f>
        <v>0</v>
      </c>
      <c r="BD31" s="429"/>
      <c r="BE31" s="429"/>
      <c r="BF31" s="430">
        <f ca="1">SUM(OFFSET(BF31,0,-1,):OFFSET(BF31,0,-12))</f>
        <v>273</v>
      </c>
      <c r="BG31" s="415"/>
    </row>
    <row r="32" spans="1:59" ht="14.25" x14ac:dyDescent="0.2">
      <c r="A32" s="434" t="s">
        <v>43</v>
      </c>
      <c r="B32" s="195">
        <f>IFERROR(B31/B27,"")</f>
        <v>0.11177847669875667</v>
      </c>
      <c r="C32" s="195">
        <f>IFERROR(C31/C27,"")</f>
        <v>0.1563326602388371</v>
      </c>
      <c r="D32" s="195">
        <f t="shared" ref="D32:BF32" si="6">IFERROR(D31/D27,"")</f>
        <v>0.21333333333333335</v>
      </c>
      <c r="E32" s="195">
        <f t="shared" si="6"/>
        <v>9.160305343511449E-2</v>
      </c>
      <c r="F32" s="195">
        <f t="shared" si="6"/>
        <v>0.24728139089697276</v>
      </c>
      <c r="G32" s="195">
        <f t="shared" si="6"/>
        <v>0.19613670133729572</v>
      </c>
      <c r="H32" s="195">
        <f t="shared" si="6"/>
        <v>0.4070938976001241</v>
      </c>
      <c r="I32" s="195">
        <f t="shared" si="6"/>
        <v>0.46511551781704397</v>
      </c>
      <c r="J32" s="195">
        <f t="shared" si="6"/>
        <v>7.1495335998477058E-2</v>
      </c>
      <c r="K32" s="195">
        <f t="shared" si="6"/>
        <v>0.15892349837253716</v>
      </c>
      <c r="L32" s="195">
        <f t="shared" si="6"/>
        <v>0.12011057394200055</v>
      </c>
      <c r="M32" s="195">
        <f t="shared" si="6"/>
        <v>0.2317253945466593</v>
      </c>
      <c r="N32" s="195">
        <f t="shared" si="6"/>
        <v>0.2545106944361844</v>
      </c>
      <c r="O32" s="195">
        <f t="shared" si="6"/>
        <v>1.3352406196136535</v>
      </c>
      <c r="P32" s="195">
        <f t="shared" si="6"/>
        <v>0.86676747464126103</v>
      </c>
      <c r="Q32" s="195">
        <f t="shared" si="6"/>
        <v>0.47281164295054523</v>
      </c>
      <c r="R32" s="195">
        <f t="shared" si="6"/>
        <v>0.25016278609348686</v>
      </c>
      <c r="S32" s="195">
        <f t="shared" si="6"/>
        <v>8.0871999254611762E-2</v>
      </c>
      <c r="T32" s="195">
        <f t="shared" si="6"/>
        <v>0.38571017447089151</v>
      </c>
      <c r="U32" s="195">
        <f t="shared" si="6"/>
        <v>0.62617035389941667</v>
      </c>
      <c r="V32" s="195">
        <f t="shared" si="6"/>
        <v>0.45093125298617598</v>
      </c>
      <c r="W32" s="195">
        <f t="shared" si="6"/>
        <v>0.18739493441033611</v>
      </c>
      <c r="X32" s="195">
        <f t="shared" si="6"/>
        <v>0.36367061674399365</v>
      </c>
      <c r="Y32" s="195">
        <f t="shared" si="6"/>
        <v>0.2576943551088145</v>
      </c>
      <c r="Z32" s="195">
        <f t="shared" si="6"/>
        <v>0.31830638740487072</v>
      </c>
      <c r="AA32" s="195">
        <f t="shared" si="6"/>
        <v>0.44452831260639925</v>
      </c>
      <c r="AB32" s="195">
        <f t="shared" si="6"/>
        <v>0.29374281739799984</v>
      </c>
      <c r="AC32" s="195">
        <f t="shared" si="6"/>
        <v>0.21133808958755879</v>
      </c>
      <c r="AD32" s="195">
        <f t="shared" si="6"/>
        <v>0.20304624715404335</v>
      </c>
      <c r="AE32" s="195">
        <f t="shared" si="6"/>
        <v>0.43124119075517514</v>
      </c>
      <c r="AF32" s="195">
        <f t="shared" si="6"/>
        <v>0.18196962637667655</v>
      </c>
      <c r="AG32" s="195">
        <f t="shared" si="6"/>
        <v>0.32398357347483098</v>
      </c>
      <c r="AH32" s="195">
        <f t="shared" si="6"/>
        <v>9.0734687225894284E-2</v>
      </c>
      <c r="AI32" s="195">
        <f t="shared" si="6"/>
        <v>0.28742754347391564</v>
      </c>
      <c r="AJ32" s="195">
        <f t="shared" si="6"/>
        <v>0.43412958021209852</v>
      </c>
      <c r="AK32" s="195">
        <f t="shared" si="6"/>
        <v>0.15988786828511339</v>
      </c>
      <c r="AL32" s="195">
        <f t="shared" si="6"/>
        <v>0.43493240759397489</v>
      </c>
      <c r="AM32" s="195">
        <f t="shared" si="6"/>
        <v>0.16313163491755694</v>
      </c>
      <c r="AN32" s="195">
        <f t="shared" si="6"/>
        <v>0.22115384615384612</v>
      </c>
      <c r="AO32" s="195">
        <f t="shared" si="6"/>
        <v>0.3314813317286881</v>
      </c>
      <c r="AP32" s="195">
        <f t="shared" si="6"/>
        <v>0.57286474971003998</v>
      </c>
      <c r="AQ32" s="195">
        <f t="shared" si="6"/>
        <v>0.26960784313725494</v>
      </c>
      <c r="AR32" s="195">
        <f t="shared" si="6"/>
        <v>0</v>
      </c>
      <c r="AS32" s="195">
        <f t="shared" si="6"/>
        <v>1.3129102844638949E-2</v>
      </c>
      <c r="AT32" s="195">
        <f t="shared" si="6"/>
        <v>0</v>
      </c>
      <c r="AU32" s="195">
        <f t="shared" si="6"/>
        <v>0</v>
      </c>
      <c r="AV32" s="195">
        <f t="shared" si="6"/>
        <v>0</v>
      </c>
      <c r="AW32" s="195">
        <f t="shared" si="6"/>
        <v>5.3880692751763951E-2</v>
      </c>
      <c r="AX32" s="195">
        <f t="shared" si="6"/>
        <v>4.3041606886657105E-2</v>
      </c>
      <c r="AY32" s="195">
        <f t="shared" si="6"/>
        <v>4.039497307001795E-2</v>
      </c>
      <c r="AZ32" s="195">
        <f t="shared" si="6"/>
        <v>0</v>
      </c>
      <c r="BA32" s="195">
        <f t="shared" si="6"/>
        <v>0</v>
      </c>
      <c r="BB32" s="195">
        <f t="shared" si="6"/>
        <v>0</v>
      </c>
      <c r="BC32" s="195">
        <f t="shared" si="6"/>
        <v>0</v>
      </c>
      <c r="BD32" s="195"/>
      <c r="BE32" s="195"/>
      <c r="BF32" s="433">
        <f t="shared" ca="1" si="6"/>
        <v>1.8883585806183857E-2</v>
      </c>
    </row>
    <row r="33" spans="1:58" ht="14.25" x14ac:dyDescent="0.2">
      <c r="A33" s="435" t="s">
        <v>114</v>
      </c>
      <c r="B33" s="195">
        <f>IFERROR(B31/(SUM(B27:B31)),"")</f>
        <v>6.1327837974497916E-2</v>
      </c>
      <c r="C33" s="195">
        <f>IFERROR(C31/(SUM(C27:C31)),"")</f>
        <v>6.261804087762958E-2</v>
      </c>
      <c r="D33" s="195">
        <f t="shared" ref="D33:BF33" si="7">IFERROR(D31/(SUM(D27:D31)),"")</f>
        <v>9.7859327217125383E-2</v>
      </c>
      <c r="E33" s="195">
        <f t="shared" si="7"/>
        <v>3.692307692307692E-2</v>
      </c>
      <c r="F33" s="195">
        <f t="shared" si="7"/>
        <v>7.1313751520043933E-2</v>
      </c>
      <c r="G33" s="195">
        <f t="shared" si="7"/>
        <v>8.4216730937664755E-2</v>
      </c>
      <c r="H33" s="195">
        <f t="shared" si="7"/>
        <v>0.13142601102299753</v>
      </c>
      <c r="I33" s="195">
        <f t="shared" si="7"/>
        <v>0.16237716706857785</v>
      </c>
      <c r="J33" s="195">
        <f t="shared" si="7"/>
        <v>2.6835674766469999E-2</v>
      </c>
      <c r="K33" s="195">
        <f t="shared" si="7"/>
        <v>8.0854110260149908E-2</v>
      </c>
      <c r="L33" s="195">
        <f t="shared" si="7"/>
        <v>5.4739017948215646E-2</v>
      </c>
      <c r="M33" s="195">
        <f t="shared" si="7"/>
        <v>7.3272196967886991E-2</v>
      </c>
      <c r="N33" s="195">
        <f t="shared" si="7"/>
        <v>0.10443040962172065</v>
      </c>
      <c r="O33" s="195">
        <f t="shared" si="7"/>
        <v>0.32799194539548771</v>
      </c>
      <c r="P33" s="195">
        <f t="shared" si="7"/>
        <v>0.2643465534802994</v>
      </c>
      <c r="Q33" s="195">
        <f t="shared" si="7"/>
        <v>0.14323173802643432</v>
      </c>
      <c r="R33" s="195">
        <f t="shared" si="7"/>
        <v>7.5570704869723282E-2</v>
      </c>
      <c r="S33" s="195">
        <f t="shared" si="7"/>
        <v>3.2380882322032831E-2</v>
      </c>
      <c r="T33" s="195">
        <f t="shared" si="7"/>
        <v>0.15214299397175785</v>
      </c>
      <c r="U33" s="195">
        <f t="shared" si="7"/>
        <v>0.19551571802444756</v>
      </c>
      <c r="V33" s="195">
        <f t="shared" si="7"/>
        <v>0.14508887885393909</v>
      </c>
      <c r="W33" s="195">
        <f t="shared" si="7"/>
        <v>6.3976765110666578E-2</v>
      </c>
      <c r="X33" s="195">
        <f t="shared" si="7"/>
        <v>0.15805372424556438</v>
      </c>
      <c r="Y33" s="195">
        <f t="shared" si="7"/>
        <v>0.1020321611139323</v>
      </c>
      <c r="Z33" s="195">
        <f t="shared" si="7"/>
        <v>0.14468921277519672</v>
      </c>
      <c r="AA33" s="195">
        <f t="shared" si="7"/>
        <v>0.16004362701024763</v>
      </c>
      <c r="AB33" s="195">
        <f t="shared" si="7"/>
        <v>9.2092601967983967E-2</v>
      </c>
      <c r="AC33" s="195">
        <f t="shared" si="7"/>
        <v>7.3003091208830279E-2</v>
      </c>
      <c r="AD33" s="195">
        <f t="shared" si="7"/>
        <v>8.209928812404893E-2</v>
      </c>
      <c r="AE33" s="195">
        <f t="shared" si="7"/>
        <v>0.14840811460419018</v>
      </c>
      <c r="AF33" s="195">
        <f t="shared" si="7"/>
        <v>8.3865970149799254E-2</v>
      </c>
      <c r="AG33" s="195">
        <f t="shared" si="7"/>
        <v>0.13913729037580189</v>
      </c>
      <c r="AH33" s="195">
        <f t="shared" si="7"/>
        <v>4.5315907007864052E-2</v>
      </c>
      <c r="AI33" s="195">
        <f t="shared" si="7"/>
        <v>0.1113654126888176</v>
      </c>
      <c r="AJ33" s="195">
        <f t="shared" si="7"/>
        <v>0.20415735198864074</v>
      </c>
      <c r="AK33" s="195">
        <f t="shared" si="7"/>
        <v>8.771529427948907E-2</v>
      </c>
      <c r="AL33" s="195">
        <f t="shared" si="7"/>
        <v>0.22469356627236495</v>
      </c>
      <c r="AM33" s="195">
        <f t="shared" si="7"/>
        <v>4.9845572772655285E-2</v>
      </c>
      <c r="AN33" s="195">
        <f t="shared" si="7"/>
        <v>6.8452380952380945E-2</v>
      </c>
      <c r="AO33" s="195">
        <f t="shared" si="7"/>
        <v>0.13792489194464994</v>
      </c>
      <c r="AP33" s="195">
        <f t="shared" si="7"/>
        <v>0.22137837722690085</v>
      </c>
      <c r="AQ33" s="195">
        <f t="shared" si="7"/>
        <v>0.13305097497335353</v>
      </c>
      <c r="AR33" s="195">
        <f t="shared" si="7"/>
        <v>0</v>
      </c>
      <c r="AS33" s="195">
        <f t="shared" si="7"/>
        <v>1.0259917920656635E-2</v>
      </c>
      <c r="AT33" s="195">
        <f t="shared" si="7"/>
        <v>0</v>
      </c>
      <c r="AU33" s="195">
        <f t="shared" si="7"/>
        <v>0</v>
      </c>
      <c r="AV33" s="195">
        <f t="shared" si="7"/>
        <v>0</v>
      </c>
      <c r="AW33" s="195">
        <f t="shared" si="7"/>
        <v>2.930914166085136E-2</v>
      </c>
      <c r="AX33" s="195">
        <f t="shared" si="7"/>
        <v>2.7447392497712716E-2</v>
      </c>
      <c r="AY33" s="195">
        <f t="shared" si="7"/>
        <v>2.1940516821062895E-2</v>
      </c>
      <c r="AZ33" s="195">
        <f t="shared" si="7"/>
        <v>0</v>
      </c>
      <c r="BA33" s="195">
        <f t="shared" si="7"/>
        <v>0</v>
      </c>
      <c r="BB33" s="195">
        <f t="shared" si="7"/>
        <v>0</v>
      </c>
      <c r="BC33" s="195">
        <f t="shared" si="7"/>
        <v>0</v>
      </c>
      <c r="BD33" s="195"/>
      <c r="BE33" s="195"/>
      <c r="BF33" s="433">
        <f t="shared" ca="1" si="7"/>
        <v>1.0154361167937512E-2</v>
      </c>
    </row>
    <row r="34" spans="1:58" ht="20.100000000000001" customHeight="1" x14ac:dyDescent="0.2">
      <c r="BF34" s="414"/>
    </row>
    <row r="35" spans="1:58" ht="20.100000000000001" customHeight="1" x14ac:dyDescent="0.2">
      <c r="A35" s="427" t="s">
        <v>97</v>
      </c>
    </row>
    <row r="36" spans="1:58" ht="15" x14ac:dyDescent="0.2">
      <c r="A36" s="436" t="s">
        <v>96</v>
      </c>
    </row>
    <row r="37" spans="1:58" ht="15" x14ac:dyDescent="0.2">
      <c r="A37" s="437" t="s">
        <v>117</v>
      </c>
    </row>
    <row r="38" spans="1:58" ht="15" x14ac:dyDescent="0.2">
      <c r="A38" s="438" t="s">
        <v>95</v>
      </c>
    </row>
    <row r="66" spans="1:1" ht="20.100000000000001" customHeight="1" x14ac:dyDescent="0.2">
      <c r="A66" s="416" t="s">
        <v>33</v>
      </c>
    </row>
    <row r="67" spans="1:1" ht="20.100000000000001" customHeight="1" x14ac:dyDescent="0.2">
      <c r="A67" s="416" t="s">
        <v>18</v>
      </c>
    </row>
    <row r="68" spans="1:1" ht="20.100000000000001" customHeight="1" x14ac:dyDescent="0.2">
      <c r="A68" s="416" t="s">
        <v>19</v>
      </c>
    </row>
    <row r="69" spans="1:1" ht="20.100000000000001" customHeight="1" x14ac:dyDescent="0.2">
      <c r="A69" s="416" t="s">
        <v>20</v>
      </c>
    </row>
    <row r="70" spans="1:1" ht="20.100000000000001" customHeight="1" x14ac:dyDescent="0.2">
      <c r="A70" s="416" t="s">
        <v>21</v>
      </c>
    </row>
    <row r="71" spans="1:1" ht="20.100000000000001" customHeight="1" x14ac:dyDescent="0.2">
      <c r="A71" s="416" t="s">
        <v>22</v>
      </c>
    </row>
    <row r="72" spans="1:1" ht="20.100000000000001" customHeight="1" x14ac:dyDescent="0.2">
      <c r="A72" s="416" t="s">
        <v>23</v>
      </c>
    </row>
    <row r="73" spans="1:1" ht="20.100000000000001" customHeight="1" x14ac:dyDescent="0.2">
      <c r="A73" s="416" t="s">
        <v>24</v>
      </c>
    </row>
    <row r="74" spans="1:1" ht="20.100000000000001" customHeight="1" x14ac:dyDescent="0.2">
      <c r="A74" s="416" t="s">
        <v>34</v>
      </c>
    </row>
    <row r="75" spans="1:1" ht="20.100000000000001" customHeight="1" x14ac:dyDescent="0.2">
      <c r="A75" s="416" t="s">
        <v>25</v>
      </c>
    </row>
  </sheetData>
  <conditionalFormatting sqref="B11">
    <cfRule type="colorScale" priority="1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B12">
    <cfRule type="colorScale" priority="2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B13">
    <cfRule type="colorScale" priority="3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B21">
    <cfRule type="colorScale" priority="4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B22">
    <cfRule type="colorScale" priority="5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B23">
    <cfRule type="colorScale" priority="6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B32">
    <cfRule type="colorScale" priority="7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B33">
    <cfRule type="colorScale" priority="8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C11">
    <cfRule type="colorScale" priority="9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C12">
    <cfRule type="colorScale" priority="10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C13">
    <cfRule type="colorScale" priority="11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C21">
    <cfRule type="colorScale" priority="12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C22">
    <cfRule type="colorScale" priority="13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C23">
    <cfRule type="colorScale" priority="14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C32">
    <cfRule type="colorScale" priority="15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C33">
    <cfRule type="colorScale" priority="16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D11">
    <cfRule type="colorScale" priority="17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D12">
    <cfRule type="colorScale" priority="18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D13">
    <cfRule type="colorScale" priority="19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D21">
    <cfRule type="colorScale" priority="20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D22">
    <cfRule type="colorScale" priority="21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D23">
    <cfRule type="colorScale" priority="22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D32">
    <cfRule type="colorScale" priority="23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D33">
    <cfRule type="colorScale" priority="24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E11:J11">
    <cfRule type="colorScale" priority="25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E12:J12">
    <cfRule type="colorScale" priority="26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E13:J13">
    <cfRule type="colorScale" priority="27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E21:J21">
    <cfRule type="colorScale" priority="28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E22:J22">
    <cfRule type="colorScale" priority="29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E23:J23">
    <cfRule type="colorScale" priority="30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E32:J32">
    <cfRule type="colorScale" priority="31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E33:J33">
    <cfRule type="colorScale" priority="32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K11:S11">
    <cfRule type="colorScale" priority="33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K12:S12">
    <cfRule type="colorScale" priority="34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K13:S13">
    <cfRule type="colorScale" priority="35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K21:S21">
    <cfRule type="colorScale" priority="36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K22:S22">
    <cfRule type="colorScale" priority="37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K23:S23">
    <cfRule type="colorScale" priority="38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K32:S32">
    <cfRule type="colorScale" priority="39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K33:S33">
    <cfRule type="colorScale" priority="40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T11:V11">
    <cfRule type="colorScale" priority="41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T12:V12">
    <cfRule type="colorScale" priority="42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T13:V13">
    <cfRule type="colorScale" priority="43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T21:V21">
    <cfRule type="colorScale" priority="44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T22:V22">
    <cfRule type="colorScale" priority="45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T23:V23">
    <cfRule type="colorScale" priority="46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T32:V32">
    <cfRule type="colorScale" priority="47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T33:V33">
    <cfRule type="colorScale" priority="48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W11">
    <cfRule type="colorScale" priority="49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W12">
    <cfRule type="colorScale" priority="50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W13">
    <cfRule type="colorScale" priority="51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W21">
    <cfRule type="colorScale" priority="52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W22">
    <cfRule type="colorScale" priority="53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W23">
    <cfRule type="colorScale" priority="54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W32">
    <cfRule type="colorScale" priority="55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W33">
    <cfRule type="colorScale" priority="56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X11">
    <cfRule type="colorScale" priority="57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X12">
    <cfRule type="colorScale" priority="58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X13">
    <cfRule type="colorScale" priority="59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X21">
    <cfRule type="colorScale" priority="60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X22">
    <cfRule type="colorScale" priority="61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X23">
    <cfRule type="colorScale" priority="62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X32">
    <cfRule type="colorScale" priority="63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X33">
    <cfRule type="colorScale" priority="64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Y11">
    <cfRule type="colorScale" priority="65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Y12">
    <cfRule type="colorScale" priority="66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Y13">
    <cfRule type="colorScale" priority="67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Y21">
    <cfRule type="colorScale" priority="68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Y22">
    <cfRule type="colorScale" priority="69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Y23">
    <cfRule type="colorScale" priority="70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Y32">
    <cfRule type="colorScale" priority="71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Y33">
    <cfRule type="colorScale" priority="72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Z11">
    <cfRule type="colorScale" priority="73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Z12">
    <cfRule type="colorScale" priority="74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Z13">
    <cfRule type="colorScale" priority="75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Z21">
    <cfRule type="colorScale" priority="76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Z22">
    <cfRule type="colorScale" priority="77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Z23">
    <cfRule type="colorScale" priority="78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Z32">
    <cfRule type="colorScale" priority="79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Z33">
    <cfRule type="colorScale" priority="80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A11">
    <cfRule type="colorScale" priority="81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A12">
    <cfRule type="colorScale" priority="82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A13">
    <cfRule type="colorScale" priority="83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A21">
    <cfRule type="colorScale" priority="84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A22">
    <cfRule type="colorScale" priority="85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A23">
    <cfRule type="colorScale" priority="86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A32">
    <cfRule type="colorScale" priority="87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A33">
    <cfRule type="colorScale" priority="88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B11">
    <cfRule type="colorScale" priority="89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B12">
    <cfRule type="colorScale" priority="90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B13">
    <cfRule type="colorScale" priority="91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B21">
    <cfRule type="colorScale" priority="92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B22">
    <cfRule type="colorScale" priority="93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B23">
    <cfRule type="colorScale" priority="94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B32">
    <cfRule type="colorScale" priority="95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B33">
    <cfRule type="colorScale" priority="96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C11">
    <cfRule type="colorScale" priority="97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C12">
    <cfRule type="colorScale" priority="98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C13">
    <cfRule type="colorScale" priority="99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C21">
    <cfRule type="colorScale" priority="100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C22">
    <cfRule type="colorScale" priority="101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C23">
    <cfRule type="colorScale" priority="102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C32">
    <cfRule type="colorScale" priority="103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C33">
    <cfRule type="colorScale" priority="104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D11">
    <cfRule type="colorScale" priority="105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D12">
    <cfRule type="colorScale" priority="106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D13">
    <cfRule type="colorScale" priority="107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D21">
    <cfRule type="colorScale" priority="108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D22">
    <cfRule type="colorScale" priority="109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D23">
    <cfRule type="colorScale" priority="110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D32">
    <cfRule type="colorScale" priority="111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D33">
    <cfRule type="colorScale" priority="112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E11">
    <cfRule type="colorScale" priority="113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E12">
    <cfRule type="colorScale" priority="114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E13">
    <cfRule type="colorScale" priority="115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E21">
    <cfRule type="colorScale" priority="116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E22">
    <cfRule type="colorScale" priority="117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E23">
    <cfRule type="colorScale" priority="118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E32">
    <cfRule type="colorScale" priority="119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E33">
    <cfRule type="colorScale" priority="120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F11">
    <cfRule type="colorScale" priority="121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F12">
    <cfRule type="colorScale" priority="122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F13">
    <cfRule type="colorScale" priority="123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F21">
    <cfRule type="colorScale" priority="124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F22">
    <cfRule type="colorScale" priority="125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F23">
    <cfRule type="colorScale" priority="126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F32">
    <cfRule type="colorScale" priority="127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F33">
    <cfRule type="colorScale" priority="128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G11">
    <cfRule type="colorScale" priority="129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G12">
    <cfRule type="colorScale" priority="130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G13">
    <cfRule type="colorScale" priority="131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G21">
    <cfRule type="colorScale" priority="132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G22">
    <cfRule type="colorScale" priority="133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G23">
    <cfRule type="colorScale" priority="134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G32">
    <cfRule type="colorScale" priority="135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G33">
    <cfRule type="colorScale" priority="136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H11">
    <cfRule type="colorScale" priority="137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H12">
    <cfRule type="colorScale" priority="138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H13">
    <cfRule type="colorScale" priority="139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H21">
    <cfRule type="colorScale" priority="140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H22">
    <cfRule type="colorScale" priority="141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H23">
    <cfRule type="colorScale" priority="142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H32">
    <cfRule type="colorScale" priority="143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H33">
    <cfRule type="colorScale" priority="144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conditionalFormatting sqref="AI11:BE11">
    <cfRule type="colorScale" priority="145">
      <colorScale>
        <cfvo type="min"/>
        <cfvo type="percent" val="50"/>
        <cfvo type="formula" val="$BF$11"/>
        <color theme="5" tint="0.59999389629810485"/>
        <color theme="5" tint="0.79998168889431442"/>
        <color rgb="FF00B050"/>
      </colorScale>
    </cfRule>
  </conditionalFormatting>
  <conditionalFormatting sqref="AI12:BE12">
    <cfRule type="colorScale" priority="146">
      <colorScale>
        <cfvo type="min"/>
        <cfvo type="percent" val="50"/>
        <cfvo type="formula" val="$BF$12"/>
        <color theme="5" tint="0.59999389629810485"/>
        <color theme="5" tint="0.79998168889431442"/>
        <color rgb="FF00B050"/>
      </colorScale>
    </cfRule>
  </conditionalFormatting>
  <conditionalFormatting sqref="AI13:BE13">
    <cfRule type="colorScale" priority="147">
      <colorScale>
        <cfvo type="min"/>
        <cfvo type="percent" val="50"/>
        <cfvo type="formula" val="$BF$13"/>
        <color theme="5" tint="0.59999389629810485"/>
        <color theme="5" tint="0.79998168889431442"/>
        <color rgb="FF00B050"/>
      </colorScale>
    </cfRule>
  </conditionalFormatting>
  <conditionalFormatting sqref="AI21:BE21">
    <cfRule type="colorScale" priority="148">
      <colorScale>
        <cfvo type="min"/>
        <cfvo type="percent" val="50"/>
        <cfvo type="formula" val="$BF$21"/>
        <color theme="5" tint="0.59999389629810485"/>
        <color theme="5" tint="0.79998168889431442"/>
        <color rgb="FF00B050"/>
      </colorScale>
    </cfRule>
  </conditionalFormatting>
  <conditionalFormatting sqref="AI22:BE22">
    <cfRule type="colorScale" priority="149">
      <colorScale>
        <cfvo type="min"/>
        <cfvo type="percent" val="50"/>
        <cfvo type="formula" val="$BF$22"/>
        <color theme="5" tint="0.59999389629810485"/>
        <color theme="5" tint="0.79998168889431442"/>
        <color rgb="FF00B050"/>
      </colorScale>
    </cfRule>
  </conditionalFormatting>
  <conditionalFormatting sqref="AI23:BE23">
    <cfRule type="colorScale" priority="150">
      <colorScale>
        <cfvo type="min"/>
        <cfvo type="percent" val="50"/>
        <cfvo type="formula" val="$BF$23"/>
        <color theme="5" tint="0.59999389629810485"/>
        <color theme="5" tint="0.79998168889431442"/>
        <color rgb="FF00B050"/>
      </colorScale>
    </cfRule>
  </conditionalFormatting>
  <conditionalFormatting sqref="AI32:BE32">
    <cfRule type="colorScale" priority="151">
      <colorScale>
        <cfvo type="min"/>
        <cfvo type="percent" val="50"/>
        <cfvo type="formula" val="$BF$32"/>
        <color theme="5" tint="0.59999389629810485"/>
        <color theme="5" tint="0.79998168889431442"/>
        <color rgb="FF00B050"/>
      </colorScale>
    </cfRule>
  </conditionalFormatting>
  <conditionalFormatting sqref="AI33:BE33">
    <cfRule type="colorScale" priority="152">
      <colorScale>
        <cfvo type="min"/>
        <cfvo type="percent" val="50"/>
        <cfvo type="formula" val="$BF$33"/>
        <color theme="5" tint="0.59999389629810485"/>
        <color theme="5" tint="0.79998168889431442"/>
        <color rgb="FF00B050"/>
      </colorScale>
    </cfRule>
  </conditionalFormatting>
  <pageMargins left="0.25" right="0.17" top="0.3" bottom="0.38" header="0.18" footer="0.17"/>
  <pageSetup paperSize="9" orientation="landscape" r:id="rId1"/>
  <headerFooter>
    <oddFooter>&amp;L&amp;8Report Date: &amp;D&amp;T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395C-7A6E-465B-BC83-A6AD7FDDCF0F}">
  <sheetPr codeName="Sheet22">
    <tabColor rgb="FF92D050"/>
    <pageSetUpPr fitToPage="1"/>
  </sheetPr>
  <dimension ref="A1:BH39"/>
  <sheetViews>
    <sheetView showGridLines="0" zoomScale="80" zoomScaleNormal="80" workbookViewId="0">
      <pane xSplit="1" topLeftCell="B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Col="1" x14ac:dyDescent="0.2"/>
  <cols>
    <col min="1" max="1" width="17.140625" style="416" customWidth="1"/>
    <col min="2" max="3" width="7.140625" style="414" hidden="1" customWidth="1" outlineLevel="1"/>
    <col min="4" max="4" width="8.28515625" style="414" hidden="1" customWidth="1" outlineLevel="1"/>
    <col min="5" max="5" width="7.140625" style="414" hidden="1" customWidth="1" outlineLevel="1"/>
    <col min="6" max="6" width="7.85546875" style="414" hidden="1" customWidth="1" outlineLevel="1"/>
    <col min="7" max="8" width="7.140625" style="414" hidden="1" customWidth="1" outlineLevel="1"/>
    <col min="9" max="9" width="8.7109375" style="414" hidden="1" customWidth="1" outlineLevel="1"/>
    <col min="10" max="10" width="8.28515625" style="414" hidden="1" customWidth="1" outlineLevel="1"/>
    <col min="11" max="15" width="7.140625" style="414" hidden="1" customWidth="1" outlineLevel="1"/>
    <col min="16" max="16" width="8" style="414" hidden="1" customWidth="1" outlineLevel="1"/>
    <col min="17" max="17" width="7.140625" style="414" hidden="1" customWidth="1" outlineLevel="1"/>
    <col min="18" max="18" width="7.85546875" style="414" hidden="1" customWidth="1" outlineLevel="1"/>
    <col min="19" max="36" width="7.140625" style="414" hidden="1" customWidth="1" outlineLevel="1"/>
    <col min="37" max="43" width="8.5703125" style="414" hidden="1" customWidth="1" outlineLevel="1"/>
    <col min="44" max="44" width="9.85546875" style="414" bestFit="1" customWidth="1" outlineLevel="1"/>
    <col min="45" max="56" width="8.5703125" style="414" customWidth="1" outlineLevel="1"/>
    <col min="57" max="57" width="10" style="414" customWidth="1"/>
    <col min="58" max="58" width="8" style="414" customWidth="1"/>
    <col min="59" max="71" width="8" style="416" customWidth="1"/>
    <col min="72" max="16384" width="9.140625" style="416"/>
  </cols>
  <sheetData>
    <row r="1" spans="1:60" ht="20.100000000000001" customHeight="1" x14ac:dyDescent="0.2">
      <c r="A1" s="413" t="s">
        <v>200</v>
      </c>
    </row>
    <row r="2" spans="1:60" ht="20.100000000000001" customHeight="1" x14ac:dyDescent="0.2">
      <c r="A2" s="416" t="s">
        <v>207</v>
      </c>
      <c r="BE2" s="439"/>
    </row>
    <row r="3" spans="1:60" ht="9" customHeight="1" x14ac:dyDescent="0.2">
      <c r="BG3" s="418"/>
      <c r="BH3" s="418"/>
    </row>
    <row r="4" spans="1:60" ht="11.25" customHeight="1" x14ac:dyDescent="0.2">
      <c r="A4" s="419" t="s">
        <v>16</v>
      </c>
      <c r="BG4" s="418"/>
      <c r="BH4" s="418"/>
    </row>
    <row r="5" spans="1:60" s="420" customFormat="1" ht="27.75" customHeight="1" thickBot="1" x14ac:dyDescent="0.25">
      <c r="B5" s="421" t="s">
        <v>120</v>
      </c>
      <c r="C5" s="421" t="s">
        <v>121</v>
      </c>
      <c r="D5" s="421" t="s">
        <v>122</v>
      </c>
      <c r="E5" s="421" t="s">
        <v>123</v>
      </c>
      <c r="F5" s="421" t="s">
        <v>124</v>
      </c>
      <c r="G5" s="421" t="s">
        <v>125</v>
      </c>
      <c r="H5" s="421" t="s">
        <v>126</v>
      </c>
      <c r="I5" s="421" t="s">
        <v>127</v>
      </c>
      <c r="J5" s="421" t="s">
        <v>128</v>
      </c>
      <c r="K5" s="421" t="s">
        <v>129</v>
      </c>
      <c r="L5" s="421" t="s">
        <v>130</v>
      </c>
      <c r="M5" s="421" t="s">
        <v>131</v>
      </c>
      <c r="N5" s="421" t="s">
        <v>137</v>
      </c>
      <c r="O5" s="421" t="s">
        <v>132</v>
      </c>
      <c r="P5" s="421" t="s">
        <v>133</v>
      </c>
      <c r="Q5" s="421" t="s">
        <v>134</v>
      </c>
      <c r="R5" s="421" t="s">
        <v>135</v>
      </c>
      <c r="S5" s="440" t="s">
        <v>136</v>
      </c>
      <c r="T5" s="422" t="s">
        <v>139</v>
      </c>
      <c r="U5" s="422" t="s">
        <v>140</v>
      </c>
      <c r="V5" s="422" t="s">
        <v>141</v>
      </c>
      <c r="W5" s="422" t="s">
        <v>142</v>
      </c>
      <c r="X5" s="422" t="s">
        <v>143</v>
      </c>
      <c r="Y5" s="422" t="s">
        <v>144</v>
      </c>
      <c r="Z5" s="422" t="s">
        <v>145</v>
      </c>
      <c r="AA5" s="422" t="s">
        <v>146</v>
      </c>
      <c r="AB5" s="422" t="s">
        <v>147</v>
      </c>
      <c r="AC5" s="422" t="s">
        <v>148</v>
      </c>
      <c r="AD5" s="422" t="s">
        <v>149</v>
      </c>
      <c r="AE5" s="422" t="s">
        <v>150</v>
      </c>
      <c r="AF5" s="422" t="s">
        <v>152</v>
      </c>
      <c r="AG5" s="422" t="s">
        <v>155</v>
      </c>
      <c r="AH5" s="422" t="s">
        <v>156</v>
      </c>
      <c r="AI5" s="422" t="s">
        <v>159</v>
      </c>
      <c r="AJ5" s="422" t="s">
        <v>161</v>
      </c>
      <c r="AK5" s="422" t="s">
        <v>164</v>
      </c>
      <c r="AL5" s="422" t="s">
        <v>166</v>
      </c>
      <c r="AM5" s="422" t="s">
        <v>167</v>
      </c>
      <c r="AN5" s="422" t="s">
        <v>170</v>
      </c>
      <c r="AO5" s="422" t="s">
        <v>173</v>
      </c>
      <c r="AP5" s="422" t="s">
        <v>175</v>
      </c>
      <c r="AQ5" s="422" t="s">
        <v>177</v>
      </c>
      <c r="AR5" s="424" t="s">
        <v>179</v>
      </c>
      <c r="AS5" s="424" t="s">
        <v>180</v>
      </c>
      <c r="AT5" s="424" t="s">
        <v>182</v>
      </c>
      <c r="AU5" s="424" t="s">
        <v>185</v>
      </c>
      <c r="AV5" s="424" t="s">
        <v>188</v>
      </c>
      <c r="AW5" s="424" t="s">
        <v>189</v>
      </c>
      <c r="AX5" s="424" t="s">
        <v>190</v>
      </c>
      <c r="AY5" s="424" t="s">
        <v>191</v>
      </c>
      <c r="AZ5" s="424" t="s">
        <v>192</v>
      </c>
      <c r="BA5" s="424" t="s">
        <v>193</v>
      </c>
      <c r="BB5" s="424" t="s">
        <v>195</v>
      </c>
      <c r="BC5" s="424" t="s">
        <v>201</v>
      </c>
      <c r="BD5" s="424" t="s">
        <v>202</v>
      </c>
      <c r="BE5" s="421" t="s">
        <v>61</v>
      </c>
      <c r="BF5" s="425"/>
      <c r="BG5" s="426"/>
      <c r="BH5" s="426"/>
    </row>
    <row r="6" spans="1:60" ht="15" x14ac:dyDescent="0.2">
      <c r="A6" s="427" t="s">
        <v>53</v>
      </c>
    </row>
    <row r="7" spans="1:60" ht="15" x14ac:dyDescent="0.2">
      <c r="A7" s="416" t="s">
        <v>26</v>
      </c>
      <c r="B7" s="428">
        <v>1.856006</v>
      </c>
      <c r="C7" s="428">
        <v>1.325413</v>
      </c>
      <c r="D7" s="428">
        <v>2.6</v>
      </c>
      <c r="E7" s="428">
        <v>1.4</v>
      </c>
      <c r="F7" s="428">
        <v>2.4955430000000001</v>
      </c>
      <c r="G7" s="428">
        <v>2.5455429999999999</v>
      </c>
      <c r="H7" s="428">
        <v>1.982599</v>
      </c>
      <c r="I7" s="428">
        <v>2.2357390000000001</v>
      </c>
      <c r="J7" s="428">
        <v>1.9373009999999999</v>
      </c>
      <c r="K7" s="428">
        <v>1.9993350000000001</v>
      </c>
      <c r="L7" s="428">
        <v>3.8025039999999999</v>
      </c>
      <c r="M7" s="428">
        <v>4.6239239999999997</v>
      </c>
      <c r="N7" s="428">
        <v>2.9733939999999999</v>
      </c>
      <c r="O7" s="428">
        <v>2.413815</v>
      </c>
      <c r="P7" s="269">
        <v>0.33819300000000002</v>
      </c>
      <c r="Q7" s="269">
        <v>0.68775399999999998</v>
      </c>
      <c r="R7" s="281">
        <v>3.965255</v>
      </c>
      <c r="S7" s="281">
        <v>3.168266</v>
      </c>
      <c r="T7" s="282">
        <v>2.2012999999999998</v>
      </c>
      <c r="U7" s="282">
        <v>4.3369350000000004</v>
      </c>
      <c r="V7" s="282">
        <v>4.0524889999999996</v>
      </c>
      <c r="W7" s="282">
        <v>4.0211540000000001</v>
      </c>
      <c r="X7" s="282">
        <v>6.0090089999999998</v>
      </c>
      <c r="Y7" s="282">
        <v>3.8937439999999999</v>
      </c>
      <c r="Z7" s="282">
        <v>3.5467409999999999</v>
      </c>
      <c r="AA7" s="282">
        <v>2.8114520000000001</v>
      </c>
      <c r="AB7" s="282">
        <v>2.8718859999999999</v>
      </c>
      <c r="AC7" s="282">
        <v>2.9377469999999999</v>
      </c>
      <c r="AD7" s="282">
        <v>2.9254479999999998</v>
      </c>
      <c r="AE7" s="282">
        <v>3.4201000000000001</v>
      </c>
      <c r="AF7" s="282">
        <v>3.9508930000000002</v>
      </c>
      <c r="AG7" s="282">
        <v>4.4216119999999997</v>
      </c>
      <c r="AH7" s="282">
        <v>4.0999999999999996</v>
      </c>
      <c r="AI7" s="282">
        <v>2.6163940000000001</v>
      </c>
      <c r="AJ7" s="282">
        <v>3.7817980000000002</v>
      </c>
      <c r="AK7" s="282">
        <v>8.1990400000000001</v>
      </c>
      <c r="AL7" s="282">
        <v>2.086557</v>
      </c>
      <c r="AM7" s="282">
        <v>3.3202989999999999</v>
      </c>
      <c r="AN7" s="282">
        <v>6.94</v>
      </c>
      <c r="AO7" s="282">
        <v>3.9915569999999998</v>
      </c>
      <c r="AP7" s="282">
        <v>4.4207869999999998</v>
      </c>
      <c r="AQ7" s="282">
        <v>5.61</v>
      </c>
      <c r="AR7" s="441">
        <f>'Express-Khi'!AS12-'Express-Khi'!AS11</f>
        <v>23012</v>
      </c>
      <c r="AS7" s="441">
        <f>'Express-Khi'!AT12-'Express-Khi'!AT11</f>
        <v>24980</v>
      </c>
      <c r="AT7" s="441">
        <f>'Express-Khi'!AU12-'Express-Khi'!AU11</f>
        <v>26376</v>
      </c>
      <c r="AU7" s="441">
        <f>'Express-Khi'!AV12-'Express-Khi'!AV11</f>
        <v>25562</v>
      </c>
      <c r="AV7" s="441">
        <f>'Express-Khi'!AW12-'Express-Khi'!AW11</f>
        <v>91528</v>
      </c>
      <c r="AW7" s="441">
        <f>'Express-Khi'!AX12-'Express-Khi'!AX11</f>
        <v>23127</v>
      </c>
      <c r="AX7" s="441">
        <f>'Express-Khi'!AY12-'Express-Khi'!AY11</f>
        <v>17867</v>
      </c>
      <c r="AY7" s="441">
        <f>'Express-Khi'!AZ12-'Express-Khi'!AZ11</f>
        <v>22018</v>
      </c>
      <c r="AZ7" s="441">
        <f>'Express-Khi'!BA12-'Express-Khi'!BA11</f>
        <v>36490</v>
      </c>
      <c r="BA7" s="441">
        <f>'Express-Khi'!BB12-'Express-Khi'!BB11</f>
        <v>20482</v>
      </c>
      <c r="BB7" s="441">
        <f>'Express-Khi'!BC12-'Express-Khi'!BC11</f>
        <v>16128</v>
      </c>
      <c r="BC7" s="441">
        <f>'Express-Khi'!BD12-'Express-Khi'!BD11</f>
        <v>24973</v>
      </c>
      <c r="BD7" s="441"/>
      <c r="BE7" s="442">
        <f ca="1">SUM(OFFSET(BE7,0,-1,):OFFSET(BE7,0,-12))</f>
        <v>329531</v>
      </c>
    </row>
    <row r="8" spans="1:60" ht="15" x14ac:dyDescent="0.2">
      <c r="A8" s="416" t="s">
        <v>29</v>
      </c>
      <c r="B8" s="428">
        <v>1.002764</v>
      </c>
      <c r="C8" s="428">
        <v>1.325413</v>
      </c>
      <c r="D8" s="428">
        <v>1.6</v>
      </c>
      <c r="E8" s="428">
        <v>0.9</v>
      </c>
      <c r="F8" s="428">
        <v>0.735711</v>
      </c>
      <c r="G8" s="428">
        <v>0.68937099999999996</v>
      </c>
      <c r="H8" s="428">
        <v>0.55973700000000004</v>
      </c>
      <c r="I8" s="428">
        <v>0.87411899999999998</v>
      </c>
      <c r="J8" s="428">
        <v>0.67392700000000005</v>
      </c>
      <c r="K8" s="428">
        <v>0.54321399999999997</v>
      </c>
      <c r="L8" s="428">
        <v>0.61001799999999995</v>
      </c>
      <c r="M8" s="428">
        <v>0.97876099999999999</v>
      </c>
      <c r="N8" s="428">
        <v>0.636849</v>
      </c>
      <c r="O8" s="428">
        <v>0.65535200000000005</v>
      </c>
      <c r="P8" s="269">
        <v>0.82215800000000006</v>
      </c>
      <c r="Q8" s="269">
        <v>0.497116</v>
      </c>
      <c r="R8" s="281">
        <v>0.75680899999999995</v>
      </c>
      <c r="S8" s="281">
        <v>0.85490999999999995</v>
      </c>
      <c r="T8" s="282">
        <v>0.62054600000000004</v>
      </c>
      <c r="U8" s="282">
        <v>0.82632700000000003</v>
      </c>
      <c r="V8" s="282">
        <v>1.293032</v>
      </c>
      <c r="W8" s="282">
        <v>0.94828699999999999</v>
      </c>
      <c r="X8" s="282">
        <v>1.183978</v>
      </c>
      <c r="Y8" s="282">
        <v>1.204828</v>
      </c>
      <c r="Z8" s="282">
        <v>0.69633199999999995</v>
      </c>
      <c r="AA8" s="282">
        <v>0.81622399999999995</v>
      </c>
      <c r="AB8" s="282">
        <v>0.76680999999999999</v>
      </c>
      <c r="AC8" s="282">
        <v>0.54090099999999997</v>
      </c>
      <c r="AD8" s="282">
        <v>0.69293400000000005</v>
      </c>
      <c r="AE8" s="282">
        <v>0.65527299999999999</v>
      </c>
      <c r="AF8" s="282">
        <v>0.77812300000000001</v>
      </c>
      <c r="AG8" s="282">
        <v>1.256872</v>
      </c>
      <c r="AH8" s="282">
        <v>0.52</v>
      </c>
      <c r="AI8" s="282">
        <v>1.1357759999999999</v>
      </c>
      <c r="AJ8" s="282">
        <v>0.53994799999999998</v>
      </c>
      <c r="AK8" s="282">
        <v>1.220431</v>
      </c>
      <c r="AL8" s="282">
        <v>0.387187</v>
      </c>
      <c r="AM8" s="282">
        <v>0.462088</v>
      </c>
      <c r="AN8" s="282">
        <v>0.77</v>
      </c>
      <c r="AO8" s="282">
        <v>0.48462499999999997</v>
      </c>
      <c r="AP8" s="282">
        <v>0.65728399999999998</v>
      </c>
      <c r="AQ8" s="282">
        <v>0.81</v>
      </c>
      <c r="AR8" s="441">
        <f>'Express-Khi'!AS19-'Express-Khi'!AS18</f>
        <v>10346</v>
      </c>
      <c r="AS8" s="441">
        <f>'Express-Khi'!AT19-'Express-Khi'!AT18</f>
        <v>11629</v>
      </c>
      <c r="AT8" s="441">
        <f>'Express-Khi'!AU19-'Express-Khi'!AU18</f>
        <v>20536</v>
      </c>
      <c r="AU8" s="441">
        <f>'Express-Khi'!AV19-'Express-Khi'!AV18</f>
        <v>29562</v>
      </c>
      <c r="AV8" s="441">
        <f>'Express-Khi'!AW19-'Express-Khi'!AW18</f>
        <v>16578</v>
      </c>
      <c r="AW8" s="441">
        <f>'Express-Khi'!AX19-'Express-Khi'!AX18</f>
        <v>17851</v>
      </c>
      <c r="AX8" s="441">
        <f>'Express-Khi'!AY19-'Express-Khi'!AY18</f>
        <v>12731</v>
      </c>
      <c r="AY8" s="441">
        <f>'Express-Khi'!AZ19-'Express-Khi'!AZ18</f>
        <v>19806</v>
      </c>
      <c r="AZ8" s="441">
        <f>'Express-Khi'!BA19-'Express-Khi'!BA18</f>
        <v>17051</v>
      </c>
      <c r="BA8" s="441">
        <f>'Express-Khi'!BB19-'Express-Khi'!BB18</f>
        <v>16860</v>
      </c>
      <c r="BB8" s="441">
        <f>'Express-Khi'!BC19-'Express-Khi'!BC18</f>
        <v>8756</v>
      </c>
      <c r="BC8" s="441">
        <f>'Express-Khi'!BD19-'Express-Khi'!BD18</f>
        <v>11151</v>
      </c>
      <c r="BD8" s="441"/>
      <c r="BE8" s="442">
        <f ca="1">SUM(OFFSET(BE8,0,-1,):OFFSET(BE8,0,-12))</f>
        <v>182511</v>
      </c>
    </row>
    <row r="9" spans="1:60" ht="15" x14ac:dyDescent="0.2">
      <c r="A9" s="416" t="s">
        <v>30</v>
      </c>
      <c r="B9" s="428">
        <v>1.177694</v>
      </c>
      <c r="C9" s="428">
        <v>0.75304400000000005</v>
      </c>
      <c r="D9" s="428">
        <v>1.6</v>
      </c>
      <c r="E9" s="428">
        <v>1.5</v>
      </c>
      <c r="F9" s="428">
        <v>0.63983699999999999</v>
      </c>
      <c r="G9" s="428">
        <v>1.297196</v>
      </c>
      <c r="H9" s="428">
        <v>0.27433999999999997</v>
      </c>
      <c r="I9" s="428">
        <v>1.1024369999999999</v>
      </c>
      <c r="J9" s="428">
        <v>0.60481799999999997</v>
      </c>
      <c r="K9" s="428">
        <v>0.70147400000000004</v>
      </c>
      <c r="L9" s="428">
        <v>0.45673000000000002</v>
      </c>
      <c r="M9" s="428">
        <v>1.510972</v>
      </c>
      <c r="N9" s="428">
        <v>1.792546</v>
      </c>
      <c r="O9" s="428">
        <v>1.448701</v>
      </c>
      <c r="P9" s="269">
        <v>2.7865990000000003</v>
      </c>
      <c r="Q9" s="269">
        <v>1.4942409999999999</v>
      </c>
      <c r="R9" s="281">
        <v>1.5526580000000001</v>
      </c>
      <c r="S9" s="281">
        <v>1.9299219999999999</v>
      </c>
      <c r="T9" s="282">
        <v>1.004421</v>
      </c>
      <c r="U9" s="282">
        <v>1.436887</v>
      </c>
      <c r="V9" s="282">
        <v>1.717239</v>
      </c>
      <c r="W9" s="282">
        <v>1.4368050000000001</v>
      </c>
      <c r="X9" s="282">
        <v>2.3163499999999999</v>
      </c>
      <c r="Y9" s="282">
        <v>1.495633</v>
      </c>
      <c r="Z9" s="282">
        <v>1.8261829999999999</v>
      </c>
      <c r="AA9" s="282">
        <v>1.269228</v>
      </c>
      <c r="AB9" s="282">
        <v>1.5276130000000001</v>
      </c>
      <c r="AC9" s="282">
        <v>1.244758</v>
      </c>
      <c r="AD9" s="282">
        <v>1.540483</v>
      </c>
      <c r="AE9" s="282">
        <v>1.5698190000000001</v>
      </c>
      <c r="AF9" s="282">
        <v>1.6887719999999999</v>
      </c>
      <c r="AG9" s="282">
        <v>1.7525569999999999</v>
      </c>
      <c r="AH9" s="282">
        <v>1.56</v>
      </c>
      <c r="AI9" s="282">
        <v>0.71074099999999996</v>
      </c>
      <c r="AJ9" s="282">
        <v>1.540929</v>
      </c>
      <c r="AK9" s="282">
        <v>1.5166550000000001</v>
      </c>
      <c r="AL9" s="282">
        <v>0.72055599999999997</v>
      </c>
      <c r="AM9" s="282">
        <v>0.97798499999999999</v>
      </c>
      <c r="AN9" s="282">
        <v>1.54</v>
      </c>
      <c r="AO9" s="282">
        <v>1.301966</v>
      </c>
      <c r="AP9" s="282">
        <v>1.2209049999999999</v>
      </c>
      <c r="AQ9" s="282">
        <v>1.33</v>
      </c>
      <c r="AR9" s="441">
        <f>'Express-Khi'!AS25-'Express-Khi'!AS24</f>
        <v>5094</v>
      </c>
      <c r="AS9" s="441">
        <f>'Express-Khi'!AT25-'Express-Khi'!AT24</f>
        <v>836</v>
      </c>
      <c r="AT9" s="441">
        <f>'Express-Khi'!AU25-'Express-Khi'!AU24</f>
        <v>5517</v>
      </c>
      <c r="AU9" s="441">
        <f>'Express-Khi'!AV25-'Express-Khi'!AV24</f>
        <v>5790</v>
      </c>
      <c r="AV9" s="441">
        <f>'Express-Khi'!AW25-'Express-Khi'!AW24</f>
        <v>7180</v>
      </c>
      <c r="AW9" s="441">
        <f>'Express-Khi'!AX25-'Express-Khi'!AX24</f>
        <v>3411</v>
      </c>
      <c r="AX9" s="441">
        <f>'Express-Khi'!AY25-'Express-Khi'!AY24</f>
        <v>6042</v>
      </c>
      <c r="AY9" s="441">
        <f>'Express-Khi'!AZ25-'Express-Khi'!AZ24</f>
        <v>5988</v>
      </c>
      <c r="AZ9" s="441">
        <f>'Express-Khi'!BA25-'Express-Khi'!BA24</f>
        <v>3642</v>
      </c>
      <c r="BA9" s="441">
        <f>'Express-Khi'!BB25-'Express-Khi'!BB24</f>
        <v>5186</v>
      </c>
      <c r="BB9" s="441">
        <f>'Express-Khi'!BC25-'Express-Khi'!BC24</f>
        <v>5728</v>
      </c>
      <c r="BC9" s="441">
        <f>'Express-Khi'!BD25-'Express-Khi'!BD24</f>
        <v>7787</v>
      </c>
      <c r="BD9" s="441"/>
      <c r="BE9" s="442">
        <f ca="1">SUM(OFFSET(BE9,0,-1,):OFFSET(BE9,0,-12))</f>
        <v>57107</v>
      </c>
    </row>
    <row r="10" spans="1:60" s="419" customFormat="1" ht="15" x14ac:dyDescent="0.2">
      <c r="A10" s="419" t="s">
        <v>31</v>
      </c>
      <c r="B10" s="443">
        <v>2.7740990000000001</v>
      </c>
      <c r="C10" s="443">
        <v>1.5980190000000001</v>
      </c>
      <c r="D10" s="428">
        <v>2.6</v>
      </c>
      <c r="E10" s="443">
        <v>1.8</v>
      </c>
      <c r="F10" s="443">
        <v>1.9868840000000001</v>
      </c>
      <c r="G10" s="443">
        <v>1.7586440000000001</v>
      </c>
      <c r="H10" s="443">
        <v>1.959274</v>
      </c>
      <c r="I10" s="443">
        <v>3.1966269999999999</v>
      </c>
      <c r="J10" s="443">
        <v>2.860109</v>
      </c>
      <c r="K10" s="443">
        <v>2.9781900000000001</v>
      </c>
      <c r="L10" s="443">
        <v>2.1907610000000002</v>
      </c>
      <c r="M10" s="443">
        <v>2.2564329999999999</v>
      </c>
      <c r="N10" s="443">
        <v>1.3724749999999999</v>
      </c>
      <c r="O10" s="443">
        <v>1.6154790000000001</v>
      </c>
      <c r="P10" s="269">
        <v>3.5645760000000002</v>
      </c>
      <c r="Q10" s="269">
        <v>2.4597889999999998</v>
      </c>
      <c r="R10" s="281">
        <v>2.8140429999999999</v>
      </c>
      <c r="S10" s="281">
        <v>2.258772</v>
      </c>
      <c r="T10" s="282">
        <v>1.232248</v>
      </c>
      <c r="U10" s="282">
        <v>2.4925310000000001</v>
      </c>
      <c r="V10" s="282">
        <v>3.7299159999999998</v>
      </c>
      <c r="W10" s="282">
        <v>1.8959980000000001</v>
      </c>
      <c r="X10" s="282">
        <v>3.8306100000000001</v>
      </c>
      <c r="Y10" s="282">
        <v>3.1340080000000001</v>
      </c>
      <c r="Z10" s="282">
        <v>1.8942079999999999</v>
      </c>
      <c r="AA10" s="282">
        <v>1.4298379999999999</v>
      </c>
      <c r="AB10" s="282">
        <v>1.6208629999999999</v>
      </c>
      <c r="AC10" s="282">
        <v>1.458777</v>
      </c>
      <c r="AD10" s="282">
        <v>1.147832</v>
      </c>
      <c r="AE10" s="282">
        <v>2.2536350000000001</v>
      </c>
      <c r="AF10" s="282">
        <v>1.8927579999999999</v>
      </c>
      <c r="AG10" s="282">
        <v>2.4389400000000001</v>
      </c>
      <c r="AH10" s="282">
        <v>2.12</v>
      </c>
      <c r="AI10" s="282">
        <v>1.4731449999999999</v>
      </c>
      <c r="AJ10" s="282">
        <v>1.0357179999999999</v>
      </c>
      <c r="AK10" s="282">
        <v>3.3776350000000002</v>
      </c>
      <c r="AL10" s="282">
        <v>1.4001589999999999</v>
      </c>
      <c r="AM10" s="282">
        <v>1.05911</v>
      </c>
      <c r="AN10" s="282">
        <v>3.31</v>
      </c>
      <c r="AO10" s="282">
        <v>2.1633979999999999</v>
      </c>
      <c r="AP10" s="282">
        <v>2.1438519999999999</v>
      </c>
      <c r="AQ10" s="282">
        <v>1.99</v>
      </c>
      <c r="AR10" s="441">
        <f>'Express-Khi'!AS33-'Express-Khi'!AS32</f>
        <v>13502</v>
      </c>
      <c r="AS10" s="441">
        <f>'Express-Khi'!AT33-'Express-Khi'!AT32</f>
        <v>16604</v>
      </c>
      <c r="AT10" s="441">
        <f>'Express-Khi'!AU33-'Express-Khi'!AU32</f>
        <v>16413</v>
      </c>
      <c r="AU10" s="441">
        <f>'Express-Khi'!AV33-'Express-Khi'!AV32</f>
        <v>15151</v>
      </c>
      <c r="AV10" s="441">
        <f>'Express-Khi'!AW33-'Express-Khi'!AW32</f>
        <v>82636</v>
      </c>
      <c r="AW10" s="441">
        <f>'Express-Khi'!AX33-'Express-Khi'!AX32</f>
        <v>16400</v>
      </c>
      <c r="AX10" s="441">
        <f>'Express-Khi'!AY33-'Express-Khi'!AY32</f>
        <v>10216</v>
      </c>
      <c r="AY10" s="441">
        <f>'Express-Khi'!AZ33-'Express-Khi'!AZ32</f>
        <v>12950</v>
      </c>
      <c r="AZ10" s="441">
        <f>'Express-Khi'!BA33-'Express-Khi'!BA32</f>
        <v>20243</v>
      </c>
      <c r="BA10" s="441">
        <f>'Express-Khi'!BB33-'Express-Khi'!BB32</f>
        <v>10203</v>
      </c>
      <c r="BB10" s="441">
        <f>'Express-Khi'!BC33-'Express-Khi'!BC32</f>
        <v>12541</v>
      </c>
      <c r="BC10" s="441">
        <f>'Express-Khi'!BD33-'Express-Khi'!BD32</f>
        <v>12061</v>
      </c>
      <c r="BD10" s="441"/>
      <c r="BE10" s="442">
        <f ca="1">SUM(OFFSET(BE10,0,-1,):OFFSET(BE10,0,-12))</f>
        <v>225418</v>
      </c>
      <c r="BF10" s="431"/>
    </row>
    <row r="11" spans="1:60" ht="17.25" customHeight="1" x14ac:dyDescent="0.2">
      <c r="A11" s="432" t="s">
        <v>32</v>
      </c>
      <c r="B11" s="195">
        <f>IFERROR(B10/B7,"")</f>
        <v>1.4946605776058914</v>
      </c>
      <c r="C11" s="195">
        <f>IFERROR(C10/C7,"")</f>
        <v>1.2056762684536821</v>
      </c>
      <c r="D11" s="195">
        <f t="shared" ref="D11:BC11" si="0">IFERROR(D10/D7,"")</f>
        <v>1</v>
      </c>
      <c r="E11" s="195">
        <f t="shared" si="0"/>
        <v>1.2857142857142858</v>
      </c>
      <c r="F11" s="195">
        <f t="shared" si="0"/>
        <v>0.79617301725516254</v>
      </c>
      <c r="G11" s="195">
        <f t="shared" si="0"/>
        <v>0.69087184934609247</v>
      </c>
      <c r="H11" s="195">
        <f t="shared" si="0"/>
        <v>0.98823513983412681</v>
      </c>
      <c r="I11" s="195">
        <f t="shared" si="0"/>
        <v>1.4297854087619351</v>
      </c>
      <c r="J11" s="195">
        <f t="shared" si="0"/>
        <v>1.4763369244118494</v>
      </c>
      <c r="K11" s="195">
        <f t="shared" si="0"/>
        <v>1.4895902887710164</v>
      </c>
      <c r="L11" s="195">
        <f t="shared" si="0"/>
        <v>0.57613640906097674</v>
      </c>
      <c r="M11" s="195">
        <f t="shared" si="0"/>
        <v>0.48799093583718073</v>
      </c>
      <c r="N11" s="195">
        <f t="shared" si="0"/>
        <v>0.4615853129454085</v>
      </c>
      <c r="O11" s="195">
        <f t="shared" si="0"/>
        <v>0.66926380024981202</v>
      </c>
      <c r="P11" s="195">
        <f t="shared" si="0"/>
        <v>10.540064401096416</v>
      </c>
      <c r="Q11" s="195">
        <f t="shared" si="0"/>
        <v>3.5765535351302935</v>
      </c>
      <c r="R11" s="195">
        <f t="shared" si="0"/>
        <v>0.70967516590988466</v>
      </c>
      <c r="S11" s="195">
        <f t="shared" si="0"/>
        <v>0.7129363506725761</v>
      </c>
      <c r="T11" s="195">
        <f t="shared" si="0"/>
        <v>0.55978194703129969</v>
      </c>
      <c r="U11" s="195">
        <f t="shared" si="0"/>
        <v>0.57472177932111035</v>
      </c>
      <c r="V11" s="195">
        <f t="shared" si="0"/>
        <v>0.92040126450682536</v>
      </c>
      <c r="W11" s="195">
        <f t="shared" si="0"/>
        <v>0.47150594083191044</v>
      </c>
      <c r="X11" s="195">
        <f t="shared" si="0"/>
        <v>0.6374778270426954</v>
      </c>
      <c r="Y11" s="195">
        <f t="shared" si="0"/>
        <v>0.80488290961090414</v>
      </c>
      <c r="Z11" s="195">
        <f t="shared" si="0"/>
        <v>0.53407000962291862</v>
      </c>
      <c r="AA11" s="195">
        <f t="shared" si="0"/>
        <v>0.50857635129463352</v>
      </c>
      <c r="AB11" s="195">
        <f t="shared" si="0"/>
        <v>0.56438974248977847</v>
      </c>
      <c r="AC11" s="195">
        <f t="shared" si="0"/>
        <v>0.4965631826021778</v>
      </c>
      <c r="AD11" s="195">
        <f t="shared" si="0"/>
        <v>0.39236110161588927</v>
      </c>
      <c r="AE11" s="195">
        <f t="shared" si="0"/>
        <v>0.65893833513639954</v>
      </c>
      <c r="AF11" s="195">
        <f t="shared" si="0"/>
        <v>0.47907093409009049</v>
      </c>
      <c r="AG11" s="195">
        <f t="shared" si="0"/>
        <v>0.55159521007270662</v>
      </c>
      <c r="AH11" s="195">
        <f t="shared" si="0"/>
        <v>0.51707317073170744</v>
      </c>
      <c r="AI11" s="195">
        <f t="shared" si="0"/>
        <v>0.56304402165728862</v>
      </c>
      <c r="AJ11" s="195">
        <f t="shared" si="0"/>
        <v>0.27386920189814473</v>
      </c>
      <c r="AK11" s="195">
        <f t="shared" si="0"/>
        <v>0.41195493618765128</v>
      </c>
      <c r="AL11" s="195">
        <f t="shared" si="0"/>
        <v>0.6710379826671401</v>
      </c>
      <c r="AM11" s="195">
        <f t="shared" si="0"/>
        <v>0.31898030870111399</v>
      </c>
      <c r="AN11" s="195">
        <f t="shared" si="0"/>
        <v>0.47694524495677232</v>
      </c>
      <c r="AO11" s="195">
        <f t="shared" si="0"/>
        <v>0.54199351280715768</v>
      </c>
      <c r="AP11" s="195">
        <f t="shared" si="0"/>
        <v>0.48494804205676501</v>
      </c>
      <c r="AQ11" s="195">
        <f t="shared" si="0"/>
        <v>0.35472370766488409</v>
      </c>
      <c r="AR11" s="195">
        <f t="shared" si="0"/>
        <v>0.58673735442377895</v>
      </c>
      <c r="AS11" s="195">
        <f t="shared" si="0"/>
        <v>0.66469175340272213</v>
      </c>
      <c r="AT11" s="195">
        <f t="shared" si="0"/>
        <v>0.62227024567788902</v>
      </c>
      <c r="AU11" s="195">
        <f t="shared" si="0"/>
        <v>0.59271574994131915</v>
      </c>
      <c r="AV11" s="195">
        <f t="shared" si="0"/>
        <v>0.90284940127611224</v>
      </c>
      <c r="AW11" s="195">
        <f t="shared" si="0"/>
        <v>0.70912785921217625</v>
      </c>
      <c r="AX11" s="195">
        <f t="shared" si="0"/>
        <v>0.57178037723176811</v>
      </c>
      <c r="AY11" s="195">
        <f t="shared" si="0"/>
        <v>0.58815514578980832</v>
      </c>
      <c r="AZ11" s="195">
        <f t="shared" si="0"/>
        <v>0.55475472732255415</v>
      </c>
      <c r="BA11" s="195">
        <f t="shared" si="0"/>
        <v>0.49814471243042674</v>
      </c>
      <c r="BB11" s="195">
        <f t="shared" si="0"/>
        <v>0.77759176587301593</v>
      </c>
      <c r="BC11" s="195">
        <f t="shared" si="0"/>
        <v>0.48296159852640852</v>
      </c>
      <c r="BD11" s="195" t="str">
        <f t="shared" ref="BD11" si="1">IFERROR(BD10/BD7,"")</f>
        <v/>
      </c>
      <c r="BE11" s="433">
        <f ca="1">IFERROR(BE10/BE7,"")</f>
        <v>0.68405703863976375</v>
      </c>
    </row>
    <row r="12" spans="1:60" ht="17.25" customHeight="1" x14ac:dyDescent="0.2">
      <c r="A12" s="432" t="s">
        <v>116</v>
      </c>
      <c r="B12" s="195">
        <f>IFERROR(B10/B9,"")</f>
        <v>2.3555346295387425</v>
      </c>
      <c r="C12" s="195">
        <f>IFERROR(C10/C9,"")</f>
        <v>2.1220791879358973</v>
      </c>
      <c r="D12" s="195">
        <f t="shared" ref="D12:BC12" si="2">IFERROR(D10/D9,"")</f>
        <v>1.625</v>
      </c>
      <c r="E12" s="195">
        <f t="shared" si="2"/>
        <v>1.2</v>
      </c>
      <c r="F12" s="195">
        <f t="shared" si="2"/>
        <v>3.1052971303628896</v>
      </c>
      <c r="G12" s="195">
        <f t="shared" si="2"/>
        <v>1.3557272763714967</v>
      </c>
      <c r="H12" s="195">
        <f t="shared" si="2"/>
        <v>7.1417729824305614</v>
      </c>
      <c r="I12" s="195">
        <f t="shared" si="2"/>
        <v>2.8996006120984692</v>
      </c>
      <c r="J12" s="195">
        <f t="shared" si="2"/>
        <v>4.7288754633625327</v>
      </c>
      <c r="K12" s="195">
        <f t="shared" si="2"/>
        <v>4.2456170863068339</v>
      </c>
      <c r="L12" s="195">
        <f t="shared" si="2"/>
        <v>4.796621636415388</v>
      </c>
      <c r="M12" s="195">
        <f t="shared" si="2"/>
        <v>1.4933651980314657</v>
      </c>
      <c r="N12" s="195">
        <f t="shared" si="2"/>
        <v>0.76565678091385092</v>
      </c>
      <c r="O12" s="195">
        <f t="shared" si="2"/>
        <v>1.1151224441758514</v>
      </c>
      <c r="P12" s="195">
        <f t="shared" si="2"/>
        <v>1.2791851285384082</v>
      </c>
      <c r="Q12" s="195">
        <f t="shared" si="2"/>
        <v>1.6461795654114697</v>
      </c>
      <c r="R12" s="195">
        <f t="shared" si="2"/>
        <v>1.8124036329958044</v>
      </c>
      <c r="S12" s="195">
        <f t="shared" si="2"/>
        <v>1.1703954874860227</v>
      </c>
      <c r="T12" s="195">
        <f t="shared" si="2"/>
        <v>1.2268242101668523</v>
      </c>
      <c r="U12" s="195">
        <f t="shared" si="2"/>
        <v>1.73467433416824</v>
      </c>
      <c r="V12" s="195">
        <f t="shared" si="2"/>
        <v>2.1720424472074069</v>
      </c>
      <c r="W12" s="195">
        <f t="shared" si="2"/>
        <v>1.3195931250239246</v>
      </c>
      <c r="X12" s="195">
        <f t="shared" si="2"/>
        <v>1.6537267684071923</v>
      </c>
      <c r="Y12" s="195">
        <f t="shared" si="2"/>
        <v>2.0954391886244821</v>
      </c>
      <c r="Z12" s="195">
        <f t="shared" si="2"/>
        <v>1.0372498265507892</v>
      </c>
      <c r="AA12" s="195">
        <f t="shared" si="2"/>
        <v>1.1265414882117317</v>
      </c>
      <c r="AB12" s="195">
        <f t="shared" si="2"/>
        <v>1.0610429473957081</v>
      </c>
      <c r="AC12" s="195">
        <f t="shared" si="2"/>
        <v>1.1719362317815993</v>
      </c>
      <c r="AD12" s="195">
        <f t="shared" si="2"/>
        <v>0.74511176040241922</v>
      </c>
      <c r="AE12" s="195">
        <f t="shared" si="2"/>
        <v>1.4356018114190234</v>
      </c>
      <c r="AF12" s="195">
        <f t="shared" si="2"/>
        <v>1.1207895441184481</v>
      </c>
      <c r="AG12" s="195">
        <f t="shared" si="2"/>
        <v>1.3916466055027028</v>
      </c>
      <c r="AH12" s="195">
        <f t="shared" si="2"/>
        <v>1.358974358974359</v>
      </c>
      <c r="AI12" s="195">
        <f t="shared" si="2"/>
        <v>2.0726889260644876</v>
      </c>
      <c r="AJ12" s="195">
        <f t="shared" si="2"/>
        <v>0.67213869036146368</v>
      </c>
      <c r="AK12" s="195">
        <f t="shared" si="2"/>
        <v>2.2270292189060794</v>
      </c>
      <c r="AL12" s="195">
        <f t="shared" si="2"/>
        <v>1.9431647227973954</v>
      </c>
      <c r="AM12" s="195">
        <f t="shared" si="2"/>
        <v>1.0829511700077199</v>
      </c>
      <c r="AN12" s="195">
        <f t="shared" si="2"/>
        <v>2.1493506493506493</v>
      </c>
      <c r="AO12" s="195">
        <f t="shared" si="2"/>
        <v>1.6616393976494011</v>
      </c>
      <c r="AP12" s="195">
        <f t="shared" si="2"/>
        <v>1.755953165889238</v>
      </c>
      <c r="AQ12" s="195">
        <f t="shared" si="2"/>
        <v>1.4962406015037593</v>
      </c>
      <c r="AR12" s="195">
        <f t="shared" si="2"/>
        <v>2.6505692972124066</v>
      </c>
      <c r="AS12" s="195">
        <f t="shared" si="2"/>
        <v>19.861244019138756</v>
      </c>
      <c r="AT12" s="195">
        <f t="shared" si="2"/>
        <v>2.9749864056552475</v>
      </c>
      <c r="AU12" s="195">
        <f t="shared" si="2"/>
        <v>2.6167530224525044</v>
      </c>
      <c r="AV12" s="195">
        <f t="shared" si="2"/>
        <v>11.509192200557104</v>
      </c>
      <c r="AW12" s="195">
        <f t="shared" si="2"/>
        <v>4.8079742011140425</v>
      </c>
      <c r="AX12" s="195">
        <f t="shared" si="2"/>
        <v>1.6908308507116849</v>
      </c>
      <c r="AY12" s="195">
        <f t="shared" si="2"/>
        <v>2.1626586506346026</v>
      </c>
      <c r="AZ12" s="195">
        <f t="shared" si="2"/>
        <v>5.5582097748489838</v>
      </c>
      <c r="BA12" s="195">
        <f t="shared" si="2"/>
        <v>1.9674122637871192</v>
      </c>
      <c r="BB12" s="195">
        <f t="shared" si="2"/>
        <v>2.1894203910614527</v>
      </c>
      <c r="BC12" s="195">
        <f t="shared" si="2"/>
        <v>1.5488634904327725</v>
      </c>
      <c r="BD12" s="195" t="str">
        <f t="shared" ref="BD12" si="3">IFERROR(BD10/BD9,"")</f>
        <v/>
      </c>
      <c r="BE12" s="433">
        <f ca="1">IFERROR(BE9/BE10,"")</f>
        <v>0.25333824273128142</v>
      </c>
    </row>
    <row r="13" spans="1:60" ht="14.25" x14ac:dyDescent="0.2">
      <c r="A13" s="432" t="s">
        <v>114</v>
      </c>
      <c r="B13" s="195">
        <f>IFERROR(B10/(SUM(B7:B10)),"")</f>
        <v>0.40732300692321621</v>
      </c>
      <c r="C13" s="195">
        <f>IFERROR(C10/(SUM(C7:C10)),"")</f>
        <v>0.31948309928509011</v>
      </c>
      <c r="D13" s="195">
        <f t="shared" ref="D13:BC13" si="4">IFERROR(D10/(SUM(D7:D10)),"")</f>
        <v>0.30952380952380953</v>
      </c>
      <c r="E13" s="195">
        <f t="shared" si="4"/>
        <v>0.32142857142857145</v>
      </c>
      <c r="F13" s="195">
        <f t="shared" si="4"/>
        <v>0.33917590976403966</v>
      </c>
      <c r="G13" s="195">
        <f t="shared" si="4"/>
        <v>0.27956012904017552</v>
      </c>
      <c r="H13" s="195">
        <f t="shared" si="4"/>
        <v>0.41023754436290161</v>
      </c>
      <c r="I13" s="195">
        <f t="shared" si="4"/>
        <v>0.43145642510475879</v>
      </c>
      <c r="J13" s="195">
        <f t="shared" si="4"/>
        <v>0.47071034231351899</v>
      </c>
      <c r="K13" s="195">
        <f t="shared" si="4"/>
        <v>0.47863838798189651</v>
      </c>
      <c r="L13" s="195">
        <f t="shared" si="4"/>
        <v>0.31030551926745742</v>
      </c>
      <c r="M13" s="195">
        <f t="shared" si="4"/>
        <v>0.2408123080994953</v>
      </c>
      <c r="N13" s="195">
        <f t="shared" si="4"/>
        <v>0.20257144223457565</v>
      </c>
      <c r="O13" s="195">
        <f t="shared" si="4"/>
        <v>0.26339272830968147</v>
      </c>
      <c r="P13" s="195">
        <f t="shared" si="4"/>
        <v>0.47454751537836654</v>
      </c>
      <c r="Q13" s="195">
        <f t="shared" si="4"/>
        <v>0.47866060830138746</v>
      </c>
      <c r="R13" s="195">
        <f t="shared" si="4"/>
        <v>0.30961775334712693</v>
      </c>
      <c r="S13" s="195">
        <f t="shared" si="4"/>
        <v>0.27506183122723565</v>
      </c>
      <c r="T13" s="195">
        <f t="shared" si="4"/>
        <v>0.24359876366878422</v>
      </c>
      <c r="U13" s="195">
        <f t="shared" si="4"/>
        <v>0.27412501044796478</v>
      </c>
      <c r="V13" s="195">
        <f t="shared" si="4"/>
        <v>0.34559695853002531</v>
      </c>
      <c r="W13" s="195">
        <f t="shared" si="4"/>
        <v>0.22837175105911126</v>
      </c>
      <c r="X13" s="195">
        <f t="shared" si="4"/>
        <v>0.28715331477703776</v>
      </c>
      <c r="Y13" s="195">
        <f t="shared" si="4"/>
        <v>0.32215659751693349</v>
      </c>
      <c r="Z13" s="195">
        <f t="shared" si="4"/>
        <v>0.23786231720266457</v>
      </c>
      <c r="AA13" s="195">
        <f t="shared" si="4"/>
        <v>0.22599910032683487</v>
      </c>
      <c r="AB13" s="195">
        <f t="shared" si="4"/>
        <v>0.2388127190529428</v>
      </c>
      <c r="AC13" s="195">
        <f t="shared" si="4"/>
        <v>0.235964706965161</v>
      </c>
      <c r="AD13" s="195">
        <f t="shared" si="4"/>
        <v>0.1820020844508623</v>
      </c>
      <c r="AE13" s="195">
        <f t="shared" si="4"/>
        <v>0.28531261667080443</v>
      </c>
      <c r="AF13" s="195">
        <f t="shared" si="4"/>
        <v>0.22775374806901977</v>
      </c>
      <c r="AG13" s="195">
        <f t="shared" si="4"/>
        <v>0.24710685866568541</v>
      </c>
      <c r="AH13" s="195">
        <f t="shared" si="4"/>
        <v>0.25542168674698795</v>
      </c>
      <c r="AI13" s="195">
        <f t="shared" si="4"/>
        <v>0.24816898627640979</v>
      </c>
      <c r="AJ13" s="195">
        <f t="shared" si="4"/>
        <v>0.15013902513237501</v>
      </c>
      <c r="AK13" s="195">
        <f t="shared" si="4"/>
        <v>0.23597117487151004</v>
      </c>
      <c r="AL13" s="195">
        <f t="shared" si="4"/>
        <v>0.30474948193029905</v>
      </c>
      <c r="AM13" s="195">
        <f t="shared" si="4"/>
        <v>0.1819938613093055</v>
      </c>
      <c r="AN13" s="195">
        <f t="shared" si="4"/>
        <v>0.26353503184713373</v>
      </c>
      <c r="AO13" s="195">
        <f t="shared" si="4"/>
        <v>0.27241521990806322</v>
      </c>
      <c r="AP13" s="195">
        <f t="shared" si="4"/>
        <v>0.25392581727354863</v>
      </c>
      <c r="AQ13" s="195">
        <f t="shared" si="4"/>
        <v>0.20431211498973306</v>
      </c>
      <c r="AR13" s="195">
        <f t="shared" si="4"/>
        <v>0.25988374331139086</v>
      </c>
      <c r="AS13" s="195">
        <f t="shared" si="4"/>
        <v>0.307202723454643</v>
      </c>
      <c r="AT13" s="195">
        <f t="shared" si="4"/>
        <v>0.2384155021643764</v>
      </c>
      <c r="AU13" s="195">
        <f t="shared" si="4"/>
        <v>0.1991849076447775</v>
      </c>
      <c r="AV13" s="195">
        <f t="shared" si="4"/>
        <v>0.41751801214619899</v>
      </c>
      <c r="AW13" s="195">
        <f t="shared" si="4"/>
        <v>0.26978565200940957</v>
      </c>
      <c r="AX13" s="195">
        <f t="shared" si="4"/>
        <v>0.21802970804165955</v>
      </c>
      <c r="AY13" s="195">
        <f t="shared" si="4"/>
        <v>0.21312662519337744</v>
      </c>
      <c r="AZ13" s="195">
        <f t="shared" si="4"/>
        <v>0.26144964223904116</v>
      </c>
      <c r="BA13" s="195">
        <f t="shared" si="4"/>
        <v>0.19349149456676337</v>
      </c>
      <c r="BB13" s="195">
        <f t="shared" si="4"/>
        <v>0.29061710657428219</v>
      </c>
      <c r="BC13" s="195">
        <f t="shared" si="4"/>
        <v>0.21548274137068535</v>
      </c>
      <c r="BD13" s="195" t="str">
        <f t="shared" ref="BD13" si="5">IFERROR(BD10/(SUM(BD7:BD10)),"")</f>
        <v/>
      </c>
      <c r="BE13" s="433">
        <f ca="1">IFERROR(BE10/(SUM(BE7:BE10)),"")</f>
        <v>0.28369917200185762</v>
      </c>
    </row>
    <row r="14" spans="1:60" ht="15" x14ac:dyDescent="0.2"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  <c r="Z14" s="418"/>
      <c r="AA14" s="418"/>
      <c r="AB14" s="418"/>
      <c r="AC14" s="418"/>
      <c r="AD14" s="418"/>
      <c r="AE14" s="418"/>
      <c r="AF14" s="418"/>
      <c r="AG14" s="418"/>
      <c r="AH14" s="418"/>
      <c r="AI14" s="418"/>
      <c r="AJ14" s="418"/>
      <c r="AK14" s="418"/>
      <c r="AL14" s="418"/>
      <c r="AM14" s="418"/>
      <c r="AN14" s="418"/>
      <c r="AO14" s="418"/>
      <c r="AP14" s="418"/>
      <c r="AQ14" s="418"/>
      <c r="AR14" s="418"/>
      <c r="AS14" s="418"/>
      <c r="AT14" s="418"/>
      <c r="AU14" s="418"/>
      <c r="AV14" s="418"/>
      <c r="AW14" s="418"/>
      <c r="AX14" s="418"/>
      <c r="AY14" s="418"/>
      <c r="AZ14" s="418"/>
      <c r="BA14" s="418"/>
      <c r="BB14" s="418"/>
      <c r="BC14" s="418"/>
      <c r="BD14" s="418"/>
      <c r="BE14" s="433"/>
    </row>
    <row r="15" spans="1:60" ht="14.25" x14ac:dyDescent="0.2"/>
    <row r="16" spans="1:60" ht="17.25" customHeight="1" x14ac:dyDescent="0.2">
      <c r="A16" s="427" t="s">
        <v>52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  <c r="M16" s="418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  <c r="AO16" s="418"/>
      <c r="AP16" s="418"/>
      <c r="AQ16" s="418"/>
      <c r="AR16" s="418"/>
      <c r="AS16" s="418"/>
      <c r="AT16" s="418"/>
      <c r="AU16" s="418"/>
      <c r="AV16" s="418"/>
      <c r="AW16" s="418"/>
      <c r="AX16" s="418"/>
      <c r="AY16" s="418"/>
      <c r="AZ16" s="418"/>
      <c r="BA16" s="418"/>
      <c r="BB16" s="418"/>
      <c r="BC16" s="418"/>
      <c r="BD16" s="418"/>
      <c r="BE16" s="418"/>
    </row>
    <row r="17" spans="1:58" ht="15" x14ac:dyDescent="0.2">
      <c r="A17" s="416" t="s">
        <v>35</v>
      </c>
      <c r="B17" s="428">
        <v>2.9514019999999999</v>
      </c>
      <c r="C17" s="428">
        <v>1.951152</v>
      </c>
      <c r="D17" s="428">
        <v>3.5</v>
      </c>
      <c r="E17" s="428">
        <v>1.7</v>
      </c>
      <c r="F17" s="428">
        <v>4.7586760000000004</v>
      </c>
      <c r="G17" s="428">
        <v>3.7096330000000002</v>
      </c>
      <c r="H17" s="428">
        <v>2.7881870000000002</v>
      </c>
      <c r="I17" s="428">
        <v>3.7532190000000001</v>
      </c>
      <c r="J17" s="428">
        <v>3.5183810000000002</v>
      </c>
      <c r="K17" s="428">
        <v>3.4995569999999998</v>
      </c>
      <c r="L17" s="428">
        <v>3.6519240000000002</v>
      </c>
      <c r="M17" s="428">
        <v>5.1622760000000003</v>
      </c>
      <c r="N17" s="428">
        <v>4.2231990000000001</v>
      </c>
      <c r="O17" s="428">
        <v>4.9330439999999998</v>
      </c>
      <c r="P17" s="269">
        <v>6.4324060000000003</v>
      </c>
      <c r="Q17" s="269">
        <v>2.2406950000000001</v>
      </c>
      <c r="R17" s="281">
        <v>8.2219449999999998</v>
      </c>
      <c r="S17" s="281">
        <v>5.3632710000000001</v>
      </c>
      <c r="T17" s="282">
        <v>3.9481540000000002</v>
      </c>
      <c r="U17" s="282">
        <v>4.9450909999999997</v>
      </c>
      <c r="V17" s="282">
        <v>3.8196300000000001</v>
      </c>
      <c r="W17" s="282">
        <v>5.441662</v>
      </c>
      <c r="X17" s="282">
        <v>8.0655629999999991</v>
      </c>
      <c r="Y17" s="282">
        <v>6.0872299999999999</v>
      </c>
      <c r="Z17" s="282">
        <v>5.0072570000000001</v>
      </c>
      <c r="AA17" s="282">
        <v>3.2725</v>
      </c>
      <c r="AB17" s="282">
        <v>3.6581679999999999</v>
      </c>
      <c r="AC17" s="282">
        <v>3.475425</v>
      </c>
      <c r="AD17" s="282">
        <v>6.1034100000000002</v>
      </c>
      <c r="AE17" s="282">
        <v>6.8042629999999997</v>
      </c>
      <c r="AF17" s="282">
        <v>2.294651</v>
      </c>
      <c r="AG17" s="282">
        <v>5.5032440000000005</v>
      </c>
      <c r="AH17" s="282">
        <v>2.72</v>
      </c>
      <c r="AI17" s="282">
        <v>5.1708239999999996</v>
      </c>
      <c r="AJ17" s="282">
        <v>5.4275909999999996</v>
      </c>
      <c r="AK17" s="282">
        <v>7.9229260000000004</v>
      </c>
      <c r="AL17" s="282">
        <v>4.6137980000000001</v>
      </c>
      <c r="AM17" s="282">
        <v>5.3111309999999996</v>
      </c>
      <c r="AN17" s="282">
        <v>8.58</v>
      </c>
      <c r="AO17" s="282">
        <v>5.4234799999999996</v>
      </c>
      <c r="AP17" s="282">
        <v>6.6321950000000003</v>
      </c>
      <c r="AQ17" s="282">
        <v>6.57</v>
      </c>
      <c r="AR17" s="441">
        <f>'Tribune-Khi'!DM12-'Tribune-Khi'!DM11</f>
        <v>19065</v>
      </c>
      <c r="AS17" s="441">
        <f>'Tribune-Khi'!DN12-'Tribune-Khi'!DN11</f>
        <v>13722</v>
      </c>
      <c r="AT17" s="441">
        <f>'Tribune-Khi'!DO12-'Tribune-Khi'!DO11</f>
        <v>11192</v>
      </c>
      <c r="AU17" s="441">
        <f>'Tribune-Khi'!DP12-'Tribune-Khi'!DP11</f>
        <v>13664</v>
      </c>
      <c r="AV17" s="441">
        <f>'Tribune-Khi'!DQ12-'Tribune-Khi'!DQ11</f>
        <v>13345</v>
      </c>
      <c r="AW17" s="441">
        <f>'Tribune-Khi'!DR12-'Tribune-Khi'!DR11</f>
        <v>13347</v>
      </c>
      <c r="AX17" s="441">
        <f>'Tribune-Khi'!DS12-'Tribune-Khi'!DS11</f>
        <v>10518</v>
      </c>
      <c r="AY17" s="441">
        <f>'Tribune-Khi'!DT12-'Tribune-Khi'!DT11</f>
        <v>12122</v>
      </c>
      <c r="AZ17" s="441">
        <f>'Tribune-Khi'!DU12-'Tribune-Khi'!DU11</f>
        <v>23430</v>
      </c>
      <c r="BA17" s="441">
        <f>'Tribune-Khi'!DV12-'Tribune-Khi'!DV11</f>
        <v>8990</v>
      </c>
      <c r="BB17" s="441">
        <f>'Tribune-Khi'!DW12-'Tribune-Khi'!DW11</f>
        <v>10533</v>
      </c>
      <c r="BC17" s="441">
        <f>'Tribune-Khi'!DX12-'Tribune-Khi'!DX11</f>
        <v>13033</v>
      </c>
      <c r="BD17" s="441"/>
      <c r="BE17" s="442">
        <f ca="1">SUM(OFFSET(BE17,0,-1,):OFFSET(BE17,0,-12))</f>
        <v>143896</v>
      </c>
    </row>
    <row r="18" spans="1:58" ht="15" x14ac:dyDescent="0.2">
      <c r="A18" s="416" t="s">
        <v>36</v>
      </c>
      <c r="B18" s="428">
        <v>0.378083</v>
      </c>
      <c r="C18" s="428">
        <v>0.33929199999999998</v>
      </c>
      <c r="D18" s="428">
        <v>0.7</v>
      </c>
      <c r="E18" s="428">
        <v>0.5</v>
      </c>
      <c r="F18" s="428">
        <v>1.2472529999999999</v>
      </c>
      <c r="G18" s="428">
        <v>1.3711720000000001</v>
      </c>
      <c r="H18" s="428">
        <v>1.2255720000000001</v>
      </c>
      <c r="I18" s="428">
        <v>0.76727500000000004</v>
      </c>
      <c r="J18" s="428">
        <v>1.0690580000000001</v>
      </c>
      <c r="K18" s="428">
        <v>1.510103</v>
      </c>
      <c r="L18" s="428">
        <v>1.2460249999999999</v>
      </c>
      <c r="M18" s="428">
        <v>1.865626</v>
      </c>
      <c r="N18" s="428">
        <v>1.9341440000000001</v>
      </c>
      <c r="O18" s="428">
        <v>1.2744610000000001</v>
      </c>
      <c r="P18" s="269">
        <v>0.286771</v>
      </c>
      <c r="Q18" s="269">
        <v>0.349383</v>
      </c>
      <c r="R18" s="281">
        <v>2.1054879999999998</v>
      </c>
      <c r="S18" s="281">
        <v>1.7666299999999999</v>
      </c>
      <c r="T18" s="282">
        <v>2.289104</v>
      </c>
      <c r="U18" s="282">
        <v>1.012408</v>
      </c>
      <c r="V18" s="282">
        <v>1.9082779999999999</v>
      </c>
      <c r="W18" s="282">
        <v>2.7613460000000001</v>
      </c>
      <c r="X18" s="282">
        <v>3.1793870000000002</v>
      </c>
      <c r="Y18" s="282">
        <v>2.461293</v>
      </c>
      <c r="Z18" s="282">
        <v>2.0888149999999999</v>
      </c>
      <c r="AA18" s="282">
        <v>1.4686980000000001</v>
      </c>
      <c r="AB18" s="282">
        <v>1.9015299999999999</v>
      </c>
      <c r="AC18" s="282">
        <v>2.1010740000000001</v>
      </c>
      <c r="AD18" s="282">
        <v>3.0784250000000002</v>
      </c>
      <c r="AE18" s="282">
        <v>2.3452920000000002</v>
      </c>
      <c r="AF18" s="282">
        <v>3.9476309999999999</v>
      </c>
      <c r="AG18" s="282">
        <v>3.0702289999999999</v>
      </c>
      <c r="AH18" s="282">
        <v>3.48</v>
      </c>
      <c r="AI18" s="282">
        <v>1.482551</v>
      </c>
      <c r="AJ18" s="282">
        <v>0.95021800000000001</v>
      </c>
      <c r="AK18" s="282">
        <v>1.766551</v>
      </c>
      <c r="AL18" s="282">
        <v>1.403786</v>
      </c>
      <c r="AM18" s="282">
        <v>1.3373200000000001</v>
      </c>
      <c r="AN18" s="282">
        <v>1.62</v>
      </c>
      <c r="AO18" s="282">
        <v>1.396415</v>
      </c>
      <c r="AP18" s="282">
        <v>3.9051420000000001</v>
      </c>
      <c r="AQ18" s="282">
        <v>4.01</v>
      </c>
      <c r="AR18" s="441">
        <f>'Tribune-Khi'!DM19-'Tribune-Khi'!DM18</f>
        <v>9007</v>
      </c>
      <c r="AS18" s="441">
        <f>'Tribune-Khi'!DN19-'Tribune-Khi'!DN18</f>
        <v>6055</v>
      </c>
      <c r="AT18" s="441">
        <f>'Tribune-Khi'!DO19-'Tribune-Khi'!DO18</f>
        <v>9607</v>
      </c>
      <c r="AU18" s="441">
        <f>'Tribune-Khi'!DP19-'Tribune-Khi'!DP18</f>
        <v>7300</v>
      </c>
      <c r="AV18" s="441">
        <f>'Tribune-Khi'!DQ19-'Tribune-Khi'!DQ18</f>
        <v>44777</v>
      </c>
      <c r="AW18" s="441">
        <f>'Tribune-Khi'!DR19-'Tribune-Khi'!DR18</f>
        <v>13612</v>
      </c>
      <c r="AX18" s="441">
        <f>'Tribune-Khi'!DS19-'Tribune-Khi'!DS18</f>
        <v>4925</v>
      </c>
      <c r="AY18" s="441">
        <f>'Tribune-Khi'!DT19-'Tribune-Khi'!DT18</f>
        <v>7657</v>
      </c>
      <c r="AZ18" s="441">
        <f>'Tribune-Khi'!DU19-'Tribune-Khi'!DU18</f>
        <v>40083</v>
      </c>
      <c r="BA18" s="441">
        <f>'Tribune-Khi'!DV19-'Tribune-Khi'!DV18</f>
        <v>9250</v>
      </c>
      <c r="BB18" s="441">
        <f>'Tribune-Khi'!DW19-'Tribune-Khi'!DW18</f>
        <v>6865</v>
      </c>
      <c r="BC18" s="441">
        <f>'Tribune-Khi'!DX19-'Tribune-Khi'!DX18</f>
        <v>12134</v>
      </c>
      <c r="BD18" s="441"/>
      <c r="BE18" s="442">
        <f ca="1">SUM(OFFSET(BE18,0,-1,):OFFSET(BE18,0,-12))</f>
        <v>162265</v>
      </c>
    </row>
    <row r="19" spans="1:58" ht="15" x14ac:dyDescent="0.2">
      <c r="A19" s="416" t="s">
        <v>51</v>
      </c>
      <c r="B19" s="428">
        <v>1.131262</v>
      </c>
      <c r="C19" s="428">
        <v>0.37141299999999999</v>
      </c>
      <c r="D19" s="428">
        <v>1.5</v>
      </c>
      <c r="E19" s="428">
        <v>0.9</v>
      </c>
      <c r="F19" s="428">
        <v>0.415161</v>
      </c>
      <c r="G19" s="428">
        <v>0.68637300000000001</v>
      </c>
      <c r="H19" s="428">
        <v>0.30416599999999999</v>
      </c>
      <c r="I19" s="428">
        <v>0.56946099999999999</v>
      </c>
      <c r="J19" s="428">
        <v>0.420458</v>
      </c>
      <c r="K19" s="428">
        <v>0.37328699999999998</v>
      </c>
      <c r="L19" s="428">
        <v>0.35361399999999998</v>
      </c>
      <c r="M19" s="428">
        <v>0.60406499999999996</v>
      </c>
      <c r="N19" s="428">
        <v>0.53031399999999995</v>
      </c>
      <c r="O19" s="428">
        <v>0.234016</v>
      </c>
      <c r="P19" s="269">
        <v>0.30443900000000002</v>
      </c>
      <c r="Q19" s="269">
        <v>0.29094399999999998</v>
      </c>
      <c r="R19" s="281">
        <v>0.36250700000000002</v>
      </c>
      <c r="S19" s="281">
        <v>0.254527</v>
      </c>
      <c r="T19" s="282">
        <v>0.25512000000000001</v>
      </c>
      <c r="U19" s="282">
        <v>0.27693099999999998</v>
      </c>
      <c r="V19" s="282">
        <v>0.39071</v>
      </c>
      <c r="W19" s="282">
        <v>1.0549299999999999</v>
      </c>
      <c r="X19" s="282">
        <v>0.789246</v>
      </c>
      <c r="Y19" s="282">
        <v>0.92171899999999996</v>
      </c>
      <c r="Z19" s="282">
        <v>0.56413000000000002</v>
      </c>
      <c r="AA19" s="282">
        <v>0.65351800000000004</v>
      </c>
      <c r="AB19" s="282">
        <v>0.53650600000000004</v>
      </c>
      <c r="AC19" s="282">
        <v>0.35383500000000001</v>
      </c>
      <c r="AD19" s="282">
        <v>0.65805800000000003</v>
      </c>
      <c r="AE19" s="282">
        <v>0.43673000000000001</v>
      </c>
      <c r="AF19" s="282">
        <v>0.64939499999999994</v>
      </c>
      <c r="AG19" s="282">
        <v>0.50174300000000005</v>
      </c>
      <c r="AH19" s="282">
        <v>0.77</v>
      </c>
      <c r="AI19" s="282">
        <v>0.65269600000000005</v>
      </c>
      <c r="AJ19" s="282">
        <v>0.451407</v>
      </c>
      <c r="AK19" s="282">
        <v>0.70191199999999998</v>
      </c>
      <c r="AL19" s="282">
        <v>0.54907399999999995</v>
      </c>
      <c r="AM19" s="282">
        <v>0.35436499999999999</v>
      </c>
      <c r="AN19" s="282">
        <v>1.4</v>
      </c>
      <c r="AO19" s="282">
        <v>0.49997900000000001</v>
      </c>
      <c r="AP19" s="282">
        <v>0.61720799999999998</v>
      </c>
      <c r="AQ19" s="282">
        <v>0.96</v>
      </c>
      <c r="AR19" s="441">
        <f>'Tribune-Khi'!DM26-'Tribune-Khi'!DM25</f>
        <v>1025</v>
      </c>
      <c r="AS19" s="441">
        <f>'Tribune-Khi'!DN26-'Tribune-Khi'!DN25</f>
        <v>4889</v>
      </c>
      <c r="AT19" s="441">
        <f>'Tribune-Khi'!DO26-'Tribune-Khi'!DO25</f>
        <v>3839</v>
      </c>
      <c r="AU19" s="441">
        <f>'Tribune-Khi'!DP26-'Tribune-Khi'!DP25</f>
        <v>11421</v>
      </c>
      <c r="AV19" s="441">
        <f>'Tribune-Khi'!DQ26-'Tribune-Khi'!DQ25</f>
        <v>5460</v>
      </c>
      <c r="AW19" s="441">
        <f>'Tribune-Khi'!DR26-'Tribune-Khi'!DR25</f>
        <v>5645</v>
      </c>
      <c r="AX19" s="441">
        <f>'Tribune-Khi'!DS26-'Tribune-Khi'!DS25</f>
        <v>6167</v>
      </c>
      <c r="AY19" s="441">
        <f>'Tribune-Khi'!DT26-'Tribune-Khi'!DT25</f>
        <v>2951</v>
      </c>
      <c r="AZ19" s="441">
        <f>'Tribune-Khi'!DU26-'Tribune-Khi'!DU25</f>
        <v>4961</v>
      </c>
      <c r="BA19" s="441">
        <f>'Tribune-Khi'!DV26-'Tribune-Khi'!DV25</f>
        <v>5037</v>
      </c>
      <c r="BB19" s="441">
        <f>'Tribune-Khi'!DW26-'Tribune-Khi'!DW25</f>
        <v>3072</v>
      </c>
      <c r="BC19" s="441">
        <f>'Tribune-Khi'!DX26-'Tribune-Khi'!DX25</f>
        <v>5394</v>
      </c>
      <c r="BD19" s="441"/>
      <c r="BE19" s="442">
        <f ca="1">SUM(OFFSET(BE19,0,-1,):OFFSET(BE19,0,-12))</f>
        <v>58836</v>
      </c>
    </row>
    <row r="20" spans="1:58" s="419" customFormat="1" ht="15" x14ac:dyDescent="0.2">
      <c r="A20" s="419" t="s">
        <v>41</v>
      </c>
      <c r="B20" s="443">
        <v>1.495873</v>
      </c>
      <c r="C20" s="443">
        <v>0.62076600000000004</v>
      </c>
      <c r="D20" s="443">
        <v>1.7</v>
      </c>
      <c r="E20" s="443">
        <v>1</v>
      </c>
      <c r="F20" s="443">
        <v>1.009196</v>
      </c>
      <c r="G20" s="443">
        <v>1.4394340000000001</v>
      </c>
      <c r="H20" s="443">
        <v>0.67503100000000005</v>
      </c>
      <c r="I20" s="443">
        <v>1.9714879999999999</v>
      </c>
      <c r="J20" s="443">
        <v>2.8399529999999999</v>
      </c>
      <c r="K20" s="443">
        <v>2.2562250000000001</v>
      </c>
      <c r="L20" s="443">
        <v>1.2371369999999999</v>
      </c>
      <c r="M20" s="443">
        <v>1.471249</v>
      </c>
      <c r="N20" s="443">
        <v>1.5967519999999999</v>
      </c>
      <c r="O20" s="443">
        <v>1.2002079999999999</v>
      </c>
      <c r="P20" s="269">
        <v>2.2837809999999998</v>
      </c>
      <c r="Q20" s="269">
        <v>1.2983739999999999</v>
      </c>
      <c r="R20" s="281">
        <v>1.2398389999999999</v>
      </c>
      <c r="S20" s="281">
        <v>0.99050000000000005</v>
      </c>
      <c r="T20" s="282">
        <v>0.88321499999999997</v>
      </c>
      <c r="U20" s="282">
        <v>2.0682740000000002</v>
      </c>
      <c r="V20" s="282">
        <v>1.363858</v>
      </c>
      <c r="W20" s="282">
        <v>1.884199</v>
      </c>
      <c r="X20" s="282">
        <v>1.9727920000000001</v>
      </c>
      <c r="Y20" s="282">
        <v>1.618042</v>
      </c>
      <c r="Z20" s="282">
        <v>1.4850760000000001</v>
      </c>
      <c r="AA20" s="282">
        <v>1.1366989999999999</v>
      </c>
      <c r="AB20" s="282">
        <v>1.0802149999999999</v>
      </c>
      <c r="AC20" s="282">
        <v>1.2577929999999999</v>
      </c>
      <c r="AD20" s="282">
        <v>1.3080560000000001</v>
      </c>
      <c r="AE20" s="282">
        <v>1.472912</v>
      </c>
      <c r="AF20" s="282">
        <v>2.6919650000000002</v>
      </c>
      <c r="AG20" s="282">
        <v>2.8943019999999997</v>
      </c>
      <c r="AH20" s="282">
        <v>1.44</v>
      </c>
      <c r="AI20" s="282">
        <v>1.3417079999999999</v>
      </c>
      <c r="AJ20" s="282">
        <v>2.055301</v>
      </c>
      <c r="AK20" s="282">
        <v>2.4034559999999998</v>
      </c>
      <c r="AL20" s="282">
        <v>0.930755</v>
      </c>
      <c r="AM20" s="282">
        <v>1.485433</v>
      </c>
      <c r="AN20" s="282">
        <v>1.74</v>
      </c>
      <c r="AO20" s="282">
        <v>1.777371</v>
      </c>
      <c r="AP20" s="282">
        <v>2.506459</v>
      </c>
      <c r="AQ20" s="282">
        <v>3.49</v>
      </c>
      <c r="AR20" s="441">
        <f>'Tribune-Khi'!DM40-'Tribune-Khi'!DM39</f>
        <v>8249</v>
      </c>
      <c r="AS20" s="441">
        <f>'Tribune-Khi'!DN40-'Tribune-Khi'!DN39</f>
        <v>5886</v>
      </c>
      <c r="AT20" s="441">
        <f>'Tribune-Khi'!DO40-'Tribune-Khi'!DO39</f>
        <v>5695</v>
      </c>
      <c r="AU20" s="441">
        <f>'Tribune-Khi'!DP40-'Tribune-Khi'!DP39</f>
        <v>6382</v>
      </c>
      <c r="AV20" s="441">
        <f>'Tribune-Khi'!DQ40-'Tribune-Khi'!DQ39</f>
        <v>44572</v>
      </c>
      <c r="AW20" s="441">
        <f>'Tribune-Khi'!DR40-'Tribune-Khi'!DR39</f>
        <v>8577</v>
      </c>
      <c r="AX20" s="441">
        <f>'Tribune-Khi'!DS40-'Tribune-Khi'!DS39</f>
        <v>7158</v>
      </c>
      <c r="AY20" s="441">
        <f>'Tribune-Khi'!DT40-'Tribune-Khi'!DT39</f>
        <v>6605</v>
      </c>
      <c r="AZ20" s="441">
        <f>'Tribune-Khi'!DU40-'Tribune-Khi'!DU39</f>
        <v>11213</v>
      </c>
      <c r="BA20" s="441">
        <f>'Tribune-Khi'!DV40-'Tribune-Khi'!DV39</f>
        <v>3589</v>
      </c>
      <c r="BB20" s="441">
        <f>'Tribune-Khi'!DW40-'Tribune-Khi'!DW39</f>
        <v>4345</v>
      </c>
      <c r="BC20" s="441">
        <f>'Tribune-Khi'!DX40-'Tribune-Khi'!DX39</f>
        <v>3035</v>
      </c>
      <c r="BD20" s="441"/>
      <c r="BE20" s="442">
        <f ca="1">SUM(OFFSET(BE20,0,-1,):OFFSET(BE20,0,-12))</f>
        <v>107057</v>
      </c>
      <c r="BF20" s="431"/>
    </row>
    <row r="21" spans="1:58" ht="14.25" x14ac:dyDescent="0.2">
      <c r="A21" s="432" t="s">
        <v>40</v>
      </c>
      <c r="B21" s="195">
        <f>IFERROR(B20/B17,"")</f>
        <v>0.50683471787306511</v>
      </c>
      <c r="C21" s="195">
        <f>IFERROR(C20/C17,"")</f>
        <v>0.31815358311397579</v>
      </c>
      <c r="D21" s="195">
        <f t="shared" ref="D21:BC21" si="6">IFERROR(D20/D17,"")</f>
        <v>0.48571428571428571</v>
      </c>
      <c r="E21" s="195">
        <f t="shared" si="6"/>
        <v>0.58823529411764708</v>
      </c>
      <c r="F21" s="195">
        <f t="shared" si="6"/>
        <v>0.21207495530269341</v>
      </c>
      <c r="G21" s="195">
        <f t="shared" si="6"/>
        <v>0.38802598531984162</v>
      </c>
      <c r="H21" s="195">
        <f t="shared" si="6"/>
        <v>0.24210391914172183</v>
      </c>
      <c r="I21" s="195">
        <f t="shared" si="6"/>
        <v>0.52527923363917739</v>
      </c>
      <c r="J21" s="195">
        <f t="shared" si="6"/>
        <v>0.80717608468213076</v>
      </c>
      <c r="K21" s="195">
        <f t="shared" si="6"/>
        <v>0.64471731707756164</v>
      </c>
      <c r="L21" s="195">
        <f t="shared" si="6"/>
        <v>0.3387630739303446</v>
      </c>
      <c r="M21" s="195">
        <f t="shared" si="6"/>
        <v>0.28500006586242194</v>
      </c>
      <c r="N21" s="195">
        <f t="shared" si="6"/>
        <v>0.3780906369792188</v>
      </c>
      <c r="O21" s="195">
        <f t="shared" si="6"/>
        <v>0.24329967460253751</v>
      </c>
      <c r="P21" s="195">
        <f t="shared" si="6"/>
        <v>0.35504304299200018</v>
      </c>
      <c r="Q21" s="195">
        <f t="shared" si="6"/>
        <v>0.5794514648356871</v>
      </c>
      <c r="R21" s="195">
        <f t="shared" si="6"/>
        <v>0.15079631401085752</v>
      </c>
      <c r="S21" s="195">
        <f t="shared" si="6"/>
        <v>0.1846820718177396</v>
      </c>
      <c r="T21" s="195">
        <f t="shared" si="6"/>
        <v>0.22370328006455673</v>
      </c>
      <c r="U21" s="195">
        <f t="shared" si="6"/>
        <v>0.41824791495242458</v>
      </c>
      <c r="V21" s="195">
        <f t="shared" si="6"/>
        <v>0.35706547492819984</v>
      </c>
      <c r="W21" s="195">
        <f t="shared" si="6"/>
        <v>0.34625432450600568</v>
      </c>
      <c r="X21" s="195">
        <f t="shared" si="6"/>
        <v>0.24459445670438631</v>
      </c>
      <c r="Y21" s="195">
        <f t="shared" si="6"/>
        <v>0.26580924328471245</v>
      </c>
      <c r="Z21" s="195">
        <f t="shared" si="6"/>
        <v>0.2965847369128447</v>
      </c>
      <c r="AA21" s="195">
        <f t="shared" si="6"/>
        <v>0.34734881588999234</v>
      </c>
      <c r="AB21" s="195">
        <f t="shared" si="6"/>
        <v>0.29528851600035866</v>
      </c>
      <c r="AC21" s="195">
        <f t="shared" si="6"/>
        <v>0.36191055770157604</v>
      </c>
      <c r="AD21" s="195">
        <f t="shared" si="6"/>
        <v>0.21431560390011486</v>
      </c>
      <c r="AE21" s="195">
        <f t="shared" si="6"/>
        <v>0.21646899892023574</v>
      </c>
      <c r="AF21" s="195">
        <f t="shared" si="6"/>
        <v>1.1731478991794395</v>
      </c>
      <c r="AG21" s="195">
        <f t="shared" si="6"/>
        <v>0.52592652624524727</v>
      </c>
      <c r="AH21" s="195">
        <f t="shared" si="6"/>
        <v>0.52941176470588225</v>
      </c>
      <c r="AI21" s="195">
        <f t="shared" si="6"/>
        <v>0.25947663273783828</v>
      </c>
      <c r="AJ21" s="195">
        <f t="shared" si="6"/>
        <v>0.3786764699108684</v>
      </c>
      <c r="AK21" s="195">
        <f t="shared" si="6"/>
        <v>0.30335459399721765</v>
      </c>
      <c r="AL21" s="195">
        <f t="shared" si="6"/>
        <v>0.2017329323910583</v>
      </c>
      <c r="AM21" s="195">
        <f t="shared" si="6"/>
        <v>0.27968299030846727</v>
      </c>
      <c r="AN21" s="195">
        <f t="shared" si="6"/>
        <v>0.20279720279720279</v>
      </c>
      <c r="AO21" s="195">
        <f t="shared" si="6"/>
        <v>0.32771781217963375</v>
      </c>
      <c r="AP21" s="195">
        <f t="shared" si="6"/>
        <v>0.3779229953280927</v>
      </c>
      <c r="AQ21" s="195">
        <f t="shared" si="6"/>
        <v>0.53120243531202438</v>
      </c>
      <c r="AR21" s="195">
        <f t="shared" si="6"/>
        <v>0.43267768161552583</v>
      </c>
      <c r="AS21" s="195">
        <f t="shared" si="6"/>
        <v>0.42894621775251424</v>
      </c>
      <c r="AT21" s="195">
        <f t="shared" si="6"/>
        <v>0.50884560400285916</v>
      </c>
      <c r="AU21" s="195">
        <f t="shared" si="6"/>
        <v>0.46706674473067916</v>
      </c>
      <c r="AV21" s="195">
        <f t="shared" si="6"/>
        <v>3.3399775196702883</v>
      </c>
      <c r="AW21" s="195">
        <f t="shared" si="6"/>
        <v>0.64261631827376942</v>
      </c>
      <c r="AX21" s="195">
        <f t="shared" si="6"/>
        <v>0.68054763262977758</v>
      </c>
      <c r="AY21" s="195">
        <f t="shared" si="6"/>
        <v>0.54487708298960569</v>
      </c>
      <c r="AZ21" s="195">
        <f t="shared" si="6"/>
        <v>0.47857447716602647</v>
      </c>
      <c r="BA21" s="195">
        <f t="shared" si="6"/>
        <v>0.39922135706340378</v>
      </c>
      <c r="BB21" s="195">
        <f t="shared" si="6"/>
        <v>0.41251305421057627</v>
      </c>
      <c r="BC21" s="195">
        <f t="shared" si="6"/>
        <v>0.23287040589273383</v>
      </c>
      <c r="BD21" s="195"/>
      <c r="BE21" s="433">
        <f ca="1">IFERROR(BE19/BE17,"")</f>
        <v>0.40887863456941126</v>
      </c>
    </row>
    <row r="22" spans="1:58" ht="14.25" x14ac:dyDescent="0.2">
      <c r="A22" s="432" t="s">
        <v>50</v>
      </c>
      <c r="B22" s="195">
        <f>IFERROR(B20/B18,"")</f>
        <v>3.9564672307403401</v>
      </c>
      <c r="C22" s="195">
        <f>IFERROR(C20/C18,"")</f>
        <v>1.829592209660116</v>
      </c>
      <c r="D22" s="195">
        <f t="shared" ref="D22:BC22" si="7">IFERROR(D20/D18,"")</f>
        <v>2.4285714285714288</v>
      </c>
      <c r="E22" s="195">
        <f t="shared" si="7"/>
        <v>2</v>
      </c>
      <c r="F22" s="195">
        <f t="shared" si="7"/>
        <v>0.80913495497705756</v>
      </c>
      <c r="G22" s="195">
        <f t="shared" si="7"/>
        <v>1.0497836886984273</v>
      </c>
      <c r="H22" s="195">
        <f t="shared" si="7"/>
        <v>0.55078852976406123</v>
      </c>
      <c r="I22" s="195">
        <f t="shared" si="7"/>
        <v>2.5694672705353359</v>
      </c>
      <c r="J22" s="195">
        <f t="shared" si="7"/>
        <v>2.6565003956754447</v>
      </c>
      <c r="K22" s="195">
        <f t="shared" si="7"/>
        <v>1.4940868271899335</v>
      </c>
      <c r="L22" s="195">
        <f t="shared" si="7"/>
        <v>0.99286691679540939</v>
      </c>
      <c r="M22" s="195">
        <f t="shared" si="7"/>
        <v>0.78860875652461959</v>
      </c>
      <c r="N22" s="195">
        <f t="shared" si="7"/>
        <v>0.82556004103107106</v>
      </c>
      <c r="O22" s="195">
        <f t="shared" si="7"/>
        <v>0.94173772284911028</v>
      </c>
      <c r="P22" s="195">
        <f t="shared" si="7"/>
        <v>7.963779461661046</v>
      </c>
      <c r="Q22" s="195">
        <f t="shared" si="7"/>
        <v>3.7161911140496242</v>
      </c>
      <c r="R22" s="195">
        <f t="shared" si="7"/>
        <v>0.58886063468421579</v>
      </c>
      <c r="S22" s="195">
        <f t="shared" si="7"/>
        <v>0.56067201394745936</v>
      </c>
      <c r="T22" s="195">
        <f t="shared" si="7"/>
        <v>0.38583437012909855</v>
      </c>
      <c r="U22" s="195">
        <f t="shared" si="7"/>
        <v>2.0429253818618585</v>
      </c>
      <c r="V22" s="195">
        <f t="shared" si="7"/>
        <v>0.71470613820418205</v>
      </c>
      <c r="W22" s="195">
        <f t="shared" si="7"/>
        <v>0.68234802882362433</v>
      </c>
      <c r="X22" s="195">
        <f t="shared" si="7"/>
        <v>0.62049445380508883</v>
      </c>
      <c r="Y22" s="195">
        <f t="shared" si="7"/>
        <v>0.65739511711933529</v>
      </c>
      <c r="Z22" s="195">
        <f t="shared" si="7"/>
        <v>0.71096578682171474</v>
      </c>
      <c r="AA22" s="195">
        <f t="shared" si="7"/>
        <v>0.77395012453206846</v>
      </c>
      <c r="AB22" s="195">
        <f t="shared" si="7"/>
        <v>0.56807675924124257</v>
      </c>
      <c r="AC22" s="195">
        <f t="shared" si="7"/>
        <v>0.59864288454380943</v>
      </c>
      <c r="AD22" s="195">
        <f t="shared" si="7"/>
        <v>0.42491079042042607</v>
      </c>
      <c r="AE22" s="195">
        <f t="shared" si="7"/>
        <v>0.62802926032238204</v>
      </c>
      <c r="AF22" s="195">
        <f t="shared" si="7"/>
        <v>0.68191910540777501</v>
      </c>
      <c r="AG22" s="195">
        <f t="shared" si="7"/>
        <v>0.94269906251292646</v>
      </c>
      <c r="AH22" s="195">
        <f t="shared" si="7"/>
        <v>0.41379310344827586</v>
      </c>
      <c r="AI22" s="195">
        <f t="shared" si="7"/>
        <v>0.90499955819395084</v>
      </c>
      <c r="AJ22" s="195">
        <f t="shared" si="7"/>
        <v>2.1629783902220332</v>
      </c>
      <c r="AK22" s="195">
        <f t="shared" si="7"/>
        <v>1.3605358690465206</v>
      </c>
      <c r="AL22" s="195">
        <f t="shared" si="7"/>
        <v>0.66303197210970899</v>
      </c>
      <c r="AM22" s="195">
        <f t="shared" si="7"/>
        <v>1.1107535967457303</v>
      </c>
      <c r="AN22" s="195">
        <f t="shared" si="7"/>
        <v>1.074074074074074</v>
      </c>
      <c r="AO22" s="195">
        <f t="shared" si="7"/>
        <v>1.2728100170794499</v>
      </c>
      <c r="AP22" s="195">
        <f t="shared" si="7"/>
        <v>0.64183555937274495</v>
      </c>
      <c r="AQ22" s="195">
        <f t="shared" si="7"/>
        <v>0.87032418952618462</v>
      </c>
      <c r="AR22" s="195">
        <f t="shared" si="7"/>
        <v>0.91584323304096815</v>
      </c>
      <c r="AS22" s="195">
        <f t="shared" si="7"/>
        <v>0.97208918249380682</v>
      </c>
      <c r="AT22" s="195">
        <f t="shared" si="7"/>
        <v>0.59279691891329234</v>
      </c>
      <c r="AU22" s="195">
        <f t="shared" si="7"/>
        <v>0.87424657534246575</v>
      </c>
      <c r="AV22" s="195">
        <f t="shared" si="7"/>
        <v>0.99542175670545141</v>
      </c>
      <c r="AW22" s="195">
        <f t="shared" si="7"/>
        <v>0.63010578900969738</v>
      </c>
      <c r="AX22" s="195">
        <f t="shared" si="7"/>
        <v>1.4534010152284265</v>
      </c>
      <c r="AY22" s="195">
        <f t="shared" si="7"/>
        <v>0.86260937704061647</v>
      </c>
      <c r="AZ22" s="195">
        <f t="shared" si="7"/>
        <v>0.27974453010004241</v>
      </c>
      <c r="BA22" s="195">
        <f t="shared" si="7"/>
        <v>0.38800000000000001</v>
      </c>
      <c r="BB22" s="195">
        <f t="shared" si="7"/>
        <v>0.63292061179898029</v>
      </c>
      <c r="BC22" s="195">
        <f t="shared" si="7"/>
        <v>0.25012361958134166</v>
      </c>
      <c r="BD22" s="195"/>
      <c r="BE22" s="433">
        <f ca="1">IFERROR(BE20/BE18,"")</f>
        <v>0.65976643145471914</v>
      </c>
    </row>
    <row r="23" spans="1:58" ht="14.25" x14ac:dyDescent="0.2">
      <c r="A23" s="432" t="s">
        <v>114</v>
      </c>
      <c r="B23" s="195">
        <f>IFERROR(B20/(SUM(B17:B20)),"")</f>
        <v>0.25112782081113116</v>
      </c>
      <c r="C23" s="195">
        <f>IFERROR(C20/(SUM(C17:C20)),"")</f>
        <v>0.18910669912445019</v>
      </c>
      <c r="D23" s="195">
        <f t="shared" ref="D23:BC23" si="8">IFERROR(D20/(SUM(D17:D20)),"")</f>
        <v>0.22972972972972971</v>
      </c>
      <c r="E23" s="195">
        <f t="shared" si="8"/>
        <v>0.24390243902439027</v>
      </c>
      <c r="F23" s="195">
        <f t="shared" si="8"/>
        <v>0.13582195893940016</v>
      </c>
      <c r="G23" s="195">
        <f t="shared" si="8"/>
        <v>0.19973796285966278</v>
      </c>
      <c r="H23" s="195">
        <f t="shared" si="8"/>
        <v>0.13519666506173897</v>
      </c>
      <c r="I23" s="195">
        <f t="shared" si="8"/>
        <v>0.27919052805495986</v>
      </c>
      <c r="J23" s="195">
        <f t="shared" si="8"/>
        <v>0.36187656491905429</v>
      </c>
      <c r="K23" s="195">
        <f t="shared" si="8"/>
        <v>0.29534941744995402</v>
      </c>
      <c r="L23" s="195">
        <f t="shared" si="8"/>
        <v>0.19066022469832167</v>
      </c>
      <c r="M23" s="195">
        <f t="shared" si="8"/>
        <v>0.16161859720784391</v>
      </c>
      <c r="N23" s="195">
        <f t="shared" si="8"/>
        <v>0.19274181175748323</v>
      </c>
      <c r="O23" s="195">
        <f t="shared" si="8"/>
        <v>0.15705974394014757</v>
      </c>
      <c r="P23" s="195">
        <f t="shared" si="8"/>
        <v>0.24537268583256949</v>
      </c>
      <c r="Q23" s="195">
        <f t="shared" si="8"/>
        <v>0.310660679198621</v>
      </c>
      <c r="R23" s="195">
        <f t="shared" si="8"/>
        <v>0.10392807779590887</v>
      </c>
      <c r="S23" s="195">
        <f t="shared" si="8"/>
        <v>0.11826967348256606</v>
      </c>
      <c r="T23" s="195">
        <f t="shared" si="8"/>
        <v>0.11974833752350487</v>
      </c>
      <c r="U23" s="195">
        <f t="shared" si="8"/>
        <v>0.24910848321221618</v>
      </c>
      <c r="V23" s="195">
        <f t="shared" si="8"/>
        <v>0.1822736217262842</v>
      </c>
      <c r="W23" s="195">
        <f t="shared" si="8"/>
        <v>0.1691057110498641</v>
      </c>
      <c r="X23" s="195">
        <f t="shared" si="8"/>
        <v>0.14084341330198899</v>
      </c>
      <c r="Y23" s="195">
        <f t="shared" si="8"/>
        <v>0.14592357122166066</v>
      </c>
      <c r="Z23" s="195">
        <f t="shared" si="8"/>
        <v>0.16238719041673749</v>
      </c>
      <c r="AA23" s="195">
        <f t="shared" si="8"/>
        <v>0.17403564158761919</v>
      </c>
      <c r="AB23" s="195">
        <f t="shared" si="8"/>
        <v>0.15052284433224983</v>
      </c>
      <c r="AC23" s="195">
        <f t="shared" si="8"/>
        <v>0.17498202243783395</v>
      </c>
      <c r="AD23" s="195">
        <f t="shared" si="8"/>
        <v>0.11733602297606492</v>
      </c>
      <c r="AE23" s="195">
        <f t="shared" si="8"/>
        <v>0.13318435325819766</v>
      </c>
      <c r="AF23" s="195">
        <f t="shared" si="8"/>
        <v>0.28089164849855625</v>
      </c>
      <c r="AG23" s="195">
        <f t="shared" si="8"/>
        <v>0.24180606102935806</v>
      </c>
      <c r="AH23" s="195">
        <f t="shared" si="8"/>
        <v>0.17122473246135553</v>
      </c>
      <c r="AI23" s="195">
        <f t="shared" si="8"/>
        <v>0.15515058837650683</v>
      </c>
      <c r="AJ23" s="195">
        <f t="shared" si="8"/>
        <v>0.23133514179780401</v>
      </c>
      <c r="AK23" s="195">
        <f t="shared" si="8"/>
        <v>0.18784565190121488</v>
      </c>
      <c r="AL23" s="195">
        <f t="shared" si="8"/>
        <v>0.1241434878937575</v>
      </c>
      <c r="AM23" s="195">
        <f t="shared" si="8"/>
        <v>0.17499875416001581</v>
      </c>
      <c r="AN23" s="195">
        <f t="shared" si="8"/>
        <v>0.13043478260869565</v>
      </c>
      <c r="AO23" s="195">
        <f t="shared" si="8"/>
        <v>0.19537464364211365</v>
      </c>
      <c r="AP23" s="195">
        <f t="shared" si="8"/>
        <v>0.18347546051520078</v>
      </c>
      <c r="AQ23" s="195">
        <f t="shared" si="8"/>
        <v>0.23220226214238193</v>
      </c>
      <c r="AR23" s="195">
        <f t="shared" si="8"/>
        <v>0.22088041557328764</v>
      </c>
      <c r="AS23" s="195">
        <f t="shared" si="8"/>
        <v>0.19265514532600156</v>
      </c>
      <c r="AT23" s="195">
        <f t="shared" si="8"/>
        <v>0.18774931592654864</v>
      </c>
      <c r="AU23" s="195">
        <f t="shared" si="8"/>
        <v>0.16462455180952873</v>
      </c>
      <c r="AV23" s="195">
        <f t="shared" si="8"/>
        <v>0.41211605673391644</v>
      </c>
      <c r="AW23" s="195">
        <f t="shared" si="8"/>
        <v>0.20827566110584977</v>
      </c>
      <c r="AX23" s="195">
        <f t="shared" si="8"/>
        <v>0.24881813125695218</v>
      </c>
      <c r="AY23" s="195">
        <f t="shared" si="8"/>
        <v>0.22515766149650587</v>
      </c>
      <c r="AZ23" s="195">
        <f t="shared" si="8"/>
        <v>0.14071303976809266</v>
      </c>
      <c r="BA23" s="195">
        <f t="shared" si="8"/>
        <v>0.13358892280205464</v>
      </c>
      <c r="BB23" s="195">
        <f t="shared" si="8"/>
        <v>0.17509570824098328</v>
      </c>
      <c r="BC23" s="195">
        <f t="shared" si="8"/>
        <v>9.0338135492320518E-2</v>
      </c>
      <c r="BD23" s="195"/>
      <c r="BE23" s="433">
        <f ca="1">IFERROR(BE20/(SUM(BE17:BE20)),"")</f>
        <v>0.22678973168323963</v>
      </c>
    </row>
    <row r="24" spans="1:58" ht="14.25" x14ac:dyDescent="0.2"/>
    <row r="25" spans="1:58" ht="14.25" x14ac:dyDescent="0.2"/>
    <row r="26" spans="1:58" ht="20.100000000000001" customHeight="1" x14ac:dyDescent="0.2">
      <c r="A26" s="427" t="s">
        <v>49</v>
      </c>
      <c r="B26" s="418"/>
      <c r="C26" s="418"/>
      <c r="D26" s="418"/>
      <c r="E26" s="418"/>
      <c r="F26" s="418"/>
      <c r="G26" s="418"/>
      <c r="H26" s="418"/>
      <c r="I26" s="418"/>
      <c r="J26" s="418"/>
      <c r="K26" s="418"/>
      <c r="L26" s="418"/>
      <c r="M26" s="418"/>
      <c r="N26" s="418"/>
      <c r="O26" s="418"/>
      <c r="P26" s="418"/>
      <c r="Q26" s="418"/>
      <c r="R26" s="418"/>
      <c r="S26" s="418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  <c r="AO26" s="418"/>
      <c r="AP26" s="418"/>
      <c r="AQ26" s="418"/>
      <c r="AR26" s="418"/>
      <c r="AS26" s="418"/>
      <c r="AT26" s="418"/>
      <c r="AU26" s="418"/>
      <c r="AV26" s="418"/>
      <c r="AW26" s="418"/>
      <c r="AX26" s="418"/>
      <c r="AY26" s="418"/>
      <c r="AZ26" s="418"/>
      <c r="BA26" s="418"/>
      <c r="BB26" s="418"/>
      <c r="BC26" s="418"/>
      <c r="BD26" s="418"/>
      <c r="BE26" s="418"/>
    </row>
    <row r="27" spans="1:58" ht="15" x14ac:dyDescent="0.2">
      <c r="A27" s="416" t="s">
        <v>48</v>
      </c>
      <c r="B27" s="428">
        <v>0.56845800000000002</v>
      </c>
      <c r="C27" s="428">
        <v>0.13159199999999999</v>
      </c>
      <c r="D27" s="428">
        <v>0.32</v>
      </c>
      <c r="E27" s="428">
        <v>0.21</v>
      </c>
      <c r="F27" s="428">
        <v>0.360929</v>
      </c>
      <c r="G27" s="428">
        <v>0.56603700000000001</v>
      </c>
      <c r="H27" s="428">
        <v>0.14918699999999999</v>
      </c>
      <c r="I27" s="428">
        <v>6.6164000000000001E-2</v>
      </c>
      <c r="J27" s="428">
        <v>0.242892</v>
      </c>
      <c r="K27" s="428">
        <v>0.17793200000000001</v>
      </c>
      <c r="L27" s="428">
        <v>0.147283</v>
      </c>
      <c r="M27" s="428">
        <v>0.50096499999999999</v>
      </c>
      <c r="N27" s="428">
        <v>0.22605</v>
      </c>
      <c r="O27" s="428">
        <v>0.19192899999999999</v>
      </c>
      <c r="P27" s="277">
        <v>0.131772</v>
      </c>
      <c r="Q27" s="277">
        <v>0.20421300000000001</v>
      </c>
      <c r="R27" s="281">
        <v>0.220997</v>
      </c>
      <c r="S27" s="281">
        <v>0.54391800000000001</v>
      </c>
      <c r="T27" s="282">
        <v>0.50193399999999999</v>
      </c>
      <c r="U27" s="282">
        <v>0.40571299999999999</v>
      </c>
      <c r="V27" s="282">
        <v>0.43093599999999999</v>
      </c>
      <c r="W27" s="282">
        <v>0.22022</v>
      </c>
      <c r="X27" s="282">
        <v>0.45232899999999998</v>
      </c>
      <c r="Y27" s="282">
        <v>0.97251100000000001</v>
      </c>
      <c r="Z27" s="282">
        <v>0.29486299999999999</v>
      </c>
      <c r="AA27" s="282">
        <v>0.36475099999999999</v>
      </c>
      <c r="AB27" s="282">
        <v>0.128358</v>
      </c>
      <c r="AC27" s="282">
        <v>0.105244</v>
      </c>
      <c r="AD27" s="282">
        <v>6.1172999999999998E-2</v>
      </c>
      <c r="AE27" s="282">
        <v>0.36657099999999998</v>
      </c>
      <c r="AF27" s="282">
        <v>0.75014199999999998</v>
      </c>
      <c r="AG27" s="282">
        <v>0.64444099999999993</v>
      </c>
      <c r="AH27" s="282">
        <v>0.39</v>
      </c>
      <c r="AI27" s="282">
        <v>0.50150899999999998</v>
      </c>
      <c r="AJ27" s="282">
        <v>0.52256899999999995</v>
      </c>
      <c r="AK27" s="282">
        <v>2.0034130000000001</v>
      </c>
      <c r="AL27" s="282">
        <v>0.95590900000000001</v>
      </c>
      <c r="AM27" s="282">
        <v>0.17135800000000001</v>
      </c>
      <c r="AN27" s="282">
        <v>0.52</v>
      </c>
      <c r="AO27" s="282">
        <v>0.49287199999999998</v>
      </c>
      <c r="AP27" s="282">
        <v>0.71012299999999995</v>
      </c>
      <c r="AQ27" s="282">
        <v>0.98</v>
      </c>
      <c r="AR27" s="441">
        <v>503</v>
      </c>
      <c r="AS27" s="441">
        <v>1005</v>
      </c>
      <c r="AT27" s="441">
        <v>1458</v>
      </c>
      <c r="AU27" s="441">
        <v>554</v>
      </c>
      <c r="AV27" s="441">
        <v>976</v>
      </c>
      <c r="AW27" s="441">
        <v>2477</v>
      </c>
      <c r="AX27" s="441">
        <v>1217</v>
      </c>
      <c r="AY27" s="441">
        <v>646</v>
      </c>
      <c r="AZ27" s="441">
        <v>992</v>
      </c>
      <c r="BA27" s="441">
        <v>1314</v>
      </c>
      <c r="BB27" s="441">
        <v>1094</v>
      </c>
      <c r="BC27" s="441">
        <v>84</v>
      </c>
      <c r="BD27" s="441"/>
      <c r="BE27" s="442">
        <f ca="1">SUM(OFFSET(BE27,0,-1,):OFFSET(BE27,0,-12))</f>
        <v>11817</v>
      </c>
    </row>
    <row r="28" spans="1:58" ht="15" x14ac:dyDescent="0.2">
      <c r="A28" s="416" t="s">
        <v>47</v>
      </c>
      <c r="B28" s="428">
        <v>0.11902500000000001</v>
      </c>
      <c r="C28" s="428">
        <v>8.2362000000000005E-2</v>
      </c>
      <c r="D28" s="428">
        <v>0.1</v>
      </c>
      <c r="E28" s="428">
        <v>0.06</v>
      </c>
      <c r="F28" s="428">
        <v>1.4999999999999999E-2</v>
      </c>
      <c r="G28" s="428">
        <v>0.163628</v>
      </c>
      <c r="H28" s="428">
        <v>2.6332000000000001E-2</v>
      </c>
      <c r="I28" s="428">
        <v>0.172764</v>
      </c>
      <c r="J28" s="428">
        <v>0.21099999999999999</v>
      </c>
      <c r="K28" s="428">
        <v>3.0904000000000001E-2</v>
      </c>
      <c r="L28" s="428">
        <v>0.171682</v>
      </c>
      <c r="M28" s="428">
        <v>0.21352199999999999</v>
      </c>
      <c r="N28" s="428">
        <v>0.27766800000000003</v>
      </c>
      <c r="O28" s="428">
        <v>9.3451999999999993E-2</v>
      </c>
      <c r="P28" s="277">
        <v>0.25603799999999999</v>
      </c>
      <c r="Q28" s="277">
        <v>0.23157700000000001</v>
      </c>
      <c r="R28" s="281">
        <v>0.81894699999999998</v>
      </c>
      <c r="S28" s="281">
        <v>0.57299699999999998</v>
      </c>
      <c r="T28" s="282">
        <v>0.37880900000000001</v>
      </c>
      <c r="U28" s="282">
        <v>0.33058100000000001</v>
      </c>
      <c r="V28" s="282">
        <v>0.49963600000000002</v>
      </c>
      <c r="W28" s="282">
        <v>0.33433400000000002</v>
      </c>
      <c r="X28" s="282">
        <v>0.18453700000000001</v>
      </c>
      <c r="Y28" s="282">
        <v>0.37195099999999998</v>
      </c>
      <c r="Z28" s="282">
        <v>0.15140600000000001</v>
      </c>
      <c r="AA28" s="282">
        <v>0.29099399999999997</v>
      </c>
      <c r="AB28" s="282">
        <v>0.21557599999999999</v>
      </c>
      <c r="AC28" s="282">
        <v>0.19907</v>
      </c>
      <c r="AD28" s="282">
        <v>0.173593</v>
      </c>
      <c r="AE28" s="282">
        <v>0.35206399999999999</v>
      </c>
      <c r="AF28" s="282">
        <v>0.27713199999999999</v>
      </c>
      <c r="AG28" s="282">
        <v>0.27391900000000002</v>
      </c>
      <c r="AH28" s="282">
        <v>0.26</v>
      </c>
      <c r="AI28" s="282">
        <v>0.22484100000000001</v>
      </c>
      <c r="AJ28" s="282">
        <v>0.15537200000000001</v>
      </c>
      <c r="AK28" s="282">
        <v>0.254527</v>
      </c>
      <c r="AL28" s="282">
        <v>0.130441</v>
      </c>
      <c r="AM28" s="282">
        <v>0.10453800000000001</v>
      </c>
      <c r="AN28" s="282">
        <v>0.37</v>
      </c>
      <c r="AO28" s="282">
        <v>0.19301499999999999</v>
      </c>
      <c r="AP28" s="282">
        <v>0.24080399999999999</v>
      </c>
      <c r="AQ28" s="282">
        <v>0.16302700000000001</v>
      </c>
      <c r="AR28" s="441">
        <v>220</v>
      </c>
      <c r="AS28" s="441">
        <v>0</v>
      </c>
      <c r="AT28" s="441">
        <v>92</v>
      </c>
      <c r="AU28" s="441">
        <v>60</v>
      </c>
      <c r="AV28" s="441">
        <v>0</v>
      </c>
      <c r="AW28" s="441">
        <v>942</v>
      </c>
      <c r="AX28" s="441">
        <v>246</v>
      </c>
      <c r="AY28" s="441">
        <v>30</v>
      </c>
      <c r="AZ28" s="441">
        <v>897</v>
      </c>
      <c r="BA28" s="441">
        <v>564</v>
      </c>
      <c r="BB28" s="441">
        <v>0</v>
      </c>
      <c r="BC28" s="441">
        <v>0</v>
      </c>
      <c r="BD28" s="441"/>
      <c r="BE28" s="442">
        <f ca="1">SUM(OFFSET(BE28,0,-1,):OFFSET(BE28,0,-12))</f>
        <v>2831</v>
      </c>
    </row>
    <row r="29" spans="1:58" ht="15" x14ac:dyDescent="0.2">
      <c r="A29" s="416" t="s">
        <v>46</v>
      </c>
      <c r="B29" s="428">
        <v>0.206626</v>
      </c>
      <c r="C29" s="428">
        <v>0.19070100000000001</v>
      </c>
      <c r="D29" s="428">
        <v>0.44</v>
      </c>
      <c r="E29" s="428">
        <v>0.22</v>
      </c>
      <c r="F29" s="428">
        <v>0.55539000000000005</v>
      </c>
      <c r="G29" s="428">
        <v>0.17834</v>
      </c>
      <c r="H29" s="428">
        <v>0.18123900000000001</v>
      </c>
      <c r="I29" s="428">
        <v>0.62168400000000001</v>
      </c>
      <c r="J29" s="428">
        <v>0.248061</v>
      </c>
      <c r="K29" s="428">
        <v>0.32728000000000002</v>
      </c>
      <c r="L29" s="428">
        <v>0.31656299999999998</v>
      </c>
      <c r="M29" s="428">
        <v>0.55549300000000001</v>
      </c>
      <c r="N29" s="428">
        <v>0.86595299999999997</v>
      </c>
      <c r="O29" s="428">
        <v>0.401424</v>
      </c>
      <c r="P29" s="277">
        <v>0.4259</v>
      </c>
      <c r="Q29" s="277">
        <v>0.45872600000000002</v>
      </c>
      <c r="R29" s="281">
        <v>0.714839</v>
      </c>
      <c r="S29" s="281">
        <v>0.54391800000000001</v>
      </c>
      <c r="T29" s="282">
        <v>0.228794</v>
      </c>
      <c r="U29" s="282">
        <v>0.40596700000000002</v>
      </c>
      <c r="V29" s="282">
        <v>0.45856599999999997</v>
      </c>
      <c r="W29" s="282">
        <v>0.54392700000000005</v>
      </c>
      <c r="X29" s="282">
        <v>0.58109299999999997</v>
      </c>
      <c r="Y29" s="282">
        <v>0.65522000000000002</v>
      </c>
      <c r="Z29" s="282">
        <v>0.29148000000000002</v>
      </c>
      <c r="AA29" s="282">
        <v>0.19997999999999999</v>
      </c>
      <c r="AB29" s="282">
        <v>0.34770699999999999</v>
      </c>
      <c r="AC29" s="282">
        <v>0.45833299999999999</v>
      </c>
      <c r="AD29" s="282">
        <v>0.20288</v>
      </c>
      <c r="AE29" s="282">
        <v>0.44834600000000002</v>
      </c>
      <c r="AF29" s="282">
        <v>0.62753300000000001</v>
      </c>
      <c r="AG29" s="282">
        <v>0.50322600000000006</v>
      </c>
      <c r="AH29" s="282">
        <v>0.43195299999999998</v>
      </c>
      <c r="AI29" s="282">
        <v>0.37576300000000001</v>
      </c>
      <c r="AJ29" s="282">
        <v>0.54117999999999999</v>
      </c>
      <c r="AK29" s="282">
        <v>0.62487999999999999</v>
      </c>
      <c r="AL29" s="282">
        <v>0.25591000000000003</v>
      </c>
      <c r="AM29" s="282">
        <v>0.36424899999999999</v>
      </c>
      <c r="AN29" s="282">
        <v>0.44</v>
      </c>
      <c r="AO29" s="282">
        <v>0.15536</v>
      </c>
      <c r="AP29" s="282">
        <v>0.25773299999999999</v>
      </c>
      <c r="AQ29" s="282">
        <v>0.2</v>
      </c>
      <c r="AR29" s="441">
        <v>170</v>
      </c>
      <c r="AS29" s="441">
        <v>456</v>
      </c>
      <c r="AT29" s="441">
        <v>273</v>
      </c>
      <c r="AU29" s="441">
        <v>108</v>
      </c>
      <c r="AV29" s="441">
        <v>408</v>
      </c>
      <c r="AW29" s="441">
        <v>856</v>
      </c>
      <c r="AX29" s="441">
        <v>486</v>
      </c>
      <c r="AY29" s="441">
        <v>214</v>
      </c>
      <c r="AZ29" s="441">
        <v>1142</v>
      </c>
      <c r="BA29" s="441">
        <v>626</v>
      </c>
      <c r="BB29" s="441">
        <v>603</v>
      </c>
      <c r="BC29" s="441">
        <v>504</v>
      </c>
      <c r="BD29" s="441"/>
      <c r="BE29" s="442">
        <f ca="1">SUM(OFFSET(BE29,0,-1,):OFFSET(BE29,0,-12))</f>
        <v>5676</v>
      </c>
    </row>
    <row r="30" spans="1:58" ht="15" hidden="1" x14ac:dyDescent="0.2">
      <c r="A30" s="416" t="s">
        <v>45</v>
      </c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>
        <v>0</v>
      </c>
      <c r="AF30" s="428"/>
      <c r="AG30" s="428"/>
      <c r="AH30" s="428"/>
      <c r="AI30" s="428"/>
      <c r="AJ30" s="428"/>
      <c r="AK30" s="428"/>
      <c r="AL30" s="428"/>
      <c r="AM30" s="428"/>
      <c r="AN30" s="428"/>
      <c r="AO30" s="428"/>
      <c r="AP30" s="428"/>
      <c r="AQ30" s="428"/>
      <c r="AR30" s="429"/>
      <c r="AS30" s="429"/>
      <c r="AT30" s="429"/>
      <c r="AU30" s="429"/>
      <c r="AV30" s="429"/>
      <c r="AW30" s="429"/>
      <c r="AX30" s="429"/>
      <c r="AY30" s="429"/>
      <c r="AZ30" s="429"/>
      <c r="BA30" s="429"/>
      <c r="BB30" s="429"/>
      <c r="BC30" s="429"/>
      <c r="BD30" s="429"/>
      <c r="BE30" s="442">
        <f ca="1">SUM(OFFSET(BE30,0,-1,):OFFSET(BE30,0,-12))</f>
        <v>0</v>
      </c>
    </row>
    <row r="31" spans="1:58" s="419" customFormat="1" ht="15" x14ac:dyDescent="0.2">
      <c r="A31" s="419" t="s">
        <v>44</v>
      </c>
      <c r="B31" s="443">
        <v>0.01</v>
      </c>
      <c r="C31" s="443">
        <v>0</v>
      </c>
      <c r="D31" s="443">
        <v>0.05</v>
      </c>
      <c r="E31" s="443">
        <v>0</v>
      </c>
      <c r="F31" s="443">
        <v>0.02</v>
      </c>
      <c r="G31" s="443">
        <v>4.2605999999999998E-2</v>
      </c>
      <c r="H31" s="443">
        <v>9.0999999999999998E-2</v>
      </c>
      <c r="I31" s="443">
        <v>0.26363399999999998</v>
      </c>
      <c r="J31" s="443"/>
      <c r="K31" s="443">
        <v>8.7747000000000006E-2</v>
      </c>
      <c r="L31" s="443">
        <v>0.05</v>
      </c>
      <c r="M31" s="443">
        <v>5.3999999999999999E-2</v>
      </c>
      <c r="N31" s="443">
        <v>5.3999999999999999E-2</v>
      </c>
      <c r="O31" s="443">
        <v>0.06</v>
      </c>
      <c r="P31" s="443">
        <v>0</v>
      </c>
      <c r="Q31" s="277">
        <v>5.1227000000000002E-2</v>
      </c>
      <c r="R31" s="281">
        <v>5.3999999999999999E-2</v>
      </c>
      <c r="S31" s="443">
        <v>0</v>
      </c>
      <c r="T31" s="443">
        <v>0</v>
      </c>
      <c r="U31" s="443">
        <v>0</v>
      </c>
      <c r="V31" s="282">
        <v>0.126802</v>
      </c>
      <c r="W31" s="282">
        <v>8.1150000000000007E-3</v>
      </c>
      <c r="X31" s="282">
        <v>0.06</v>
      </c>
      <c r="Y31" s="282">
        <v>0</v>
      </c>
      <c r="Z31" s="282">
        <v>0</v>
      </c>
      <c r="AA31" s="282">
        <v>0</v>
      </c>
      <c r="AB31" s="282">
        <v>0</v>
      </c>
      <c r="AC31" s="282">
        <v>0.01</v>
      </c>
      <c r="AD31" s="282">
        <v>0</v>
      </c>
      <c r="AE31" s="282">
        <v>1.5216E-2</v>
      </c>
      <c r="AF31" s="282">
        <v>0.128</v>
      </c>
      <c r="AG31" s="282">
        <v>2.8000000000000001E-2</v>
      </c>
      <c r="AH31" s="282">
        <v>0.05</v>
      </c>
      <c r="AI31" s="282">
        <v>0</v>
      </c>
      <c r="AJ31" s="282">
        <v>0</v>
      </c>
      <c r="AK31" s="282">
        <v>0.109606</v>
      </c>
      <c r="AL31" s="282">
        <v>0</v>
      </c>
      <c r="AM31" s="282">
        <v>1.2999999999999999E-2</v>
      </c>
      <c r="AN31" s="282">
        <v>0.02</v>
      </c>
      <c r="AO31" s="282">
        <v>8.5999999999999993E-2</v>
      </c>
      <c r="AP31" s="282">
        <v>1.6E-2</v>
      </c>
      <c r="AQ31" s="282">
        <v>0</v>
      </c>
      <c r="AR31" s="441">
        <v>0</v>
      </c>
      <c r="AS31" s="441">
        <v>0</v>
      </c>
      <c r="AT31" s="441">
        <v>0</v>
      </c>
      <c r="AU31" s="441">
        <v>0</v>
      </c>
      <c r="AV31" s="441">
        <v>0</v>
      </c>
      <c r="AW31" s="441">
        <v>168</v>
      </c>
      <c r="AX31" s="441">
        <v>60</v>
      </c>
      <c r="AY31" s="441">
        <v>45</v>
      </c>
      <c r="AZ31" s="441">
        <v>0</v>
      </c>
      <c r="BA31" s="441">
        <v>0</v>
      </c>
      <c r="BB31" s="441">
        <v>0</v>
      </c>
      <c r="BC31" s="441">
        <v>0</v>
      </c>
      <c r="BD31" s="441"/>
      <c r="BE31" s="442">
        <f ca="1">SUM(OFFSET(BE31,0,-1,):OFFSET(BE31,0,-12))</f>
        <v>273</v>
      </c>
      <c r="BF31" s="431"/>
    </row>
    <row r="32" spans="1:58" ht="14.25" customHeight="1" x14ac:dyDescent="0.2">
      <c r="A32" s="432" t="s">
        <v>43</v>
      </c>
      <c r="B32" s="195">
        <f>IFERROR(B31/B27,"")</f>
        <v>1.7591449148397945E-2</v>
      </c>
      <c r="C32" s="195">
        <f>IFERROR(C31/C27,"")</f>
        <v>0</v>
      </c>
      <c r="D32" s="195">
        <f t="shared" ref="D32:BC32" si="9">IFERROR(D31/D27,"")</f>
        <v>0.15625</v>
      </c>
      <c r="E32" s="195">
        <f t="shared" si="9"/>
        <v>0</v>
      </c>
      <c r="F32" s="195">
        <f t="shared" si="9"/>
        <v>5.5412560365057949E-2</v>
      </c>
      <c r="G32" s="195">
        <f t="shared" si="9"/>
        <v>7.5270697851907209E-2</v>
      </c>
      <c r="H32" s="195">
        <f t="shared" si="9"/>
        <v>0.60997271880257664</v>
      </c>
      <c r="I32" s="195">
        <f t="shared" si="9"/>
        <v>3.9845535336436728</v>
      </c>
      <c r="J32" s="195">
        <f t="shared" si="9"/>
        <v>0</v>
      </c>
      <c r="K32" s="195">
        <f t="shared" si="9"/>
        <v>0.49314906818335097</v>
      </c>
      <c r="L32" s="195">
        <f t="shared" si="9"/>
        <v>0.33948249288784182</v>
      </c>
      <c r="M32" s="195">
        <f t="shared" si="9"/>
        <v>0.10779196151427745</v>
      </c>
      <c r="N32" s="195">
        <f t="shared" si="9"/>
        <v>0.23888520238885202</v>
      </c>
      <c r="O32" s="195">
        <f t="shared" si="9"/>
        <v>0.31261560264472799</v>
      </c>
      <c r="P32" s="195">
        <f t="shared" si="9"/>
        <v>0</v>
      </c>
      <c r="Q32" s="195">
        <f t="shared" si="9"/>
        <v>0.25085082732245256</v>
      </c>
      <c r="R32" s="195">
        <f t="shared" si="9"/>
        <v>0.2443472083331448</v>
      </c>
      <c r="S32" s="195">
        <f t="shared" si="9"/>
        <v>0</v>
      </c>
      <c r="T32" s="195">
        <f t="shared" si="9"/>
        <v>0</v>
      </c>
      <c r="U32" s="195">
        <f t="shared" si="9"/>
        <v>0</v>
      </c>
      <c r="V32" s="195">
        <f t="shared" si="9"/>
        <v>0.29424786975328121</v>
      </c>
      <c r="W32" s="195">
        <f t="shared" si="9"/>
        <v>3.6849514122241397E-2</v>
      </c>
      <c r="X32" s="195">
        <f t="shared" si="9"/>
        <v>0.13264681238655934</v>
      </c>
      <c r="Y32" s="195">
        <f t="shared" si="9"/>
        <v>0</v>
      </c>
      <c r="Z32" s="195">
        <f t="shared" si="9"/>
        <v>0</v>
      </c>
      <c r="AA32" s="195">
        <f t="shared" si="9"/>
        <v>0</v>
      </c>
      <c r="AB32" s="195">
        <f t="shared" si="9"/>
        <v>0</v>
      </c>
      <c r="AC32" s="195">
        <f t="shared" si="9"/>
        <v>9.5017293147352813E-2</v>
      </c>
      <c r="AD32" s="195">
        <f t="shared" si="9"/>
        <v>0</v>
      </c>
      <c r="AE32" s="195">
        <f t="shared" si="9"/>
        <v>4.1509011896740333E-2</v>
      </c>
      <c r="AF32" s="195">
        <f t="shared" si="9"/>
        <v>0.17063435989452663</v>
      </c>
      <c r="AG32" s="195">
        <f t="shared" si="9"/>
        <v>4.3448508086853577E-2</v>
      </c>
      <c r="AH32" s="195">
        <f t="shared" si="9"/>
        <v>0.12820512820512822</v>
      </c>
      <c r="AI32" s="195">
        <f t="shared" si="9"/>
        <v>0</v>
      </c>
      <c r="AJ32" s="195">
        <f t="shared" si="9"/>
        <v>0</v>
      </c>
      <c r="AK32" s="195">
        <f t="shared" si="9"/>
        <v>5.4709638002748306E-2</v>
      </c>
      <c r="AL32" s="195">
        <f t="shared" si="9"/>
        <v>0</v>
      </c>
      <c r="AM32" s="195">
        <f t="shared" si="9"/>
        <v>7.5864564245614441E-2</v>
      </c>
      <c r="AN32" s="195">
        <f t="shared" si="9"/>
        <v>3.8461538461538464E-2</v>
      </c>
      <c r="AO32" s="195">
        <f t="shared" si="9"/>
        <v>0.17448749371033453</v>
      </c>
      <c r="AP32" s="195">
        <f t="shared" si="9"/>
        <v>2.2531307956508945E-2</v>
      </c>
      <c r="AQ32" s="195">
        <f t="shared" si="9"/>
        <v>0</v>
      </c>
      <c r="AR32" s="195">
        <f t="shared" si="9"/>
        <v>0</v>
      </c>
      <c r="AS32" s="195">
        <f t="shared" si="9"/>
        <v>0</v>
      </c>
      <c r="AT32" s="195">
        <f t="shared" si="9"/>
        <v>0</v>
      </c>
      <c r="AU32" s="195">
        <f t="shared" si="9"/>
        <v>0</v>
      </c>
      <c r="AV32" s="195">
        <f t="shared" si="9"/>
        <v>0</v>
      </c>
      <c r="AW32" s="195">
        <f t="shared" si="9"/>
        <v>6.782398062171982E-2</v>
      </c>
      <c r="AX32" s="195">
        <f t="shared" si="9"/>
        <v>4.9301561216105176E-2</v>
      </c>
      <c r="AY32" s="195">
        <f t="shared" si="9"/>
        <v>6.9659442724458204E-2</v>
      </c>
      <c r="AZ32" s="195">
        <f t="shared" si="9"/>
        <v>0</v>
      </c>
      <c r="BA32" s="195">
        <f t="shared" si="9"/>
        <v>0</v>
      </c>
      <c r="BB32" s="195">
        <f t="shared" si="9"/>
        <v>0</v>
      </c>
      <c r="BC32" s="195">
        <f t="shared" si="9"/>
        <v>0</v>
      </c>
      <c r="BD32" s="195"/>
      <c r="BE32" s="433">
        <f ca="1">IFERROR(BE31/BE27,"")</f>
        <v>2.3102310231023101E-2</v>
      </c>
    </row>
    <row r="33" spans="1:57" ht="14.25" x14ac:dyDescent="0.2">
      <c r="A33" s="432" t="s">
        <v>114</v>
      </c>
      <c r="B33" s="195">
        <f>IFERROR(B31/(SUM(B27:B31)),"")</f>
        <v>1.1060613266763188E-2</v>
      </c>
      <c r="C33" s="195">
        <f>IFERROR(C31/(SUM(C27:C31)),"")</f>
        <v>0</v>
      </c>
      <c r="D33" s="195">
        <f t="shared" ref="D33:BC33" si="10">IFERROR(D31/(SUM(D27:D31)),"")</f>
        <v>5.4945054945054937E-2</v>
      </c>
      <c r="E33" s="195">
        <f t="shared" si="10"/>
        <v>0</v>
      </c>
      <c r="F33" s="195">
        <f t="shared" si="10"/>
        <v>2.1023442189213083E-2</v>
      </c>
      <c r="G33" s="195">
        <f t="shared" si="10"/>
        <v>4.4819594976283676E-2</v>
      </c>
      <c r="H33" s="195">
        <f t="shared" si="10"/>
        <v>0.20323478307478593</v>
      </c>
      <c r="I33" s="195">
        <f t="shared" si="10"/>
        <v>0.23449849943873491</v>
      </c>
      <c r="J33" s="195">
        <f t="shared" si="10"/>
        <v>0</v>
      </c>
      <c r="K33" s="195">
        <f t="shared" si="10"/>
        <v>0.14065107243096642</v>
      </c>
      <c r="L33" s="195">
        <f t="shared" si="10"/>
        <v>7.2936481077359352E-2</v>
      </c>
      <c r="M33" s="195">
        <f t="shared" si="10"/>
        <v>4.0786114593876044E-2</v>
      </c>
      <c r="N33" s="195">
        <f t="shared" si="10"/>
        <v>3.7930111662034277E-2</v>
      </c>
      <c r="O33" s="195">
        <f t="shared" si="10"/>
        <v>8.034225801916163E-2</v>
      </c>
      <c r="P33" s="195">
        <f t="shared" si="10"/>
        <v>0</v>
      </c>
      <c r="Q33" s="195">
        <f t="shared" si="10"/>
        <v>5.4165878045092583E-2</v>
      </c>
      <c r="R33" s="195">
        <f t="shared" si="10"/>
        <v>2.9854327467695129E-2</v>
      </c>
      <c r="S33" s="195">
        <f t="shared" si="10"/>
        <v>0</v>
      </c>
      <c r="T33" s="195">
        <f t="shared" si="10"/>
        <v>0</v>
      </c>
      <c r="U33" s="195">
        <f t="shared" si="10"/>
        <v>0</v>
      </c>
      <c r="V33" s="195">
        <f t="shared" si="10"/>
        <v>8.3645790730503836E-2</v>
      </c>
      <c r="W33" s="195">
        <f t="shared" si="10"/>
        <v>7.3332995962392773E-3</v>
      </c>
      <c r="X33" s="195">
        <f t="shared" si="10"/>
        <v>4.6949863023774623E-2</v>
      </c>
      <c r="Y33" s="195">
        <f t="shared" si="10"/>
        <v>0</v>
      </c>
      <c r="Z33" s="195">
        <f t="shared" si="10"/>
        <v>0</v>
      </c>
      <c r="AA33" s="195">
        <f t="shared" si="10"/>
        <v>0</v>
      </c>
      <c r="AB33" s="195">
        <f t="shared" si="10"/>
        <v>0</v>
      </c>
      <c r="AC33" s="195">
        <f t="shared" si="10"/>
        <v>1.2942520970119602E-2</v>
      </c>
      <c r="AD33" s="195">
        <f t="shared" si="10"/>
        <v>0</v>
      </c>
      <c r="AE33" s="195">
        <f t="shared" si="10"/>
        <v>1.2870951288152485E-2</v>
      </c>
      <c r="AF33" s="195">
        <f t="shared" si="10"/>
        <v>7.1796891082433492E-2</v>
      </c>
      <c r="AG33" s="195">
        <f t="shared" si="10"/>
        <v>1.9315859838602192E-2</v>
      </c>
      <c r="AH33" s="195">
        <f t="shared" si="10"/>
        <v>4.4171445280855301E-2</v>
      </c>
      <c r="AI33" s="195">
        <f t="shared" si="10"/>
        <v>0</v>
      </c>
      <c r="AJ33" s="195">
        <f t="shared" si="10"/>
        <v>0</v>
      </c>
      <c r="AK33" s="195">
        <f t="shared" si="10"/>
        <v>3.6627806335060582E-2</v>
      </c>
      <c r="AL33" s="195">
        <f t="shared" si="10"/>
        <v>0</v>
      </c>
      <c r="AM33" s="195">
        <f t="shared" si="10"/>
        <v>1.9903696728903995E-2</v>
      </c>
      <c r="AN33" s="195">
        <f t="shared" si="10"/>
        <v>1.4814814814814814E-2</v>
      </c>
      <c r="AO33" s="195">
        <f t="shared" si="10"/>
        <v>9.2747671332449724E-2</v>
      </c>
      <c r="AP33" s="195">
        <f t="shared" si="10"/>
        <v>1.3064850652425979E-2</v>
      </c>
      <c r="AQ33" s="195">
        <f t="shared" si="10"/>
        <v>0</v>
      </c>
      <c r="AR33" s="195">
        <f t="shared" si="10"/>
        <v>0</v>
      </c>
      <c r="AS33" s="195">
        <f t="shared" si="10"/>
        <v>0</v>
      </c>
      <c r="AT33" s="195">
        <f t="shared" si="10"/>
        <v>0</v>
      </c>
      <c r="AU33" s="195">
        <f t="shared" si="10"/>
        <v>0</v>
      </c>
      <c r="AV33" s="195">
        <f t="shared" si="10"/>
        <v>0</v>
      </c>
      <c r="AW33" s="195">
        <f t="shared" si="10"/>
        <v>3.7812288993923027E-2</v>
      </c>
      <c r="AX33" s="195">
        <f t="shared" si="10"/>
        <v>2.9865604778496764E-2</v>
      </c>
      <c r="AY33" s="195">
        <f t="shared" si="10"/>
        <v>4.8128342245989303E-2</v>
      </c>
      <c r="AZ33" s="195">
        <f t="shared" si="10"/>
        <v>0</v>
      </c>
      <c r="BA33" s="195">
        <f t="shared" si="10"/>
        <v>0</v>
      </c>
      <c r="BB33" s="195">
        <f t="shared" si="10"/>
        <v>0</v>
      </c>
      <c r="BC33" s="195">
        <f t="shared" si="10"/>
        <v>0</v>
      </c>
      <c r="BD33" s="195"/>
      <c r="BE33" s="433">
        <f ca="1">IFERROR(BE31/(SUM(BE27:BE31)),"")</f>
        <v>1.3254357430693791E-2</v>
      </c>
    </row>
    <row r="34" spans="1:57" ht="14.25" x14ac:dyDescent="0.2"/>
    <row r="36" spans="1:57" ht="20.100000000000001" customHeight="1" x14ac:dyDescent="0.2">
      <c r="A36" s="427" t="s">
        <v>97</v>
      </c>
    </row>
    <row r="37" spans="1:57" ht="14.25" x14ac:dyDescent="0.2">
      <c r="A37" s="436" t="s">
        <v>96</v>
      </c>
    </row>
    <row r="38" spans="1:57" ht="14.25" x14ac:dyDescent="0.2">
      <c r="A38" s="437" t="s">
        <v>117</v>
      </c>
    </row>
    <row r="39" spans="1:57" ht="14.25" x14ac:dyDescent="0.2">
      <c r="A39" s="438" t="s">
        <v>95</v>
      </c>
    </row>
  </sheetData>
  <conditionalFormatting sqref="B11">
    <cfRule type="colorScale" priority="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B12">
    <cfRule type="colorScale" priority="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B13">
    <cfRule type="colorScale" priority="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B21">
    <cfRule type="colorScale" priority="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B22">
    <cfRule type="colorScale" priority="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B23">
    <cfRule type="colorScale" priority="1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B32">
    <cfRule type="colorScale" priority="11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B33">
    <cfRule type="colorScale" priority="12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B10:C10 E10:AQ10">
    <cfRule type="expression" dxfId="57" priority="2">
      <formula>AND(B$10&lt;#REF!,B$7&gt;#REF!)</formula>
    </cfRule>
    <cfRule type="expression" dxfId="56" priority="1">
      <formula>AND(B$1&gt;#REF!,B$7&lt;#REF!)</formula>
    </cfRule>
  </conditionalFormatting>
  <conditionalFormatting sqref="B20:AQ20">
    <cfRule type="expression" dxfId="55" priority="3">
      <formula>AND(B$20&lt;#REF!,B$17&gt;#REF!)</formula>
    </cfRule>
    <cfRule type="expression" dxfId="54" priority="4">
      <formula>AND(B$20&gt;#REF!,B$17&lt;#REF!)</formula>
    </cfRule>
  </conditionalFormatting>
  <conditionalFormatting sqref="C11">
    <cfRule type="colorScale" priority="1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C12">
    <cfRule type="colorScale" priority="1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C13">
    <cfRule type="colorScale" priority="1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C21">
    <cfRule type="colorScale" priority="1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C22">
    <cfRule type="colorScale" priority="1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C23">
    <cfRule type="colorScale" priority="1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C32">
    <cfRule type="colorScale" priority="19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C33">
    <cfRule type="colorScale" priority="20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D11">
    <cfRule type="colorScale" priority="2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D12">
    <cfRule type="colorScale" priority="2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D13">
    <cfRule type="colorScale" priority="2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D21">
    <cfRule type="colorScale" priority="2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D22">
    <cfRule type="colorScale" priority="2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D23">
    <cfRule type="colorScale" priority="2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D32">
    <cfRule type="colorScale" priority="27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D33">
    <cfRule type="colorScale" priority="28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E11:J11">
    <cfRule type="colorScale" priority="2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E12:J12">
    <cfRule type="colorScale" priority="3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E13:J13">
    <cfRule type="colorScale" priority="3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E21:J21">
    <cfRule type="colorScale" priority="3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E22:J22">
    <cfRule type="colorScale" priority="3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E23:J23">
    <cfRule type="colorScale" priority="3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E32:J32">
    <cfRule type="colorScale" priority="35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E33:J33">
    <cfRule type="colorScale" priority="36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K11:S11">
    <cfRule type="colorScale" priority="3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K12:S12">
    <cfRule type="colorScale" priority="3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K13:S13">
    <cfRule type="colorScale" priority="3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K21:S21">
    <cfRule type="colorScale" priority="4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K22:S22">
    <cfRule type="colorScale" priority="4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K23:S23">
    <cfRule type="colorScale" priority="4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K32:S32">
    <cfRule type="colorScale" priority="43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K33:S33">
    <cfRule type="colorScale" priority="44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T11:V11">
    <cfRule type="colorScale" priority="4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T12:V12">
    <cfRule type="colorScale" priority="4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T13:V13">
    <cfRule type="colorScale" priority="4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T21:V21">
    <cfRule type="colorScale" priority="4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T22:V22">
    <cfRule type="colorScale" priority="4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T23:V23">
    <cfRule type="colorScale" priority="5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T32:V32">
    <cfRule type="colorScale" priority="51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T33:V33">
    <cfRule type="colorScale" priority="52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W11">
    <cfRule type="colorScale" priority="5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W12">
    <cfRule type="colorScale" priority="5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W13">
    <cfRule type="colorScale" priority="5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W21">
    <cfRule type="colorScale" priority="5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W22">
    <cfRule type="colorScale" priority="5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W23">
    <cfRule type="colorScale" priority="5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W32">
    <cfRule type="colorScale" priority="59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W33">
    <cfRule type="colorScale" priority="60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X11">
    <cfRule type="colorScale" priority="6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X12">
    <cfRule type="colorScale" priority="6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X13">
    <cfRule type="colorScale" priority="6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X21">
    <cfRule type="colorScale" priority="6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X22">
    <cfRule type="colorScale" priority="6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X23">
    <cfRule type="colorScale" priority="6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X32">
    <cfRule type="colorScale" priority="67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X33">
    <cfRule type="colorScale" priority="68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Y11">
    <cfRule type="colorScale" priority="6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Y12">
    <cfRule type="colorScale" priority="7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Y13">
    <cfRule type="colorScale" priority="7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Y21">
    <cfRule type="colorScale" priority="7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Y22">
    <cfRule type="colorScale" priority="7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Y23">
    <cfRule type="colorScale" priority="7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Y32">
    <cfRule type="colorScale" priority="75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Y33">
    <cfRule type="colorScale" priority="76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Z11">
    <cfRule type="colorScale" priority="7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Z12">
    <cfRule type="colorScale" priority="7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Z13">
    <cfRule type="colorScale" priority="7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Z21">
    <cfRule type="colorScale" priority="8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Z22">
    <cfRule type="colorScale" priority="8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Z23">
    <cfRule type="colorScale" priority="8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Z32">
    <cfRule type="colorScale" priority="83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Z33">
    <cfRule type="colorScale" priority="84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A11">
    <cfRule type="colorScale" priority="8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A12">
    <cfRule type="colorScale" priority="8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A13">
    <cfRule type="colorScale" priority="8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A21">
    <cfRule type="colorScale" priority="8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A22">
    <cfRule type="colorScale" priority="8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A23">
    <cfRule type="colorScale" priority="9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A32">
    <cfRule type="colorScale" priority="91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A33">
    <cfRule type="colorScale" priority="92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B11">
    <cfRule type="colorScale" priority="9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B12">
    <cfRule type="colorScale" priority="9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B13">
    <cfRule type="colorScale" priority="9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B21">
    <cfRule type="colorScale" priority="9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B22">
    <cfRule type="colorScale" priority="9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B23">
    <cfRule type="colorScale" priority="9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B32">
    <cfRule type="colorScale" priority="99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B33">
    <cfRule type="colorScale" priority="100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C11">
    <cfRule type="colorScale" priority="10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C12">
    <cfRule type="colorScale" priority="10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C13">
    <cfRule type="colorScale" priority="10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C21">
    <cfRule type="colorScale" priority="10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C22">
    <cfRule type="colorScale" priority="10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C23">
    <cfRule type="colorScale" priority="10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C32">
    <cfRule type="colorScale" priority="107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C33">
    <cfRule type="colorScale" priority="108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D11">
    <cfRule type="colorScale" priority="10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D12">
    <cfRule type="colorScale" priority="11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D13">
    <cfRule type="colorScale" priority="11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D21">
    <cfRule type="colorScale" priority="11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D22">
    <cfRule type="colorScale" priority="11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D23">
    <cfRule type="colorScale" priority="11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D32">
    <cfRule type="colorScale" priority="115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D33">
    <cfRule type="colorScale" priority="116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E11">
    <cfRule type="colorScale" priority="11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E12">
    <cfRule type="colorScale" priority="11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E13">
    <cfRule type="colorScale" priority="11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E21">
    <cfRule type="colorScale" priority="12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E22">
    <cfRule type="colorScale" priority="12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E23">
    <cfRule type="colorScale" priority="12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E32">
    <cfRule type="colorScale" priority="123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E33">
    <cfRule type="colorScale" priority="124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F11">
    <cfRule type="colorScale" priority="12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F12">
    <cfRule type="colorScale" priority="12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F13">
    <cfRule type="colorScale" priority="12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F21">
    <cfRule type="colorScale" priority="12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F22">
    <cfRule type="colorScale" priority="12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F23">
    <cfRule type="colorScale" priority="13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F32">
    <cfRule type="colorScale" priority="131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F33">
    <cfRule type="colorScale" priority="132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G11">
    <cfRule type="colorScale" priority="13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G12">
    <cfRule type="colorScale" priority="13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G13">
    <cfRule type="colorScale" priority="13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G21">
    <cfRule type="colorScale" priority="13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G22">
    <cfRule type="colorScale" priority="13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G23">
    <cfRule type="colorScale" priority="13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G32">
    <cfRule type="colorScale" priority="139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G33">
    <cfRule type="colorScale" priority="140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H11">
    <cfRule type="colorScale" priority="14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H12">
    <cfRule type="colorScale" priority="14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H13">
    <cfRule type="colorScale" priority="14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H21">
    <cfRule type="colorScale" priority="14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H22">
    <cfRule type="colorScale" priority="14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H23">
    <cfRule type="colorScale" priority="14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H32">
    <cfRule type="colorScale" priority="147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H33">
    <cfRule type="colorScale" priority="148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I11:BD11">
    <cfRule type="colorScale" priority="14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I12:BD12">
    <cfRule type="colorScale" priority="15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I13:BD13">
    <cfRule type="colorScale" priority="15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I21:BD21">
    <cfRule type="colorScale" priority="15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I22:BD22">
    <cfRule type="colorScale" priority="15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I23:BD23">
    <cfRule type="colorScale" priority="15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I32:BD32">
    <cfRule type="colorScale" priority="155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I33:BD33">
    <cfRule type="colorScale" priority="156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pageMargins left="0.25" right="0.17" top="0.5" bottom="0.75" header="0.3" footer="0.3"/>
  <pageSetup paperSize="9" orientation="landscape" r:id="rId1"/>
  <headerFooter>
    <oddFooter>&amp;L&amp;8Report Date: &amp;D&amp;T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E1BB-9015-4A9D-B59E-314AFA594EED}">
  <sheetPr codeName="Sheet23">
    <tabColor rgb="FF92D050"/>
    <pageSetUpPr fitToPage="1"/>
  </sheetPr>
  <dimension ref="A1:BH29"/>
  <sheetViews>
    <sheetView showGridLines="0" zoomScale="80" zoomScaleNormal="80" workbookViewId="0">
      <pane xSplit="1" topLeftCell="AR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Col="1" x14ac:dyDescent="0.2"/>
  <cols>
    <col min="1" max="1" width="17.42578125" style="416" customWidth="1"/>
    <col min="2" max="36" width="7.7109375" style="414" hidden="1" customWidth="1" outlineLevel="1"/>
    <col min="37" max="43" width="8.5703125" style="414" hidden="1" customWidth="1" outlineLevel="1"/>
    <col min="44" max="56" width="8.5703125" style="414" customWidth="1" outlineLevel="1"/>
    <col min="57" max="57" width="8.42578125" style="414" customWidth="1"/>
    <col min="58" max="58" width="7.85546875" style="414" customWidth="1"/>
    <col min="59" max="63" width="7.85546875" style="416" customWidth="1"/>
    <col min="64" max="64" width="7.7109375" style="416" customWidth="1"/>
    <col min="65" max="68" width="7.85546875" style="416" customWidth="1"/>
    <col min="69" max="69" width="8" style="416" customWidth="1"/>
    <col min="70" max="73" width="7.85546875" style="416" customWidth="1"/>
    <col min="74" max="16384" width="9.140625" style="416"/>
  </cols>
  <sheetData>
    <row r="1" spans="1:60" ht="20.100000000000001" customHeight="1" x14ac:dyDescent="0.2">
      <c r="A1" s="413" t="s">
        <v>199</v>
      </c>
    </row>
    <row r="2" spans="1:60" ht="20.100000000000001" customHeight="1" x14ac:dyDescent="0.2">
      <c r="A2" s="416" t="s">
        <v>207</v>
      </c>
      <c r="BE2" s="439"/>
    </row>
    <row r="3" spans="1:60" ht="8.4499999999999993" customHeight="1" x14ac:dyDescent="0.2">
      <c r="BE3" s="439"/>
    </row>
    <row r="4" spans="1:60" ht="15" x14ac:dyDescent="0.2">
      <c r="A4" s="419" t="s">
        <v>16</v>
      </c>
      <c r="B4" s="414" t="s">
        <v>138</v>
      </c>
      <c r="BG4" s="418"/>
      <c r="BH4" s="418"/>
    </row>
    <row r="5" spans="1:60" s="420" customFormat="1" ht="25.5" customHeight="1" thickBot="1" x14ac:dyDescent="0.25">
      <c r="B5" s="421" t="s">
        <v>120</v>
      </c>
      <c r="C5" s="421" t="s">
        <v>121</v>
      </c>
      <c r="D5" s="421" t="s">
        <v>122</v>
      </c>
      <c r="E5" s="421" t="s">
        <v>123</v>
      </c>
      <c r="F5" s="421" t="s">
        <v>124</v>
      </c>
      <c r="G5" s="421" t="s">
        <v>125</v>
      </c>
      <c r="H5" s="421" t="s">
        <v>126</v>
      </c>
      <c r="I5" s="421" t="s">
        <v>127</v>
      </c>
      <c r="J5" s="421" t="s">
        <v>128</v>
      </c>
      <c r="K5" s="421" t="s">
        <v>129</v>
      </c>
      <c r="L5" s="421" t="s">
        <v>130</v>
      </c>
      <c r="M5" s="421" t="s">
        <v>131</v>
      </c>
      <c r="N5" s="421" t="s">
        <v>137</v>
      </c>
      <c r="O5" s="421" t="s">
        <v>132</v>
      </c>
      <c r="P5" s="421" t="s">
        <v>133</v>
      </c>
      <c r="Q5" s="421" t="s">
        <v>134</v>
      </c>
      <c r="R5" s="421" t="s">
        <v>135</v>
      </c>
      <c r="S5" s="421" t="s">
        <v>136</v>
      </c>
      <c r="T5" s="422" t="s">
        <v>139</v>
      </c>
      <c r="U5" s="422" t="s">
        <v>140</v>
      </c>
      <c r="V5" s="422" t="s">
        <v>141</v>
      </c>
      <c r="W5" s="422" t="s">
        <v>142</v>
      </c>
      <c r="X5" s="422" t="s">
        <v>143</v>
      </c>
      <c r="Y5" s="422" t="s">
        <v>144</v>
      </c>
      <c r="Z5" s="422" t="s">
        <v>145</v>
      </c>
      <c r="AA5" s="422" t="s">
        <v>146</v>
      </c>
      <c r="AB5" s="422" t="s">
        <v>147</v>
      </c>
      <c r="AC5" s="422" t="s">
        <v>148</v>
      </c>
      <c r="AD5" s="422" t="s">
        <v>149</v>
      </c>
      <c r="AE5" s="422" t="s">
        <v>150</v>
      </c>
      <c r="AF5" s="422" t="s">
        <v>152</v>
      </c>
      <c r="AG5" s="422" t="s">
        <v>155</v>
      </c>
      <c r="AH5" s="422" t="s">
        <v>156</v>
      </c>
      <c r="AI5" s="422" t="s">
        <v>159</v>
      </c>
      <c r="AJ5" s="422" t="s">
        <v>161</v>
      </c>
      <c r="AK5" s="422" t="s">
        <v>164</v>
      </c>
      <c r="AL5" s="422" t="s">
        <v>166</v>
      </c>
      <c r="AM5" s="422" t="s">
        <v>167</v>
      </c>
      <c r="AN5" s="422" t="s">
        <v>170</v>
      </c>
      <c r="AO5" s="422" t="s">
        <v>173</v>
      </c>
      <c r="AP5" s="422" t="s">
        <v>175</v>
      </c>
      <c r="AQ5" s="422" t="s">
        <v>177</v>
      </c>
      <c r="AR5" s="424" t="s">
        <v>179</v>
      </c>
      <c r="AS5" s="424" t="s">
        <v>180</v>
      </c>
      <c r="AT5" s="424" t="s">
        <v>182</v>
      </c>
      <c r="AU5" s="424" t="s">
        <v>185</v>
      </c>
      <c r="AV5" s="424" t="s">
        <v>188</v>
      </c>
      <c r="AW5" s="424" t="s">
        <v>189</v>
      </c>
      <c r="AX5" s="424" t="s">
        <v>190</v>
      </c>
      <c r="AY5" s="424" t="s">
        <v>191</v>
      </c>
      <c r="AZ5" s="424" t="s">
        <v>192</v>
      </c>
      <c r="BA5" s="424" t="s">
        <v>193</v>
      </c>
      <c r="BB5" s="424" t="s">
        <v>195</v>
      </c>
      <c r="BC5" s="424" t="s">
        <v>201</v>
      </c>
      <c r="BD5" s="424" t="s">
        <v>202</v>
      </c>
      <c r="BE5" s="421" t="s">
        <v>61</v>
      </c>
      <c r="BF5" s="425"/>
      <c r="BG5" s="426"/>
      <c r="BH5" s="426"/>
    </row>
    <row r="6" spans="1:60" ht="21" customHeight="1" x14ac:dyDescent="0.2">
      <c r="A6" s="427" t="s">
        <v>53</v>
      </c>
      <c r="B6" s="414" t="s">
        <v>184</v>
      </c>
    </row>
    <row r="7" spans="1:60" ht="15" x14ac:dyDescent="0.2">
      <c r="A7" s="416" t="s">
        <v>26</v>
      </c>
      <c r="B7" s="444">
        <v>1.674644</v>
      </c>
      <c r="C7" s="444">
        <v>1.134093</v>
      </c>
      <c r="D7" s="444">
        <v>1.2</v>
      </c>
      <c r="E7" s="444">
        <v>0.4</v>
      </c>
      <c r="F7" s="444">
        <v>0.82942300000000002</v>
      </c>
      <c r="G7" s="444">
        <v>0.69518000000000002</v>
      </c>
      <c r="H7" s="444">
        <v>0.81856700000000004</v>
      </c>
      <c r="I7" s="444">
        <v>0.70068900000000001</v>
      </c>
      <c r="J7" s="444">
        <v>1.8381179999999999</v>
      </c>
      <c r="K7" s="444">
        <v>1.726094</v>
      </c>
      <c r="L7" s="444">
        <v>2.4304160000000001</v>
      </c>
      <c r="M7" s="444">
        <v>7.4518940000000002</v>
      </c>
      <c r="N7" s="444">
        <v>4.6762410000000001</v>
      </c>
      <c r="O7" s="444">
        <v>1.9587680000000001</v>
      </c>
      <c r="P7" s="269">
        <v>0.47407100000000002</v>
      </c>
      <c r="Q7" s="269">
        <v>1.6210230000000001</v>
      </c>
      <c r="R7" s="281">
        <v>2.979085</v>
      </c>
      <c r="S7" s="281">
        <v>2.6953079999999998</v>
      </c>
      <c r="T7" s="282">
        <v>2.2304439999999999</v>
      </c>
      <c r="U7" s="282">
        <v>2.2154530000000001</v>
      </c>
      <c r="V7" s="282">
        <v>4.223681</v>
      </c>
      <c r="W7" s="282">
        <v>3.3823099999999999</v>
      </c>
      <c r="X7" s="282">
        <v>2.9696720000000001</v>
      </c>
      <c r="Y7" s="282">
        <v>4.5298800000000004</v>
      </c>
      <c r="Z7" s="282">
        <v>3.435362</v>
      </c>
      <c r="AA7" s="282">
        <v>3.5280010000000002</v>
      </c>
      <c r="AB7" s="282">
        <v>2.5643220000000002</v>
      </c>
      <c r="AC7" s="282">
        <v>3.3290730000000002</v>
      </c>
      <c r="AD7" s="282">
        <v>2.3061219999999998</v>
      </c>
      <c r="AE7" s="282">
        <v>4.2998909999999997</v>
      </c>
      <c r="AF7" s="282">
        <v>5.0816379999999999</v>
      </c>
      <c r="AG7" s="282">
        <v>4.2557710000000002</v>
      </c>
      <c r="AH7" s="282">
        <v>5.47</v>
      </c>
      <c r="AI7" s="282">
        <v>2.333933</v>
      </c>
      <c r="AJ7" s="282">
        <v>1.3532459999999999</v>
      </c>
      <c r="AK7" s="282">
        <v>3.4823599999999999</v>
      </c>
      <c r="AL7" s="282">
        <v>3.343499</v>
      </c>
      <c r="AM7" s="282">
        <v>1.385956</v>
      </c>
      <c r="AN7" s="282">
        <v>4.47</v>
      </c>
      <c r="AO7" s="282">
        <v>3.878412</v>
      </c>
      <c r="AP7" s="282">
        <v>6.1689189999999998</v>
      </c>
      <c r="AQ7" s="282">
        <v>6.52</v>
      </c>
      <c r="AR7" s="441">
        <f>'Express-Lhr'!AS12-'Express-Lhr'!AS11</f>
        <v>24727</v>
      </c>
      <c r="AS7" s="441">
        <f>'Express-Lhr'!AT12-'Express-Lhr'!AT11</f>
        <v>19430</v>
      </c>
      <c r="AT7" s="441">
        <f>'Express-Lhr'!AU12-'Express-Lhr'!AU11</f>
        <v>21220</v>
      </c>
      <c r="AU7" s="441">
        <f>'Express-Lhr'!AV12-'Express-Lhr'!AV11</f>
        <v>14745</v>
      </c>
      <c r="AV7" s="441">
        <f>'Express-Lhr'!AW12-'Express-Lhr'!AW11</f>
        <v>17591</v>
      </c>
      <c r="AW7" s="441">
        <f>'Express-Lhr'!AX12-'Express-Lhr'!AX11</f>
        <v>15617</v>
      </c>
      <c r="AX7" s="441">
        <f>'Express-Lhr'!AY12-'Express-Lhr'!AY11</f>
        <v>19902</v>
      </c>
      <c r="AY7" s="441">
        <f>'Express-Lhr'!AZ12-'Express-Lhr'!AZ11</f>
        <v>65072</v>
      </c>
      <c r="AZ7" s="441">
        <f>'Express-Lhr'!BA12-'Express-Lhr'!BA11</f>
        <v>22319</v>
      </c>
      <c r="BA7" s="441">
        <f>'Express-Lhr'!BB12-'Express-Lhr'!BB11</f>
        <v>11350</v>
      </c>
      <c r="BB7" s="441">
        <f>'Express-Lhr'!BC12-'Express-Lhr'!BC11</f>
        <v>14518</v>
      </c>
      <c r="BC7" s="441">
        <f>'Express-Lhr'!BD12-'Express-Lhr'!BD11</f>
        <v>16209</v>
      </c>
      <c r="BD7" s="441"/>
      <c r="BE7" s="442">
        <f ca="1">SUM(OFFSET(BE7,0,-1,):OFFSET(BE7,0,-12))</f>
        <v>237973</v>
      </c>
    </row>
    <row r="8" spans="1:60" ht="15" x14ac:dyDescent="0.2">
      <c r="A8" s="416" t="s">
        <v>29</v>
      </c>
      <c r="B8" s="444">
        <v>1.7087330000000001</v>
      </c>
      <c r="C8" s="444">
        <v>1.5482720000000001</v>
      </c>
      <c r="D8" s="444">
        <v>1.6</v>
      </c>
      <c r="E8" s="444">
        <v>1.2</v>
      </c>
      <c r="F8" s="444">
        <v>1.3633169999999999</v>
      </c>
      <c r="G8" s="444">
        <v>2.2654649999999998</v>
      </c>
      <c r="H8" s="444">
        <v>1.686868</v>
      </c>
      <c r="I8" s="444">
        <v>2.5489809999999999</v>
      </c>
      <c r="J8" s="444">
        <v>2.4033310000000001</v>
      </c>
      <c r="K8" s="444">
        <v>2.7179829999999998</v>
      </c>
      <c r="L8" s="444">
        <v>3.3545850000000002</v>
      </c>
      <c r="M8" s="444">
        <v>3.8808639999999999</v>
      </c>
      <c r="N8" s="444">
        <v>2.0507439999999999</v>
      </c>
      <c r="O8" s="444">
        <v>1.499841</v>
      </c>
      <c r="P8" s="269">
        <v>4.5821110000000003</v>
      </c>
      <c r="Q8" s="269">
        <v>1.844508</v>
      </c>
      <c r="R8" s="281">
        <v>1.227479</v>
      </c>
      <c r="S8" s="281">
        <v>1.788467</v>
      </c>
      <c r="T8" s="282">
        <v>1.5986130000000001</v>
      </c>
      <c r="U8" s="282">
        <v>0.86029</v>
      </c>
      <c r="V8" s="282">
        <v>1.29939</v>
      </c>
      <c r="W8" s="282">
        <v>1.7650110000000001</v>
      </c>
      <c r="X8" s="282">
        <v>2.3129330000000001</v>
      </c>
      <c r="Y8" s="282">
        <v>2.1572490000000002</v>
      </c>
      <c r="Z8" s="282">
        <v>1.3464480000000001</v>
      </c>
      <c r="AA8" s="282">
        <v>1.17567</v>
      </c>
      <c r="AB8" s="282">
        <v>1.528008</v>
      </c>
      <c r="AC8" s="282">
        <v>1.547123</v>
      </c>
      <c r="AD8" s="282">
        <v>0.99574300000000004</v>
      </c>
      <c r="AE8" s="282">
        <v>1.1931240000000001</v>
      </c>
      <c r="AF8" s="282">
        <v>1.5340119999999999</v>
      </c>
      <c r="AG8" s="282">
        <v>1.9347490000000001</v>
      </c>
      <c r="AH8" s="282">
        <v>1.66</v>
      </c>
      <c r="AI8" s="282">
        <v>1.608455</v>
      </c>
      <c r="AJ8" s="282">
        <v>1.2249479999999999</v>
      </c>
      <c r="AK8" s="282">
        <v>1.214237</v>
      </c>
      <c r="AL8" s="282">
        <v>0.87910600000000005</v>
      </c>
      <c r="AM8" s="282">
        <v>0.74314100000000005</v>
      </c>
      <c r="AN8" s="282">
        <v>1.31</v>
      </c>
      <c r="AO8" s="282">
        <v>2.5675249999999998</v>
      </c>
      <c r="AP8" s="282">
        <v>2.4435310000000001</v>
      </c>
      <c r="AQ8" s="282">
        <v>1.5</v>
      </c>
      <c r="AR8" s="441">
        <f>'Express-Lhr'!AS19-'Express-Lhr'!AS18</f>
        <v>6887</v>
      </c>
      <c r="AS8" s="441">
        <f>'Express-Lhr'!AT19-'Express-Lhr'!AT18</f>
        <v>7722</v>
      </c>
      <c r="AT8" s="441">
        <f>'Express-Lhr'!AU19-'Express-Lhr'!AU18</f>
        <v>23480</v>
      </c>
      <c r="AU8" s="441">
        <f>'Express-Lhr'!AV19-'Express-Lhr'!AV18</f>
        <v>30835</v>
      </c>
      <c r="AV8" s="441">
        <f>'Express-Lhr'!AW19-'Express-Lhr'!AW18</f>
        <v>9237</v>
      </c>
      <c r="AW8" s="441">
        <f>'Express-Lhr'!AX19-'Express-Lhr'!AX18</f>
        <v>8412</v>
      </c>
      <c r="AX8" s="441">
        <f>'Express-Lhr'!AY19-'Express-Lhr'!AY18</f>
        <v>9577</v>
      </c>
      <c r="AY8" s="441">
        <f>'Express-Lhr'!AZ19-'Express-Lhr'!AZ18</f>
        <v>60139</v>
      </c>
      <c r="AZ8" s="441">
        <f>'Express-Lhr'!BA19-'Express-Lhr'!BA18</f>
        <v>15058</v>
      </c>
      <c r="BA8" s="441">
        <f>'Express-Lhr'!BB19-'Express-Lhr'!BB18</f>
        <v>12100</v>
      </c>
      <c r="BB8" s="441">
        <f>'Express-Lhr'!BC19-'Express-Lhr'!BC18</f>
        <v>9681</v>
      </c>
      <c r="BC8" s="441">
        <f>'Express-Lhr'!BD19-'Express-Lhr'!BD18</f>
        <v>6522</v>
      </c>
      <c r="BD8" s="441"/>
      <c r="BE8" s="442">
        <f ca="1">SUM(OFFSET(BE8,0,-1,):OFFSET(BE8,0,-12))</f>
        <v>192763</v>
      </c>
    </row>
    <row r="9" spans="1:60" ht="15" x14ac:dyDescent="0.2">
      <c r="A9" s="416" t="s">
        <v>30</v>
      </c>
      <c r="B9" s="444">
        <v>0.983151</v>
      </c>
      <c r="C9" s="444">
        <v>0.68792699999999996</v>
      </c>
      <c r="D9" s="444">
        <v>1.1000000000000001</v>
      </c>
      <c r="E9" s="444">
        <v>1.1000000000000001</v>
      </c>
      <c r="F9" s="444">
        <v>0.64205000000000001</v>
      </c>
      <c r="G9" s="444">
        <v>0.69223900000000005</v>
      </c>
      <c r="H9" s="444">
        <v>0.46287400000000001</v>
      </c>
      <c r="I9" s="444">
        <v>0.98482700000000001</v>
      </c>
      <c r="J9" s="444">
        <v>0.61041900000000004</v>
      </c>
      <c r="K9" s="444">
        <v>0.84933599999999998</v>
      </c>
      <c r="L9" s="444">
        <v>1.946043</v>
      </c>
      <c r="M9" s="444">
        <v>1.5561020000000001</v>
      </c>
      <c r="N9" s="444">
        <v>1.473781</v>
      </c>
      <c r="O9" s="444">
        <v>1.625982</v>
      </c>
      <c r="P9" s="269">
        <v>2.564228</v>
      </c>
      <c r="Q9" s="269">
        <v>1.6210230000000001</v>
      </c>
      <c r="R9" s="281">
        <v>1.393219</v>
      </c>
      <c r="S9" s="281">
        <v>0.96030899999999997</v>
      </c>
      <c r="T9" s="282">
        <v>0.98086300000000004</v>
      </c>
      <c r="U9" s="282">
        <v>0.99880899999999995</v>
      </c>
      <c r="V9" s="282">
        <v>0.97288399999999997</v>
      </c>
      <c r="W9" s="282">
        <v>1.964326</v>
      </c>
      <c r="X9" s="282">
        <v>0.96285500000000002</v>
      </c>
      <c r="Y9" s="282">
        <v>1.3662510000000001</v>
      </c>
      <c r="Z9" s="282">
        <v>1.0825910000000001</v>
      </c>
      <c r="AA9" s="282">
        <v>1.007047</v>
      </c>
      <c r="AB9" s="282">
        <v>1.4050130000000001</v>
      </c>
      <c r="AC9" s="282">
        <v>1.348179</v>
      </c>
      <c r="AD9" s="282">
        <v>0.96798899999999999</v>
      </c>
      <c r="AE9" s="282">
        <v>1.0626</v>
      </c>
      <c r="AF9" s="282">
        <v>1.70929</v>
      </c>
      <c r="AG9" s="282">
        <v>1.4479769999999998</v>
      </c>
      <c r="AH9" s="282">
        <v>1.43</v>
      </c>
      <c r="AI9" s="282">
        <v>1.1580760000000001</v>
      </c>
      <c r="AJ9" s="282">
        <v>1.1786399999999999</v>
      </c>
      <c r="AK9" s="282">
        <v>1.410666</v>
      </c>
      <c r="AL9" s="282">
        <v>2.5967980000000002</v>
      </c>
      <c r="AM9" s="282">
        <v>1.9501649999999999</v>
      </c>
      <c r="AN9" s="282">
        <v>1.22</v>
      </c>
      <c r="AO9" s="282">
        <v>1.197149</v>
      </c>
      <c r="AP9" s="282">
        <v>0.88967099999999999</v>
      </c>
      <c r="AQ9" s="282">
        <v>1.1599999999999999</v>
      </c>
      <c r="AR9" s="441">
        <f>'Express-Lhr'!AS26-'Express-Lhr'!AS25</f>
        <v>10082</v>
      </c>
      <c r="AS9" s="441">
        <f>'Express-Lhr'!AT26-'Express-Lhr'!AT25</f>
        <v>12417</v>
      </c>
      <c r="AT9" s="441">
        <f>'Express-Lhr'!AU26-'Express-Lhr'!AU25</f>
        <v>17503</v>
      </c>
      <c r="AU9" s="441">
        <f>'Express-Lhr'!AV26-'Express-Lhr'!AV25</f>
        <v>9737</v>
      </c>
      <c r="AV9" s="441">
        <f>'Express-Lhr'!AW26-'Express-Lhr'!AW25</f>
        <v>10065</v>
      </c>
      <c r="AW9" s="441">
        <f>'Express-Lhr'!AX26-'Express-Lhr'!AX25</f>
        <v>5722</v>
      </c>
      <c r="AX9" s="441">
        <f>'Express-Lhr'!AY26-'Express-Lhr'!AY25</f>
        <v>7327</v>
      </c>
      <c r="AY9" s="441">
        <f>'Express-Lhr'!AZ26-'Express-Lhr'!AZ25</f>
        <v>85671</v>
      </c>
      <c r="AZ9" s="441">
        <f>'Express-Lhr'!BA26-'Express-Lhr'!BA25</f>
        <v>12372</v>
      </c>
      <c r="BA9" s="441">
        <f>'Express-Lhr'!BB26-'Express-Lhr'!BB25</f>
        <v>8255</v>
      </c>
      <c r="BB9" s="441">
        <f>'Express-Lhr'!BC26-'Express-Lhr'!BC25</f>
        <v>12342</v>
      </c>
      <c r="BC9" s="441">
        <f>'Express-Lhr'!BD26-'Express-Lhr'!BD25</f>
        <v>8508</v>
      </c>
      <c r="BD9" s="441"/>
      <c r="BE9" s="442">
        <f ca="1">SUM(OFFSET(BE9,0,-1,):OFFSET(BE9,0,-12))</f>
        <v>189919</v>
      </c>
    </row>
    <row r="10" spans="1:60" s="419" customFormat="1" ht="15" x14ac:dyDescent="0.2">
      <c r="A10" s="419" t="s">
        <v>31</v>
      </c>
      <c r="B10" s="445">
        <v>2.1073400000000002</v>
      </c>
      <c r="C10" s="445">
        <v>1.466788</v>
      </c>
      <c r="D10" s="445">
        <v>1.3</v>
      </c>
      <c r="E10" s="445">
        <v>1.7</v>
      </c>
      <c r="F10" s="445">
        <v>2.606932</v>
      </c>
      <c r="G10" s="445">
        <v>3.4880000000000004</v>
      </c>
      <c r="H10" s="445">
        <v>3.965938</v>
      </c>
      <c r="I10" s="445">
        <v>5.46157</v>
      </c>
      <c r="J10" s="445">
        <v>7.1491119999999997</v>
      </c>
      <c r="K10" s="445">
        <v>7.5801559999999997</v>
      </c>
      <c r="L10" s="445">
        <v>7.0784370000000001</v>
      </c>
      <c r="M10" s="445">
        <v>3.2543090000000001</v>
      </c>
      <c r="N10" s="445">
        <v>5.2328510000000001</v>
      </c>
      <c r="O10" s="445">
        <v>4.2449539999999999</v>
      </c>
      <c r="P10" s="269">
        <v>4.1633329999999997</v>
      </c>
      <c r="Q10" s="269">
        <v>3.5512350000000001</v>
      </c>
      <c r="R10" s="281">
        <v>2.6530480000000001</v>
      </c>
      <c r="S10" s="281">
        <v>2.2556409999999998</v>
      </c>
      <c r="T10" s="282">
        <v>3.583345</v>
      </c>
      <c r="U10" s="282">
        <v>1.9501299999999999</v>
      </c>
      <c r="V10" s="282">
        <v>2.272535</v>
      </c>
      <c r="W10" s="282">
        <v>3.9313189999999998</v>
      </c>
      <c r="X10" s="282">
        <v>2.9979800000000001</v>
      </c>
      <c r="Y10" s="282">
        <v>3.1771699999999998</v>
      </c>
      <c r="Z10" s="282">
        <v>2.5665770000000001</v>
      </c>
      <c r="AA10" s="282">
        <v>2.460318</v>
      </c>
      <c r="AB10" s="282">
        <v>2.075771</v>
      </c>
      <c r="AC10" s="282">
        <v>3.0648119999999999</v>
      </c>
      <c r="AD10" s="282">
        <v>2.7956240000000001</v>
      </c>
      <c r="AE10" s="282">
        <v>3.795782</v>
      </c>
      <c r="AF10" s="282">
        <v>4.3174419999999998</v>
      </c>
      <c r="AG10" s="282">
        <v>3.6752719999999997</v>
      </c>
      <c r="AH10" s="282">
        <v>4.84</v>
      </c>
      <c r="AI10" s="282">
        <v>1.913348</v>
      </c>
      <c r="AJ10" s="282">
        <v>2.2576230000000002</v>
      </c>
      <c r="AK10" s="282">
        <v>1.780386</v>
      </c>
      <c r="AL10" s="282">
        <v>1.892795</v>
      </c>
      <c r="AM10" s="282">
        <v>1.52705</v>
      </c>
      <c r="AN10" s="282">
        <v>3.57</v>
      </c>
      <c r="AO10" s="282">
        <v>2.6441940000000002</v>
      </c>
      <c r="AP10" s="282">
        <v>2.9704839999999999</v>
      </c>
      <c r="AQ10" s="282">
        <v>3.55</v>
      </c>
      <c r="AR10" s="441">
        <f>'Express-Lhr'!AS33-'Express-Lhr'!AS32</f>
        <v>7909</v>
      </c>
      <c r="AS10" s="441">
        <f>'Express-Lhr'!AT33-'Express-Lhr'!AT32</f>
        <v>9764</v>
      </c>
      <c r="AT10" s="441">
        <f>'Express-Lhr'!AU33-'Express-Lhr'!AU32</f>
        <v>9486</v>
      </c>
      <c r="AU10" s="441">
        <f>'Express-Lhr'!AV33-'Express-Lhr'!AV32</f>
        <v>6208</v>
      </c>
      <c r="AV10" s="441">
        <f>'Express-Lhr'!AW33-'Express-Lhr'!AW32</f>
        <v>5252</v>
      </c>
      <c r="AW10" s="441">
        <f>'Express-Lhr'!AX33-'Express-Lhr'!AX32</f>
        <v>3980</v>
      </c>
      <c r="AX10" s="441">
        <f>'Express-Lhr'!AY33-'Express-Lhr'!AY32</f>
        <v>4211</v>
      </c>
      <c r="AY10" s="441">
        <f>'Express-Lhr'!AZ33-'Express-Lhr'!AZ32</f>
        <v>57498</v>
      </c>
      <c r="AZ10" s="441">
        <f>'Express-Lhr'!BA33-'Express-Lhr'!BA32</f>
        <v>10023</v>
      </c>
      <c r="BA10" s="441">
        <f>'Express-Lhr'!BB33-'Express-Lhr'!BB32</f>
        <v>3270</v>
      </c>
      <c r="BB10" s="441">
        <f>'Express-Lhr'!BC33-'Express-Lhr'!BC32</f>
        <v>4994</v>
      </c>
      <c r="BC10" s="441">
        <f>'Express-Lhr'!BD33-'Express-Lhr'!BD32</f>
        <v>8008</v>
      </c>
      <c r="BD10" s="441"/>
      <c r="BE10" s="442">
        <f ca="1">SUM(OFFSET(BE10,0,-1,):OFFSET(BE10,0,-12))</f>
        <v>122694</v>
      </c>
      <c r="BF10" s="431"/>
    </row>
    <row r="11" spans="1:60" ht="14.25" x14ac:dyDescent="0.2">
      <c r="A11" s="432" t="s">
        <v>32</v>
      </c>
      <c r="B11" s="195">
        <f>IFERROR(B10/B7,"")</f>
        <v>1.258380885728549</v>
      </c>
      <c r="C11" s="195">
        <f>IFERROR(C10/C7,"")</f>
        <v>1.2933577757732391</v>
      </c>
      <c r="D11" s="195">
        <f t="shared" ref="D11:BC11" si="0">IFERROR(D10/D7,"")</f>
        <v>1.0833333333333335</v>
      </c>
      <c r="E11" s="195">
        <f t="shared" si="0"/>
        <v>4.25</v>
      </c>
      <c r="F11" s="195">
        <f t="shared" si="0"/>
        <v>3.1430669272494249</v>
      </c>
      <c r="G11" s="195">
        <f t="shared" si="0"/>
        <v>5.0174055640265838</v>
      </c>
      <c r="H11" s="195">
        <f t="shared" si="0"/>
        <v>4.8449766482157228</v>
      </c>
      <c r="I11" s="195">
        <f t="shared" si="0"/>
        <v>7.7945707724825137</v>
      </c>
      <c r="J11" s="195">
        <f t="shared" si="0"/>
        <v>3.8893651006083396</v>
      </c>
      <c r="K11" s="195">
        <f t="shared" si="0"/>
        <v>4.391508226087339</v>
      </c>
      <c r="L11" s="195">
        <f t="shared" si="0"/>
        <v>2.9124384467515023</v>
      </c>
      <c r="M11" s="195">
        <f t="shared" si="0"/>
        <v>0.43670897626831512</v>
      </c>
      <c r="N11" s="195">
        <f t="shared" si="0"/>
        <v>1.1190293656806825</v>
      </c>
      <c r="O11" s="195">
        <f t="shared" si="0"/>
        <v>2.1671550689004517</v>
      </c>
      <c r="P11" s="195">
        <f t="shared" si="0"/>
        <v>8.7820874932235871</v>
      </c>
      <c r="Q11" s="195">
        <f t="shared" si="0"/>
        <v>2.1907369605489868</v>
      </c>
      <c r="R11" s="195">
        <f t="shared" si="0"/>
        <v>0.89055800690480469</v>
      </c>
      <c r="S11" s="195">
        <f t="shared" si="0"/>
        <v>0.83687689866983661</v>
      </c>
      <c r="T11" s="195">
        <f t="shared" si="0"/>
        <v>1.6065612945225256</v>
      </c>
      <c r="U11" s="195">
        <f t="shared" si="0"/>
        <v>0.88023984259652532</v>
      </c>
      <c r="V11" s="195">
        <f t="shared" si="0"/>
        <v>0.53804607876399757</v>
      </c>
      <c r="W11" s="195">
        <f t="shared" si="0"/>
        <v>1.1623177650777132</v>
      </c>
      <c r="X11" s="195">
        <f t="shared" si="0"/>
        <v>1.0095323658639741</v>
      </c>
      <c r="Y11" s="195">
        <f t="shared" si="0"/>
        <v>0.701380610523899</v>
      </c>
      <c r="Z11" s="195">
        <f t="shared" si="0"/>
        <v>0.74710525411877993</v>
      </c>
      <c r="AA11" s="195">
        <f t="shared" si="0"/>
        <v>0.69736884995213999</v>
      </c>
      <c r="AB11" s="195">
        <f t="shared" si="0"/>
        <v>0.80948141458054013</v>
      </c>
      <c r="AC11" s="195">
        <f t="shared" si="0"/>
        <v>0.92062024473479542</v>
      </c>
      <c r="AD11" s="195">
        <f t="shared" si="0"/>
        <v>1.2122619705288793</v>
      </c>
      <c r="AE11" s="195">
        <f t="shared" si="0"/>
        <v>0.8827623769997891</v>
      </c>
      <c r="AF11" s="195">
        <f t="shared" si="0"/>
        <v>0.84961620642792735</v>
      </c>
      <c r="AG11" s="195">
        <f t="shared" si="0"/>
        <v>0.86359721892930785</v>
      </c>
      <c r="AH11" s="195">
        <f t="shared" si="0"/>
        <v>0.88482632541133455</v>
      </c>
      <c r="AI11" s="195">
        <f t="shared" si="0"/>
        <v>0.81979559824553661</v>
      </c>
      <c r="AJ11" s="195">
        <f t="shared" si="0"/>
        <v>1.6683019938725112</v>
      </c>
      <c r="AK11" s="195">
        <f t="shared" si="0"/>
        <v>0.51125845690853333</v>
      </c>
      <c r="AL11" s="195">
        <f t="shared" si="0"/>
        <v>0.56611202814775774</v>
      </c>
      <c r="AM11" s="195">
        <f t="shared" si="0"/>
        <v>1.1018026546297286</v>
      </c>
      <c r="AN11" s="195">
        <f t="shared" si="0"/>
        <v>0.79865771812080533</v>
      </c>
      <c r="AO11" s="195">
        <f t="shared" si="0"/>
        <v>0.6817723336252054</v>
      </c>
      <c r="AP11" s="195">
        <f t="shared" si="0"/>
        <v>0.48152423463494981</v>
      </c>
      <c r="AQ11" s="195">
        <f t="shared" si="0"/>
        <v>0.54447852760736193</v>
      </c>
      <c r="AR11" s="195">
        <f t="shared" si="0"/>
        <v>0.31985279249403487</v>
      </c>
      <c r="AS11" s="195">
        <f t="shared" si="0"/>
        <v>0.50252187339166243</v>
      </c>
      <c r="AT11" s="195">
        <f t="shared" si="0"/>
        <v>0.44703110273327051</v>
      </c>
      <c r="AU11" s="195">
        <f t="shared" si="0"/>
        <v>0.42102407595795183</v>
      </c>
      <c r="AV11" s="195">
        <f t="shared" si="0"/>
        <v>0.29856176453868455</v>
      </c>
      <c r="AW11" s="195">
        <f t="shared" si="0"/>
        <v>0.25485048344752514</v>
      </c>
      <c r="AX11" s="195">
        <f t="shared" si="0"/>
        <v>0.21158677519847252</v>
      </c>
      <c r="AY11" s="195">
        <f t="shared" si="0"/>
        <v>0.88360585197934594</v>
      </c>
      <c r="AZ11" s="195">
        <f t="shared" si="0"/>
        <v>0.4490792598234688</v>
      </c>
      <c r="BA11" s="195">
        <f t="shared" si="0"/>
        <v>0.28810572687224667</v>
      </c>
      <c r="BB11" s="195">
        <f t="shared" si="0"/>
        <v>0.343986775037884</v>
      </c>
      <c r="BC11" s="195">
        <f t="shared" si="0"/>
        <v>0.49404651736689492</v>
      </c>
      <c r="BD11" s="195"/>
      <c r="BE11" s="446">
        <f ca="1">BE10/BE7</f>
        <v>0.51557949851453733</v>
      </c>
    </row>
    <row r="12" spans="1:60" ht="14.25" x14ac:dyDescent="0.2">
      <c r="A12" s="432" t="s">
        <v>116</v>
      </c>
      <c r="B12" s="195">
        <f>IFERROR(B9/B10,"")</f>
        <v>0.46653648675581533</v>
      </c>
      <c r="C12" s="195">
        <f>IFERROR(C9/C10,"")</f>
        <v>0.46900233707938704</v>
      </c>
      <c r="D12" s="195">
        <f t="shared" ref="D12:BC12" si="1">IFERROR(D9/D10,"")</f>
        <v>0.84615384615384615</v>
      </c>
      <c r="E12" s="195">
        <f t="shared" si="1"/>
        <v>0.6470588235294118</v>
      </c>
      <c r="F12" s="195">
        <f t="shared" si="1"/>
        <v>0.24628567220011877</v>
      </c>
      <c r="G12" s="195">
        <f t="shared" si="1"/>
        <v>0.19846301605504585</v>
      </c>
      <c r="H12" s="195">
        <f t="shared" si="1"/>
        <v>0.11671236413680698</v>
      </c>
      <c r="I12" s="195">
        <f t="shared" si="1"/>
        <v>0.18031939533870298</v>
      </c>
      <c r="J12" s="195">
        <f t="shared" si="1"/>
        <v>8.5383891034299095E-2</v>
      </c>
      <c r="K12" s="195">
        <f t="shared" si="1"/>
        <v>0.11204729823502313</v>
      </c>
      <c r="L12" s="195">
        <f t="shared" si="1"/>
        <v>0.27492552381267221</v>
      </c>
      <c r="M12" s="195">
        <f t="shared" si="1"/>
        <v>0.47816663998409492</v>
      </c>
      <c r="N12" s="195">
        <f t="shared" si="1"/>
        <v>0.28164016135754677</v>
      </c>
      <c r="O12" s="195">
        <f t="shared" si="1"/>
        <v>0.38303877968995659</v>
      </c>
      <c r="P12" s="195">
        <f t="shared" si="1"/>
        <v>0.61590749526881472</v>
      </c>
      <c r="Q12" s="195">
        <f t="shared" si="1"/>
        <v>0.45646739796155422</v>
      </c>
      <c r="R12" s="195">
        <f t="shared" si="1"/>
        <v>0.52513900992368023</v>
      </c>
      <c r="S12" s="195">
        <f t="shared" si="1"/>
        <v>0.4257366309621079</v>
      </c>
      <c r="T12" s="195">
        <f t="shared" si="1"/>
        <v>0.27372831809384807</v>
      </c>
      <c r="U12" s="195">
        <f t="shared" si="1"/>
        <v>0.51217559854984029</v>
      </c>
      <c r="V12" s="195">
        <f t="shared" si="1"/>
        <v>0.42810517769803325</v>
      </c>
      <c r="W12" s="195">
        <f t="shared" si="1"/>
        <v>0.49966080086607068</v>
      </c>
      <c r="X12" s="195">
        <f t="shared" si="1"/>
        <v>0.32116791973261993</v>
      </c>
      <c r="Y12" s="195">
        <f t="shared" si="1"/>
        <v>0.43002137122029988</v>
      </c>
      <c r="Z12" s="195">
        <f t="shared" si="1"/>
        <v>0.42180343702916379</v>
      </c>
      <c r="AA12" s="195">
        <f t="shared" si="1"/>
        <v>0.40931578763395626</v>
      </c>
      <c r="AB12" s="195">
        <f t="shared" si="1"/>
        <v>0.67686319926427341</v>
      </c>
      <c r="AC12" s="195">
        <f t="shared" si="1"/>
        <v>0.43988962455119601</v>
      </c>
      <c r="AD12" s="195">
        <f t="shared" si="1"/>
        <v>0.34625149877093625</v>
      </c>
      <c r="AE12" s="195">
        <f t="shared" si="1"/>
        <v>0.27994231491692623</v>
      </c>
      <c r="AF12" s="195">
        <f t="shared" si="1"/>
        <v>0.39590340761960441</v>
      </c>
      <c r="AG12" s="195">
        <f t="shared" si="1"/>
        <v>0.3939781871926758</v>
      </c>
      <c r="AH12" s="195">
        <f t="shared" si="1"/>
        <v>0.29545454545454547</v>
      </c>
      <c r="AI12" s="195">
        <f t="shared" si="1"/>
        <v>0.60526156245492202</v>
      </c>
      <c r="AJ12" s="195">
        <f t="shared" si="1"/>
        <v>0.52207122269750084</v>
      </c>
      <c r="AK12" s="195">
        <f t="shared" si="1"/>
        <v>0.792337167333376</v>
      </c>
      <c r="AL12" s="195">
        <f t="shared" si="1"/>
        <v>1.3719383240129017</v>
      </c>
      <c r="AM12" s="195">
        <f t="shared" si="1"/>
        <v>1.2770799908319963</v>
      </c>
      <c r="AN12" s="195">
        <f t="shared" si="1"/>
        <v>0.34173669467787116</v>
      </c>
      <c r="AO12" s="195">
        <f t="shared" si="1"/>
        <v>0.45274628109737786</v>
      </c>
      <c r="AP12" s="195">
        <f t="shared" si="1"/>
        <v>0.29950371723934549</v>
      </c>
      <c r="AQ12" s="195">
        <f t="shared" si="1"/>
        <v>0.3267605633802817</v>
      </c>
      <c r="AR12" s="195">
        <f t="shared" si="1"/>
        <v>1.2747502844860286</v>
      </c>
      <c r="AS12" s="195">
        <f t="shared" si="1"/>
        <v>1.2717124129455142</v>
      </c>
      <c r="AT12" s="195">
        <f t="shared" si="1"/>
        <v>1.8451402066202824</v>
      </c>
      <c r="AU12" s="195">
        <f t="shared" si="1"/>
        <v>1.5684600515463918</v>
      </c>
      <c r="AV12" s="195">
        <f t="shared" si="1"/>
        <v>1.9164127951256664</v>
      </c>
      <c r="AW12" s="195">
        <f t="shared" si="1"/>
        <v>1.4376884422110552</v>
      </c>
      <c r="AX12" s="195">
        <f t="shared" si="1"/>
        <v>1.7399667537402042</v>
      </c>
      <c r="AY12" s="195">
        <f t="shared" si="1"/>
        <v>1.4899822602525306</v>
      </c>
      <c r="AZ12" s="195">
        <f t="shared" si="1"/>
        <v>1.2343609697695301</v>
      </c>
      <c r="BA12" s="195">
        <f t="shared" si="1"/>
        <v>2.5244648318042815</v>
      </c>
      <c r="BB12" s="195">
        <f t="shared" si="1"/>
        <v>2.4713656387665197</v>
      </c>
      <c r="BC12" s="195">
        <f t="shared" si="1"/>
        <v>1.0624375624375624</v>
      </c>
      <c r="BD12" s="195"/>
      <c r="BE12" s="446">
        <f ca="1">BE9/BE10</f>
        <v>1.5479078031525584</v>
      </c>
    </row>
    <row r="13" spans="1:60" ht="14.25" x14ac:dyDescent="0.2">
      <c r="A13" s="432" t="s">
        <v>114</v>
      </c>
      <c r="B13" s="195">
        <f>IFERROR(B10/(SUM(B7:B10)),"")</f>
        <v>0.32551482359541462</v>
      </c>
      <c r="C13" s="195">
        <f>IFERROR(C10/(SUM(C7:C10)),"")</f>
        <v>0.30323831733194406</v>
      </c>
      <c r="D13" s="195">
        <f t="shared" ref="D13:BC13" si="2">IFERROR(D10/(SUM(D7:D10)),"")</f>
        <v>0.25</v>
      </c>
      <c r="E13" s="195">
        <f t="shared" si="2"/>
        <v>0.3863636363636363</v>
      </c>
      <c r="F13" s="195">
        <f t="shared" si="2"/>
        <v>0.47906379634975838</v>
      </c>
      <c r="G13" s="195">
        <f t="shared" si="2"/>
        <v>0.48845493079008145</v>
      </c>
      <c r="H13" s="195">
        <f t="shared" si="2"/>
        <v>0.57193491953776665</v>
      </c>
      <c r="I13" s="195">
        <f t="shared" si="2"/>
        <v>0.56327684204327388</v>
      </c>
      <c r="J13" s="195">
        <f t="shared" si="2"/>
        <v>0.59571068362750368</v>
      </c>
      <c r="K13" s="195">
        <f t="shared" si="2"/>
        <v>0.58881542484450111</v>
      </c>
      <c r="L13" s="195">
        <f t="shared" si="2"/>
        <v>0.47796658100307493</v>
      </c>
      <c r="M13" s="195">
        <f t="shared" si="2"/>
        <v>0.20159046838944697</v>
      </c>
      <c r="N13" s="195">
        <f t="shared" si="2"/>
        <v>0.38953403242030799</v>
      </c>
      <c r="O13" s="195">
        <f t="shared" si="2"/>
        <v>0.45500118172965565</v>
      </c>
      <c r="P13" s="195">
        <f t="shared" si="2"/>
        <v>0.35331159208071655</v>
      </c>
      <c r="Q13" s="195">
        <f t="shared" si="2"/>
        <v>0.41112777818490354</v>
      </c>
      <c r="R13" s="195">
        <f t="shared" si="2"/>
        <v>0.32147126240680318</v>
      </c>
      <c r="S13" s="195">
        <f t="shared" si="2"/>
        <v>0.29295085214082323</v>
      </c>
      <c r="T13" s="195">
        <f t="shared" si="2"/>
        <v>0.42693099765109288</v>
      </c>
      <c r="U13" s="195">
        <f t="shared" si="2"/>
        <v>0.32369011343669263</v>
      </c>
      <c r="V13" s="195">
        <f t="shared" si="2"/>
        <v>0.2591706211673846</v>
      </c>
      <c r="W13" s="195">
        <f t="shared" si="2"/>
        <v>0.35600209219153622</v>
      </c>
      <c r="X13" s="195">
        <f t="shared" si="2"/>
        <v>0.32433596150350952</v>
      </c>
      <c r="Y13" s="195">
        <f t="shared" si="2"/>
        <v>0.28290422107554836</v>
      </c>
      <c r="Z13" s="195">
        <f t="shared" si="2"/>
        <v>0.30442221531120117</v>
      </c>
      <c r="AA13" s="195">
        <f t="shared" si="2"/>
        <v>0.30110233267849995</v>
      </c>
      <c r="AB13" s="195">
        <f t="shared" si="2"/>
        <v>0.27409741884249994</v>
      </c>
      <c r="AC13" s="195">
        <f t="shared" si="2"/>
        <v>0.32993328694965446</v>
      </c>
      <c r="AD13" s="195">
        <f t="shared" si="2"/>
        <v>0.39567372511810245</v>
      </c>
      <c r="AE13" s="195">
        <f t="shared" si="2"/>
        <v>0.36669272756131377</v>
      </c>
      <c r="AF13" s="195">
        <f t="shared" si="2"/>
        <v>0.34150542200037937</v>
      </c>
      <c r="AG13" s="195">
        <f t="shared" si="2"/>
        <v>0.32484948207798831</v>
      </c>
      <c r="AH13" s="195">
        <f t="shared" si="2"/>
        <v>0.36119402985074622</v>
      </c>
      <c r="AI13" s="195">
        <f t="shared" si="2"/>
        <v>0.27279716080214295</v>
      </c>
      <c r="AJ13" s="195">
        <f t="shared" si="2"/>
        <v>0.37536605548929858</v>
      </c>
      <c r="AK13" s="195">
        <f t="shared" si="2"/>
        <v>0.22571820830262607</v>
      </c>
      <c r="AL13" s="195">
        <f t="shared" si="2"/>
        <v>0.2172580329326767</v>
      </c>
      <c r="AM13" s="195">
        <f t="shared" si="2"/>
        <v>0.27238048827821215</v>
      </c>
      <c r="AN13" s="195">
        <f t="shared" si="2"/>
        <v>0.33774834437086099</v>
      </c>
      <c r="AO13" s="195">
        <f t="shared" si="2"/>
        <v>0.25703529018360538</v>
      </c>
      <c r="AP13" s="195">
        <f t="shared" si="2"/>
        <v>0.23816067293079515</v>
      </c>
      <c r="AQ13" s="195">
        <f t="shared" si="2"/>
        <v>0.2788688138256088</v>
      </c>
      <c r="AR13" s="195">
        <f t="shared" si="2"/>
        <v>0.15943957262372746</v>
      </c>
      <c r="AS13" s="195">
        <f t="shared" si="2"/>
        <v>0.19792025621794743</v>
      </c>
      <c r="AT13" s="195">
        <f t="shared" si="2"/>
        <v>0.13232155560825232</v>
      </c>
      <c r="AU13" s="195">
        <f t="shared" si="2"/>
        <v>0.10090207232832182</v>
      </c>
      <c r="AV13" s="195">
        <f t="shared" si="2"/>
        <v>0.12461739233598292</v>
      </c>
      <c r="AW13" s="195">
        <f t="shared" si="2"/>
        <v>0.11799235124959237</v>
      </c>
      <c r="AX13" s="195">
        <f t="shared" si="2"/>
        <v>0.10266474876270815</v>
      </c>
      <c r="AY13" s="195">
        <f t="shared" si="2"/>
        <v>0.21424100156494522</v>
      </c>
      <c r="AZ13" s="195">
        <f t="shared" si="2"/>
        <v>0.16768721140333268</v>
      </c>
      <c r="BA13" s="195">
        <f t="shared" si="2"/>
        <v>9.3495353824160118E-2</v>
      </c>
      <c r="BB13" s="195">
        <f t="shared" si="2"/>
        <v>0.12023594558805827</v>
      </c>
      <c r="BC13" s="195">
        <f t="shared" si="2"/>
        <v>0.20404107320304737</v>
      </c>
      <c r="BD13" s="195"/>
      <c r="BE13" s="433">
        <f ca="1">IFERROR(BE10/(SUM(BE7:BE10)),0)</f>
        <v>0.165055714072394</v>
      </c>
    </row>
    <row r="14" spans="1:60" ht="15" x14ac:dyDescent="0.2"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  <c r="Z14" s="418"/>
      <c r="AA14" s="418"/>
      <c r="AB14" s="418"/>
      <c r="AC14" s="418"/>
      <c r="AD14" s="418"/>
      <c r="AE14" s="418"/>
      <c r="AF14" s="418"/>
      <c r="AG14" s="418"/>
      <c r="AH14" s="418"/>
      <c r="AI14" s="418"/>
      <c r="AJ14" s="418"/>
      <c r="AK14" s="418"/>
      <c r="AL14" s="418"/>
      <c r="AM14" s="418"/>
      <c r="AN14" s="418"/>
      <c r="AO14" s="418"/>
      <c r="AP14" s="418"/>
      <c r="AQ14" s="418"/>
      <c r="AR14" s="418"/>
      <c r="AS14" s="418"/>
      <c r="AT14" s="418"/>
      <c r="AU14" s="418"/>
      <c r="AV14" s="418"/>
      <c r="AW14" s="418"/>
      <c r="AX14" s="418"/>
      <c r="AY14" s="418"/>
      <c r="AZ14" s="418"/>
      <c r="BA14" s="418"/>
      <c r="BB14" s="418"/>
      <c r="BC14" s="418"/>
      <c r="BD14" s="418"/>
      <c r="BE14" s="418"/>
    </row>
    <row r="15" spans="1:60" ht="14.25" x14ac:dyDescent="0.2"/>
    <row r="16" spans="1:60" ht="20.100000000000001" customHeight="1" x14ac:dyDescent="0.2">
      <c r="A16" s="427" t="s">
        <v>52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  <c r="M16" s="418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  <c r="AO16" s="418"/>
      <c r="AP16" s="418"/>
      <c r="AQ16" s="418"/>
      <c r="AR16" s="418"/>
      <c r="AS16" s="418"/>
      <c r="AT16" s="418"/>
      <c r="AU16" s="418"/>
      <c r="AV16" s="418"/>
      <c r="AW16" s="418"/>
      <c r="AX16" s="418"/>
      <c r="AY16" s="418"/>
      <c r="AZ16" s="418"/>
      <c r="BA16" s="418"/>
      <c r="BB16" s="418"/>
      <c r="BC16" s="418"/>
      <c r="BD16" s="418"/>
      <c r="BE16" s="418"/>
    </row>
    <row r="17" spans="1:58" ht="15" x14ac:dyDescent="0.2">
      <c r="A17" s="416" t="s">
        <v>35</v>
      </c>
      <c r="B17" s="447">
        <v>2.077035</v>
      </c>
      <c r="C17" s="447">
        <v>0.69312600000000002</v>
      </c>
      <c r="D17" s="447">
        <v>0.8</v>
      </c>
      <c r="E17" s="447">
        <v>0.7</v>
      </c>
      <c r="F17" s="447">
        <v>0.82587900000000003</v>
      </c>
      <c r="G17" s="447">
        <v>0.85063</v>
      </c>
      <c r="H17" s="447">
        <v>0.93867100000000003</v>
      </c>
      <c r="I17" s="447">
        <v>1.152571</v>
      </c>
      <c r="J17" s="447">
        <v>0.78869</v>
      </c>
      <c r="K17" s="447">
        <v>1.2778659999999999</v>
      </c>
      <c r="L17" s="447">
        <v>1.9228940000000001</v>
      </c>
      <c r="M17" s="447">
        <v>2.6252789999999999</v>
      </c>
      <c r="N17" s="447">
        <v>2.8092450000000002</v>
      </c>
      <c r="O17" s="269">
        <v>2.2061310000000001</v>
      </c>
      <c r="P17" s="269">
        <v>2.3146390000000001</v>
      </c>
      <c r="Q17" s="269">
        <v>1.8952580000000001</v>
      </c>
      <c r="R17" s="281">
        <v>1.2673430000000001</v>
      </c>
      <c r="S17" s="281">
        <v>1.0048790000000001</v>
      </c>
      <c r="T17" s="282">
        <v>1.6125339999999999</v>
      </c>
      <c r="U17" s="282">
        <v>0.86129900000000004</v>
      </c>
      <c r="V17" s="282">
        <v>2.208561</v>
      </c>
      <c r="W17" s="282">
        <v>2.1505359999999998</v>
      </c>
      <c r="X17" s="282">
        <v>1.7662880000000001</v>
      </c>
      <c r="Y17" s="282">
        <v>3.230731</v>
      </c>
      <c r="Z17" s="282">
        <v>2.4418350000000002</v>
      </c>
      <c r="AA17" s="282">
        <v>2.5608599999999999</v>
      </c>
      <c r="AB17" s="282">
        <v>2.0565479999999998</v>
      </c>
      <c r="AC17" s="282">
        <v>1.829615</v>
      </c>
      <c r="AD17" s="282">
        <v>1.6787399999999999</v>
      </c>
      <c r="AE17" s="282">
        <v>3.0124490000000002</v>
      </c>
      <c r="AF17" s="282">
        <v>1.0371589999999999</v>
      </c>
      <c r="AG17" s="282">
        <v>2.3317839999999999</v>
      </c>
      <c r="AH17" s="282">
        <v>2.1</v>
      </c>
      <c r="AI17" s="282">
        <v>1.3627830000000001</v>
      </c>
      <c r="AJ17" s="282">
        <v>0.97492900000000005</v>
      </c>
      <c r="AK17" s="282">
        <v>2.5123679999999999</v>
      </c>
      <c r="AL17" s="282">
        <v>2.25752</v>
      </c>
      <c r="AM17" s="282">
        <v>0.94082399999999999</v>
      </c>
      <c r="AN17" s="282">
        <v>1.45</v>
      </c>
      <c r="AO17" s="282">
        <v>2.6339000000000001</v>
      </c>
      <c r="AP17" s="282">
        <v>3.9397280000000001</v>
      </c>
      <c r="AQ17" s="282">
        <v>4.0999999999999996</v>
      </c>
      <c r="AR17" s="441">
        <f>'Tribune-Lhr'!DM12-'Tribune-Lhr'!DM11</f>
        <v>5406</v>
      </c>
      <c r="AS17" s="441">
        <f>'Tribune-Lhr'!DN12-'Tribune-Lhr'!DN11</f>
        <v>5287</v>
      </c>
      <c r="AT17" s="441">
        <f>'Tribune-Lhr'!DO12-'Tribune-Lhr'!DO11</f>
        <v>5000</v>
      </c>
      <c r="AU17" s="441">
        <f>'Tribune-Lhr'!DP12-'Tribune-Lhr'!DP11</f>
        <v>8402</v>
      </c>
      <c r="AV17" s="441">
        <f>'Tribune-Lhr'!DQ12-'Tribune-Lhr'!DQ11</f>
        <v>4501</v>
      </c>
      <c r="AW17" s="441">
        <f>'Tribune-Lhr'!DR12-'Tribune-Lhr'!DR11</f>
        <v>5159</v>
      </c>
      <c r="AX17" s="441">
        <f>'Tribune-Lhr'!DS12-'Tribune-Lhr'!DS11</f>
        <v>2613</v>
      </c>
      <c r="AY17" s="441">
        <f>'Tribune-Lhr'!DT12-'Tribune-Lhr'!DT11</f>
        <v>3285</v>
      </c>
      <c r="AZ17" s="441">
        <f>'Tribune-Lhr'!DU12-'Tribune-Lhr'!DU11</f>
        <v>5675</v>
      </c>
      <c r="BA17" s="441">
        <f>'Tribune-Lhr'!DV12-'Tribune-Lhr'!DV11</f>
        <v>4381</v>
      </c>
      <c r="BB17" s="441">
        <f>'Tribune-Lhr'!DW12-'Tribune-Lhr'!DW11</f>
        <v>3565</v>
      </c>
      <c r="BC17" s="441">
        <f>'Tribune-Lhr'!DX12-'Tribune-Lhr'!DX11</f>
        <v>4740</v>
      </c>
      <c r="BD17" s="441"/>
      <c r="BE17" s="442">
        <f ca="1">SUM(OFFSET(BE17,0,-1,):OFFSET(BE17,0,-12))</f>
        <v>52608</v>
      </c>
    </row>
    <row r="18" spans="1:58" ht="15" x14ac:dyDescent="0.2">
      <c r="A18" s="416" t="s">
        <v>36</v>
      </c>
      <c r="B18" s="448">
        <v>1.015838</v>
      </c>
      <c r="C18" s="448">
        <v>0.44706400000000002</v>
      </c>
      <c r="D18" s="448">
        <v>0.7</v>
      </c>
      <c r="E18" s="448">
        <v>0.3</v>
      </c>
      <c r="F18" s="448">
        <v>0.61542799999999998</v>
      </c>
      <c r="G18" s="448">
        <v>0.89470799999999995</v>
      </c>
      <c r="H18" s="448">
        <v>0.52038499999999999</v>
      </c>
      <c r="I18" s="448">
        <v>0.58243999999999996</v>
      </c>
      <c r="J18" s="448">
        <v>0.98030600000000001</v>
      </c>
      <c r="K18" s="448">
        <v>1.155624</v>
      </c>
      <c r="L18" s="448">
        <v>1.6177840000000001</v>
      </c>
      <c r="M18" s="448">
        <v>1.6846680000000001</v>
      </c>
      <c r="N18" s="448">
        <v>1.5950420000000001</v>
      </c>
      <c r="O18" s="269">
        <v>1.190958</v>
      </c>
      <c r="P18" s="269">
        <v>0.36972899999999997</v>
      </c>
      <c r="Q18" s="269">
        <v>1.0314509999999999</v>
      </c>
      <c r="R18" s="281">
        <v>1.9463859999999999</v>
      </c>
      <c r="S18" s="281">
        <v>1.4515910000000001</v>
      </c>
      <c r="T18" s="282">
        <v>1.7061029999999999</v>
      </c>
      <c r="U18" s="282">
        <v>0.94662500000000005</v>
      </c>
      <c r="V18" s="282">
        <v>1.3207789999999999</v>
      </c>
      <c r="W18" s="282">
        <v>1.8205709999999999</v>
      </c>
      <c r="X18" s="282">
        <v>1.7646299999999999</v>
      </c>
      <c r="Y18" s="282">
        <v>1.868868</v>
      </c>
      <c r="Z18" s="282">
        <v>1.7707999999999999</v>
      </c>
      <c r="AA18" s="282">
        <v>1.780046</v>
      </c>
      <c r="AB18" s="282">
        <v>2.0257130000000001</v>
      </c>
      <c r="AC18" s="282">
        <v>3.1039970000000001</v>
      </c>
      <c r="AD18" s="282">
        <v>2.629321</v>
      </c>
      <c r="AE18" s="282">
        <v>2.9856600000000002</v>
      </c>
      <c r="AF18" s="282">
        <v>3.7584499999999998</v>
      </c>
      <c r="AG18" s="282">
        <v>3.4109889999999998</v>
      </c>
      <c r="AH18" s="282">
        <v>2.64</v>
      </c>
      <c r="AI18" s="282">
        <v>1.6649860000000001</v>
      </c>
      <c r="AJ18" s="282">
        <v>1.8698809999999999</v>
      </c>
      <c r="AK18" s="282">
        <v>1.5405530000000001</v>
      </c>
      <c r="AL18" s="282">
        <v>2.3076509999999999</v>
      </c>
      <c r="AM18" s="282">
        <v>1.571226</v>
      </c>
      <c r="AN18" s="282">
        <v>2.34</v>
      </c>
      <c r="AO18" s="282">
        <v>1.991182</v>
      </c>
      <c r="AP18" s="282">
        <v>2.864557</v>
      </c>
      <c r="AQ18" s="282">
        <v>3.06</v>
      </c>
      <c r="AR18" s="441">
        <f>'Tribune-Lhr'!DM19-'Tribune-Lhr'!DM18</f>
        <v>7407</v>
      </c>
      <c r="AS18" s="441">
        <f>'Tribune-Lhr'!DN19-'Tribune-Lhr'!DN18</f>
        <v>7100</v>
      </c>
      <c r="AT18" s="441">
        <f>'Tribune-Lhr'!DO19-'Tribune-Lhr'!DO18</f>
        <v>7122</v>
      </c>
      <c r="AU18" s="441">
        <f>'Tribune-Lhr'!DP19-'Tribune-Lhr'!DP18</f>
        <v>9907</v>
      </c>
      <c r="AV18" s="441">
        <f>'Tribune-Lhr'!DQ19-'Tribune-Lhr'!DQ18</f>
        <v>9183</v>
      </c>
      <c r="AW18" s="441">
        <f>'Tribune-Lhr'!DR19-'Tribune-Lhr'!DR18</f>
        <v>5891</v>
      </c>
      <c r="AX18" s="441">
        <f>'Tribune-Lhr'!DS19-'Tribune-Lhr'!DS18</f>
        <v>4671</v>
      </c>
      <c r="AY18" s="441">
        <f>'Tribune-Lhr'!DT19-'Tribune-Lhr'!DT18</f>
        <v>42476</v>
      </c>
      <c r="AZ18" s="441">
        <f>'Tribune-Lhr'!DU19-'Tribune-Lhr'!DU18</f>
        <v>7547</v>
      </c>
      <c r="BA18" s="441">
        <f>'Tribune-Lhr'!DV19-'Tribune-Lhr'!DV18</f>
        <v>3098</v>
      </c>
      <c r="BB18" s="441">
        <f>'Tribune-Lhr'!DW19-'Tribune-Lhr'!DW18</f>
        <v>3871</v>
      </c>
      <c r="BC18" s="441">
        <f>'Tribune-Lhr'!DX19-'Tribune-Lhr'!DX18</f>
        <v>6926</v>
      </c>
      <c r="BD18" s="441"/>
      <c r="BE18" s="442">
        <f ca="1">SUM(OFFSET(BE18,0,-1,):OFFSET(BE18,0,-12))</f>
        <v>107792</v>
      </c>
    </row>
    <row r="19" spans="1:58" ht="15" x14ac:dyDescent="0.2">
      <c r="A19" s="416" t="s">
        <v>51</v>
      </c>
      <c r="B19" s="447">
        <v>0.57210000000000005</v>
      </c>
      <c r="C19" s="447">
        <v>0.68652299999999999</v>
      </c>
      <c r="D19" s="447">
        <v>0.7</v>
      </c>
      <c r="E19" s="447">
        <v>0.7</v>
      </c>
      <c r="F19" s="447">
        <v>0.657941</v>
      </c>
      <c r="G19" s="447">
        <v>0.64600299999999999</v>
      </c>
      <c r="H19" s="447">
        <v>0.71766600000000003</v>
      </c>
      <c r="I19" s="447">
        <v>1.1188</v>
      </c>
      <c r="J19" s="447">
        <v>1.002515</v>
      </c>
      <c r="K19" s="447">
        <v>1.051892</v>
      </c>
      <c r="L19" s="447">
        <v>2.0123489999999999</v>
      </c>
      <c r="M19" s="447">
        <v>1.4594640000000001</v>
      </c>
      <c r="N19" s="447">
        <v>1.18651</v>
      </c>
      <c r="O19" s="269">
        <v>0.98554699999999995</v>
      </c>
      <c r="P19" s="269">
        <v>1.0650520000000001</v>
      </c>
      <c r="Q19" s="269">
        <v>0.68529899999999999</v>
      </c>
      <c r="R19" s="281">
        <v>0.93151499999999998</v>
      </c>
      <c r="S19" s="281">
        <v>0.82089900000000005</v>
      </c>
      <c r="T19" s="282">
        <v>0.39863399999999999</v>
      </c>
      <c r="U19" s="282">
        <v>0.44608799999999998</v>
      </c>
      <c r="V19" s="282">
        <v>0.77701100000000001</v>
      </c>
      <c r="W19" s="282">
        <v>0.85714299999999999</v>
      </c>
      <c r="X19" s="282">
        <v>0.59882999999999997</v>
      </c>
      <c r="Y19" s="282">
        <v>1.1509149999999999</v>
      </c>
      <c r="Z19" s="282">
        <v>1.018159</v>
      </c>
      <c r="AA19" s="282">
        <v>0.84801499999999996</v>
      </c>
      <c r="AB19" s="282">
        <v>0.73205200000000004</v>
      </c>
      <c r="AC19" s="282">
        <v>0.70601899999999995</v>
      </c>
      <c r="AD19" s="282">
        <v>0.72921599999999998</v>
      </c>
      <c r="AE19" s="282">
        <v>0.58000099999999999</v>
      </c>
      <c r="AF19" s="282">
        <v>0.86357600000000001</v>
      </c>
      <c r="AG19" s="282">
        <v>0.99445099999999997</v>
      </c>
      <c r="AH19" s="282">
        <v>1.0900000000000001</v>
      </c>
      <c r="AI19" s="282">
        <v>0.688419</v>
      </c>
      <c r="AJ19" s="282">
        <v>1.1522939999999999</v>
      </c>
      <c r="AK19" s="282">
        <v>0.88759999999999994</v>
      </c>
      <c r="AL19" s="282">
        <v>0.85974399999999995</v>
      </c>
      <c r="AM19" s="282">
        <v>0.63738300000000003</v>
      </c>
      <c r="AN19" s="282">
        <v>1.06</v>
      </c>
      <c r="AO19" s="282">
        <v>0.91301600000000005</v>
      </c>
      <c r="AP19" s="282">
        <v>0.72915799999999997</v>
      </c>
      <c r="AQ19" s="282">
        <v>0.66</v>
      </c>
      <c r="AR19" s="441">
        <f>'Tribune-Lhr'!DM26-'Tribune-Lhr'!DM25</f>
        <v>2175</v>
      </c>
      <c r="AS19" s="441">
        <f>'Tribune-Lhr'!DN26-'Tribune-Lhr'!DN25</f>
        <v>2638</v>
      </c>
      <c r="AT19" s="441">
        <f>'Tribune-Lhr'!DO26-'Tribune-Lhr'!DO25</f>
        <v>1893</v>
      </c>
      <c r="AU19" s="441">
        <f>'Tribune-Lhr'!DP26-'Tribune-Lhr'!DP25</f>
        <v>18684</v>
      </c>
      <c r="AV19" s="441">
        <f>'Tribune-Lhr'!DQ26-'Tribune-Lhr'!DQ25</f>
        <v>5182</v>
      </c>
      <c r="AW19" s="441">
        <f>'Tribune-Lhr'!DR26-'Tribune-Lhr'!DR25</f>
        <v>4045</v>
      </c>
      <c r="AX19" s="441">
        <f>'Tribune-Lhr'!DS26-'Tribune-Lhr'!DS25</f>
        <v>2593</v>
      </c>
      <c r="AY19" s="441">
        <f>'Tribune-Lhr'!DT26-'Tribune-Lhr'!DT25</f>
        <v>42744</v>
      </c>
      <c r="AZ19" s="441">
        <f>'Tribune-Lhr'!DU26-'Tribune-Lhr'!DU25</f>
        <v>4895</v>
      </c>
      <c r="BA19" s="441">
        <f>'Tribune-Lhr'!DV26-'Tribune-Lhr'!DV25</f>
        <v>3430</v>
      </c>
      <c r="BB19" s="441">
        <f>'Tribune-Lhr'!DW26-'Tribune-Lhr'!DW25</f>
        <v>3248</v>
      </c>
      <c r="BC19" s="441">
        <f>'Tribune-Lhr'!DX26-'Tribune-Lhr'!DX25</f>
        <v>1369</v>
      </c>
      <c r="BD19" s="441"/>
      <c r="BE19" s="442">
        <f ca="1">SUM(OFFSET(BE19,0,-1,):OFFSET(BE19,0,-12))</f>
        <v>90721</v>
      </c>
    </row>
    <row r="20" spans="1:58" s="419" customFormat="1" ht="15" x14ac:dyDescent="0.2">
      <c r="A20" s="419" t="s">
        <v>41</v>
      </c>
      <c r="B20" s="449">
        <v>0.71699800000000002</v>
      </c>
      <c r="C20" s="449">
        <v>0.46098499999999998</v>
      </c>
      <c r="D20" s="449">
        <v>1</v>
      </c>
      <c r="E20" s="449">
        <v>0.8</v>
      </c>
      <c r="F20" s="449">
        <v>0.95761799999999997</v>
      </c>
      <c r="G20" s="449">
        <v>1.834076</v>
      </c>
      <c r="H20" s="449">
        <v>1.759153</v>
      </c>
      <c r="I20" s="449">
        <v>2.3631419999999999</v>
      </c>
      <c r="J20" s="449">
        <v>2.276322</v>
      </c>
      <c r="K20" s="449">
        <v>2.7499579999999999</v>
      </c>
      <c r="L20" s="449">
        <v>3.2148289999999999</v>
      </c>
      <c r="M20" s="449">
        <v>3.3556110000000001</v>
      </c>
      <c r="N20" s="449">
        <v>1.783712</v>
      </c>
      <c r="O20" s="269">
        <v>0.63545300000000005</v>
      </c>
      <c r="P20" s="269">
        <v>1.474434</v>
      </c>
      <c r="Q20" s="269">
        <v>0.84737899999999999</v>
      </c>
      <c r="R20" s="281">
        <v>0.45824700000000002</v>
      </c>
      <c r="S20" s="281">
        <v>0.52168999999999999</v>
      </c>
      <c r="T20" s="282">
        <v>0.30979099999999998</v>
      </c>
      <c r="U20" s="282">
        <v>0.209091</v>
      </c>
      <c r="V20" s="282">
        <v>1.0243260000000001</v>
      </c>
      <c r="W20" s="282">
        <v>1.2689630000000001</v>
      </c>
      <c r="X20" s="282">
        <v>1.412979</v>
      </c>
      <c r="Y20" s="282">
        <v>1.647416</v>
      </c>
      <c r="Z20" s="282">
        <v>0.98158000000000001</v>
      </c>
      <c r="AA20" s="282">
        <v>0.89322500000000005</v>
      </c>
      <c r="AB20" s="282">
        <v>0.80398000000000003</v>
      </c>
      <c r="AC20" s="282">
        <v>0.87665700000000002</v>
      </c>
      <c r="AD20" s="282">
        <v>1.2265090000000001</v>
      </c>
      <c r="AE20" s="282">
        <v>1.003441</v>
      </c>
      <c r="AF20" s="282">
        <v>4.3174419999999998</v>
      </c>
      <c r="AG20" s="282">
        <v>1.8160749999999999</v>
      </c>
      <c r="AH20" s="282">
        <v>1.32</v>
      </c>
      <c r="AI20" s="282">
        <v>1.608692</v>
      </c>
      <c r="AJ20" s="282">
        <v>1.851869</v>
      </c>
      <c r="AK20" s="282">
        <v>1.8032109999999999</v>
      </c>
      <c r="AL20" s="282">
        <v>2.572381</v>
      </c>
      <c r="AM20" s="282">
        <v>1.582041</v>
      </c>
      <c r="AN20" s="282">
        <v>1.84</v>
      </c>
      <c r="AO20" s="282">
        <v>1.3373569999999999</v>
      </c>
      <c r="AP20" s="282">
        <v>2.162515</v>
      </c>
      <c r="AQ20" s="282">
        <v>1.85</v>
      </c>
      <c r="AR20" s="441">
        <f>'Tribune-Lhr'!DM40-'Tribune-Lhr'!DM39</f>
        <v>3062</v>
      </c>
      <c r="AS20" s="441">
        <f>'Tribune-Lhr'!DN40-'Tribune-Lhr'!DN39</f>
        <v>4507</v>
      </c>
      <c r="AT20" s="441">
        <f>'Tribune-Lhr'!DO40-'Tribune-Lhr'!DO39</f>
        <v>4014</v>
      </c>
      <c r="AU20" s="441">
        <f>'Tribune-Lhr'!DP40-'Tribune-Lhr'!DP39</f>
        <v>2471</v>
      </c>
      <c r="AV20" s="441">
        <f>'Tribune-Lhr'!DQ40-'Tribune-Lhr'!DQ39</f>
        <v>970</v>
      </c>
      <c r="AW20" s="441">
        <f>'Tribune-Lhr'!DR40-'Tribune-Lhr'!DR39</f>
        <v>974</v>
      </c>
      <c r="AX20" s="441">
        <f>'Tribune-Lhr'!DS40-'Tribune-Lhr'!DS39</f>
        <v>1075</v>
      </c>
      <c r="AY20" s="441">
        <f>'Tribune-Lhr'!DT40-'Tribune-Lhr'!DT39</f>
        <v>39664</v>
      </c>
      <c r="AZ20" s="441">
        <f>'Tribune-Lhr'!DU40-'Tribune-Lhr'!DU39</f>
        <v>2391</v>
      </c>
      <c r="BA20" s="441">
        <f>'Tribune-Lhr'!DV40-'Tribune-Lhr'!DV39</f>
        <v>144</v>
      </c>
      <c r="BB20" s="441">
        <f>'Tribune-Lhr'!DW40-'Tribune-Lhr'!DW39</f>
        <v>1622</v>
      </c>
      <c r="BC20" s="441">
        <f>'Tribune-Lhr'!DX40-'Tribune-Lhr'!DX39</f>
        <v>4581</v>
      </c>
      <c r="BD20" s="441"/>
      <c r="BE20" s="442">
        <f ca="1">SUM(OFFSET(BE20,0,-1,):OFFSET(BE20,0,-12))</f>
        <v>62413</v>
      </c>
      <c r="BF20" s="431"/>
    </row>
    <row r="21" spans="1:58" ht="14.25" x14ac:dyDescent="0.2">
      <c r="A21" s="432" t="s">
        <v>40</v>
      </c>
      <c r="B21" s="195">
        <f>IFERROR(B20/B17,"")</f>
        <v>0.34520265667164973</v>
      </c>
      <c r="C21" s="195">
        <f>IFERROR(C20/C17,"")</f>
        <v>0.66508109636631718</v>
      </c>
      <c r="D21" s="195">
        <f t="shared" ref="D21:BC21" si="3">IFERROR(D20/D17,"")</f>
        <v>1.25</v>
      </c>
      <c r="E21" s="195">
        <f t="shared" si="3"/>
        <v>1.142857142857143</v>
      </c>
      <c r="F21" s="195">
        <f t="shared" si="3"/>
        <v>1.159513681786315</v>
      </c>
      <c r="G21" s="195">
        <f t="shared" si="3"/>
        <v>2.15613839154509</v>
      </c>
      <c r="H21" s="195">
        <f t="shared" si="3"/>
        <v>1.8740890045607033</v>
      </c>
      <c r="I21" s="195">
        <f t="shared" si="3"/>
        <v>2.0503222794951461</v>
      </c>
      <c r="J21" s="195">
        <f t="shared" si="3"/>
        <v>2.886206240728296</v>
      </c>
      <c r="K21" s="195">
        <f t="shared" si="3"/>
        <v>2.1519924624334634</v>
      </c>
      <c r="L21" s="195">
        <f t="shared" si="3"/>
        <v>1.6718701082846998</v>
      </c>
      <c r="M21" s="195">
        <f t="shared" si="3"/>
        <v>1.2781921464347219</v>
      </c>
      <c r="N21" s="195">
        <f t="shared" si="3"/>
        <v>0.63494355244914558</v>
      </c>
      <c r="O21" s="195">
        <f t="shared" si="3"/>
        <v>0.28803955884759336</v>
      </c>
      <c r="P21" s="195">
        <f t="shared" si="3"/>
        <v>0.63700386971791279</v>
      </c>
      <c r="Q21" s="195">
        <f t="shared" si="3"/>
        <v>0.44710482688900399</v>
      </c>
      <c r="R21" s="195">
        <f t="shared" si="3"/>
        <v>0.36158088220789475</v>
      </c>
      <c r="S21" s="195">
        <f t="shared" si="3"/>
        <v>0.51915703283678927</v>
      </c>
      <c r="T21" s="195">
        <f t="shared" si="3"/>
        <v>0.19211439882817974</v>
      </c>
      <c r="U21" s="195">
        <f t="shared" si="3"/>
        <v>0.24276238565236927</v>
      </c>
      <c r="V21" s="195">
        <f t="shared" si="3"/>
        <v>0.46379792090868222</v>
      </c>
      <c r="W21" s="195">
        <f t="shared" si="3"/>
        <v>0.59006824345186515</v>
      </c>
      <c r="X21" s="195">
        <f t="shared" si="3"/>
        <v>0.79997089942297062</v>
      </c>
      <c r="Y21" s="195">
        <f t="shared" si="3"/>
        <v>0.50992051024984753</v>
      </c>
      <c r="Z21" s="195">
        <f t="shared" si="3"/>
        <v>0.40198457307721447</v>
      </c>
      <c r="AA21" s="195">
        <f t="shared" si="3"/>
        <v>0.34879884101434677</v>
      </c>
      <c r="AB21" s="195">
        <f t="shared" si="3"/>
        <v>0.39093665696108243</v>
      </c>
      <c r="AC21" s="195">
        <f t="shared" si="3"/>
        <v>0.47914834541693196</v>
      </c>
      <c r="AD21" s="195">
        <f t="shared" si="3"/>
        <v>0.73061284058281817</v>
      </c>
      <c r="AE21" s="195">
        <f t="shared" si="3"/>
        <v>0.33309808730371865</v>
      </c>
      <c r="AF21" s="195">
        <f t="shared" si="3"/>
        <v>4.1627580727737987</v>
      </c>
      <c r="AG21" s="195">
        <f t="shared" si="3"/>
        <v>0.77883500358523772</v>
      </c>
      <c r="AH21" s="195">
        <f t="shared" si="3"/>
        <v>0.62857142857142856</v>
      </c>
      <c r="AI21" s="195">
        <f t="shared" si="3"/>
        <v>1.1804461898923011</v>
      </c>
      <c r="AJ21" s="195">
        <f t="shared" si="3"/>
        <v>1.8994911424319103</v>
      </c>
      <c r="AK21" s="195">
        <f t="shared" si="3"/>
        <v>0.71773362819459563</v>
      </c>
      <c r="AL21" s="195">
        <f t="shared" si="3"/>
        <v>1.1394720755519332</v>
      </c>
      <c r="AM21" s="195">
        <f t="shared" si="3"/>
        <v>1.6815483023392261</v>
      </c>
      <c r="AN21" s="195">
        <f t="shared" si="3"/>
        <v>1.2689655172413794</v>
      </c>
      <c r="AO21" s="195">
        <f t="shared" si="3"/>
        <v>0.50774782641710003</v>
      </c>
      <c r="AP21" s="195">
        <f t="shared" si="3"/>
        <v>0.5488995687011895</v>
      </c>
      <c r="AQ21" s="195">
        <f t="shared" si="3"/>
        <v>0.45121951219512202</v>
      </c>
      <c r="AR21" s="195">
        <f t="shared" si="3"/>
        <v>0.56640769515353306</v>
      </c>
      <c r="AS21" s="195">
        <f t="shared" si="3"/>
        <v>0.85246831851711746</v>
      </c>
      <c r="AT21" s="195">
        <f t="shared" si="3"/>
        <v>0.80279999999999996</v>
      </c>
      <c r="AU21" s="195">
        <f t="shared" si="3"/>
        <v>0.29409664365627231</v>
      </c>
      <c r="AV21" s="195">
        <f t="shared" si="3"/>
        <v>0.21550766496334148</v>
      </c>
      <c r="AW21" s="195">
        <f t="shared" si="3"/>
        <v>0.18879627834851714</v>
      </c>
      <c r="AX21" s="195">
        <f t="shared" si="3"/>
        <v>0.41140451588212784</v>
      </c>
      <c r="AY21" s="195">
        <f t="shared" si="3"/>
        <v>12.074277016742769</v>
      </c>
      <c r="AZ21" s="195">
        <f t="shared" si="3"/>
        <v>0.42132158590308372</v>
      </c>
      <c r="BA21" s="195">
        <f t="shared" si="3"/>
        <v>3.2869207943391918E-2</v>
      </c>
      <c r="BB21" s="195">
        <f t="shared" si="3"/>
        <v>0.45497896213183731</v>
      </c>
      <c r="BC21" s="195">
        <f t="shared" si="3"/>
        <v>0.96645569620253169</v>
      </c>
      <c r="BD21" s="195"/>
      <c r="BE21" s="433">
        <f ca="1">BE20/BE17</f>
        <v>1.1863784975669101</v>
      </c>
    </row>
    <row r="22" spans="1:58" ht="14.25" x14ac:dyDescent="0.2">
      <c r="A22" s="432" t="s">
        <v>50</v>
      </c>
      <c r="B22" s="195">
        <f>IFERROR(B20/B18,"")</f>
        <v>0.70581923495675492</v>
      </c>
      <c r="C22" s="195">
        <f>IFERROR(C20/C18,"")</f>
        <v>1.031138718393787</v>
      </c>
      <c r="D22" s="195">
        <f t="shared" ref="D22:BC22" si="4">IFERROR(D20/D18,"")</f>
        <v>1.4285714285714286</v>
      </c>
      <c r="E22" s="195">
        <f t="shared" si="4"/>
        <v>2.666666666666667</v>
      </c>
      <c r="F22" s="195">
        <f t="shared" si="4"/>
        <v>1.5560195506216812</v>
      </c>
      <c r="G22" s="195">
        <f t="shared" si="4"/>
        <v>2.0499157266951902</v>
      </c>
      <c r="H22" s="195">
        <f t="shared" si="4"/>
        <v>3.380483680352047</v>
      </c>
      <c r="I22" s="195">
        <f t="shared" si="4"/>
        <v>4.0573140581004052</v>
      </c>
      <c r="J22" s="195">
        <f t="shared" si="4"/>
        <v>2.3220525019738734</v>
      </c>
      <c r="K22" s="195">
        <f t="shared" si="4"/>
        <v>2.3796303988148395</v>
      </c>
      <c r="L22" s="195">
        <f t="shared" si="4"/>
        <v>1.9871806124921496</v>
      </c>
      <c r="M22" s="195">
        <f t="shared" si="4"/>
        <v>1.9918529941804557</v>
      </c>
      <c r="N22" s="195">
        <f t="shared" si="4"/>
        <v>1.1182852865316399</v>
      </c>
      <c r="O22" s="195">
        <f t="shared" si="4"/>
        <v>0.53356457574490457</v>
      </c>
      <c r="P22" s="195">
        <f t="shared" si="4"/>
        <v>3.9878776076531732</v>
      </c>
      <c r="Q22" s="195">
        <f t="shared" si="4"/>
        <v>0.82154072272943657</v>
      </c>
      <c r="R22" s="195">
        <f t="shared" si="4"/>
        <v>0.23543480070243006</v>
      </c>
      <c r="S22" s="195">
        <f t="shared" si="4"/>
        <v>0.35939186726839722</v>
      </c>
      <c r="T22" s="195">
        <f t="shared" si="4"/>
        <v>0.18157813449715521</v>
      </c>
      <c r="U22" s="195">
        <f t="shared" si="4"/>
        <v>0.22088049650072625</v>
      </c>
      <c r="V22" s="195">
        <f t="shared" si="4"/>
        <v>0.77554685530281764</v>
      </c>
      <c r="W22" s="195">
        <f t="shared" si="4"/>
        <v>0.69701373909614073</v>
      </c>
      <c r="X22" s="195">
        <f t="shared" si="4"/>
        <v>0.80072253106883595</v>
      </c>
      <c r="Y22" s="195">
        <f t="shared" si="4"/>
        <v>0.88150473976760269</v>
      </c>
      <c r="Z22" s="195">
        <f t="shared" si="4"/>
        <v>0.55431443415405468</v>
      </c>
      <c r="AA22" s="195">
        <f t="shared" si="4"/>
        <v>0.5017988299178785</v>
      </c>
      <c r="AB22" s="195">
        <f t="shared" si="4"/>
        <v>0.39688741692431256</v>
      </c>
      <c r="AC22" s="195">
        <f t="shared" si="4"/>
        <v>0.28242843018211677</v>
      </c>
      <c r="AD22" s="195">
        <f t="shared" si="4"/>
        <v>0.46647366373295618</v>
      </c>
      <c r="AE22" s="195">
        <f t="shared" si="4"/>
        <v>0.33608682837295606</v>
      </c>
      <c r="AF22" s="195">
        <f t="shared" si="4"/>
        <v>1.1487293964267185</v>
      </c>
      <c r="AG22" s="195">
        <f t="shared" si="4"/>
        <v>0.53241889668949383</v>
      </c>
      <c r="AH22" s="195">
        <f t="shared" si="4"/>
        <v>0.5</v>
      </c>
      <c r="AI22" s="195">
        <f t="shared" si="4"/>
        <v>0.9661895054973435</v>
      </c>
      <c r="AJ22" s="195">
        <f t="shared" si="4"/>
        <v>0.99036730144859486</v>
      </c>
      <c r="AK22" s="195">
        <f t="shared" si="4"/>
        <v>1.1704959193224769</v>
      </c>
      <c r="AL22" s="195">
        <f t="shared" si="4"/>
        <v>1.114718386792457</v>
      </c>
      <c r="AM22" s="195">
        <f t="shared" si="4"/>
        <v>1.0068831600291748</v>
      </c>
      <c r="AN22" s="195">
        <f t="shared" si="4"/>
        <v>0.78632478632478642</v>
      </c>
      <c r="AO22" s="195">
        <f t="shared" si="4"/>
        <v>0.67163975970051959</v>
      </c>
      <c r="AP22" s="195">
        <f t="shared" si="4"/>
        <v>0.75492126705804774</v>
      </c>
      <c r="AQ22" s="195">
        <f t="shared" si="4"/>
        <v>0.60457516339869288</v>
      </c>
      <c r="AR22" s="195">
        <f t="shared" si="4"/>
        <v>0.41339273660051301</v>
      </c>
      <c r="AS22" s="195">
        <f t="shared" si="4"/>
        <v>0.63478873239436617</v>
      </c>
      <c r="AT22" s="195">
        <f t="shared" si="4"/>
        <v>0.56360572872788539</v>
      </c>
      <c r="AU22" s="195">
        <f t="shared" si="4"/>
        <v>0.24941960230140306</v>
      </c>
      <c r="AV22" s="195">
        <f t="shared" si="4"/>
        <v>0.10562996841990635</v>
      </c>
      <c r="AW22" s="195">
        <f t="shared" si="4"/>
        <v>0.16533695467662535</v>
      </c>
      <c r="AX22" s="195">
        <f t="shared" si="4"/>
        <v>0.23014343823592379</v>
      </c>
      <c r="AY22" s="195">
        <f t="shared" si="4"/>
        <v>0.93379790940766549</v>
      </c>
      <c r="AZ22" s="195">
        <f t="shared" si="4"/>
        <v>0.31681462832913743</v>
      </c>
      <c r="BA22" s="195">
        <f t="shared" si="4"/>
        <v>4.6481601032924466E-2</v>
      </c>
      <c r="BB22" s="195">
        <f t="shared" si="4"/>
        <v>0.41901317489020923</v>
      </c>
      <c r="BC22" s="195">
        <f t="shared" si="4"/>
        <v>0.66142073346809127</v>
      </c>
      <c r="BD22" s="195"/>
      <c r="BE22" s="433">
        <f ca="1">+BE20/BE18</f>
        <v>0.57901328484488646</v>
      </c>
    </row>
    <row r="23" spans="1:58" ht="14.25" x14ac:dyDescent="0.2">
      <c r="A23" s="432" t="s">
        <v>114</v>
      </c>
      <c r="B23" s="195">
        <f>IFERROR(B20/(SUM(B17:B20)),"")</f>
        <v>0.16362454247186939</v>
      </c>
      <c r="C23" s="195">
        <f>IFERROR(C20/(SUM(C17:C20)),"")</f>
        <v>0.20150605543214184</v>
      </c>
      <c r="D23" s="195">
        <f t="shared" ref="D23:BC23" si="5">IFERROR(D20/(SUM(D17:D20)),"")</f>
        <v>0.3125</v>
      </c>
      <c r="E23" s="195">
        <f t="shared" si="5"/>
        <v>0.32</v>
      </c>
      <c r="F23" s="195">
        <f t="shared" si="5"/>
        <v>0.31326790248574843</v>
      </c>
      <c r="G23" s="195">
        <f t="shared" si="5"/>
        <v>0.43405798764950299</v>
      </c>
      <c r="H23" s="195">
        <f t="shared" si="5"/>
        <v>0.44695347286181603</v>
      </c>
      <c r="I23" s="195">
        <f t="shared" si="5"/>
        <v>0.45297360355747879</v>
      </c>
      <c r="J23" s="195">
        <f t="shared" si="5"/>
        <v>0.45095033849178445</v>
      </c>
      <c r="K23" s="195">
        <f t="shared" si="5"/>
        <v>0.44102775470142769</v>
      </c>
      <c r="L23" s="195">
        <f t="shared" si="5"/>
        <v>0.36666078913704786</v>
      </c>
      <c r="M23" s="195">
        <f t="shared" si="5"/>
        <v>0.36773730518129166</v>
      </c>
      <c r="N23" s="195">
        <f t="shared" si="5"/>
        <v>0.24187535739667548</v>
      </c>
      <c r="O23" s="195">
        <f t="shared" si="5"/>
        <v>0.1266324690534584</v>
      </c>
      <c r="P23" s="195">
        <f t="shared" si="5"/>
        <v>0.28225023134260641</v>
      </c>
      <c r="Q23" s="195">
        <f t="shared" si="5"/>
        <v>0.19002140877210255</v>
      </c>
      <c r="R23" s="195">
        <f t="shared" si="5"/>
        <v>9.9543368282896616E-2</v>
      </c>
      <c r="S23" s="195">
        <f t="shared" si="5"/>
        <v>0.1373208470834488</v>
      </c>
      <c r="T23" s="195">
        <f t="shared" si="5"/>
        <v>7.6927298362925625E-2</v>
      </c>
      <c r="U23" s="195">
        <f t="shared" si="5"/>
        <v>8.4889263664572695E-2</v>
      </c>
      <c r="V23" s="195">
        <f t="shared" si="5"/>
        <v>0.19215683111169557</v>
      </c>
      <c r="W23" s="195">
        <f t="shared" si="5"/>
        <v>0.20812180909540146</v>
      </c>
      <c r="X23" s="195">
        <f t="shared" si="5"/>
        <v>0.25492487723100926</v>
      </c>
      <c r="Y23" s="195">
        <f t="shared" si="5"/>
        <v>0.20858832630828586</v>
      </c>
      <c r="Z23" s="195">
        <f t="shared" si="5"/>
        <v>0.15800400941733383</v>
      </c>
      <c r="AA23" s="195">
        <f t="shared" si="5"/>
        <v>0.14686017073578964</v>
      </c>
      <c r="AB23" s="195">
        <f t="shared" si="5"/>
        <v>0.14310040433989468</v>
      </c>
      <c r="AC23" s="195">
        <f t="shared" si="5"/>
        <v>0.13453318822004184</v>
      </c>
      <c r="AD23" s="195">
        <f t="shared" si="5"/>
        <v>0.1958095311685297</v>
      </c>
      <c r="AE23" s="195">
        <f t="shared" si="5"/>
        <v>0.1323529974275712</v>
      </c>
      <c r="AF23" s="195">
        <f t="shared" si="5"/>
        <v>0.43275567985051455</v>
      </c>
      <c r="AG23" s="195">
        <f t="shared" si="5"/>
        <v>0.21232450777179659</v>
      </c>
      <c r="AH23" s="195">
        <f t="shared" si="5"/>
        <v>0.18461538461538463</v>
      </c>
      <c r="AI23" s="195">
        <f t="shared" si="5"/>
        <v>0.30210859211850782</v>
      </c>
      <c r="AJ23" s="195">
        <f t="shared" si="5"/>
        <v>0.31661438683338083</v>
      </c>
      <c r="AK23" s="195">
        <f t="shared" si="5"/>
        <v>0.26739066736341244</v>
      </c>
      <c r="AL23" s="195">
        <f t="shared" si="5"/>
        <v>0.32165634484455746</v>
      </c>
      <c r="AM23" s="195">
        <f t="shared" si="5"/>
        <v>0.33436535844855109</v>
      </c>
      <c r="AN23" s="195">
        <f t="shared" si="5"/>
        <v>0.27503736920777283</v>
      </c>
      <c r="AO23" s="195">
        <f t="shared" si="5"/>
        <v>0.19451178140210357</v>
      </c>
      <c r="AP23" s="195">
        <f t="shared" si="5"/>
        <v>0.2230326286479376</v>
      </c>
      <c r="AQ23" s="195">
        <f t="shared" si="5"/>
        <v>0.19131334022750776</v>
      </c>
      <c r="AR23" s="195">
        <f t="shared" si="5"/>
        <v>0.16963988919667591</v>
      </c>
      <c r="AS23" s="195">
        <f t="shared" si="5"/>
        <v>0.23074953921769403</v>
      </c>
      <c r="AT23" s="195">
        <f t="shared" si="5"/>
        <v>0.22264130012757224</v>
      </c>
      <c r="AU23" s="195">
        <f t="shared" si="5"/>
        <v>6.2614027974863165E-2</v>
      </c>
      <c r="AV23" s="195">
        <f t="shared" si="5"/>
        <v>4.8900988102440007E-2</v>
      </c>
      <c r="AW23" s="195">
        <f t="shared" si="5"/>
        <v>6.0613603833468171E-2</v>
      </c>
      <c r="AX23" s="195">
        <f t="shared" si="5"/>
        <v>9.8155588020452891E-2</v>
      </c>
      <c r="AY23" s="195">
        <f t="shared" si="5"/>
        <v>0.30946640763367117</v>
      </c>
      <c r="AZ23" s="195">
        <f t="shared" si="5"/>
        <v>0.1165886483323581</v>
      </c>
      <c r="BA23" s="195">
        <f t="shared" si="5"/>
        <v>1.302813715733285E-2</v>
      </c>
      <c r="BB23" s="195">
        <f t="shared" si="5"/>
        <v>0.13180562327320006</v>
      </c>
      <c r="BC23" s="195">
        <f t="shared" si="5"/>
        <v>0.2600476839237057</v>
      </c>
      <c r="BD23" s="195"/>
      <c r="BE23" s="433">
        <f ca="1">IFERROR(BE20/(SUM(BE17:BE20)),0)</f>
        <v>0.19906294054233353</v>
      </c>
    </row>
    <row r="24" spans="1:58" ht="14.25" x14ac:dyDescent="0.2"/>
    <row r="25" spans="1:58" ht="14.25" x14ac:dyDescent="0.2"/>
    <row r="26" spans="1:58" ht="15" x14ac:dyDescent="0.2">
      <c r="A26" s="427" t="s">
        <v>97</v>
      </c>
    </row>
    <row r="27" spans="1:58" ht="14.25" x14ac:dyDescent="0.2">
      <c r="A27" s="436" t="s">
        <v>96</v>
      </c>
    </row>
    <row r="28" spans="1:58" ht="14.25" x14ac:dyDescent="0.2">
      <c r="A28" s="437" t="s">
        <v>117</v>
      </c>
    </row>
    <row r="29" spans="1:58" ht="14.25" x14ac:dyDescent="0.2">
      <c r="A29" s="438" t="s">
        <v>95</v>
      </c>
    </row>
  </sheetData>
  <conditionalFormatting sqref="B11">
    <cfRule type="colorScale" priority="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B12">
    <cfRule type="colorScale" priority="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B13">
    <cfRule type="colorScale" priority="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B21">
    <cfRule type="colorScale" priority="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B22">
    <cfRule type="colorScale" priority="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B23">
    <cfRule type="colorScale" priority="1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B10:AQ10">
    <cfRule type="expression" dxfId="53" priority="2">
      <formula>AND(B$10&lt;#REF!,B$7&gt;#REF!)</formula>
    </cfRule>
    <cfRule type="expression" dxfId="52" priority="1">
      <formula>AND(B$10&gt;#REF!,B$7&lt;#REF!)</formula>
    </cfRule>
  </conditionalFormatting>
  <conditionalFormatting sqref="B20:AQ20">
    <cfRule type="expression" dxfId="51" priority="3">
      <formula>AND(B$20&gt;#REF!,B$17&lt;#REF!)</formula>
    </cfRule>
    <cfRule type="expression" dxfId="50" priority="4">
      <formula>AND(B$20&lt;#REF!,B$17&gt;#REF!)</formula>
    </cfRule>
  </conditionalFormatting>
  <conditionalFormatting sqref="C11">
    <cfRule type="colorScale" priority="1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C12">
    <cfRule type="colorScale" priority="1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C13">
    <cfRule type="colorScale" priority="1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C21">
    <cfRule type="colorScale" priority="1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C22">
    <cfRule type="colorScale" priority="1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C23">
    <cfRule type="colorScale" priority="1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D11">
    <cfRule type="colorScale" priority="1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D12">
    <cfRule type="colorScale" priority="1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D13">
    <cfRule type="colorScale" priority="1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D21">
    <cfRule type="colorScale" priority="2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D22">
    <cfRule type="colorScale" priority="2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D23">
    <cfRule type="colorScale" priority="2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E11:J11">
    <cfRule type="colorScale" priority="2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E12:J12">
    <cfRule type="colorScale" priority="2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E13:J13">
    <cfRule type="colorScale" priority="2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E21:J21">
    <cfRule type="colorScale" priority="2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E22:J22">
    <cfRule type="colorScale" priority="2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E23:J23">
    <cfRule type="colorScale" priority="2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K11:S11">
    <cfRule type="colorScale" priority="2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K12:S12">
    <cfRule type="colorScale" priority="3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K13:S13">
    <cfRule type="colorScale" priority="3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K21:S21">
    <cfRule type="colorScale" priority="3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K22:S22">
    <cfRule type="colorScale" priority="3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K23:S23">
    <cfRule type="colorScale" priority="3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T11:V11">
    <cfRule type="colorScale" priority="3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T12:V12">
    <cfRule type="colorScale" priority="3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T13:V13">
    <cfRule type="colorScale" priority="3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T21:V21">
    <cfRule type="colorScale" priority="3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T22:V22">
    <cfRule type="colorScale" priority="3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T23:V23">
    <cfRule type="colorScale" priority="4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W11">
    <cfRule type="colorScale" priority="4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W12">
    <cfRule type="colorScale" priority="4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W13">
    <cfRule type="colorScale" priority="4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W21">
    <cfRule type="colorScale" priority="4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W22">
    <cfRule type="colorScale" priority="4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W23">
    <cfRule type="colorScale" priority="4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X11">
    <cfRule type="colorScale" priority="4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X12">
    <cfRule type="colorScale" priority="4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X13">
    <cfRule type="colorScale" priority="4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X21">
    <cfRule type="colorScale" priority="5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X22">
    <cfRule type="colorScale" priority="5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X23">
    <cfRule type="colorScale" priority="5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Y11">
    <cfRule type="colorScale" priority="5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Y12">
    <cfRule type="colorScale" priority="5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Y13">
    <cfRule type="colorScale" priority="5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Y21">
    <cfRule type="colorScale" priority="5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Y22">
    <cfRule type="colorScale" priority="5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Y23">
    <cfRule type="colorScale" priority="5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Z11">
    <cfRule type="colorScale" priority="5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Z12">
    <cfRule type="colorScale" priority="6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Z13">
    <cfRule type="colorScale" priority="6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Z21">
    <cfRule type="colorScale" priority="6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Z22">
    <cfRule type="colorScale" priority="6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Z23">
    <cfRule type="colorScale" priority="6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A11">
    <cfRule type="colorScale" priority="6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A12">
    <cfRule type="colorScale" priority="6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A13">
    <cfRule type="colorScale" priority="6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A21">
    <cfRule type="colorScale" priority="6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A22">
    <cfRule type="colorScale" priority="6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A23">
    <cfRule type="colorScale" priority="7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B11">
    <cfRule type="colorScale" priority="7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B12">
    <cfRule type="colorScale" priority="7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B13">
    <cfRule type="colorScale" priority="7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B21">
    <cfRule type="colorScale" priority="7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B22">
    <cfRule type="colorScale" priority="7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B23">
    <cfRule type="colorScale" priority="7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C11">
    <cfRule type="colorScale" priority="7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C12">
    <cfRule type="colorScale" priority="7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C13">
    <cfRule type="colorScale" priority="7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C21">
    <cfRule type="colorScale" priority="8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C22">
    <cfRule type="colorScale" priority="8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C23">
    <cfRule type="colorScale" priority="8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D11">
    <cfRule type="colorScale" priority="8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D12">
    <cfRule type="colorScale" priority="8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D13">
    <cfRule type="colorScale" priority="8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D21">
    <cfRule type="colorScale" priority="8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D22">
    <cfRule type="colorScale" priority="8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D23">
    <cfRule type="colorScale" priority="8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E11">
    <cfRule type="colorScale" priority="8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E12">
    <cfRule type="colorScale" priority="9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E13">
    <cfRule type="colorScale" priority="9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E21">
    <cfRule type="colorScale" priority="9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E22">
    <cfRule type="colorScale" priority="9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E23">
    <cfRule type="colorScale" priority="9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F11">
    <cfRule type="colorScale" priority="9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F12">
    <cfRule type="colorScale" priority="9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F13">
    <cfRule type="colorScale" priority="9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F21">
    <cfRule type="colorScale" priority="9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F22">
    <cfRule type="colorScale" priority="9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F23">
    <cfRule type="colorScale" priority="10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G11">
    <cfRule type="colorScale" priority="10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G12">
    <cfRule type="colorScale" priority="10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G13">
    <cfRule type="colorScale" priority="10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G21">
    <cfRule type="colorScale" priority="10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G22">
    <cfRule type="colorScale" priority="10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G23">
    <cfRule type="colorScale" priority="10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H11">
    <cfRule type="colorScale" priority="10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H12">
    <cfRule type="colorScale" priority="10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H13">
    <cfRule type="colorScale" priority="10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H21">
    <cfRule type="colorScale" priority="11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H22">
    <cfRule type="colorScale" priority="11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H23">
    <cfRule type="colorScale" priority="11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I11:BD11">
    <cfRule type="colorScale" priority="11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I12:BD12">
    <cfRule type="colorScale" priority="11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I13:BD13">
    <cfRule type="colorScale" priority="11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I21:BD21">
    <cfRule type="colorScale" priority="11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I22:BD22">
    <cfRule type="colorScale" priority="11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I23:BD23">
    <cfRule type="colorScale" priority="11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pageMargins left="0.25" right="0.17" top="0.5" bottom="0.75" header="0.3" footer="0.3"/>
  <pageSetup paperSize="9" orientation="landscape" r:id="rId1"/>
  <headerFooter>
    <oddFooter>&amp;L&amp;8Report Date: &amp;D&amp;T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6A3C-DCE6-447A-87D3-F52D1ECCD1E2}">
  <sheetPr codeName="Sheet24">
    <tabColor rgb="FF92D050"/>
    <pageSetUpPr fitToPage="1"/>
  </sheetPr>
  <dimension ref="A1:BH39"/>
  <sheetViews>
    <sheetView showGridLines="0" zoomScale="80" zoomScaleNormal="80" workbookViewId="0">
      <pane xSplit="1" topLeftCell="AL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Col="1" x14ac:dyDescent="0.2"/>
  <cols>
    <col min="1" max="1" width="18.140625" style="416" customWidth="1"/>
    <col min="2" max="36" width="7.7109375" style="414" hidden="1" customWidth="1" outlineLevel="1"/>
    <col min="37" max="43" width="8.5703125" style="414" hidden="1" customWidth="1" outlineLevel="1"/>
    <col min="44" max="56" width="8.5703125" style="414" customWidth="1" outlineLevel="1"/>
    <col min="57" max="57" width="9.85546875" style="414" customWidth="1"/>
    <col min="58" max="58" width="7.85546875" style="414" customWidth="1"/>
    <col min="59" max="72" width="7.85546875" style="416" customWidth="1"/>
    <col min="73" max="16384" width="9.140625" style="416"/>
  </cols>
  <sheetData>
    <row r="1" spans="1:60" ht="20.100000000000001" customHeight="1" x14ac:dyDescent="0.2">
      <c r="A1" s="413" t="s">
        <v>198</v>
      </c>
    </row>
    <row r="2" spans="1:60" ht="20.100000000000001" customHeight="1" x14ac:dyDescent="0.2">
      <c r="A2" s="416" t="s">
        <v>207</v>
      </c>
      <c r="AQ2" s="414" t="s">
        <v>138</v>
      </c>
      <c r="BE2" s="439"/>
    </row>
    <row r="3" spans="1:60" ht="2.4500000000000002" customHeight="1" x14ac:dyDescent="0.2">
      <c r="BE3" s="439"/>
    </row>
    <row r="4" spans="1:60" ht="15" x14ac:dyDescent="0.2">
      <c r="A4" s="419" t="s">
        <v>16</v>
      </c>
      <c r="BG4" s="418"/>
      <c r="BH4" s="418"/>
    </row>
    <row r="5" spans="1:60" s="420" customFormat="1" ht="27" customHeight="1" thickBot="1" x14ac:dyDescent="0.25">
      <c r="A5" s="450"/>
      <c r="B5" s="421" t="s">
        <v>120</v>
      </c>
      <c r="C5" s="421" t="s">
        <v>121</v>
      </c>
      <c r="D5" s="421" t="s">
        <v>122</v>
      </c>
      <c r="E5" s="421" t="s">
        <v>123</v>
      </c>
      <c r="F5" s="421" t="s">
        <v>124</v>
      </c>
      <c r="G5" s="421" t="s">
        <v>125</v>
      </c>
      <c r="H5" s="421" t="s">
        <v>126</v>
      </c>
      <c r="I5" s="421" t="s">
        <v>127</v>
      </c>
      <c r="J5" s="421" t="s">
        <v>128</v>
      </c>
      <c r="K5" s="421" t="s">
        <v>129</v>
      </c>
      <c r="L5" s="421" t="s">
        <v>130</v>
      </c>
      <c r="M5" s="421" t="s">
        <v>131</v>
      </c>
      <c r="N5" s="421" t="s">
        <v>137</v>
      </c>
      <c r="O5" s="421" t="s">
        <v>132</v>
      </c>
      <c r="P5" s="421" t="s">
        <v>133</v>
      </c>
      <c r="Q5" s="421" t="s">
        <v>134</v>
      </c>
      <c r="R5" s="421" t="s">
        <v>135</v>
      </c>
      <c r="S5" s="421" t="s">
        <v>136</v>
      </c>
      <c r="T5" s="422" t="s">
        <v>139</v>
      </c>
      <c r="U5" s="422" t="s">
        <v>140</v>
      </c>
      <c r="V5" s="422" t="s">
        <v>141</v>
      </c>
      <c r="W5" s="422" t="s">
        <v>142</v>
      </c>
      <c r="X5" s="422" t="s">
        <v>143</v>
      </c>
      <c r="Y5" s="422" t="s">
        <v>144</v>
      </c>
      <c r="Z5" s="422" t="s">
        <v>145</v>
      </c>
      <c r="AA5" s="422" t="s">
        <v>146</v>
      </c>
      <c r="AB5" s="422" t="s">
        <v>147</v>
      </c>
      <c r="AC5" s="422" t="s">
        <v>148</v>
      </c>
      <c r="AD5" s="422" t="s">
        <v>149</v>
      </c>
      <c r="AE5" s="422" t="s">
        <v>150</v>
      </c>
      <c r="AF5" s="422" t="s">
        <v>152</v>
      </c>
      <c r="AG5" s="422" t="s">
        <v>155</v>
      </c>
      <c r="AH5" s="422" t="s">
        <v>156</v>
      </c>
      <c r="AI5" s="422" t="s">
        <v>159</v>
      </c>
      <c r="AJ5" s="422" t="s">
        <v>161</v>
      </c>
      <c r="AK5" s="451" t="s">
        <v>164</v>
      </c>
      <c r="AL5" s="422" t="s">
        <v>166</v>
      </c>
      <c r="AM5" s="422" t="s">
        <v>167</v>
      </c>
      <c r="AN5" s="422" t="s">
        <v>170</v>
      </c>
      <c r="AO5" s="422" t="s">
        <v>173</v>
      </c>
      <c r="AP5" s="422" t="s">
        <v>175</v>
      </c>
      <c r="AQ5" s="422" t="s">
        <v>177</v>
      </c>
      <c r="AR5" s="424" t="s">
        <v>179</v>
      </c>
      <c r="AS5" s="424" t="s">
        <v>180</v>
      </c>
      <c r="AT5" s="424" t="s">
        <v>182</v>
      </c>
      <c r="AU5" s="424" t="s">
        <v>185</v>
      </c>
      <c r="AV5" s="424" t="s">
        <v>188</v>
      </c>
      <c r="AW5" s="424" t="s">
        <v>189</v>
      </c>
      <c r="AX5" s="424" t="s">
        <v>190</v>
      </c>
      <c r="AY5" s="424" t="s">
        <v>191</v>
      </c>
      <c r="AZ5" s="424" t="s">
        <v>192</v>
      </c>
      <c r="BA5" s="424" t="s">
        <v>193</v>
      </c>
      <c r="BB5" s="424" t="s">
        <v>195</v>
      </c>
      <c r="BC5" s="424" t="s">
        <v>201</v>
      </c>
      <c r="BD5" s="424" t="s">
        <v>202</v>
      </c>
      <c r="BE5" s="421" t="s">
        <v>61</v>
      </c>
      <c r="BF5" s="425"/>
      <c r="BG5" s="426"/>
      <c r="BH5" s="426"/>
    </row>
    <row r="6" spans="1:60" ht="18" x14ac:dyDescent="0.2">
      <c r="A6" s="452" t="s">
        <v>53</v>
      </c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3"/>
      <c r="AY6" s="453"/>
      <c r="AZ6" s="453"/>
      <c r="BA6" s="453"/>
      <c r="BB6" s="453"/>
      <c r="BC6" s="453"/>
      <c r="BD6" s="453"/>
      <c r="BE6" s="415"/>
      <c r="BG6" s="418"/>
      <c r="BH6" s="418"/>
    </row>
    <row r="7" spans="1:60" ht="15" x14ac:dyDescent="0.2">
      <c r="A7" s="416" t="s">
        <v>26</v>
      </c>
      <c r="B7" s="269">
        <v>11.566689999999999</v>
      </c>
      <c r="C7" s="269">
        <v>8.1520010000000003</v>
      </c>
      <c r="D7" s="269">
        <v>6.4</v>
      </c>
      <c r="E7" s="269">
        <v>3.8</v>
      </c>
      <c r="F7" s="269">
        <v>9.5332129999999999</v>
      </c>
      <c r="G7" s="269">
        <v>7.1535989999999998</v>
      </c>
      <c r="H7" s="269">
        <v>8.5273319999999995</v>
      </c>
      <c r="I7" s="269">
        <v>9.0630299999999995</v>
      </c>
      <c r="J7" s="269">
        <v>6.7814930000000002</v>
      </c>
      <c r="K7" s="269">
        <v>7.5837599999999998</v>
      </c>
      <c r="L7" s="269">
        <v>8.752046</v>
      </c>
      <c r="M7" s="269">
        <v>16.858305000000001</v>
      </c>
      <c r="N7" s="269">
        <v>13.688008</v>
      </c>
      <c r="O7" s="269">
        <v>9.2445380000000004</v>
      </c>
      <c r="P7" s="269">
        <v>2.2992360000000001</v>
      </c>
      <c r="Q7" s="269">
        <v>5.2818500000000004</v>
      </c>
      <c r="R7" s="269">
        <v>16.972767999999999</v>
      </c>
      <c r="S7" s="277">
        <v>12.465033999999999</v>
      </c>
      <c r="T7" s="269">
        <v>10.37162</v>
      </c>
      <c r="U7" s="269">
        <v>19.52449</v>
      </c>
      <c r="V7" s="269">
        <v>21.116326000000001</v>
      </c>
      <c r="W7" s="269">
        <v>13.953009</v>
      </c>
      <c r="X7" s="277">
        <v>13.281499</v>
      </c>
      <c r="Y7" s="277">
        <v>13.705052</v>
      </c>
      <c r="Z7" s="277">
        <v>14.876797</v>
      </c>
      <c r="AA7" s="277">
        <v>15.643506</v>
      </c>
      <c r="AB7" s="277">
        <v>20.614619999999999</v>
      </c>
      <c r="AC7" s="277">
        <v>22.952086999999999</v>
      </c>
      <c r="AD7" s="277">
        <v>21.257939</v>
      </c>
      <c r="AE7" s="277">
        <v>15.9305</v>
      </c>
      <c r="AF7" s="277">
        <v>15.732504</v>
      </c>
      <c r="AG7" s="277">
        <v>23.538417000000003</v>
      </c>
      <c r="AH7" s="277">
        <v>13.75</v>
      </c>
      <c r="AI7" s="277">
        <v>10.777925</v>
      </c>
      <c r="AJ7" s="277">
        <v>12.322546000000001</v>
      </c>
      <c r="AK7" s="277">
        <v>17.735392000000001</v>
      </c>
      <c r="AL7" s="277">
        <v>8.8737060000000003</v>
      </c>
      <c r="AM7" s="277">
        <v>9.4594120000000004</v>
      </c>
      <c r="AN7" s="277">
        <v>18.690000000000001</v>
      </c>
      <c r="AO7" s="277">
        <v>18.800616999999999</v>
      </c>
      <c r="AP7" s="277">
        <v>26.661436999999999</v>
      </c>
      <c r="AQ7" s="277">
        <v>20.04</v>
      </c>
      <c r="AR7" s="441">
        <f>'Express-Isl'!AS12-'Express-Isl'!AS11</f>
        <v>10784</v>
      </c>
      <c r="AS7" s="441">
        <f>'Express-Isl'!AT12-'Express-Isl'!AT11</f>
        <v>10768</v>
      </c>
      <c r="AT7" s="441">
        <f>'Express-Isl'!AU12-'Express-Isl'!AU11</f>
        <v>11599</v>
      </c>
      <c r="AU7" s="441">
        <f>'Express-Isl'!AV12-'Express-Isl'!AV11</f>
        <v>6916</v>
      </c>
      <c r="AV7" s="441">
        <f>'Express-Isl'!AW12-'Express-Isl'!AW11</f>
        <v>4650</v>
      </c>
      <c r="AW7" s="441">
        <f>'Express-Isl'!AX12-'Express-Isl'!AX11</f>
        <v>8220</v>
      </c>
      <c r="AX7" s="441">
        <f>'Express-Isl'!AY12-'Express-Isl'!AY11</f>
        <v>8432</v>
      </c>
      <c r="AY7" s="441">
        <f>'Express-Isl'!AZ12-'Express-Isl'!AZ11</f>
        <v>4818</v>
      </c>
      <c r="AZ7" s="441">
        <f>'Express-Isl'!BA12-'Express-Isl'!BA11</f>
        <v>4993</v>
      </c>
      <c r="BA7" s="441">
        <f>'Express-Isl'!BB12-'Express-Isl'!BB11</f>
        <v>5577</v>
      </c>
      <c r="BB7" s="441">
        <f>'Express-Isl'!BC12-'Express-Isl'!BC11</f>
        <v>7451</v>
      </c>
      <c r="BC7" s="441">
        <f>'Express-Isl'!BD12-'Express-Isl'!BD11</f>
        <v>9179</v>
      </c>
      <c r="BD7" s="441"/>
      <c r="BE7" s="442">
        <f ca="1">SUM(OFFSET(BE7,0,-1,):OFFSET(BE7,0,-12))</f>
        <v>82603</v>
      </c>
    </row>
    <row r="8" spans="1:60" ht="15" x14ac:dyDescent="0.2">
      <c r="A8" s="416" t="s">
        <v>29</v>
      </c>
      <c r="B8" s="210">
        <v>4.1962149999999996</v>
      </c>
      <c r="C8" s="210">
        <v>4.9229589999999996</v>
      </c>
      <c r="D8" s="210">
        <v>4.3</v>
      </c>
      <c r="E8" s="210">
        <v>5</v>
      </c>
      <c r="F8" s="210">
        <v>4.9761879999999996</v>
      </c>
      <c r="G8" s="210">
        <v>4.7703139999999999</v>
      </c>
      <c r="H8" s="210">
        <v>4.8260269999999998</v>
      </c>
      <c r="I8" s="210">
        <v>8.6587010000000006</v>
      </c>
      <c r="J8" s="210">
        <v>4.3610639999999998</v>
      </c>
      <c r="K8" s="210">
        <v>5.5057660000000004</v>
      </c>
      <c r="L8" s="210">
        <v>5.0710660000000001</v>
      </c>
      <c r="M8" s="210">
        <v>9.1423269999999999</v>
      </c>
      <c r="N8" s="210">
        <v>6.2704459999999997</v>
      </c>
      <c r="O8" s="269">
        <v>5.2395440000000004</v>
      </c>
      <c r="P8" s="269">
        <v>12.612795</v>
      </c>
      <c r="Q8" s="269">
        <v>5.7020860000000004</v>
      </c>
      <c r="R8" s="269">
        <v>8.3873759999999997</v>
      </c>
      <c r="S8" s="277">
        <v>3.8093979999999998</v>
      </c>
      <c r="T8" s="277">
        <v>3.0069629999999998</v>
      </c>
      <c r="U8" s="277">
        <v>7.3497890000000003</v>
      </c>
      <c r="V8" s="277">
        <v>7.6415579999999999</v>
      </c>
      <c r="W8" s="277">
        <v>6.279013</v>
      </c>
      <c r="X8" s="277">
        <v>5.3484850000000002</v>
      </c>
      <c r="Y8" s="277">
        <v>4.4370070000000004</v>
      </c>
      <c r="Z8" s="277">
        <v>6.1611419999999999</v>
      </c>
      <c r="AA8" s="277">
        <v>4.552149</v>
      </c>
      <c r="AB8" s="277">
        <v>6.356522</v>
      </c>
      <c r="AC8" s="277">
        <v>6.2076190000000002</v>
      </c>
      <c r="AD8" s="277">
        <v>6.9107139999999996</v>
      </c>
      <c r="AE8" s="277">
        <v>4.3372979999999997</v>
      </c>
      <c r="AF8" s="277">
        <v>4.510186</v>
      </c>
      <c r="AG8" s="277">
        <v>6.3350249999999999</v>
      </c>
      <c r="AH8" s="277">
        <v>3.38</v>
      </c>
      <c r="AI8" s="277">
        <v>3.8972549999999999</v>
      </c>
      <c r="AJ8" s="277">
        <v>4.146598</v>
      </c>
      <c r="AK8" s="277">
        <v>4.5993110000000001</v>
      </c>
      <c r="AL8" s="277">
        <v>2.8043019999999999</v>
      </c>
      <c r="AM8" s="277">
        <v>3.680123</v>
      </c>
      <c r="AN8" s="277">
        <v>6.9</v>
      </c>
      <c r="AO8" s="277">
        <v>3.8612099999999998</v>
      </c>
      <c r="AP8" s="277">
        <v>10.139763</v>
      </c>
      <c r="AQ8" s="277">
        <v>5.43</v>
      </c>
      <c r="AR8" s="441">
        <f>'Express-Isl'!AS19-'Express-Isl'!AS18</f>
        <v>2596</v>
      </c>
      <c r="AS8" s="441">
        <f>'Express-Isl'!AT19-'Express-Isl'!AT18</f>
        <v>1906</v>
      </c>
      <c r="AT8" s="441">
        <f>'Express-Isl'!AU19-'Express-Isl'!AU18</f>
        <v>6761</v>
      </c>
      <c r="AU8" s="441">
        <f>'Express-Isl'!AV19-'Express-Isl'!AV18</f>
        <v>3684</v>
      </c>
      <c r="AV8" s="441">
        <f>'Express-Isl'!AW19-'Express-Isl'!AW18</f>
        <v>3177</v>
      </c>
      <c r="AW8" s="441">
        <f>'Express-Isl'!AX19-'Express-Isl'!AX18</f>
        <v>2222</v>
      </c>
      <c r="AX8" s="441">
        <f>'Express-Isl'!AY19-'Express-Isl'!AY18</f>
        <v>730</v>
      </c>
      <c r="AY8" s="441">
        <f>'Express-Isl'!AZ19-'Express-Isl'!AZ18</f>
        <v>958</v>
      </c>
      <c r="AZ8" s="441">
        <f>'Express-Isl'!BA19-'Express-Isl'!BA18</f>
        <v>5750</v>
      </c>
      <c r="BA8" s="441">
        <f>'Express-Isl'!BB19-'Express-Isl'!BB18</f>
        <v>3051</v>
      </c>
      <c r="BB8" s="441">
        <f>'Express-Isl'!BC19-'Express-Isl'!BC18</f>
        <v>2005</v>
      </c>
      <c r="BC8" s="441">
        <f>'Express-Isl'!BD19-'Express-Isl'!BD18</f>
        <v>2615</v>
      </c>
      <c r="BD8" s="441"/>
      <c r="BE8" s="442">
        <f ca="1">SUM(OFFSET(BE8,0,-1,):OFFSET(BE8,0,-12))</f>
        <v>32859</v>
      </c>
    </row>
    <row r="9" spans="1:60" ht="15" x14ac:dyDescent="0.2">
      <c r="A9" s="416" t="s">
        <v>30</v>
      </c>
      <c r="B9" s="210">
        <v>5.3928409999999998</v>
      </c>
      <c r="C9" s="210">
        <v>5.8015889999999999</v>
      </c>
      <c r="D9" s="210">
        <v>3.5</v>
      </c>
      <c r="E9" s="210">
        <v>4.0999999999999996</v>
      </c>
      <c r="F9" s="210">
        <v>3.5112269999999999</v>
      </c>
      <c r="G9" s="210">
        <v>4.3682319999999999</v>
      </c>
      <c r="H9" s="210">
        <v>6.7782429999999998</v>
      </c>
      <c r="I9" s="210">
        <v>6.8582919999999996</v>
      </c>
      <c r="J9" s="210">
        <v>7.2716349999999998</v>
      </c>
      <c r="K9" s="210">
        <v>7.4654439999999997</v>
      </c>
      <c r="L9" s="210">
        <v>5.1534899999999997</v>
      </c>
      <c r="M9" s="210">
        <v>6.7260350000000004</v>
      </c>
      <c r="N9" s="210">
        <v>6.2156830000000003</v>
      </c>
      <c r="O9" s="269">
        <v>6.016273</v>
      </c>
      <c r="P9" s="269">
        <v>7.5570789999999999</v>
      </c>
      <c r="Q9" s="269">
        <v>4.7332320000000001</v>
      </c>
      <c r="R9" s="269">
        <v>7.7215920000000002</v>
      </c>
      <c r="S9" s="277">
        <v>4.055301</v>
      </c>
      <c r="T9" s="277">
        <v>4.2086949999999996</v>
      </c>
      <c r="U9" s="277">
        <v>8.8787629999999993</v>
      </c>
      <c r="V9" s="277">
        <v>7.7898350000000001</v>
      </c>
      <c r="W9" s="277">
        <v>5.490564</v>
      </c>
      <c r="X9" s="277">
        <v>5.751341</v>
      </c>
      <c r="Y9" s="277">
        <v>5.7989860000000002</v>
      </c>
      <c r="Z9" s="277">
        <v>6.4802530000000003</v>
      </c>
      <c r="AA9" s="277">
        <v>6.4113699999999998</v>
      </c>
      <c r="AB9" s="277">
        <v>9.2241029999999995</v>
      </c>
      <c r="AC9" s="277">
        <v>8.4001000000000001</v>
      </c>
      <c r="AD9" s="277">
        <v>9.0794519999999999</v>
      </c>
      <c r="AE9" s="277">
        <v>5.7008000000000001</v>
      </c>
      <c r="AF9" s="277">
        <v>6.9810920000000003</v>
      </c>
      <c r="AG9" s="277">
        <v>9.4493749999999999</v>
      </c>
      <c r="AH9" s="277">
        <v>4.91</v>
      </c>
      <c r="AI9" s="277">
        <v>4.1674499999999997</v>
      </c>
      <c r="AJ9" s="277">
        <v>3.8846069999999999</v>
      </c>
      <c r="AK9" s="277">
        <v>3.9952169999999998</v>
      </c>
      <c r="AL9" s="277">
        <v>2.214261</v>
      </c>
      <c r="AM9" s="277">
        <v>2.4576609999999999</v>
      </c>
      <c r="AN9" s="277">
        <v>5.24</v>
      </c>
      <c r="AO9" s="277">
        <v>4.2237359999999997</v>
      </c>
      <c r="AP9" s="277">
        <v>7.8124070000000003</v>
      </c>
      <c r="AQ9" s="277">
        <v>4.59</v>
      </c>
      <c r="AR9" s="441">
        <f>'Express-Isl'!AS26-'Express-Isl'!AS25</f>
        <v>4463</v>
      </c>
      <c r="AS9" s="441">
        <f>'Express-Isl'!AT26-'Express-Isl'!AT25</f>
        <v>2561</v>
      </c>
      <c r="AT9" s="441">
        <f>'Express-Isl'!AU26-'Express-Isl'!AU25</f>
        <v>5022</v>
      </c>
      <c r="AU9" s="441">
        <f>'Express-Isl'!AV26-'Express-Isl'!AV25</f>
        <v>4925</v>
      </c>
      <c r="AV9" s="441">
        <f>'Express-Isl'!AW26-'Express-Isl'!AW25</f>
        <v>1677</v>
      </c>
      <c r="AW9" s="441">
        <f>'Express-Isl'!AX26-'Express-Isl'!AX25</f>
        <v>3168</v>
      </c>
      <c r="AX9" s="441">
        <f>'Express-Isl'!AY26-'Express-Isl'!AY25</f>
        <v>1644</v>
      </c>
      <c r="AY9" s="441">
        <f>'Express-Isl'!AZ26-'Express-Isl'!AZ25</f>
        <v>1877</v>
      </c>
      <c r="AZ9" s="441">
        <f>'Express-Isl'!BA26-'Express-Isl'!BA25</f>
        <v>1831</v>
      </c>
      <c r="BA9" s="441">
        <f>'Express-Isl'!BB26-'Express-Isl'!BB25</f>
        <v>2394</v>
      </c>
      <c r="BB9" s="441">
        <f>'Express-Isl'!BC26-'Express-Isl'!BC25</f>
        <v>1952</v>
      </c>
      <c r="BC9" s="441">
        <f>'Express-Isl'!BD26-'Express-Isl'!BD25</f>
        <v>740</v>
      </c>
      <c r="BD9" s="441"/>
      <c r="BE9" s="442">
        <f ca="1">SUM(OFFSET(BE9,0,-1,):OFFSET(BE9,0,-12))</f>
        <v>27791</v>
      </c>
    </row>
    <row r="10" spans="1:60" s="419" customFormat="1" ht="15" x14ac:dyDescent="0.2">
      <c r="A10" s="419" t="s">
        <v>31</v>
      </c>
      <c r="B10" s="213">
        <v>10.969524</v>
      </c>
      <c r="C10" s="213">
        <v>10.171639000000001</v>
      </c>
      <c r="D10" s="213">
        <v>6.8</v>
      </c>
      <c r="E10" s="213">
        <v>8.5</v>
      </c>
      <c r="F10" s="213">
        <v>8.6843310000000002</v>
      </c>
      <c r="G10" s="213">
        <v>7.0474569999999996</v>
      </c>
      <c r="H10" s="213">
        <v>8.4366090000000007</v>
      </c>
      <c r="I10" s="213">
        <v>12.652272</v>
      </c>
      <c r="J10" s="213">
        <v>14.299516000000001</v>
      </c>
      <c r="K10" s="213">
        <v>15.798025000000001</v>
      </c>
      <c r="L10" s="213">
        <v>10.868137000000001</v>
      </c>
      <c r="M10" s="213">
        <v>17.788173</v>
      </c>
      <c r="N10" s="213">
        <v>15.213326</v>
      </c>
      <c r="O10" s="269">
        <v>10.442589999999999</v>
      </c>
      <c r="P10" s="269">
        <v>14.969929</v>
      </c>
      <c r="Q10" s="269">
        <v>8.8723080000000003</v>
      </c>
      <c r="R10" s="269">
        <v>12.812023999999999</v>
      </c>
      <c r="S10" s="277">
        <v>9.7345480000000002</v>
      </c>
      <c r="T10" s="277">
        <v>7.9531179999999999</v>
      </c>
      <c r="U10" s="269">
        <v>14.972182</v>
      </c>
      <c r="V10" s="269">
        <v>14.624625999999999</v>
      </c>
      <c r="W10" s="269">
        <v>11.168131000000001</v>
      </c>
      <c r="X10" s="277">
        <v>11.67693</v>
      </c>
      <c r="Y10" s="277">
        <v>9.7311739999999993</v>
      </c>
      <c r="Z10" s="277">
        <v>11.363284</v>
      </c>
      <c r="AA10" s="277">
        <v>12.891473</v>
      </c>
      <c r="AB10" s="277">
        <v>12.218957</v>
      </c>
      <c r="AC10" s="277">
        <v>13.291525</v>
      </c>
      <c r="AD10" s="277">
        <v>15.034228000000001</v>
      </c>
      <c r="AE10" s="277">
        <v>10.867112000000001</v>
      </c>
      <c r="AF10" s="277">
        <v>13.573459</v>
      </c>
      <c r="AG10" s="277">
        <v>19.212142</v>
      </c>
      <c r="AH10" s="277">
        <v>7.23</v>
      </c>
      <c r="AI10" s="277">
        <v>6.1575150000000001</v>
      </c>
      <c r="AJ10" s="277">
        <v>10.998593</v>
      </c>
      <c r="AK10" s="277">
        <v>11.005205999999999</v>
      </c>
      <c r="AL10" s="277">
        <v>6.0744740000000004</v>
      </c>
      <c r="AM10" s="277">
        <v>4.8661209999999997</v>
      </c>
      <c r="AN10" s="277">
        <v>14.14</v>
      </c>
      <c r="AO10" s="277">
        <v>10.738433000000001</v>
      </c>
      <c r="AP10" s="277">
        <v>19.966148</v>
      </c>
      <c r="AQ10" s="277">
        <v>11.34</v>
      </c>
      <c r="AR10" s="441">
        <f>'Express-Isl'!AS33-'Express-Isl'!AS32</f>
        <v>9713</v>
      </c>
      <c r="AS10" s="441">
        <f>'Express-Isl'!AT33-'Express-Isl'!AT32</f>
        <v>10020</v>
      </c>
      <c r="AT10" s="441">
        <f>'Express-Isl'!AU33-'Express-Isl'!AU32</f>
        <v>9285</v>
      </c>
      <c r="AU10" s="441">
        <f>'Express-Isl'!AV33-'Express-Isl'!AV32</f>
        <v>6055</v>
      </c>
      <c r="AV10" s="441">
        <f>'Express-Isl'!AW33-'Express-Isl'!AW32</f>
        <v>4458</v>
      </c>
      <c r="AW10" s="441">
        <f>'Express-Isl'!AX33-'Express-Isl'!AX32</f>
        <v>6340</v>
      </c>
      <c r="AX10" s="441">
        <f>'Express-Isl'!AY33-'Express-Isl'!AY32</f>
        <v>2903</v>
      </c>
      <c r="AY10" s="441">
        <f>'Express-Isl'!AZ33-'Express-Isl'!AZ32</f>
        <v>6002</v>
      </c>
      <c r="AZ10" s="441">
        <f>'Express-Isl'!BA33-'Express-Isl'!BA32</f>
        <v>4563</v>
      </c>
      <c r="BA10" s="441">
        <f>'Express-Isl'!BB33-'Express-Isl'!BB32</f>
        <v>5986</v>
      </c>
      <c r="BB10" s="441">
        <f>'Express-Isl'!BC33-'Express-Isl'!BC32</f>
        <v>8933</v>
      </c>
      <c r="BC10" s="441">
        <f>'Express-Isl'!BD33-'Express-Isl'!BD32</f>
        <v>6173</v>
      </c>
      <c r="BD10" s="441"/>
      <c r="BE10" s="442">
        <f ca="1">SUM(OFFSET(BE10,0,-1,):OFFSET(BE10,0,-12))</f>
        <v>70718</v>
      </c>
      <c r="BF10" s="431"/>
    </row>
    <row r="11" spans="1:60" ht="14.25" x14ac:dyDescent="0.2">
      <c r="A11" s="432" t="s">
        <v>32</v>
      </c>
      <c r="B11" s="195">
        <f>IFERROR(B10/B7,"")</f>
        <v>0.9483719197108248</v>
      </c>
      <c r="C11" s="195">
        <f>IFERROR(C10/C7,"")</f>
        <v>1.2477475162233176</v>
      </c>
      <c r="D11" s="195">
        <f t="shared" ref="D11:BC11" si="0">IFERROR(D10/D7,"")</f>
        <v>1.0625</v>
      </c>
      <c r="E11" s="195">
        <f t="shared" si="0"/>
        <v>2.236842105263158</v>
      </c>
      <c r="F11" s="195">
        <f t="shared" si="0"/>
        <v>0.91095530961072624</v>
      </c>
      <c r="G11" s="195">
        <f t="shared" si="0"/>
        <v>0.98516243362257239</v>
      </c>
      <c r="H11" s="195">
        <f t="shared" si="0"/>
        <v>0.98936091616932487</v>
      </c>
      <c r="I11" s="195">
        <f t="shared" si="0"/>
        <v>1.3960311286622686</v>
      </c>
      <c r="J11" s="195">
        <f t="shared" si="0"/>
        <v>2.1086088269942915</v>
      </c>
      <c r="K11" s="195">
        <f t="shared" si="0"/>
        <v>2.0831388387818182</v>
      </c>
      <c r="L11" s="195">
        <f t="shared" si="0"/>
        <v>1.2417824357870149</v>
      </c>
      <c r="M11" s="195">
        <f t="shared" si="0"/>
        <v>1.055157858396796</v>
      </c>
      <c r="N11" s="195">
        <f t="shared" si="0"/>
        <v>1.1114346221889992</v>
      </c>
      <c r="O11" s="195">
        <f t="shared" si="0"/>
        <v>1.1295956596208485</v>
      </c>
      <c r="P11" s="195">
        <f t="shared" si="0"/>
        <v>6.5108275096597303</v>
      </c>
      <c r="Q11" s="195">
        <f t="shared" si="0"/>
        <v>1.6797728068763784</v>
      </c>
      <c r="R11" s="195">
        <f t="shared" si="0"/>
        <v>0.75485766375879293</v>
      </c>
      <c r="S11" s="195">
        <f t="shared" si="0"/>
        <v>0.78094837125995809</v>
      </c>
      <c r="T11" s="195">
        <f t="shared" si="0"/>
        <v>0.76681540588644781</v>
      </c>
      <c r="U11" s="195">
        <f t="shared" si="0"/>
        <v>0.76684113131764264</v>
      </c>
      <c r="V11" s="195">
        <f t="shared" si="0"/>
        <v>0.69257436165742081</v>
      </c>
      <c r="W11" s="195">
        <f t="shared" si="0"/>
        <v>0.80041021975976656</v>
      </c>
      <c r="X11" s="195">
        <f t="shared" si="0"/>
        <v>0.87918765795939147</v>
      </c>
      <c r="Y11" s="195">
        <f t="shared" si="0"/>
        <v>0.71004283675829905</v>
      </c>
      <c r="Z11" s="195">
        <f t="shared" si="0"/>
        <v>0.76382597678787978</v>
      </c>
      <c r="AA11" s="195">
        <f t="shared" si="0"/>
        <v>0.82407824690961218</v>
      </c>
      <c r="AB11" s="195">
        <f t="shared" si="0"/>
        <v>0.59273258493244119</v>
      </c>
      <c r="AC11" s="195">
        <f t="shared" si="0"/>
        <v>0.57909875472326333</v>
      </c>
      <c r="AD11" s="195">
        <f t="shared" si="0"/>
        <v>0.70722886165022869</v>
      </c>
      <c r="AE11" s="195">
        <f t="shared" si="0"/>
        <v>0.6821576221713066</v>
      </c>
      <c r="AF11" s="195">
        <f t="shared" si="0"/>
        <v>0.86276532966398733</v>
      </c>
      <c r="AG11" s="195">
        <f t="shared" si="0"/>
        <v>0.81620365549645912</v>
      </c>
      <c r="AH11" s="195">
        <f t="shared" si="0"/>
        <v>0.52581818181818185</v>
      </c>
      <c r="AI11" s="195">
        <f t="shared" si="0"/>
        <v>0.57130802079249954</v>
      </c>
      <c r="AJ11" s="195">
        <f t="shared" si="0"/>
        <v>0.89255848588432929</v>
      </c>
      <c r="AK11" s="195">
        <f t="shared" si="0"/>
        <v>0.62052228673603604</v>
      </c>
      <c r="AL11" s="195">
        <f t="shared" si="0"/>
        <v>0.68454758361388135</v>
      </c>
      <c r="AM11" s="195">
        <f t="shared" si="0"/>
        <v>0.51442108663836605</v>
      </c>
      <c r="AN11" s="195">
        <f t="shared" si="0"/>
        <v>0.75655430711610483</v>
      </c>
      <c r="AO11" s="195">
        <f t="shared" si="0"/>
        <v>0.57117449921989272</v>
      </c>
      <c r="AP11" s="195">
        <f t="shared" si="0"/>
        <v>0.74887741422189658</v>
      </c>
      <c r="AQ11" s="195">
        <f t="shared" si="0"/>
        <v>0.56586826347305386</v>
      </c>
      <c r="AR11" s="195">
        <f t="shared" si="0"/>
        <v>0.90068620178041547</v>
      </c>
      <c r="AS11" s="195">
        <f t="shared" si="0"/>
        <v>0.93053491827637447</v>
      </c>
      <c r="AT11" s="195">
        <f t="shared" si="0"/>
        <v>0.80050004310716438</v>
      </c>
      <c r="AU11" s="195">
        <f t="shared" si="0"/>
        <v>0.87550607287449389</v>
      </c>
      <c r="AV11" s="195">
        <f t="shared" si="0"/>
        <v>0.95870967741935487</v>
      </c>
      <c r="AW11" s="195">
        <f t="shared" si="0"/>
        <v>0.77128953771289532</v>
      </c>
      <c r="AX11" s="195">
        <f t="shared" si="0"/>
        <v>0.34428368121442127</v>
      </c>
      <c r="AY11" s="195">
        <f t="shared" si="0"/>
        <v>1.2457451224574512</v>
      </c>
      <c r="AZ11" s="195">
        <f t="shared" si="0"/>
        <v>0.9138794312036852</v>
      </c>
      <c r="BA11" s="195">
        <f t="shared" si="0"/>
        <v>1.0733369194907656</v>
      </c>
      <c r="BB11" s="195">
        <f t="shared" si="0"/>
        <v>1.1988994765803247</v>
      </c>
      <c r="BC11" s="195">
        <f t="shared" si="0"/>
        <v>0.67251334568035737</v>
      </c>
      <c r="BD11" s="195"/>
      <c r="BE11" s="433">
        <f ca="1">IFERROR(BE10/BE7,"")</f>
        <v>0.85611902715397747</v>
      </c>
    </row>
    <row r="12" spans="1:60" ht="14.25" x14ac:dyDescent="0.2">
      <c r="A12" s="432" t="s">
        <v>116</v>
      </c>
      <c r="B12" s="195">
        <f>IFERROR(B9/B10,"")</f>
        <v>0.49162032919568799</v>
      </c>
      <c r="C12" s="195">
        <f>IFERROR(C9/C10,"")</f>
        <v>0.57036914109908932</v>
      </c>
      <c r="D12" s="195">
        <f t="shared" ref="D12:BC12" si="1">IFERROR(D9/D10,"")</f>
        <v>0.51470588235294124</v>
      </c>
      <c r="E12" s="195">
        <f t="shared" si="1"/>
        <v>0.48235294117647054</v>
      </c>
      <c r="F12" s="195">
        <f t="shared" si="1"/>
        <v>0.40431750010449852</v>
      </c>
      <c r="G12" s="195">
        <f t="shared" si="1"/>
        <v>0.6198309546266122</v>
      </c>
      <c r="H12" s="195">
        <f t="shared" si="1"/>
        <v>0.80343216095471526</v>
      </c>
      <c r="I12" s="195">
        <f t="shared" si="1"/>
        <v>0.54206011378825869</v>
      </c>
      <c r="J12" s="195">
        <f t="shared" si="1"/>
        <v>0.50852315560890304</v>
      </c>
      <c r="K12" s="195">
        <f t="shared" si="1"/>
        <v>0.47255552513684457</v>
      </c>
      <c r="L12" s="195">
        <f t="shared" si="1"/>
        <v>0.47418338580016051</v>
      </c>
      <c r="M12" s="195">
        <f t="shared" si="1"/>
        <v>0.37811837112220575</v>
      </c>
      <c r="N12" s="195">
        <f t="shared" si="1"/>
        <v>0.40856831701364976</v>
      </c>
      <c r="O12" s="195">
        <f t="shared" si="1"/>
        <v>0.57612843173963557</v>
      </c>
      <c r="P12" s="195">
        <f t="shared" si="1"/>
        <v>0.5048172907166093</v>
      </c>
      <c r="Q12" s="195">
        <f t="shared" si="1"/>
        <v>0.53348373388299863</v>
      </c>
      <c r="R12" s="195">
        <f t="shared" si="1"/>
        <v>0.60268322944134356</v>
      </c>
      <c r="S12" s="195">
        <f t="shared" si="1"/>
        <v>0.41658852573329547</v>
      </c>
      <c r="T12" s="195">
        <f t="shared" si="1"/>
        <v>0.52918804926570928</v>
      </c>
      <c r="U12" s="195">
        <f t="shared" si="1"/>
        <v>0.59301730369027039</v>
      </c>
      <c r="V12" s="195">
        <f t="shared" si="1"/>
        <v>0.53265191191897832</v>
      </c>
      <c r="W12" s="195">
        <f t="shared" si="1"/>
        <v>0.49162782922227538</v>
      </c>
      <c r="X12" s="195">
        <f t="shared" si="1"/>
        <v>0.49253879230242881</v>
      </c>
      <c r="Y12" s="195">
        <f t="shared" si="1"/>
        <v>0.59591843697379177</v>
      </c>
      <c r="Z12" s="195">
        <f t="shared" si="1"/>
        <v>0.57027994724060405</v>
      </c>
      <c r="AA12" s="195">
        <f t="shared" si="1"/>
        <v>0.49733416809700493</v>
      </c>
      <c r="AB12" s="195">
        <f t="shared" si="1"/>
        <v>0.75490101160025358</v>
      </c>
      <c r="AC12" s="195">
        <f t="shared" si="1"/>
        <v>0.63198918107591118</v>
      </c>
      <c r="AD12" s="195">
        <f t="shared" si="1"/>
        <v>0.60391873796246798</v>
      </c>
      <c r="AE12" s="195">
        <f t="shared" si="1"/>
        <v>0.52459199831565184</v>
      </c>
      <c r="AF12" s="195">
        <f t="shared" si="1"/>
        <v>0.51431930504965617</v>
      </c>
      <c r="AG12" s="195">
        <f t="shared" si="1"/>
        <v>0.49184390787867382</v>
      </c>
      <c r="AH12" s="195">
        <f t="shared" si="1"/>
        <v>0.67911479944674968</v>
      </c>
      <c r="AI12" s="195">
        <f t="shared" si="1"/>
        <v>0.67680712105451624</v>
      </c>
      <c r="AJ12" s="195">
        <f t="shared" si="1"/>
        <v>0.35319126728300609</v>
      </c>
      <c r="AK12" s="195">
        <f t="shared" si="1"/>
        <v>0.3630297333825464</v>
      </c>
      <c r="AL12" s="195">
        <f t="shared" si="1"/>
        <v>0.36451896904983044</v>
      </c>
      <c r="AM12" s="195">
        <f t="shared" si="1"/>
        <v>0.50505546409552904</v>
      </c>
      <c r="AN12" s="195">
        <f t="shared" si="1"/>
        <v>0.37057991513437061</v>
      </c>
      <c r="AO12" s="195">
        <f t="shared" si="1"/>
        <v>0.39332889631103529</v>
      </c>
      <c r="AP12" s="195">
        <f t="shared" si="1"/>
        <v>0.39128263498798066</v>
      </c>
      <c r="AQ12" s="195">
        <f t="shared" si="1"/>
        <v>0.40476190476190477</v>
      </c>
      <c r="AR12" s="195">
        <f t="shared" si="1"/>
        <v>0.45948728508184905</v>
      </c>
      <c r="AS12" s="195">
        <f t="shared" si="1"/>
        <v>0.2555888223552894</v>
      </c>
      <c r="AT12" s="195">
        <f t="shared" si="1"/>
        <v>0.54087237479806138</v>
      </c>
      <c r="AU12" s="195">
        <f t="shared" si="1"/>
        <v>0.81337737407101574</v>
      </c>
      <c r="AV12" s="195">
        <f t="shared" si="1"/>
        <v>0.37617765814266485</v>
      </c>
      <c r="AW12" s="195">
        <f t="shared" si="1"/>
        <v>0.49968454258675077</v>
      </c>
      <c r="AX12" s="195">
        <f t="shared" si="1"/>
        <v>0.56631071305545988</v>
      </c>
      <c r="AY12" s="195">
        <f t="shared" si="1"/>
        <v>0.31272909030323226</v>
      </c>
      <c r="AZ12" s="195">
        <f t="shared" si="1"/>
        <v>0.40127109357878588</v>
      </c>
      <c r="BA12" s="195">
        <f t="shared" si="1"/>
        <v>0.39993317741396595</v>
      </c>
      <c r="BB12" s="195">
        <f t="shared" si="1"/>
        <v>0.21851561625433785</v>
      </c>
      <c r="BC12" s="195">
        <f t="shared" si="1"/>
        <v>0.11987688320103677</v>
      </c>
      <c r="BD12" s="195"/>
      <c r="BE12" s="433">
        <f ca="1">BE9/BE10</f>
        <v>0.39298339885177747</v>
      </c>
    </row>
    <row r="13" spans="1:60" ht="14.25" x14ac:dyDescent="0.2">
      <c r="A13" s="432" t="s">
        <v>114</v>
      </c>
      <c r="B13" s="195">
        <f>IFERROR(B10/(SUM(B7:B10)),"")</f>
        <v>0.34146091223513453</v>
      </c>
      <c r="C13" s="195">
        <f>IFERROR(C10/(SUM(C7:C10)),"")</f>
        <v>0.35016432006017034</v>
      </c>
      <c r="D13" s="195">
        <f t="shared" ref="D13:BC13" si="2">IFERROR(D10/(SUM(D7:D10)),"")</f>
        <v>0.32380952380952382</v>
      </c>
      <c r="E13" s="195">
        <f t="shared" si="2"/>
        <v>0.39719626168224303</v>
      </c>
      <c r="F13" s="195">
        <f t="shared" si="2"/>
        <v>0.32519544403719175</v>
      </c>
      <c r="G13" s="195">
        <f t="shared" si="2"/>
        <v>0.3019527496655684</v>
      </c>
      <c r="H13" s="195">
        <f t="shared" si="2"/>
        <v>0.29531457185050897</v>
      </c>
      <c r="I13" s="195">
        <f t="shared" si="2"/>
        <v>0.33981982577222281</v>
      </c>
      <c r="J13" s="195">
        <f t="shared" si="2"/>
        <v>0.43711082828030384</v>
      </c>
      <c r="K13" s="195">
        <f t="shared" si="2"/>
        <v>0.43457285981526422</v>
      </c>
      <c r="L13" s="195">
        <f t="shared" si="2"/>
        <v>0.3641558735025292</v>
      </c>
      <c r="M13" s="195">
        <f t="shared" si="2"/>
        <v>0.35213756987055683</v>
      </c>
      <c r="N13" s="195">
        <f t="shared" si="2"/>
        <v>0.36758295622034137</v>
      </c>
      <c r="O13" s="195">
        <f t="shared" si="2"/>
        <v>0.33747886634578578</v>
      </c>
      <c r="P13" s="195">
        <f t="shared" si="2"/>
        <v>0.39984811041757778</v>
      </c>
      <c r="Q13" s="195">
        <f t="shared" si="2"/>
        <v>0.3608172862243994</v>
      </c>
      <c r="R13" s="195">
        <f t="shared" si="2"/>
        <v>0.27916701529794025</v>
      </c>
      <c r="S13" s="195">
        <f t="shared" si="2"/>
        <v>0.32379114604470338</v>
      </c>
      <c r="T13" s="195">
        <f t="shared" si="2"/>
        <v>0.31139368395071088</v>
      </c>
      <c r="U13" s="195">
        <f t="shared" si="2"/>
        <v>0.29516246197355384</v>
      </c>
      <c r="V13" s="195">
        <f t="shared" si="2"/>
        <v>0.28579159309584112</v>
      </c>
      <c r="W13" s="195">
        <f t="shared" si="2"/>
        <v>0.30273553642234713</v>
      </c>
      <c r="X13" s="195">
        <f t="shared" si="2"/>
        <v>0.32383513844471951</v>
      </c>
      <c r="Y13" s="195">
        <f t="shared" si="2"/>
        <v>0.28899711064483158</v>
      </c>
      <c r="Z13" s="195">
        <f t="shared" si="2"/>
        <v>0.29225444013493723</v>
      </c>
      <c r="AA13" s="195">
        <f t="shared" si="2"/>
        <v>0.32637881572104338</v>
      </c>
      <c r="AB13" s="195">
        <f t="shared" si="2"/>
        <v>0.25238373236018635</v>
      </c>
      <c r="AC13" s="195">
        <f t="shared" si="2"/>
        <v>0.26138008069051327</v>
      </c>
      <c r="AD13" s="195">
        <f t="shared" si="2"/>
        <v>0.28755847601521534</v>
      </c>
      <c r="AE13" s="195">
        <f t="shared" si="2"/>
        <v>0.29501567907880699</v>
      </c>
      <c r="AF13" s="195">
        <f t="shared" si="2"/>
        <v>0.33270531700905953</v>
      </c>
      <c r="AG13" s="195">
        <f t="shared" si="2"/>
        <v>0.32821654491976326</v>
      </c>
      <c r="AH13" s="195">
        <f t="shared" si="2"/>
        <v>0.2470105910488555</v>
      </c>
      <c r="AI13" s="195">
        <f t="shared" si="2"/>
        <v>0.24629917146480551</v>
      </c>
      <c r="AJ13" s="195">
        <f t="shared" si="2"/>
        <v>0.35080608327083934</v>
      </c>
      <c r="AK13" s="195">
        <f t="shared" si="2"/>
        <v>0.29476814943653862</v>
      </c>
      <c r="AL13" s="195">
        <f t="shared" si="2"/>
        <v>0.30422958817068962</v>
      </c>
      <c r="AM13" s="195">
        <f t="shared" si="2"/>
        <v>0.23779727401965184</v>
      </c>
      <c r="AN13" s="195">
        <f t="shared" si="2"/>
        <v>0.31443184345118963</v>
      </c>
      <c r="AO13" s="195">
        <f t="shared" si="2"/>
        <v>0.28541447325265507</v>
      </c>
      <c r="AP13" s="195">
        <f t="shared" si="2"/>
        <v>0.3091703893890585</v>
      </c>
      <c r="AQ13" s="195">
        <f t="shared" si="2"/>
        <v>0.2739130434782609</v>
      </c>
      <c r="AR13" s="195">
        <f t="shared" si="2"/>
        <v>0.35248221802874147</v>
      </c>
      <c r="AS13" s="195">
        <f t="shared" si="2"/>
        <v>0.39675311819441694</v>
      </c>
      <c r="AT13" s="195">
        <f t="shared" si="2"/>
        <v>0.284231793553127</v>
      </c>
      <c r="AU13" s="195">
        <f t="shared" si="2"/>
        <v>0.28058387395736795</v>
      </c>
      <c r="AV13" s="195">
        <f t="shared" si="2"/>
        <v>0.31929522990975506</v>
      </c>
      <c r="AW13" s="195">
        <f t="shared" si="2"/>
        <v>0.31779448621553885</v>
      </c>
      <c r="AX13" s="195">
        <f t="shared" si="2"/>
        <v>0.21175869866511052</v>
      </c>
      <c r="AY13" s="195">
        <f t="shared" si="2"/>
        <v>0.43954595386305384</v>
      </c>
      <c r="AZ13" s="195">
        <f t="shared" si="2"/>
        <v>0.26626597420785436</v>
      </c>
      <c r="BA13" s="195">
        <f t="shared" si="2"/>
        <v>0.35195202257761055</v>
      </c>
      <c r="BB13" s="195">
        <f t="shared" si="2"/>
        <v>0.43916228307359523</v>
      </c>
      <c r="BC13" s="195">
        <f t="shared" si="2"/>
        <v>0.32998342866306729</v>
      </c>
      <c r="BD13" s="195"/>
      <c r="BE13" s="433">
        <f ca="1">IFERROR(BE10/(SUM(BE7:BE10)),0)</f>
        <v>0.33050273167859195</v>
      </c>
    </row>
    <row r="14" spans="1:60" ht="14.25" x14ac:dyDescent="0.2"/>
    <row r="15" spans="1:60" ht="14.25" x14ac:dyDescent="0.2"/>
    <row r="16" spans="1:60" ht="18" x14ac:dyDescent="0.2">
      <c r="A16" s="452" t="s">
        <v>52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  <c r="L16" s="418"/>
      <c r="M16" s="418"/>
      <c r="N16" s="418"/>
      <c r="O16" s="418"/>
      <c r="P16" s="418"/>
      <c r="Q16" s="418"/>
      <c r="R16" s="418"/>
      <c r="S16" s="418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  <c r="AO16" s="418"/>
      <c r="AP16" s="418"/>
      <c r="AQ16" s="418"/>
      <c r="AR16" s="418"/>
      <c r="AS16" s="418"/>
      <c r="AT16" s="418"/>
      <c r="AU16" s="418"/>
      <c r="AV16" s="418"/>
      <c r="AW16" s="418"/>
      <c r="AX16" s="418"/>
      <c r="AY16" s="418"/>
      <c r="AZ16" s="418"/>
      <c r="BA16" s="418"/>
      <c r="BB16" s="418"/>
      <c r="BC16" s="418"/>
      <c r="BD16" s="418"/>
      <c r="BE16" s="418"/>
    </row>
    <row r="17" spans="1:58" ht="15" x14ac:dyDescent="0.2">
      <c r="A17" s="416" t="s">
        <v>35</v>
      </c>
      <c r="B17" s="454">
        <v>8.9253970000000002</v>
      </c>
      <c r="C17" s="454">
        <v>3.1301260000000002</v>
      </c>
      <c r="D17" s="454">
        <v>4.5</v>
      </c>
      <c r="E17" s="454">
        <v>1.7</v>
      </c>
      <c r="F17" s="454">
        <v>4.8503400000000001</v>
      </c>
      <c r="G17" s="454">
        <v>3.5350980000000001</v>
      </c>
      <c r="H17" s="454">
        <v>6.8901529999999998</v>
      </c>
      <c r="I17" s="454">
        <v>7.750591</v>
      </c>
      <c r="J17" s="454">
        <v>4.6106309999999997</v>
      </c>
      <c r="K17" s="454">
        <v>4.036035</v>
      </c>
      <c r="L17" s="454">
        <v>4.9944230000000003</v>
      </c>
      <c r="M17" s="454">
        <v>8.8925660000000004</v>
      </c>
      <c r="N17" s="454">
        <v>8.5153099999999995</v>
      </c>
      <c r="O17" s="455">
        <v>7.379283</v>
      </c>
      <c r="P17" s="456">
        <v>10.164415</v>
      </c>
      <c r="Q17" s="456">
        <v>6.9391059999999998</v>
      </c>
      <c r="R17" s="269">
        <v>8.1128839999999993</v>
      </c>
      <c r="S17" s="277">
        <v>6.8432000000000004</v>
      </c>
      <c r="T17" s="277">
        <v>6.0706439999999997</v>
      </c>
      <c r="U17" s="277">
        <v>8.797898</v>
      </c>
      <c r="V17" s="277">
        <v>11.472113999999999</v>
      </c>
      <c r="W17" s="277">
        <v>8.1990060000000007</v>
      </c>
      <c r="X17" s="277">
        <v>7.5510859999999997</v>
      </c>
      <c r="Y17" s="277">
        <v>9.9122280000000007</v>
      </c>
      <c r="Z17" s="277">
        <v>7.9044299999999996</v>
      </c>
      <c r="AA17" s="277">
        <v>9.6790330000000004</v>
      </c>
      <c r="AB17" s="277">
        <v>11.105392999999999</v>
      </c>
      <c r="AC17" s="277">
        <v>12.503417000000001</v>
      </c>
      <c r="AD17" s="277">
        <v>14.453314000000001</v>
      </c>
      <c r="AE17" s="277">
        <v>9.1932019999999994</v>
      </c>
      <c r="AF17" s="277">
        <v>4.2813049999999997</v>
      </c>
      <c r="AG17" s="277">
        <v>10.725926000000001</v>
      </c>
      <c r="AH17" s="277">
        <v>4.45</v>
      </c>
      <c r="AI17" s="277">
        <v>6.9201129999999997</v>
      </c>
      <c r="AJ17" s="277">
        <v>6.8747059999999998</v>
      </c>
      <c r="AK17" s="277">
        <v>8.6652939999999994</v>
      </c>
      <c r="AL17" s="277">
        <v>4.951085</v>
      </c>
      <c r="AM17" s="277">
        <v>5.3635929999999998</v>
      </c>
      <c r="AN17" s="277">
        <v>7.73</v>
      </c>
      <c r="AO17" s="277">
        <v>6.2710429999999997</v>
      </c>
      <c r="AP17" s="277">
        <v>10.243969999999999</v>
      </c>
      <c r="AQ17" s="277">
        <v>8.1</v>
      </c>
      <c r="AR17" s="441">
        <f>'Tribune-Isl'!DM12-'Tribune-Isl'!DM11</f>
        <v>1503</v>
      </c>
      <c r="AS17" s="441">
        <f>'Tribune-Isl'!DN12-'Tribune-Isl'!DN11</f>
        <v>3945</v>
      </c>
      <c r="AT17" s="441">
        <f>'Tribune-Isl'!DO12-'Tribune-Isl'!DO11</f>
        <v>1129</v>
      </c>
      <c r="AU17" s="441">
        <f>'Tribune-Isl'!DP12-'Tribune-Isl'!DP11</f>
        <v>2719</v>
      </c>
      <c r="AV17" s="441">
        <f>'Tribune-Isl'!DQ12-'Tribune-Isl'!DQ11</f>
        <v>1593</v>
      </c>
      <c r="AW17" s="441">
        <f>'Tribune-Isl'!DR12-'Tribune-Isl'!DR11</f>
        <v>2216</v>
      </c>
      <c r="AX17" s="441">
        <f>'Tribune-Isl'!DS12-'Tribune-Isl'!DS11</f>
        <v>1883</v>
      </c>
      <c r="AY17" s="441">
        <f>'Tribune-Isl'!DT12-'Tribune-Isl'!DT11</f>
        <v>1524</v>
      </c>
      <c r="AZ17" s="441">
        <f>'Tribune-Isl'!DU12-'Tribune-Isl'!DU11</f>
        <v>1051</v>
      </c>
      <c r="BA17" s="441">
        <f>'Tribune-Isl'!DV12-'Tribune-Isl'!DV11</f>
        <v>1600</v>
      </c>
      <c r="BB17" s="441">
        <f>'Tribune-Isl'!DW12-'Tribune-Isl'!DW11</f>
        <v>2892</v>
      </c>
      <c r="BC17" s="441">
        <f>'Tribune-Isl'!DX12-'Tribune-Isl'!DX11</f>
        <v>2068</v>
      </c>
      <c r="BD17" s="441"/>
      <c r="BE17" s="442">
        <f ca="1">SUM(OFFSET(BE17,0,-1,):OFFSET(BE17,0,-12))</f>
        <v>22620</v>
      </c>
    </row>
    <row r="18" spans="1:58" ht="15" x14ac:dyDescent="0.2">
      <c r="A18" s="416" t="s">
        <v>36</v>
      </c>
      <c r="B18" s="454">
        <v>4.9273730000000002</v>
      </c>
      <c r="C18" s="454">
        <v>4.2858840000000002</v>
      </c>
      <c r="D18" s="454">
        <v>4</v>
      </c>
      <c r="E18" s="454">
        <v>2.1</v>
      </c>
      <c r="F18" s="454">
        <v>5.7592809999999997</v>
      </c>
      <c r="G18" s="454">
        <v>4.8546379999999996</v>
      </c>
      <c r="H18" s="454">
        <v>5.7304370000000002</v>
      </c>
      <c r="I18" s="454">
        <v>3.9287390000000002</v>
      </c>
      <c r="J18" s="454">
        <v>3.0913240000000002</v>
      </c>
      <c r="K18" s="454">
        <v>4.9193600000000002</v>
      </c>
      <c r="L18" s="454">
        <v>5.2691249999999998</v>
      </c>
      <c r="M18" s="454">
        <v>8.2264149999999994</v>
      </c>
      <c r="N18" s="454">
        <v>6.3160299999999996</v>
      </c>
      <c r="O18" s="455">
        <v>4.5722950000000004</v>
      </c>
      <c r="P18" s="456">
        <v>0.88493599999999994</v>
      </c>
      <c r="Q18" s="456">
        <v>4.0492080000000001</v>
      </c>
      <c r="R18" s="269">
        <v>9.3514630000000007</v>
      </c>
      <c r="S18" s="277">
        <v>5.7985749999999996</v>
      </c>
      <c r="T18" s="277">
        <v>6.5044620000000002</v>
      </c>
      <c r="U18" s="277">
        <v>9.5280500000000004</v>
      </c>
      <c r="V18" s="277">
        <v>10.403971</v>
      </c>
      <c r="W18" s="277">
        <v>7.1574369999999998</v>
      </c>
      <c r="X18" s="277">
        <v>7.1632809999999996</v>
      </c>
      <c r="Y18" s="277">
        <v>7.4018090000000001</v>
      </c>
      <c r="Z18" s="277">
        <v>7.6232420000000003</v>
      </c>
      <c r="AA18" s="277">
        <v>8.4042200000000005</v>
      </c>
      <c r="AB18" s="277">
        <v>8.5372640000000004</v>
      </c>
      <c r="AC18" s="277">
        <v>10.775608</v>
      </c>
      <c r="AD18" s="277">
        <v>11.304411999999999</v>
      </c>
      <c r="AE18" s="277">
        <v>8.604616</v>
      </c>
      <c r="AF18" s="277">
        <v>10.172537</v>
      </c>
      <c r="AG18" s="277">
        <v>11.980087999999999</v>
      </c>
      <c r="AH18" s="277">
        <v>8.3699999999999992</v>
      </c>
      <c r="AI18" s="277">
        <v>6.5630470000000001</v>
      </c>
      <c r="AJ18" s="277">
        <v>6.4119650000000004</v>
      </c>
      <c r="AK18" s="277">
        <v>6.9657739999999997</v>
      </c>
      <c r="AL18" s="277">
        <v>5.3875729999999997</v>
      </c>
      <c r="AM18" s="277">
        <v>4.6424320000000003</v>
      </c>
      <c r="AN18" s="277">
        <v>8.73</v>
      </c>
      <c r="AO18" s="277">
        <v>6.4362560000000002</v>
      </c>
      <c r="AP18" s="277">
        <v>11.981895</v>
      </c>
      <c r="AQ18" s="277">
        <v>8.36</v>
      </c>
      <c r="AR18" s="441">
        <f>'Tribune-Isl'!DM19-'Tribune-Isl'!DM18</f>
        <v>8384</v>
      </c>
      <c r="AS18" s="441">
        <f>'Tribune-Isl'!DN19-'Tribune-Isl'!DN18</f>
        <v>13019</v>
      </c>
      <c r="AT18" s="441">
        <f>'Tribune-Isl'!DO19-'Tribune-Isl'!DO18</f>
        <v>7935</v>
      </c>
      <c r="AU18" s="441">
        <f>'Tribune-Isl'!DP19-'Tribune-Isl'!DP18</f>
        <v>5516</v>
      </c>
      <c r="AV18" s="441">
        <f>'Tribune-Isl'!DQ19-'Tribune-Isl'!DQ18</f>
        <v>5345</v>
      </c>
      <c r="AW18" s="441">
        <f>'Tribune-Isl'!DR19-'Tribune-Isl'!DR18</f>
        <v>7353</v>
      </c>
      <c r="AX18" s="441">
        <f>'Tribune-Isl'!DS19-'Tribune-Isl'!DS18</f>
        <v>7602</v>
      </c>
      <c r="AY18" s="441">
        <f>'Tribune-Isl'!DT19-'Tribune-Isl'!DT18</f>
        <v>7950</v>
      </c>
      <c r="AZ18" s="441">
        <f>'Tribune-Isl'!DU19-'Tribune-Isl'!DU18</f>
        <v>6496</v>
      </c>
      <c r="BA18" s="441">
        <f>'Tribune-Isl'!DV19-'Tribune-Isl'!DV18</f>
        <v>5540</v>
      </c>
      <c r="BB18" s="441">
        <f>'Tribune-Isl'!DW19-'Tribune-Isl'!DW18</f>
        <v>6108</v>
      </c>
      <c r="BC18" s="441">
        <f>'Tribune-Isl'!DX19-'Tribune-Isl'!DX18</f>
        <v>6614</v>
      </c>
      <c r="BD18" s="441"/>
      <c r="BE18" s="442">
        <f ca="1">SUM(OFFSET(BE18,0,-1,):OFFSET(BE18,0,-12))</f>
        <v>79478</v>
      </c>
    </row>
    <row r="19" spans="1:58" ht="15" x14ac:dyDescent="0.2">
      <c r="A19" s="416" t="s">
        <v>51</v>
      </c>
      <c r="B19" s="454">
        <v>2.1634669999999998</v>
      </c>
      <c r="C19" s="454">
        <v>2.8002379999999998</v>
      </c>
      <c r="D19" s="454">
        <v>2.8</v>
      </c>
      <c r="E19" s="454">
        <v>3.2</v>
      </c>
      <c r="F19" s="454">
        <v>3.0072429999999999</v>
      </c>
      <c r="G19" s="454">
        <v>1.6414200000000001</v>
      </c>
      <c r="H19" s="454">
        <v>3.2452320000000001</v>
      </c>
      <c r="I19" s="454">
        <v>3.7604000000000002</v>
      </c>
      <c r="J19" s="454">
        <v>2.1716250000000001</v>
      </c>
      <c r="K19" s="275">
        <v>3.3379910000000002</v>
      </c>
      <c r="L19" s="454">
        <v>2.1484429999999999</v>
      </c>
      <c r="M19" s="454">
        <v>2.6724969999999999</v>
      </c>
      <c r="N19" s="454">
        <v>3.2203870000000001</v>
      </c>
      <c r="O19" s="455">
        <v>1.1886239999999999</v>
      </c>
      <c r="P19" s="456">
        <v>3.6634030000000002</v>
      </c>
      <c r="Q19" s="456">
        <v>2.5422380000000002</v>
      </c>
      <c r="R19" s="269">
        <v>3.3550749999999998</v>
      </c>
      <c r="S19" s="277">
        <v>1.622215</v>
      </c>
      <c r="T19" s="277">
        <v>1.2223630000000001</v>
      </c>
      <c r="U19" s="277">
        <v>2.7359789999999999</v>
      </c>
      <c r="V19" s="277">
        <v>2.703951</v>
      </c>
      <c r="W19" s="277">
        <v>1.847226</v>
      </c>
      <c r="X19" s="277">
        <v>2.73441</v>
      </c>
      <c r="Y19" s="277">
        <v>2.1900659999999998</v>
      </c>
      <c r="Z19" s="277">
        <v>2.5348549999999999</v>
      </c>
      <c r="AA19" s="277">
        <v>2.6367370000000001</v>
      </c>
      <c r="AB19" s="277">
        <v>2.4552139999999998</v>
      </c>
      <c r="AC19" s="277">
        <v>1.705554</v>
      </c>
      <c r="AD19" s="277">
        <v>2.6672720000000001</v>
      </c>
      <c r="AE19" s="277">
        <v>1.4853510000000001</v>
      </c>
      <c r="AF19" s="277">
        <v>3.1982240000000002</v>
      </c>
      <c r="AG19" s="277">
        <v>2.7950749999999998</v>
      </c>
      <c r="AH19" s="277">
        <v>1.82</v>
      </c>
      <c r="AI19" s="277">
        <v>1.769217</v>
      </c>
      <c r="AJ19" s="277">
        <v>2.2293949999999998</v>
      </c>
      <c r="AK19" s="277">
        <v>2.2013880000000001</v>
      </c>
      <c r="AL19" s="277">
        <v>1.548157</v>
      </c>
      <c r="AM19" s="277">
        <v>1.3106640000000001</v>
      </c>
      <c r="AN19" s="277">
        <v>2.65</v>
      </c>
      <c r="AO19" s="277">
        <v>1.4518329999999999</v>
      </c>
      <c r="AP19" s="277">
        <v>4.28796</v>
      </c>
      <c r="AQ19" s="277">
        <v>2.29</v>
      </c>
      <c r="AR19" s="441">
        <f>'Tribune-Isl'!DM26-'Tribune-Isl'!DM25</f>
        <v>2105</v>
      </c>
      <c r="AS19" s="441">
        <f>'Tribune-Isl'!DN26-'Tribune-Isl'!DN25</f>
        <v>1682</v>
      </c>
      <c r="AT19" s="441">
        <f>'Tribune-Isl'!DO26-'Tribune-Isl'!DO25</f>
        <v>4434</v>
      </c>
      <c r="AU19" s="441">
        <f>'Tribune-Isl'!DP26-'Tribune-Isl'!DP25</f>
        <v>1854</v>
      </c>
      <c r="AV19" s="441">
        <f>'Tribune-Isl'!DQ26-'Tribune-Isl'!DQ25</f>
        <v>1486</v>
      </c>
      <c r="AW19" s="441">
        <f>'Tribune-Isl'!DR26-'Tribune-Isl'!DR25</f>
        <v>2408</v>
      </c>
      <c r="AX19" s="441">
        <f>'Tribune-Isl'!DS26-'Tribune-Isl'!DS25</f>
        <v>1104</v>
      </c>
      <c r="AY19" s="441">
        <f>'Tribune-Isl'!DT26-'Tribune-Isl'!DT25</f>
        <v>1616</v>
      </c>
      <c r="AZ19" s="441">
        <f>'Tribune-Isl'!DU26-'Tribune-Isl'!DU25</f>
        <v>3060</v>
      </c>
      <c r="BA19" s="441">
        <f>'Tribune-Isl'!DV26-'Tribune-Isl'!DV25</f>
        <v>2554</v>
      </c>
      <c r="BB19" s="441">
        <f>'Tribune-Isl'!DW26-'Tribune-Isl'!DW25</f>
        <v>1230</v>
      </c>
      <c r="BC19" s="441">
        <f>'Tribune-Isl'!DX26-'Tribune-Isl'!DX25</f>
        <v>2567</v>
      </c>
      <c r="BD19" s="441"/>
      <c r="BE19" s="442">
        <f ca="1">SUM(OFFSET(BE19,0,-1,):OFFSET(BE19,0,-12))</f>
        <v>23995</v>
      </c>
    </row>
    <row r="20" spans="1:58" s="419" customFormat="1" ht="15" x14ac:dyDescent="0.2">
      <c r="A20" s="419" t="s">
        <v>41</v>
      </c>
      <c r="B20" s="457">
        <v>3.5865040000000001</v>
      </c>
      <c r="C20" s="457">
        <v>2.6633049999999998</v>
      </c>
      <c r="D20" s="457">
        <v>3.6</v>
      </c>
      <c r="E20" s="457">
        <v>3.5</v>
      </c>
      <c r="F20" s="457">
        <v>3.599151</v>
      </c>
      <c r="G20" s="457">
        <v>2.143929</v>
      </c>
      <c r="H20" s="457">
        <v>3.777123</v>
      </c>
      <c r="I20" s="457">
        <v>4.9898879999999997</v>
      </c>
      <c r="J20" s="457">
        <v>5.5922140000000002</v>
      </c>
      <c r="K20" s="275">
        <v>5.5622930000000004</v>
      </c>
      <c r="L20" s="457">
        <v>2.51925</v>
      </c>
      <c r="M20" s="457">
        <v>5.9241640000000002</v>
      </c>
      <c r="N20" s="457">
        <v>5.6275170000000001</v>
      </c>
      <c r="O20" s="455">
        <v>3.2721100000000001</v>
      </c>
      <c r="P20" s="456">
        <v>6.0575809999999999</v>
      </c>
      <c r="Q20" s="456">
        <v>4.6784350000000003</v>
      </c>
      <c r="R20" s="269">
        <v>3.242156</v>
      </c>
      <c r="S20" s="277">
        <v>2.2671380000000001</v>
      </c>
      <c r="T20" s="277">
        <v>1.8272969999999999</v>
      </c>
      <c r="U20" s="277">
        <v>4.618544</v>
      </c>
      <c r="V20" s="277">
        <v>3.1841539999999999</v>
      </c>
      <c r="W20" s="277">
        <v>3.2378130000000001</v>
      </c>
      <c r="X20" s="277">
        <v>3.3593350000000002</v>
      </c>
      <c r="Y20" s="277">
        <v>3.0384959999999999</v>
      </c>
      <c r="Z20" s="277">
        <v>3.23041</v>
      </c>
      <c r="AA20" s="277">
        <v>3.3743430000000001</v>
      </c>
      <c r="AB20" s="277">
        <v>3.3241670000000001</v>
      </c>
      <c r="AC20" s="277">
        <v>3.2033269999999998</v>
      </c>
      <c r="AD20" s="277">
        <v>5.3825229999999999</v>
      </c>
      <c r="AE20" s="277">
        <v>3.6925059999999998</v>
      </c>
      <c r="AF20" s="277">
        <v>5.9159810000000004</v>
      </c>
      <c r="AG20" s="277">
        <v>6.5758559999999999</v>
      </c>
      <c r="AH20" s="277">
        <v>4.0599999999999996</v>
      </c>
      <c r="AI20" s="277">
        <v>3.6685789999999998</v>
      </c>
      <c r="AJ20" s="277">
        <v>3.0899730000000001</v>
      </c>
      <c r="AK20" s="277">
        <v>3.567237</v>
      </c>
      <c r="AL20" s="277">
        <v>2.410568</v>
      </c>
      <c r="AM20" s="277">
        <v>2.0961530000000002</v>
      </c>
      <c r="AN20" s="277">
        <v>4.83</v>
      </c>
      <c r="AO20" s="277">
        <v>2.8622899999999998</v>
      </c>
      <c r="AP20" s="277">
        <v>6.2708969999999997</v>
      </c>
      <c r="AQ20" s="277">
        <v>3.92</v>
      </c>
      <c r="AR20" s="441">
        <f>'Tribune-Isl'!DM40-'Tribune-Isl'!DM39</f>
        <v>6238</v>
      </c>
      <c r="AS20" s="441">
        <f>'Tribune-Isl'!DN40-'Tribune-Isl'!DN39</f>
        <v>6319</v>
      </c>
      <c r="AT20" s="441">
        <f>'Tribune-Isl'!DO40-'Tribune-Isl'!DO39</f>
        <v>4032</v>
      </c>
      <c r="AU20" s="441">
        <f>'Tribune-Isl'!DP40-'Tribune-Isl'!DP39</f>
        <v>1756</v>
      </c>
      <c r="AV20" s="441">
        <f>'Tribune-Isl'!DQ40-'Tribune-Isl'!DQ39</f>
        <v>2843</v>
      </c>
      <c r="AW20" s="441">
        <f>'Tribune-Isl'!DR40-'Tribune-Isl'!DR39</f>
        <v>3379</v>
      </c>
      <c r="AX20" s="441">
        <f>'Tribune-Isl'!DS40-'Tribune-Isl'!DS39</f>
        <v>4164</v>
      </c>
      <c r="AY20" s="441">
        <f>'Tribune-Isl'!DT40-'Tribune-Isl'!DT39</f>
        <v>4586</v>
      </c>
      <c r="AZ20" s="441">
        <f>'Tribune-Isl'!DU40-'Tribune-Isl'!DU39</f>
        <v>2736</v>
      </c>
      <c r="BA20" s="441">
        <f>'Tribune-Isl'!DV40-'Tribune-Isl'!DV39</f>
        <v>3244</v>
      </c>
      <c r="BB20" s="441">
        <f>'Tribune-Isl'!DW40-'Tribune-Isl'!DW39</f>
        <v>1107</v>
      </c>
      <c r="BC20" s="441">
        <f>'Tribune-Isl'!DX40-'Tribune-Isl'!DX39</f>
        <v>2740</v>
      </c>
      <c r="BD20" s="441"/>
      <c r="BE20" s="442">
        <f ca="1">SUM(OFFSET(BE20,0,-1,):OFFSET(BE20,0,-12))</f>
        <v>36906</v>
      </c>
      <c r="BF20" s="431"/>
    </row>
    <row r="21" spans="1:58" ht="14.25" x14ac:dyDescent="0.2">
      <c r="A21" s="432" t="s">
        <v>40</v>
      </c>
      <c r="B21" s="195">
        <f>IFERROR(B20/B17,"")</f>
        <v>0.40183131349787576</v>
      </c>
      <c r="C21" s="195">
        <f>IFERROR(C20/C17,"")</f>
        <v>0.85086191418492407</v>
      </c>
      <c r="D21" s="195">
        <f t="shared" ref="D21:BC21" si="3">IFERROR(D20/D17,"")</f>
        <v>0.8</v>
      </c>
      <c r="E21" s="195">
        <f t="shared" si="3"/>
        <v>2.0588235294117649</v>
      </c>
      <c r="F21" s="195">
        <f t="shared" si="3"/>
        <v>0.74204097032372984</v>
      </c>
      <c r="G21" s="195">
        <f t="shared" si="3"/>
        <v>0.60646946704164917</v>
      </c>
      <c r="H21" s="195">
        <f t="shared" si="3"/>
        <v>0.54819145525505752</v>
      </c>
      <c r="I21" s="195">
        <f t="shared" si="3"/>
        <v>0.64380742062121454</v>
      </c>
      <c r="J21" s="195">
        <f t="shared" si="3"/>
        <v>1.2128955884780197</v>
      </c>
      <c r="K21" s="195">
        <f t="shared" si="3"/>
        <v>1.3781577711788922</v>
      </c>
      <c r="L21" s="195">
        <f t="shared" si="3"/>
        <v>0.50441262183839852</v>
      </c>
      <c r="M21" s="195">
        <f t="shared" si="3"/>
        <v>0.66619286266753597</v>
      </c>
      <c r="N21" s="195">
        <f t="shared" si="3"/>
        <v>0.66087047917222042</v>
      </c>
      <c r="O21" s="195">
        <f t="shared" si="3"/>
        <v>0.44341841883554273</v>
      </c>
      <c r="P21" s="195">
        <f t="shared" si="3"/>
        <v>0.59595962974750638</v>
      </c>
      <c r="Q21" s="195">
        <f t="shared" si="3"/>
        <v>0.67421293175230357</v>
      </c>
      <c r="R21" s="195">
        <f t="shared" si="3"/>
        <v>0.39963051363732061</v>
      </c>
      <c r="S21" s="195">
        <f t="shared" si="3"/>
        <v>0.33129793079261166</v>
      </c>
      <c r="T21" s="195">
        <f t="shared" si="3"/>
        <v>0.30100546169401465</v>
      </c>
      <c r="U21" s="195">
        <f t="shared" si="3"/>
        <v>0.52495993929459062</v>
      </c>
      <c r="V21" s="195">
        <f t="shared" si="3"/>
        <v>0.27755599360327138</v>
      </c>
      <c r="W21" s="195">
        <f t="shared" si="3"/>
        <v>0.39490311386526605</v>
      </c>
      <c r="X21" s="195">
        <f t="shared" si="3"/>
        <v>0.44488104095225511</v>
      </c>
      <c r="Y21" s="195">
        <f t="shared" si="3"/>
        <v>0.30654016433036041</v>
      </c>
      <c r="Z21" s="195">
        <f t="shared" si="3"/>
        <v>0.40868348508368096</v>
      </c>
      <c r="AA21" s="195">
        <f t="shared" si="3"/>
        <v>0.34862397927561567</v>
      </c>
      <c r="AB21" s="195">
        <f t="shared" si="3"/>
        <v>0.29932907372120915</v>
      </c>
      <c r="AC21" s="195">
        <f t="shared" si="3"/>
        <v>0.25619612622693455</v>
      </c>
      <c r="AD21" s="195">
        <f t="shared" si="3"/>
        <v>0.37240753227944812</v>
      </c>
      <c r="AE21" s="195">
        <f t="shared" si="3"/>
        <v>0.40165613678455014</v>
      </c>
      <c r="AF21" s="195">
        <f t="shared" si="3"/>
        <v>1.3818172262896478</v>
      </c>
      <c r="AG21" s="195">
        <f t="shared" si="3"/>
        <v>0.61308049300358769</v>
      </c>
      <c r="AH21" s="195">
        <f t="shared" si="3"/>
        <v>0.91235955056179763</v>
      </c>
      <c r="AI21" s="195">
        <f t="shared" si="3"/>
        <v>0.53013281719532612</v>
      </c>
      <c r="AJ21" s="195">
        <f t="shared" si="3"/>
        <v>0.4494698391465759</v>
      </c>
      <c r="AK21" s="195">
        <f t="shared" si="3"/>
        <v>0.41166947134165327</v>
      </c>
      <c r="AL21" s="195">
        <f t="shared" si="3"/>
        <v>0.48687671490188517</v>
      </c>
      <c r="AM21" s="195">
        <f t="shared" si="3"/>
        <v>0.390811346051052</v>
      </c>
      <c r="AN21" s="195">
        <f t="shared" si="3"/>
        <v>0.62483829236739974</v>
      </c>
      <c r="AO21" s="195">
        <f t="shared" si="3"/>
        <v>0.45642965611940467</v>
      </c>
      <c r="AP21" s="195">
        <f t="shared" si="3"/>
        <v>0.61215495554945987</v>
      </c>
      <c r="AQ21" s="195">
        <f t="shared" si="3"/>
        <v>0.48395061728395061</v>
      </c>
      <c r="AR21" s="195">
        <f t="shared" si="3"/>
        <v>4.1503659347970725</v>
      </c>
      <c r="AS21" s="195">
        <f t="shared" si="3"/>
        <v>1.6017743979721166</v>
      </c>
      <c r="AT21" s="195">
        <f t="shared" si="3"/>
        <v>3.5713020372010629</v>
      </c>
      <c r="AU21" s="195">
        <f t="shared" si="3"/>
        <v>0.645825671202648</v>
      </c>
      <c r="AV21" s="195">
        <f t="shared" si="3"/>
        <v>1.7846829880728186</v>
      </c>
      <c r="AW21" s="195">
        <f t="shared" si="3"/>
        <v>1.5248194945848375</v>
      </c>
      <c r="AX21" s="195">
        <f t="shared" si="3"/>
        <v>2.2113648433351036</v>
      </c>
      <c r="AY21" s="195">
        <f t="shared" si="3"/>
        <v>3.0091863517060369</v>
      </c>
      <c r="AZ21" s="195">
        <f t="shared" si="3"/>
        <v>2.6032350142721219</v>
      </c>
      <c r="BA21" s="195">
        <f t="shared" si="3"/>
        <v>2.0274999999999999</v>
      </c>
      <c r="BB21" s="195">
        <f t="shared" si="3"/>
        <v>0.38278008298755184</v>
      </c>
      <c r="BC21" s="195">
        <f t="shared" si="3"/>
        <v>1.3249516441005802</v>
      </c>
      <c r="BD21" s="195"/>
      <c r="BE21" s="433">
        <f ca="1">IFERROR(BE20/BE17,"")</f>
        <v>1.6315649867374005</v>
      </c>
    </row>
    <row r="22" spans="1:58" ht="14.25" x14ac:dyDescent="0.2">
      <c r="A22" s="432" t="s">
        <v>50</v>
      </c>
      <c r="B22" s="195">
        <f>IFERROR(B20/B18,"")</f>
        <v>0.72787345305500517</v>
      </c>
      <c r="C22" s="195">
        <f>IFERROR(C20/C18,"")</f>
        <v>0.62141322536960863</v>
      </c>
      <c r="D22" s="195">
        <f t="shared" ref="D22:BC22" si="4">IFERROR(D20/D18,"")</f>
        <v>0.9</v>
      </c>
      <c r="E22" s="195">
        <f t="shared" si="4"/>
        <v>1.6666666666666665</v>
      </c>
      <c r="F22" s="195">
        <f t="shared" si="4"/>
        <v>0.6249306119982686</v>
      </c>
      <c r="G22" s="195">
        <f t="shared" si="4"/>
        <v>0.4416248956152859</v>
      </c>
      <c r="H22" s="195">
        <f t="shared" si="4"/>
        <v>0.65913350063878196</v>
      </c>
      <c r="I22" s="195">
        <f t="shared" si="4"/>
        <v>1.2700991335896834</v>
      </c>
      <c r="J22" s="195">
        <f t="shared" si="4"/>
        <v>1.8090028738495221</v>
      </c>
      <c r="K22" s="195">
        <f t="shared" si="4"/>
        <v>1.130694439927145</v>
      </c>
      <c r="L22" s="195">
        <f t="shared" si="4"/>
        <v>0.47811543662372785</v>
      </c>
      <c r="M22" s="195">
        <f t="shared" si="4"/>
        <v>0.7201392100933397</v>
      </c>
      <c r="N22" s="195">
        <f t="shared" si="4"/>
        <v>0.89098959314632775</v>
      </c>
      <c r="O22" s="195">
        <f t="shared" si="4"/>
        <v>0.7156384266544481</v>
      </c>
      <c r="P22" s="195">
        <f t="shared" si="4"/>
        <v>6.8452193152951173</v>
      </c>
      <c r="Q22" s="195">
        <f t="shared" si="4"/>
        <v>1.1553950797291719</v>
      </c>
      <c r="R22" s="195">
        <f t="shared" si="4"/>
        <v>0.34670040399026331</v>
      </c>
      <c r="S22" s="195">
        <f t="shared" si="4"/>
        <v>0.39098192228262985</v>
      </c>
      <c r="T22" s="195">
        <f t="shared" si="4"/>
        <v>0.28092976790394036</v>
      </c>
      <c r="U22" s="195">
        <f t="shared" si="4"/>
        <v>0.48473129339161736</v>
      </c>
      <c r="V22" s="195">
        <f t="shared" si="4"/>
        <v>0.30605179503095498</v>
      </c>
      <c r="W22" s="195">
        <f t="shared" si="4"/>
        <v>0.4523704504838813</v>
      </c>
      <c r="X22" s="195">
        <f t="shared" si="4"/>
        <v>0.46896596685234049</v>
      </c>
      <c r="Y22" s="195">
        <f t="shared" si="4"/>
        <v>0.4105072151956366</v>
      </c>
      <c r="Z22" s="195">
        <f t="shared" si="4"/>
        <v>0.42375802840838583</v>
      </c>
      <c r="AA22" s="195">
        <f t="shared" si="4"/>
        <v>0.40150579113826146</v>
      </c>
      <c r="AB22" s="195">
        <f t="shared" si="4"/>
        <v>0.38937146608093648</v>
      </c>
      <c r="AC22" s="195">
        <f t="shared" si="4"/>
        <v>0.29727575464883277</v>
      </c>
      <c r="AD22" s="195">
        <f t="shared" si="4"/>
        <v>0.47614356235423838</v>
      </c>
      <c r="AE22" s="195">
        <f t="shared" si="4"/>
        <v>0.42913082931301055</v>
      </c>
      <c r="AF22" s="195">
        <f t="shared" si="4"/>
        <v>0.58156396973537672</v>
      </c>
      <c r="AG22" s="195">
        <f t="shared" si="4"/>
        <v>0.54889880608556474</v>
      </c>
      <c r="AH22" s="195">
        <f t="shared" si="4"/>
        <v>0.48506571087216249</v>
      </c>
      <c r="AI22" s="195">
        <f t="shared" si="4"/>
        <v>0.55897497001011875</v>
      </c>
      <c r="AJ22" s="195">
        <f t="shared" si="4"/>
        <v>0.48190734041748512</v>
      </c>
      <c r="AK22" s="195">
        <f t="shared" si="4"/>
        <v>0.51210920710318775</v>
      </c>
      <c r="AL22" s="195">
        <f t="shared" si="4"/>
        <v>0.44743115313704335</v>
      </c>
      <c r="AM22" s="195">
        <f t="shared" si="4"/>
        <v>0.45152045307287214</v>
      </c>
      <c r="AN22" s="195">
        <f t="shared" si="4"/>
        <v>0.5532646048109966</v>
      </c>
      <c r="AO22" s="195">
        <f t="shared" si="4"/>
        <v>0.44471351046322577</v>
      </c>
      <c r="AP22" s="195">
        <f t="shared" si="4"/>
        <v>0.52336437600229346</v>
      </c>
      <c r="AQ22" s="195">
        <f t="shared" si="4"/>
        <v>0.46889952153110048</v>
      </c>
      <c r="AR22" s="195">
        <f t="shared" si="4"/>
        <v>0.74403625954198471</v>
      </c>
      <c r="AS22" s="195">
        <f t="shared" si="4"/>
        <v>0.48536753974959673</v>
      </c>
      <c r="AT22" s="195">
        <f t="shared" si="4"/>
        <v>0.50812854442344046</v>
      </c>
      <c r="AU22" s="195">
        <f t="shared" si="4"/>
        <v>0.31834662799129804</v>
      </c>
      <c r="AV22" s="195">
        <f t="shared" si="4"/>
        <v>0.53189897100093542</v>
      </c>
      <c r="AW22" s="195">
        <f t="shared" si="4"/>
        <v>0.4595403236774106</v>
      </c>
      <c r="AX22" s="195">
        <f t="shared" si="4"/>
        <v>0.54775059194948694</v>
      </c>
      <c r="AY22" s="195">
        <f t="shared" si="4"/>
        <v>0.57685534591194965</v>
      </c>
      <c r="AZ22" s="195">
        <f t="shared" si="4"/>
        <v>0.4211822660098522</v>
      </c>
      <c r="BA22" s="195">
        <f t="shared" si="4"/>
        <v>0.5855595667870036</v>
      </c>
      <c r="BB22" s="195">
        <f t="shared" si="4"/>
        <v>0.18123772102161101</v>
      </c>
      <c r="BC22" s="195">
        <f t="shared" si="4"/>
        <v>0.41427275476262476</v>
      </c>
      <c r="BD22" s="195"/>
      <c r="BE22" s="433">
        <f ca="1">+BE20/BE18</f>
        <v>0.4643549158257631</v>
      </c>
    </row>
    <row r="23" spans="1:58" ht="14.25" x14ac:dyDescent="0.2">
      <c r="A23" s="432" t="s">
        <v>114</v>
      </c>
      <c r="B23" s="195">
        <f>IFERROR(B20/(SUM(B17:B20)),"")</f>
        <v>0.18295931165952761</v>
      </c>
      <c r="C23" s="195">
        <f>IFERROR(C20/(SUM(C17:C20)),"")</f>
        <v>0.20678551499419273</v>
      </c>
      <c r="D23" s="195">
        <f t="shared" ref="D23:BC23" si="5">IFERROR(D20/(SUM(D17:D20)),"")</f>
        <v>0.24161073825503357</v>
      </c>
      <c r="E23" s="195">
        <f t="shared" si="5"/>
        <v>0.33333333333333331</v>
      </c>
      <c r="F23" s="195">
        <f t="shared" si="5"/>
        <v>0.209058309951519</v>
      </c>
      <c r="G23" s="195">
        <f t="shared" si="5"/>
        <v>0.17609150161990655</v>
      </c>
      <c r="H23" s="195">
        <f t="shared" si="5"/>
        <v>0.19228903812539311</v>
      </c>
      <c r="I23" s="195">
        <f t="shared" si="5"/>
        <v>0.24424773874871275</v>
      </c>
      <c r="J23" s="195">
        <f t="shared" si="5"/>
        <v>0.36158596189759157</v>
      </c>
      <c r="K23" s="195">
        <f t="shared" si="5"/>
        <v>0.31151394466712801</v>
      </c>
      <c r="L23" s="195">
        <f t="shared" si="5"/>
        <v>0.16872341689481804</v>
      </c>
      <c r="M23" s="195">
        <f t="shared" si="5"/>
        <v>0.23037200471215147</v>
      </c>
      <c r="N23" s="195">
        <f t="shared" si="5"/>
        <v>0.23765610929132702</v>
      </c>
      <c r="O23" s="195">
        <f t="shared" si="5"/>
        <v>0.19936922963687256</v>
      </c>
      <c r="P23" s="195">
        <f t="shared" si="5"/>
        <v>0.29164580157229048</v>
      </c>
      <c r="Q23" s="195">
        <f t="shared" si="5"/>
        <v>0.25692999835740454</v>
      </c>
      <c r="R23" s="195">
        <f t="shared" si="5"/>
        <v>0.13474411362380306</v>
      </c>
      <c r="S23" s="195">
        <f t="shared" si="5"/>
        <v>0.13714357544143391</v>
      </c>
      <c r="T23" s="195">
        <f t="shared" si="5"/>
        <v>0.11694875942462114</v>
      </c>
      <c r="U23" s="195">
        <f t="shared" si="5"/>
        <v>0.17984654564941585</v>
      </c>
      <c r="V23" s="195">
        <f t="shared" si="5"/>
        <v>0.11468564362943777</v>
      </c>
      <c r="W23" s="195">
        <f t="shared" si="5"/>
        <v>0.15839423971314801</v>
      </c>
      <c r="X23" s="195">
        <f t="shared" si="5"/>
        <v>0.1614435274089259</v>
      </c>
      <c r="Y23" s="195">
        <f t="shared" si="5"/>
        <v>0.13478907201427839</v>
      </c>
      <c r="Z23" s="195">
        <f t="shared" si="5"/>
        <v>0.15171274869220719</v>
      </c>
      <c r="AA23" s="195">
        <f t="shared" si="5"/>
        <v>0.14004716378743501</v>
      </c>
      <c r="AB23" s="195">
        <f t="shared" si="5"/>
        <v>0.13075926485516229</v>
      </c>
      <c r="AC23" s="195">
        <f t="shared" si="5"/>
        <v>0.11364189308705655</v>
      </c>
      <c r="AD23" s="195">
        <f t="shared" si="5"/>
        <v>0.15921081584183588</v>
      </c>
      <c r="AE23" s="195">
        <f t="shared" si="5"/>
        <v>0.16071371134906806</v>
      </c>
      <c r="AF23" s="195">
        <f t="shared" si="5"/>
        <v>0.25101702317548841</v>
      </c>
      <c r="AG23" s="195">
        <f t="shared" si="5"/>
        <v>0.20500256492630453</v>
      </c>
      <c r="AH23" s="195">
        <f t="shared" si="5"/>
        <v>0.21711229946524063</v>
      </c>
      <c r="AI23" s="195">
        <f t="shared" si="5"/>
        <v>0.19388972734781476</v>
      </c>
      <c r="AJ23" s="195">
        <f t="shared" si="5"/>
        <v>0.16607366027771953</v>
      </c>
      <c r="AK23" s="195">
        <f t="shared" si="5"/>
        <v>0.16669570913937878</v>
      </c>
      <c r="AL23" s="195">
        <f t="shared" si="5"/>
        <v>0.16860204416430619</v>
      </c>
      <c r="AM23" s="195">
        <f t="shared" si="5"/>
        <v>0.15627955656228559</v>
      </c>
      <c r="AN23" s="195">
        <f t="shared" si="5"/>
        <v>0.2017543859649123</v>
      </c>
      <c r="AO23" s="195">
        <f t="shared" si="5"/>
        <v>0.16815810100942211</v>
      </c>
      <c r="AP23" s="195">
        <f t="shared" si="5"/>
        <v>0.19127497863181517</v>
      </c>
      <c r="AQ23" s="195">
        <f t="shared" si="5"/>
        <v>0.17291574768416407</v>
      </c>
      <c r="AR23" s="195">
        <f t="shared" si="5"/>
        <v>0.3421832144816237</v>
      </c>
      <c r="AS23" s="195">
        <f t="shared" si="5"/>
        <v>0.25311436010414579</v>
      </c>
      <c r="AT23" s="195">
        <f t="shared" si="5"/>
        <v>0.23000570450656019</v>
      </c>
      <c r="AU23" s="195">
        <f t="shared" si="5"/>
        <v>0.14824820599409033</v>
      </c>
      <c r="AV23" s="195">
        <f t="shared" si="5"/>
        <v>0.2523298127274341</v>
      </c>
      <c r="AW23" s="195">
        <f t="shared" si="5"/>
        <v>0.22004428236519927</v>
      </c>
      <c r="AX23" s="195">
        <f t="shared" si="5"/>
        <v>0.28224767843828374</v>
      </c>
      <c r="AY23" s="195">
        <f t="shared" si="5"/>
        <v>0.29254911967338609</v>
      </c>
      <c r="AZ23" s="195">
        <f t="shared" si="5"/>
        <v>0.20505133778010942</v>
      </c>
      <c r="BA23" s="195">
        <f t="shared" si="5"/>
        <v>0.25073427113927965</v>
      </c>
      <c r="BB23" s="195">
        <f t="shared" si="5"/>
        <v>9.7644879597777193E-2</v>
      </c>
      <c r="BC23" s="195">
        <f t="shared" si="5"/>
        <v>0.19586818214311244</v>
      </c>
      <c r="BD23" s="195"/>
      <c r="BE23" s="433">
        <f ca="1">IFERROR(BE20/(SUM(BE17:BE20)),0)</f>
        <v>0.22641856698507354</v>
      </c>
    </row>
    <row r="24" spans="1:58" ht="14.25" x14ac:dyDescent="0.2"/>
    <row r="25" spans="1:58" ht="14.25" x14ac:dyDescent="0.2"/>
    <row r="26" spans="1:58" ht="18" x14ac:dyDescent="0.2">
      <c r="A26" s="452" t="s">
        <v>49</v>
      </c>
      <c r="B26" s="418"/>
      <c r="C26" s="418"/>
      <c r="D26" s="418"/>
      <c r="E26" s="418"/>
      <c r="F26" s="418"/>
      <c r="G26" s="418"/>
      <c r="H26" s="418"/>
      <c r="I26" s="418"/>
      <c r="J26" s="418"/>
      <c r="K26" s="418"/>
      <c r="L26" s="418"/>
      <c r="M26" s="418"/>
      <c r="N26" s="418"/>
      <c r="O26" s="418"/>
      <c r="P26" s="418"/>
      <c r="Q26" s="418"/>
      <c r="R26" s="418"/>
      <c r="S26" s="418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  <c r="AO26" s="418"/>
      <c r="AP26" s="418"/>
      <c r="AQ26" s="418"/>
      <c r="AR26" s="418"/>
      <c r="AS26" s="418"/>
      <c r="AT26" s="418"/>
      <c r="AU26" s="418"/>
      <c r="AV26" s="418"/>
      <c r="AW26" s="418"/>
      <c r="AX26" s="418"/>
      <c r="AY26" s="418"/>
      <c r="AZ26" s="418"/>
      <c r="BA26" s="418"/>
      <c r="BB26" s="418"/>
      <c r="BC26" s="418"/>
      <c r="BD26" s="418"/>
      <c r="BE26" s="418"/>
    </row>
    <row r="27" spans="1:58" ht="15" x14ac:dyDescent="0.2">
      <c r="A27" s="416" t="s">
        <v>48</v>
      </c>
      <c r="B27" s="454">
        <v>1.2273259999999999</v>
      </c>
      <c r="C27" s="454">
        <v>0.990093</v>
      </c>
      <c r="D27" s="454">
        <v>1.18</v>
      </c>
      <c r="E27" s="454">
        <v>1.1000000000000001</v>
      </c>
      <c r="F27" s="454">
        <v>1.035925</v>
      </c>
      <c r="G27" s="454">
        <v>0.468364</v>
      </c>
      <c r="H27" s="454">
        <v>1.423686</v>
      </c>
      <c r="I27" s="454">
        <v>1.614053</v>
      </c>
      <c r="J27" s="454">
        <v>0.80770799999999998</v>
      </c>
      <c r="K27" s="454">
        <v>1.063571</v>
      </c>
      <c r="L27" s="454">
        <v>1.8767020000000001</v>
      </c>
      <c r="M27" s="454">
        <v>1.338678</v>
      </c>
      <c r="N27" s="454">
        <v>2.077531</v>
      </c>
      <c r="O27" s="269">
        <v>0.34530899999999998</v>
      </c>
      <c r="P27" s="269">
        <v>1.6333</v>
      </c>
      <c r="Q27" s="269">
        <v>0.57352800000000004</v>
      </c>
      <c r="R27" s="269">
        <v>2.0166019999999998</v>
      </c>
      <c r="S27" s="277">
        <v>0.98011999999999999</v>
      </c>
      <c r="T27" s="277">
        <v>0.33201599999999998</v>
      </c>
      <c r="U27" s="277">
        <v>1.8631519999999999</v>
      </c>
      <c r="V27" s="277">
        <v>1.643205</v>
      </c>
      <c r="W27" s="277">
        <v>1.2413670000000001</v>
      </c>
      <c r="X27" s="277">
        <v>1.5780110000000001</v>
      </c>
      <c r="Y27" s="277">
        <v>0.88160799999999995</v>
      </c>
      <c r="Z27" s="277">
        <v>1.6029500000000001</v>
      </c>
      <c r="AA27" s="277">
        <v>1.6065970000000001</v>
      </c>
      <c r="AB27" s="277">
        <v>1.087253</v>
      </c>
      <c r="AC27" s="277">
        <v>1.662814</v>
      </c>
      <c r="AD27" s="277">
        <v>1.510794</v>
      </c>
      <c r="AE27" s="277">
        <v>0.69339499999999998</v>
      </c>
      <c r="AF27" s="277">
        <v>1.267398</v>
      </c>
      <c r="AG27" s="277">
        <v>1.8356940000000002</v>
      </c>
      <c r="AH27" s="277">
        <v>1.279064</v>
      </c>
      <c r="AI27" s="277">
        <v>0.96436999999999995</v>
      </c>
      <c r="AJ27" s="277">
        <v>1.253304</v>
      </c>
      <c r="AK27" s="277">
        <v>1.1311150000000001</v>
      </c>
      <c r="AL27" s="277">
        <v>0.344385</v>
      </c>
      <c r="AM27" s="277">
        <v>0.153533</v>
      </c>
      <c r="AN27" s="277">
        <v>0.52</v>
      </c>
      <c r="AO27" s="277">
        <v>0.34802</v>
      </c>
      <c r="AP27" s="277">
        <v>1.0858140000000001</v>
      </c>
      <c r="AQ27" s="277">
        <v>1.06</v>
      </c>
      <c r="AR27" s="441">
        <v>961</v>
      </c>
      <c r="AS27" s="441">
        <v>1280</v>
      </c>
      <c r="AT27" s="441">
        <v>376</v>
      </c>
      <c r="AU27" s="441">
        <v>142</v>
      </c>
      <c r="AV27" s="441">
        <v>338</v>
      </c>
      <c r="AW27" s="441">
        <v>641</v>
      </c>
      <c r="AX27" s="441">
        <v>177</v>
      </c>
      <c r="AY27" s="441">
        <v>468</v>
      </c>
      <c r="AZ27" s="441">
        <v>292</v>
      </c>
      <c r="BA27" s="441">
        <v>445</v>
      </c>
      <c r="BB27" s="441">
        <v>709</v>
      </c>
      <c r="BC27" s="441">
        <v>57</v>
      </c>
      <c r="BD27" s="441"/>
      <c r="BE27" s="442">
        <f ca="1">SUM(OFFSET(BE27,0,-1,):OFFSET(BE27,0,-8))</f>
        <v>2789</v>
      </c>
    </row>
    <row r="28" spans="1:58" ht="15" x14ac:dyDescent="0.2">
      <c r="A28" s="416" t="s">
        <v>47</v>
      </c>
      <c r="B28" s="454">
        <v>0.38305</v>
      </c>
      <c r="C28" s="454">
        <v>0.76917000000000002</v>
      </c>
      <c r="D28" s="454">
        <v>0.19</v>
      </c>
      <c r="E28" s="454">
        <v>1.03</v>
      </c>
      <c r="F28" s="454">
        <v>1.8480300000000001</v>
      </c>
      <c r="G28" s="454">
        <v>0.46871699999999999</v>
      </c>
      <c r="H28" s="454">
        <v>1.7187460000000001</v>
      </c>
      <c r="I28" s="454">
        <v>0.45120500000000002</v>
      </c>
      <c r="J28" s="454">
        <v>0.49659399999999998</v>
      </c>
      <c r="K28" s="275">
        <v>0.168429</v>
      </c>
      <c r="L28" s="454">
        <v>0.67766599999999999</v>
      </c>
      <c r="M28" s="454">
        <v>0.76380700000000001</v>
      </c>
      <c r="N28" s="454">
        <v>0.74355800000000005</v>
      </c>
      <c r="O28" s="269">
        <v>0.16525599999999999</v>
      </c>
      <c r="P28" s="269">
        <v>0.38788899999999998</v>
      </c>
      <c r="Q28" s="277">
        <v>0.104658</v>
      </c>
      <c r="R28" s="269">
        <v>1.768545</v>
      </c>
      <c r="S28" s="277">
        <v>0.29341600000000001</v>
      </c>
      <c r="T28" s="277">
        <v>0.129799</v>
      </c>
      <c r="U28" s="277">
        <v>1.8743879999999999</v>
      </c>
      <c r="V28" s="277">
        <v>1.316845</v>
      </c>
      <c r="W28" s="277">
        <v>0.983792</v>
      </c>
      <c r="X28" s="277">
        <v>0.57379400000000003</v>
      </c>
      <c r="Y28" s="277">
        <v>0.99975899999999995</v>
      </c>
      <c r="Z28" s="277">
        <v>0.74310799999999999</v>
      </c>
      <c r="AA28" s="277">
        <v>1.125953</v>
      </c>
      <c r="AB28" s="277">
        <v>0.68878499999999998</v>
      </c>
      <c r="AC28" s="277">
        <v>0.95288700000000004</v>
      </c>
      <c r="AD28" s="277">
        <v>0.90910500000000005</v>
      </c>
      <c r="AE28" s="277">
        <v>0.27916999999999997</v>
      </c>
      <c r="AF28" s="277">
        <v>0.39687600000000001</v>
      </c>
      <c r="AG28" s="277">
        <v>0.42085399999999995</v>
      </c>
      <c r="AH28" s="277">
        <v>0.24665100000000001</v>
      </c>
      <c r="AI28" s="277">
        <v>0.53207099999999996</v>
      </c>
      <c r="AJ28" s="277">
        <v>0.42442099999999999</v>
      </c>
      <c r="AK28" s="277">
        <v>0.445359</v>
      </c>
      <c r="AL28" s="277">
        <v>0.14058699999999999</v>
      </c>
      <c r="AM28" s="277">
        <v>4.1206E-2</v>
      </c>
      <c r="AN28" s="277">
        <v>0.56000000000000005</v>
      </c>
      <c r="AO28" s="277">
        <v>6.9535E-2</v>
      </c>
      <c r="AP28" s="277">
        <v>0.45944600000000002</v>
      </c>
      <c r="AQ28" s="277">
        <v>0.400727</v>
      </c>
      <c r="AR28" s="441">
        <v>352</v>
      </c>
      <c r="AS28" s="441">
        <v>108</v>
      </c>
      <c r="AT28" s="441">
        <v>540</v>
      </c>
      <c r="AU28" s="441">
        <v>216</v>
      </c>
      <c r="AV28" s="441">
        <v>108</v>
      </c>
      <c r="AW28" s="441">
        <v>324</v>
      </c>
      <c r="AX28" s="441">
        <v>0</v>
      </c>
      <c r="AY28" s="441">
        <v>324</v>
      </c>
      <c r="AZ28" s="441">
        <v>0</v>
      </c>
      <c r="BA28" s="441">
        <v>324</v>
      </c>
      <c r="BB28" s="441">
        <v>324</v>
      </c>
      <c r="BC28" s="441">
        <v>0</v>
      </c>
      <c r="BD28" s="441"/>
      <c r="BE28" s="442">
        <f ca="1">SUM(OFFSET(BE28,0,-1,):OFFSET(BE28,0,-8))</f>
        <v>1296</v>
      </c>
    </row>
    <row r="29" spans="1:58" ht="15" x14ac:dyDescent="0.2">
      <c r="A29" s="416" t="s">
        <v>46</v>
      </c>
      <c r="B29" s="454">
        <v>0.56784999999999997</v>
      </c>
      <c r="C29" s="454">
        <v>0.46113300000000002</v>
      </c>
      <c r="D29" s="454">
        <v>0.72</v>
      </c>
      <c r="E29" s="454">
        <v>0.51</v>
      </c>
      <c r="F29" s="454">
        <v>0.68291999999999997</v>
      </c>
      <c r="G29" s="454">
        <v>0.36109999999999998</v>
      </c>
      <c r="H29" s="454">
        <v>0.73249900000000001</v>
      </c>
      <c r="I29" s="454">
        <v>1.1054729999999999</v>
      </c>
      <c r="J29" s="454">
        <v>0.71762999999999999</v>
      </c>
      <c r="K29" s="454">
        <v>0.474827</v>
      </c>
      <c r="L29" s="454">
        <v>1.0081119999999999</v>
      </c>
      <c r="M29" s="454">
        <v>2.0191659999999998</v>
      </c>
      <c r="N29" s="454">
        <v>0.83708499999999997</v>
      </c>
      <c r="O29" s="269">
        <v>0.27235999999999999</v>
      </c>
      <c r="P29" s="269">
        <v>1.4226989999999999</v>
      </c>
      <c r="Q29" s="269">
        <v>0.62691600000000003</v>
      </c>
      <c r="R29" s="269">
        <v>1.3074619999999999</v>
      </c>
      <c r="S29" s="277">
        <v>0.748699</v>
      </c>
      <c r="T29" s="277">
        <v>0.22120000000000001</v>
      </c>
      <c r="U29" s="277">
        <v>0.96590600000000004</v>
      </c>
      <c r="V29" s="277">
        <v>1.1618759999999999</v>
      </c>
      <c r="W29" s="277">
        <v>0.68361400000000005</v>
      </c>
      <c r="X29" s="277">
        <v>0.56353200000000003</v>
      </c>
      <c r="Y29" s="277">
        <v>0.32395299999999999</v>
      </c>
      <c r="Z29" s="277">
        <v>0.48716599999999999</v>
      </c>
      <c r="AA29" s="277">
        <v>1.010912</v>
      </c>
      <c r="AB29" s="277">
        <v>1.052613</v>
      </c>
      <c r="AC29" s="277">
        <v>1.3663799999999999</v>
      </c>
      <c r="AD29" s="277">
        <v>0.391847</v>
      </c>
      <c r="AE29" s="277">
        <v>0.48337999999999998</v>
      </c>
      <c r="AF29" s="277">
        <v>0.69137999999999999</v>
      </c>
      <c r="AG29" s="277">
        <v>1.29338</v>
      </c>
      <c r="AH29" s="277">
        <v>0.58280699999999996</v>
      </c>
      <c r="AI29" s="277">
        <v>0.763459</v>
      </c>
      <c r="AJ29" s="277">
        <v>0.10849300000000001</v>
      </c>
      <c r="AK29" s="277">
        <v>0.753166</v>
      </c>
      <c r="AL29" s="277">
        <v>0.124167</v>
      </c>
      <c r="AM29" s="277">
        <v>0.1754</v>
      </c>
      <c r="AN29" s="277">
        <v>0.72</v>
      </c>
      <c r="AO29" s="277">
        <v>0.48341299999999998</v>
      </c>
      <c r="AP29" s="277">
        <v>0.86462899999999998</v>
      </c>
      <c r="AQ29" s="277">
        <v>0.78</v>
      </c>
      <c r="AR29" s="441">
        <v>216</v>
      </c>
      <c r="AS29" s="441">
        <v>45</v>
      </c>
      <c r="AT29" s="441">
        <v>324</v>
      </c>
      <c r="AU29" s="441">
        <v>216</v>
      </c>
      <c r="AV29" s="441">
        <v>108</v>
      </c>
      <c r="AW29" s="441">
        <v>324</v>
      </c>
      <c r="AX29" s="441">
        <v>0</v>
      </c>
      <c r="AY29" s="441">
        <v>324</v>
      </c>
      <c r="AZ29" s="441">
        <v>0</v>
      </c>
      <c r="BA29" s="441">
        <v>324</v>
      </c>
      <c r="BB29" s="441">
        <v>324</v>
      </c>
      <c r="BC29" s="441">
        <v>0</v>
      </c>
      <c r="BD29" s="441"/>
      <c r="BE29" s="442">
        <f ca="1">SUM(OFFSET(BE29,0,-1,):OFFSET(BE29,0,-8))</f>
        <v>1296</v>
      </c>
    </row>
    <row r="30" spans="1:58" ht="15" hidden="1" x14ac:dyDescent="0.2">
      <c r="A30" s="416" t="s">
        <v>45</v>
      </c>
      <c r="B30" s="454"/>
      <c r="C30" s="454"/>
      <c r="D30" s="454"/>
      <c r="E30" s="454"/>
      <c r="F30" s="454"/>
      <c r="G30" s="454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>
        <v>0.31918200000000002</v>
      </c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67"/>
      <c r="AS30" s="467"/>
      <c r="AT30" s="467"/>
      <c r="AU30" s="467"/>
      <c r="AV30" s="467"/>
      <c r="AW30" s="467"/>
      <c r="AX30" s="467"/>
      <c r="AY30" s="467"/>
      <c r="AZ30" s="467"/>
      <c r="BA30" s="467"/>
      <c r="BB30" s="467"/>
      <c r="BC30" s="467"/>
      <c r="BD30" s="467"/>
      <c r="BE30" s="442">
        <f ca="1">SUM(OFFSET(BE30,0,-1,):OFFSET(BE30,0,-7))</f>
        <v>0</v>
      </c>
    </row>
    <row r="31" spans="1:58" ht="15" x14ac:dyDescent="0.2">
      <c r="A31" s="458" t="s">
        <v>44</v>
      </c>
      <c r="B31" s="454">
        <v>0.19073000000000001</v>
      </c>
      <c r="C31" s="454">
        <v>0.17535600000000001</v>
      </c>
      <c r="D31" s="454">
        <v>0.27</v>
      </c>
      <c r="E31" s="454">
        <v>0.12</v>
      </c>
      <c r="F31" s="454">
        <v>0.32541599999999998</v>
      </c>
      <c r="G31" s="454">
        <v>0.160278</v>
      </c>
      <c r="H31" s="454">
        <v>0.54930699999999999</v>
      </c>
      <c r="I31" s="454">
        <v>0.51786100000000002</v>
      </c>
      <c r="J31" s="454">
        <v>7.5112999999999999E-2</v>
      </c>
      <c r="K31" s="275">
        <v>0.109557</v>
      </c>
      <c r="L31" s="454">
        <v>0.193102</v>
      </c>
      <c r="M31" s="454">
        <v>0.37229200000000001</v>
      </c>
      <c r="N31" s="454">
        <v>0.53228600000000004</v>
      </c>
      <c r="O31" s="269">
        <v>0.65734199999999998</v>
      </c>
      <c r="P31" s="269">
        <v>1.5299069999999999</v>
      </c>
      <c r="Q31" s="269">
        <v>0.316498</v>
      </c>
      <c r="R31" s="269">
        <v>0.50576399999999999</v>
      </c>
      <c r="S31" s="277">
        <v>0.123252</v>
      </c>
      <c r="T31" s="277">
        <v>0.32166299999999998</v>
      </c>
      <c r="U31" s="277">
        <v>1.420696</v>
      </c>
      <c r="V31" s="277">
        <v>0.80849300000000002</v>
      </c>
      <c r="W31" s="277">
        <v>0.26577899999999999</v>
      </c>
      <c r="X31" s="277">
        <v>0.67837499999999995</v>
      </c>
      <c r="Y31" s="277">
        <v>0.477796</v>
      </c>
      <c r="Z31" s="277">
        <v>0.60408600000000001</v>
      </c>
      <c r="AA31" s="277">
        <v>0.87631999999999999</v>
      </c>
      <c r="AB31" s="277">
        <v>0.35707699999999998</v>
      </c>
      <c r="AC31" s="277">
        <v>0.36365799999999998</v>
      </c>
      <c r="AD31" s="277">
        <v>0.31918200000000002</v>
      </c>
      <c r="AE31" s="277">
        <v>0.44188499999999997</v>
      </c>
      <c r="AF31" s="277">
        <v>0.23913100000000001</v>
      </c>
      <c r="AG31" s="277">
        <v>0.77552299999999996</v>
      </c>
      <c r="AH31" s="277">
        <v>0.101442</v>
      </c>
      <c r="AI31" s="277">
        <v>0.42133399999999999</v>
      </c>
      <c r="AJ31" s="277">
        <v>0.77095899999999995</v>
      </c>
      <c r="AK31" s="277">
        <v>0.391567</v>
      </c>
      <c r="AL31" s="277">
        <v>0.56554000000000004</v>
      </c>
      <c r="AM31" s="277">
        <v>0.04</v>
      </c>
      <c r="AN31" s="277">
        <v>0.21</v>
      </c>
      <c r="AO31" s="277">
        <v>0.19273999999999999</v>
      </c>
      <c r="AP31" s="277">
        <v>1.012829</v>
      </c>
      <c r="AQ31" s="277">
        <v>0.55000000000000004</v>
      </c>
      <c r="AR31" s="441">
        <v>0</v>
      </c>
      <c r="AS31" s="441">
        <v>30</v>
      </c>
      <c r="AT31" s="441">
        <v>0</v>
      </c>
      <c r="AU31" s="441">
        <v>0</v>
      </c>
      <c r="AV31" s="441">
        <v>0</v>
      </c>
      <c r="AW31" s="441">
        <v>0</v>
      </c>
      <c r="AX31" s="441">
        <v>0</v>
      </c>
      <c r="AY31" s="441">
        <v>0</v>
      </c>
      <c r="AZ31" s="441">
        <v>0</v>
      </c>
      <c r="BA31" s="441">
        <v>0</v>
      </c>
      <c r="BB31" s="441">
        <v>0</v>
      </c>
      <c r="BC31" s="441">
        <v>0</v>
      </c>
      <c r="BD31" s="441"/>
      <c r="BE31" s="442">
        <f ca="1">SUM(OFFSET(BE31,0,-1,):OFFSET(BE31,0,-7))</f>
        <v>0</v>
      </c>
      <c r="BF31" s="459"/>
    </row>
    <row r="32" spans="1:58" ht="14.25" x14ac:dyDescent="0.2">
      <c r="A32" s="432" t="s">
        <v>43</v>
      </c>
      <c r="B32" s="195">
        <f>IFERROR(B31/B27,"")</f>
        <v>0.15540288399333185</v>
      </c>
      <c r="C32" s="195">
        <f>IFERROR(C31/C27,"")</f>
        <v>0.17711063506155483</v>
      </c>
      <c r="D32" s="195">
        <f t="shared" ref="D32:BC32" si="6">IFERROR(D31/D27,"")</f>
        <v>0.22881355932203393</v>
      </c>
      <c r="E32" s="195">
        <f t="shared" si="6"/>
        <v>0.10909090909090907</v>
      </c>
      <c r="F32" s="195">
        <f t="shared" si="6"/>
        <v>0.31413084924101647</v>
      </c>
      <c r="G32" s="195">
        <f t="shared" si="6"/>
        <v>0.34220819704332528</v>
      </c>
      <c r="H32" s="195">
        <f t="shared" si="6"/>
        <v>0.38583437640041413</v>
      </c>
      <c r="I32" s="195">
        <f t="shared" si="6"/>
        <v>0.32084510236033142</v>
      </c>
      <c r="J32" s="195">
        <f t="shared" si="6"/>
        <v>9.2995240854368166E-2</v>
      </c>
      <c r="K32" s="195">
        <f t="shared" si="6"/>
        <v>0.10300863788125099</v>
      </c>
      <c r="L32" s="195">
        <f t="shared" si="6"/>
        <v>0.10289433271771437</v>
      </c>
      <c r="M32" s="195">
        <f t="shared" si="6"/>
        <v>0.27810421923718776</v>
      </c>
      <c r="N32" s="195">
        <f t="shared" si="6"/>
        <v>0.2562108579847906</v>
      </c>
      <c r="O32" s="195">
        <f t="shared" si="6"/>
        <v>1.9036341363821969</v>
      </c>
      <c r="P32" s="195">
        <f t="shared" si="6"/>
        <v>0.93669687136472168</v>
      </c>
      <c r="Q32" s="195">
        <f t="shared" si="6"/>
        <v>0.55184402505195906</v>
      </c>
      <c r="R32" s="195">
        <f t="shared" si="6"/>
        <v>0.25080010830099347</v>
      </c>
      <c r="S32" s="195">
        <f t="shared" si="6"/>
        <v>0.12575194874097048</v>
      </c>
      <c r="T32" s="195">
        <f t="shared" si="6"/>
        <v>0.96881776781841833</v>
      </c>
      <c r="U32" s="195">
        <f t="shared" si="6"/>
        <v>0.76252286447911932</v>
      </c>
      <c r="V32" s="195">
        <f t="shared" si="6"/>
        <v>0.49202199360396298</v>
      </c>
      <c r="W32" s="195">
        <f t="shared" si="6"/>
        <v>0.21410187317690899</v>
      </c>
      <c r="X32" s="195">
        <f t="shared" si="6"/>
        <v>0.42989244054699233</v>
      </c>
      <c r="Y32" s="195">
        <f t="shared" si="6"/>
        <v>0.54195969183582726</v>
      </c>
      <c r="Z32" s="195">
        <f t="shared" si="6"/>
        <v>0.37685891637293739</v>
      </c>
      <c r="AA32" s="195">
        <f t="shared" si="6"/>
        <v>0.54545103719227661</v>
      </c>
      <c r="AB32" s="195">
        <f t="shared" si="6"/>
        <v>0.32842125981717224</v>
      </c>
      <c r="AC32" s="195">
        <f t="shared" si="6"/>
        <v>0.21870034772379832</v>
      </c>
      <c r="AD32" s="195">
        <f t="shared" si="6"/>
        <v>0.21126771750483522</v>
      </c>
      <c r="AE32" s="195">
        <f t="shared" si="6"/>
        <v>0.63727745368801325</v>
      </c>
      <c r="AF32" s="195">
        <f t="shared" si="6"/>
        <v>0.18867869445904129</v>
      </c>
      <c r="AG32" s="195">
        <f t="shared" si="6"/>
        <v>0.42246855957474388</v>
      </c>
      <c r="AH32" s="195">
        <f t="shared" si="6"/>
        <v>7.9309557614005252E-2</v>
      </c>
      <c r="AI32" s="195">
        <f t="shared" si="6"/>
        <v>0.43690077459896098</v>
      </c>
      <c r="AJ32" s="195">
        <f t="shared" si="6"/>
        <v>0.61514125862520186</v>
      </c>
      <c r="AK32" s="195">
        <f t="shared" si="6"/>
        <v>0.34617788642180503</v>
      </c>
      <c r="AL32" s="195">
        <f t="shared" si="6"/>
        <v>1.6421737299824326</v>
      </c>
      <c r="AM32" s="195">
        <f t="shared" si="6"/>
        <v>0.26053030944487504</v>
      </c>
      <c r="AN32" s="195">
        <f t="shared" si="6"/>
        <v>0.4038461538461538</v>
      </c>
      <c r="AO32" s="195">
        <f t="shared" si="6"/>
        <v>0.55381874604907766</v>
      </c>
      <c r="AP32" s="195">
        <f t="shared" si="6"/>
        <v>0.93278314702149712</v>
      </c>
      <c r="AQ32" s="195">
        <f t="shared" si="6"/>
        <v>0.51886792452830188</v>
      </c>
      <c r="AR32" s="195">
        <f t="shared" si="6"/>
        <v>0</v>
      </c>
      <c r="AS32" s="195">
        <f t="shared" si="6"/>
        <v>2.34375E-2</v>
      </c>
      <c r="AT32" s="195">
        <f t="shared" si="6"/>
        <v>0</v>
      </c>
      <c r="AU32" s="195">
        <f t="shared" si="6"/>
        <v>0</v>
      </c>
      <c r="AV32" s="195">
        <f t="shared" si="6"/>
        <v>0</v>
      </c>
      <c r="AW32" s="195">
        <f t="shared" si="6"/>
        <v>0</v>
      </c>
      <c r="AX32" s="195">
        <f t="shared" si="6"/>
        <v>0</v>
      </c>
      <c r="AY32" s="195">
        <f t="shared" si="6"/>
        <v>0</v>
      </c>
      <c r="AZ32" s="195">
        <f t="shared" si="6"/>
        <v>0</v>
      </c>
      <c r="BA32" s="195">
        <f t="shared" si="6"/>
        <v>0</v>
      </c>
      <c r="BB32" s="195">
        <f t="shared" si="6"/>
        <v>0</v>
      </c>
      <c r="BC32" s="195">
        <f t="shared" si="6"/>
        <v>0</v>
      </c>
      <c r="BD32" s="195"/>
      <c r="BE32" s="433">
        <f ca="1">IFERROR(BE31/BE27,"")</f>
        <v>0</v>
      </c>
    </row>
    <row r="33" spans="1:57" ht="14.25" x14ac:dyDescent="0.2">
      <c r="A33" s="432" t="s">
        <v>114</v>
      </c>
      <c r="B33" s="195">
        <f>IFERROR(B31/(SUM(B27:B31)),"")</f>
        <v>8.0512259408785994E-2</v>
      </c>
      <c r="C33" s="195">
        <f>IFERROR(C31/(SUM(C27:C31)),"")</f>
        <v>7.3194554361219369E-2</v>
      </c>
      <c r="D33" s="195">
        <f t="shared" ref="D33:BC33" si="7">IFERROR(D31/(SUM(D27:D31)),"")</f>
        <v>0.11440677966101696</v>
      </c>
      <c r="E33" s="195">
        <f t="shared" si="7"/>
        <v>4.3478260869565216E-2</v>
      </c>
      <c r="F33" s="195">
        <f t="shared" si="7"/>
        <v>8.3605259730066411E-2</v>
      </c>
      <c r="G33" s="195">
        <f t="shared" si="7"/>
        <v>0.10989544443827355</v>
      </c>
      <c r="H33" s="195">
        <f t="shared" si="7"/>
        <v>0.12415855566540498</v>
      </c>
      <c r="I33" s="195">
        <f t="shared" si="7"/>
        <v>0.1403953053089092</v>
      </c>
      <c r="J33" s="195">
        <f t="shared" si="7"/>
        <v>3.5818496980274631E-2</v>
      </c>
      <c r="K33" s="195">
        <f t="shared" si="7"/>
        <v>6.0315990451358305E-2</v>
      </c>
      <c r="L33" s="195">
        <f t="shared" si="7"/>
        <v>5.1417330256668607E-2</v>
      </c>
      <c r="M33" s="195">
        <f t="shared" si="7"/>
        <v>8.2843062317434824E-2</v>
      </c>
      <c r="N33" s="195">
        <f t="shared" si="7"/>
        <v>0.12702328622633316</v>
      </c>
      <c r="O33" s="195">
        <f t="shared" si="7"/>
        <v>0.45640287530020474</v>
      </c>
      <c r="P33" s="195">
        <f t="shared" si="7"/>
        <v>0.30759349752050497</v>
      </c>
      <c r="Q33" s="195">
        <f t="shared" si="7"/>
        <v>0.19517636901825355</v>
      </c>
      <c r="R33" s="195">
        <f t="shared" si="7"/>
        <v>9.0341247358830867E-2</v>
      </c>
      <c r="S33" s="195">
        <f t="shared" si="7"/>
        <v>5.7447097092641432E-2</v>
      </c>
      <c r="T33" s="195">
        <f t="shared" si="7"/>
        <v>0.32016526688152819</v>
      </c>
      <c r="U33" s="195">
        <f t="shared" si="7"/>
        <v>0.23198286388525932</v>
      </c>
      <c r="V33" s="195">
        <f t="shared" si="7"/>
        <v>0.16398058663979673</v>
      </c>
      <c r="W33" s="195">
        <f t="shared" si="7"/>
        <v>8.3721734594361649E-2</v>
      </c>
      <c r="X33" s="195">
        <f t="shared" si="7"/>
        <v>0.1998917409609301</v>
      </c>
      <c r="Y33" s="195">
        <f t="shared" si="7"/>
        <v>0.17807504409052757</v>
      </c>
      <c r="Z33" s="195">
        <f t="shared" si="7"/>
        <v>0.17574382293130381</v>
      </c>
      <c r="AA33" s="195">
        <f t="shared" si="7"/>
        <v>0.18968860435405827</v>
      </c>
      <c r="AB33" s="195">
        <f t="shared" si="7"/>
        <v>0.11208646814793982</v>
      </c>
      <c r="AC33" s="195">
        <f t="shared" si="7"/>
        <v>8.3681509635070123E-2</v>
      </c>
      <c r="AD33" s="195">
        <f t="shared" si="7"/>
        <v>9.2513572031036703E-2</v>
      </c>
      <c r="AE33" s="195">
        <f t="shared" si="7"/>
        <v>0.23283697696843236</v>
      </c>
      <c r="AF33" s="195">
        <f t="shared" si="7"/>
        <v>9.2158309840699712E-2</v>
      </c>
      <c r="AG33" s="195">
        <f t="shared" si="7"/>
        <v>0.17929298008462005</v>
      </c>
      <c r="AH33" s="195">
        <f t="shared" si="7"/>
        <v>4.5902105192663779E-2</v>
      </c>
      <c r="AI33" s="195">
        <f t="shared" si="7"/>
        <v>0.15714182350365541</v>
      </c>
      <c r="AJ33" s="195">
        <f t="shared" si="7"/>
        <v>0.30148832091012862</v>
      </c>
      <c r="AK33" s="195">
        <f t="shared" si="7"/>
        <v>0.1438946026524259</v>
      </c>
      <c r="AL33" s="195">
        <f t="shared" si="7"/>
        <v>0.48144216419975161</v>
      </c>
      <c r="AM33" s="195">
        <f t="shared" si="7"/>
        <v>9.7527911269106329E-2</v>
      </c>
      <c r="AN33" s="195">
        <f t="shared" si="7"/>
        <v>0.10447761194029849</v>
      </c>
      <c r="AO33" s="195">
        <f t="shared" si="7"/>
        <v>0.17622619565734182</v>
      </c>
      <c r="AP33" s="195">
        <f t="shared" si="7"/>
        <v>0.29591365692411703</v>
      </c>
      <c r="AQ33" s="195">
        <f t="shared" si="7"/>
        <v>0.19708126233773493</v>
      </c>
      <c r="AR33" s="195">
        <f t="shared" si="7"/>
        <v>0</v>
      </c>
      <c r="AS33" s="195">
        <f t="shared" si="7"/>
        <v>2.050580997949419E-2</v>
      </c>
      <c r="AT33" s="195">
        <f t="shared" si="7"/>
        <v>0</v>
      </c>
      <c r="AU33" s="195">
        <f t="shared" si="7"/>
        <v>0</v>
      </c>
      <c r="AV33" s="195">
        <f t="shared" si="7"/>
        <v>0</v>
      </c>
      <c r="AW33" s="195">
        <f t="shared" si="7"/>
        <v>0</v>
      </c>
      <c r="AX33" s="195">
        <f t="shared" si="7"/>
        <v>0</v>
      </c>
      <c r="AY33" s="195">
        <f t="shared" si="7"/>
        <v>0</v>
      </c>
      <c r="AZ33" s="195">
        <f t="shared" si="7"/>
        <v>0</v>
      </c>
      <c r="BA33" s="195">
        <f t="shared" si="7"/>
        <v>0</v>
      </c>
      <c r="BB33" s="195">
        <f t="shared" si="7"/>
        <v>0</v>
      </c>
      <c r="BC33" s="195">
        <f t="shared" si="7"/>
        <v>0</v>
      </c>
      <c r="BD33" s="195"/>
      <c r="BE33" s="433">
        <f ca="1">IFERROR(BE31/(SUM(BE27:BE31)),0)</f>
        <v>0</v>
      </c>
    </row>
    <row r="34" spans="1:57" ht="14.25" x14ac:dyDescent="0.2"/>
    <row r="35" spans="1:57" ht="14.25" x14ac:dyDescent="0.2"/>
    <row r="36" spans="1:57" ht="15" x14ac:dyDescent="0.2">
      <c r="A36" s="427" t="s">
        <v>97</v>
      </c>
    </row>
    <row r="37" spans="1:57" ht="14.25" x14ac:dyDescent="0.2">
      <c r="A37" s="436" t="s">
        <v>96</v>
      </c>
    </row>
    <row r="38" spans="1:57" ht="14.25" x14ac:dyDescent="0.2">
      <c r="A38" s="437" t="s">
        <v>117</v>
      </c>
    </row>
    <row r="39" spans="1:57" ht="14.25" x14ac:dyDescent="0.2">
      <c r="A39" s="438" t="s">
        <v>95</v>
      </c>
    </row>
  </sheetData>
  <conditionalFormatting sqref="B11">
    <cfRule type="colorScale" priority="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B12">
    <cfRule type="colorScale" priority="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B13">
    <cfRule type="colorScale" priority="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B21">
    <cfRule type="colorScale" priority="1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B22">
    <cfRule type="colorScale" priority="1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B23">
    <cfRule type="colorScale" priority="1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B32">
    <cfRule type="colorScale" priority="13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B33">
    <cfRule type="colorScale" priority="14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B10:AQ10">
    <cfRule type="expression" dxfId="49" priority="2">
      <formula>AND(B$10&lt;#REF!,B$7&gt;#REF!)</formula>
    </cfRule>
    <cfRule type="expression" dxfId="48" priority="1">
      <formula>AND(B$10&gt;#REF!,B$7&lt;#REF!)</formula>
    </cfRule>
  </conditionalFormatting>
  <conditionalFormatting sqref="B20:AQ20">
    <cfRule type="expression" dxfId="47" priority="3">
      <formula>AND(B$20&lt;#REF!,B$17&gt;#REF!)</formula>
    </cfRule>
    <cfRule type="expression" dxfId="46" priority="4">
      <formula>AND(B$20&gt;#REF!,B$17&lt;#REF!)</formula>
    </cfRule>
  </conditionalFormatting>
  <conditionalFormatting sqref="B31:BD31">
    <cfRule type="expression" dxfId="45" priority="5">
      <formula>AND(B$31&gt;#REF!,B$27&lt;#REF!)</formula>
    </cfRule>
    <cfRule type="expression" dxfId="44" priority="6">
      <formula>AND(B$31&lt;#REF!,B$27&gt;#REF!)</formula>
    </cfRule>
  </conditionalFormatting>
  <conditionalFormatting sqref="C11">
    <cfRule type="colorScale" priority="1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C12">
    <cfRule type="colorScale" priority="1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C13">
    <cfRule type="colorScale" priority="1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C21">
    <cfRule type="colorScale" priority="1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C22">
    <cfRule type="colorScale" priority="1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C23">
    <cfRule type="colorScale" priority="2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C32">
    <cfRule type="colorScale" priority="21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C33">
    <cfRule type="colorScale" priority="22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D11">
    <cfRule type="colorScale" priority="2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D12">
    <cfRule type="colorScale" priority="2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D13">
    <cfRule type="colorScale" priority="2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D21">
    <cfRule type="colorScale" priority="2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D22">
    <cfRule type="colorScale" priority="2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D23">
    <cfRule type="colorScale" priority="2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D32">
    <cfRule type="colorScale" priority="29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D33">
    <cfRule type="colorScale" priority="30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E11:J11">
    <cfRule type="colorScale" priority="3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E12:J12">
    <cfRule type="colorScale" priority="3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E13:J13">
    <cfRule type="colorScale" priority="3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E21:J21">
    <cfRule type="colorScale" priority="3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E22:J22">
    <cfRule type="colorScale" priority="3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E23:J23">
    <cfRule type="colorScale" priority="3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E32:J32">
    <cfRule type="colorScale" priority="37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E33:J33">
    <cfRule type="colorScale" priority="38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K11:S11">
    <cfRule type="colorScale" priority="3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K12:S12">
    <cfRule type="colorScale" priority="4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K13:S13">
    <cfRule type="colorScale" priority="4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K21:S21">
    <cfRule type="colorScale" priority="4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K22:S22">
    <cfRule type="colorScale" priority="4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K23:S23">
    <cfRule type="colorScale" priority="4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K32:S32">
    <cfRule type="colorScale" priority="45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K33:S33">
    <cfRule type="colorScale" priority="46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T11:V11">
    <cfRule type="colorScale" priority="4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T12:V12">
    <cfRule type="colorScale" priority="4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T13:V13">
    <cfRule type="colorScale" priority="4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T21:V21">
    <cfRule type="colorScale" priority="5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T22:V22">
    <cfRule type="colorScale" priority="5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T23:V23">
    <cfRule type="colorScale" priority="5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T32:V32">
    <cfRule type="colorScale" priority="53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T33:V33">
    <cfRule type="colorScale" priority="54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W11">
    <cfRule type="colorScale" priority="5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W12">
    <cfRule type="colorScale" priority="5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W13">
    <cfRule type="colorScale" priority="5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W21">
    <cfRule type="colorScale" priority="5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W22">
    <cfRule type="colorScale" priority="5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W23">
    <cfRule type="colorScale" priority="6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W32">
    <cfRule type="colorScale" priority="61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W33">
    <cfRule type="colorScale" priority="62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X11">
    <cfRule type="colorScale" priority="6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X12">
    <cfRule type="colorScale" priority="6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X13">
    <cfRule type="colorScale" priority="6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X21">
    <cfRule type="colorScale" priority="6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X22">
    <cfRule type="colorScale" priority="6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X23">
    <cfRule type="colorScale" priority="6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X32">
    <cfRule type="colorScale" priority="69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X33">
    <cfRule type="colorScale" priority="70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Y11">
    <cfRule type="colorScale" priority="7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Y12">
    <cfRule type="colorScale" priority="7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Y13">
    <cfRule type="colorScale" priority="7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Y21">
    <cfRule type="colorScale" priority="7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Y22">
    <cfRule type="colorScale" priority="7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Y23">
    <cfRule type="colorScale" priority="7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Y32">
    <cfRule type="colorScale" priority="77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Y33">
    <cfRule type="colorScale" priority="78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Z11">
    <cfRule type="colorScale" priority="7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Z12">
    <cfRule type="colorScale" priority="8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Z13">
    <cfRule type="colorScale" priority="8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Z21">
    <cfRule type="colorScale" priority="8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Z22">
    <cfRule type="colorScale" priority="8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Z23">
    <cfRule type="colorScale" priority="8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Z32">
    <cfRule type="colorScale" priority="85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Z33">
    <cfRule type="colorScale" priority="86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A11">
    <cfRule type="colorScale" priority="8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A12">
    <cfRule type="colorScale" priority="8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A13">
    <cfRule type="colorScale" priority="8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A21">
    <cfRule type="colorScale" priority="9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A22">
    <cfRule type="colorScale" priority="9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A23">
    <cfRule type="colorScale" priority="9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A32">
    <cfRule type="colorScale" priority="93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A33">
    <cfRule type="colorScale" priority="94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B11">
    <cfRule type="colorScale" priority="9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B12">
    <cfRule type="colorScale" priority="9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B13">
    <cfRule type="colorScale" priority="9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B21">
    <cfRule type="colorScale" priority="9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B22">
    <cfRule type="colorScale" priority="9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B23">
    <cfRule type="colorScale" priority="10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B32">
    <cfRule type="colorScale" priority="101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B33">
    <cfRule type="colorScale" priority="102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C11">
    <cfRule type="colorScale" priority="10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C12">
    <cfRule type="colorScale" priority="10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C13">
    <cfRule type="colorScale" priority="10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C21">
    <cfRule type="colorScale" priority="10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C22">
    <cfRule type="colorScale" priority="10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C23">
    <cfRule type="colorScale" priority="10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C32">
    <cfRule type="colorScale" priority="109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C33">
    <cfRule type="colorScale" priority="110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D11">
    <cfRule type="colorScale" priority="11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D12">
    <cfRule type="colorScale" priority="11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D13">
    <cfRule type="colorScale" priority="11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D21">
    <cfRule type="colorScale" priority="11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D22">
    <cfRule type="colorScale" priority="11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D23">
    <cfRule type="colorScale" priority="11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D32">
    <cfRule type="colorScale" priority="117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D33">
    <cfRule type="colorScale" priority="118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E11">
    <cfRule type="colorScale" priority="119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E12">
    <cfRule type="colorScale" priority="120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E13">
    <cfRule type="colorScale" priority="121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E21">
    <cfRule type="colorScale" priority="122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E22">
    <cfRule type="colorScale" priority="123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E23">
    <cfRule type="colorScale" priority="124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E32">
    <cfRule type="colorScale" priority="125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E33">
    <cfRule type="colorScale" priority="126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F11">
    <cfRule type="colorScale" priority="127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F12">
    <cfRule type="colorScale" priority="128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F13">
    <cfRule type="colorScale" priority="129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F21">
    <cfRule type="colorScale" priority="130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F22">
    <cfRule type="colorScale" priority="131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F23">
    <cfRule type="colorScale" priority="132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F32">
    <cfRule type="colorScale" priority="133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F33">
    <cfRule type="colorScale" priority="134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G11">
    <cfRule type="colorScale" priority="135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G12">
    <cfRule type="colorScale" priority="136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G13">
    <cfRule type="colorScale" priority="137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G21">
    <cfRule type="colorScale" priority="138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G22">
    <cfRule type="colorScale" priority="139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G23">
    <cfRule type="colorScale" priority="140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G32">
    <cfRule type="colorScale" priority="141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G33">
    <cfRule type="colorScale" priority="142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H11">
    <cfRule type="colorScale" priority="143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H12">
    <cfRule type="colorScale" priority="144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H13">
    <cfRule type="colorScale" priority="145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H21">
    <cfRule type="colorScale" priority="146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H22">
    <cfRule type="colorScale" priority="147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H23">
    <cfRule type="colorScale" priority="148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H32">
    <cfRule type="colorScale" priority="149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H33">
    <cfRule type="colorScale" priority="150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conditionalFormatting sqref="AI11:BD11">
    <cfRule type="colorScale" priority="151">
      <colorScale>
        <cfvo type="min"/>
        <cfvo type="percentile" val="50"/>
        <cfvo type="formula" val="$BE$11"/>
        <color theme="5" tint="0.39997558519241921"/>
        <color theme="5" tint="0.79998168889431442"/>
        <color rgb="FF00B050"/>
      </colorScale>
    </cfRule>
  </conditionalFormatting>
  <conditionalFormatting sqref="AI12:BD12">
    <cfRule type="colorScale" priority="152">
      <colorScale>
        <cfvo type="min"/>
        <cfvo type="percentile" val="50"/>
        <cfvo type="formula" val="$BE$12"/>
        <color theme="5" tint="0.39997558519241921"/>
        <color theme="5" tint="0.79998168889431442"/>
        <color rgb="FF00B050"/>
      </colorScale>
    </cfRule>
  </conditionalFormatting>
  <conditionalFormatting sqref="AI13:BD13">
    <cfRule type="colorScale" priority="153">
      <colorScale>
        <cfvo type="min"/>
        <cfvo type="percentile" val="50"/>
        <cfvo type="formula" val="$BE$13"/>
        <color theme="5" tint="0.39997558519241921"/>
        <color theme="5" tint="0.79998168889431442"/>
        <color rgb="FF00B050"/>
      </colorScale>
    </cfRule>
  </conditionalFormatting>
  <conditionalFormatting sqref="AI21:BD21">
    <cfRule type="colorScale" priority="154">
      <colorScale>
        <cfvo type="min"/>
        <cfvo type="percentile" val="50"/>
        <cfvo type="formula" val="$BE$21"/>
        <color theme="5" tint="0.39997558519241921"/>
        <color theme="5" tint="0.79998168889431442"/>
        <color rgb="FF00B050"/>
      </colorScale>
    </cfRule>
  </conditionalFormatting>
  <conditionalFormatting sqref="AI22:BD22">
    <cfRule type="colorScale" priority="155">
      <colorScale>
        <cfvo type="min"/>
        <cfvo type="percentile" val="50"/>
        <cfvo type="formula" val="$BE$22"/>
        <color theme="5" tint="0.39997558519241921"/>
        <color theme="5" tint="0.79998168889431442"/>
        <color rgb="FF00B050"/>
      </colorScale>
    </cfRule>
  </conditionalFormatting>
  <conditionalFormatting sqref="AI23:BD23">
    <cfRule type="colorScale" priority="156">
      <colorScale>
        <cfvo type="min"/>
        <cfvo type="percentile" val="50"/>
        <cfvo type="formula" val="$BE$23"/>
        <color theme="5" tint="0.39997558519241921"/>
        <color theme="5" tint="0.79998168889431442"/>
        <color rgb="FF00B050"/>
      </colorScale>
    </cfRule>
  </conditionalFormatting>
  <conditionalFormatting sqref="AI32:BD32">
    <cfRule type="colorScale" priority="157">
      <colorScale>
        <cfvo type="min"/>
        <cfvo type="percentile" val="50"/>
        <cfvo type="formula" val="$BE$32"/>
        <color theme="5" tint="0.39997558519241921"/>
        <color theme="5" tint="0.79998168889431442"/>
        <color rgb="FF00B050"/>
      </colorScale>
    </cfRule>
  </conditionalFormatting>
  <conditionalFormatting sqref="AI33:BD33">
    <cfRule type="colorScale" priority="158">
      <colorScale>
        <cfvo type="min"/>
        <cfvo type="percentile" val="50"/>
        <cfvo type="formula" val="$BE$33"/>
        <color theme="5" tint="0.39997558519241921"/>
        <color theme="5" tint="0.79998168889431442"/>
        <color rgb="FF00B050"/>
      </colorScale>
    </cfRule>
  </conditionalFormatting>
  <pageMargins left="0.25" right="0.17" top="0.5" bottom="0.75" header="0.3" footer="0.3"/>
  <pageSetup paperSize="9" orientation="landscape" r:id="rId1"/>
  <headerFooter>
    <oddFooter>&amp;L&amp;8Report Date: &amp;D&amp;T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9174-FB9E-4B69-B864-4942856F9F01}">
  <sheetPr codeName="Sheet25">
    <tabColor rgb="FF92D050"/>
    <pageSetUpPr fitToPage="1"/>
  </sheetPr>
  <dimension ref="A1:BI27"/>
  <sheetViews>
    <sheetView showGridLines="0" zoomScale="80" zoomScaleNormal="80" workbookViewId="0">
      <pane xSplit="1" topLeftCell="AL1" activePane="topRight" state="frozen"/>
      <selection activeCell="A2" sqref="A2"/>
      <selection pane="topRight" activeCell="BE5" sqref="BE5"/>
    </sheetView>
  </sheetViews>
  <sheetFormatPr defaultColWidth="9.140625" defaultRowHeight="20.100000000000001" customHeight="1" outlineLevelCol="1" x14ac:dyDescent="0.2"/>
  <cols>
    <col min="1" max="1" width="20.7109375" style="416" customWidth="1"/>
    <col min="2" max="3" width="6.7109375" style="414" hidden="1" customWidth="1" outlineLevel="1"/>
    <col min="4" max="4" width="7.42578125" style="414" hidden="1" customWidth="1" outlineLevel="1"/>
    <col min="5" max="5" width="6.7109375" style="414" hidden="1" customWidth="1" outlineLevel="1"/>
    <col min="6" max="6" width="7.7109375" style="414" hidden="1" customWidth="1" outlineLevel="1"/>
    <col min="7" max="8" width="6.7109375" style="414" hidden="1" customWidth="1" outlineLevel="1"/>
    <col min="9" max="15" width="7.42578125" style="414" hidden="1" customWidth="1" outlineLevel="1"/>
    <col min="16" max="16" width="8.140625" style="414" hidden="1" customWidth="1" outlineLevel="1"/>
    <col min="17" max="17" width="8" style="414" hidden="1" customWidth="1" outlineLevel="1"/>
    <col min="18" max="18" width="8.5703125" style="414" hidden="1" customWidth="1" outlineLevel="1"/>
    <col min="19" max="19" width="8.140625" style="414" hidden="1" customWidth="1" outlineLevel="1"/>
    <col min="20" max="36" width="7.42578125" style="414" hidden="1" customWidth="1" outlineLevel="1"/>
    <col min="37" max="43" width="8.5703125" style="414" hidden="1" customWidth="1" outlineLevel="1"/>
    <col min="44" max="57" width="8.5703125" style="414" customWidth="1" outlineLevel="1"/>
    <col min="58" max="58" width="8.42578125" style="414" customWidth="1"/>
    <col min="59" max="59" width="7.85546875" style="414" customWidth="1"/>
    <col min="60" max="64" width="7.85546875" style="416" customWidth="1"/>
    <col min="65" max="65" width="7.7109375" style="416" customWidth="1"/>
    <col min="66" max="69" width="7.85546875" style="416" customWidth="1"/>
    <col min="70" max="70" width="8" style="416" customWidth="1"/>
    <col min="71" max="74" width="7.85546875" style="416" customWidth="1"/>
    <col min="75" max="16384" width="9.140625" style="416"/>
  </cols>
  <sheetData>
    <row r="1" spans="1:61" ht="20.100000000000001" customHeight="1" x14ac:dyDescent="0.2">
      <c r="A1" s="413" t="s">
        <v>197</v>
      </c>
    </row>
    <row r="2" spans="1:61" ht="20.100000000000001" customHeight="1" x14ac:dyDescent="0.2">
      <c r="A2" s="416" t="s">
        <v>207</v>
      </c>
      <c r="BF2" s="439"/>
    </row>
    <row r="3" spans="1:61" ht="8.4499999999999993" customHeight="1" x14ac:dyDescent="0.2">
      <c r="BF3" s="439"/>
    </row>
    <row r="4" spans="1:61" ht="15" x14ac:dyDescent="0.2">
      <c r="A4" s="419" t="s">
        <v>16</v>
      </c>
      <c r="BH4" s="418"/>
      <c r="BI4" s="418"/>
    </row>
    <row r="5" spans="1:61" s="420" customFormat="1" ht="27.75" customHeight="1" thickBot="1" x14ac:dyDescent="0.25">
      <c r="B5" s="421" t="s">
        <v>120</v>
      </c>
      <c r="C5" s="421" t="s">
        <v>121</v>
      </c>
      <c r="D5" s="421" t="s">
        <v>122</v>
      </c>
      <c r="E5" s="421" t="s">
        <v>123</v>
      </c>
      <c r="F5" s="421" t="s">
        <v>124</v>
      </c>
      <c r="G5" s="421" t="s">
        <v>125</v>
      </c>
      <c r="H5" s="421" t="s">
        <v>126</v>
      </c>
      <c r="I5" s="421" t="s">
        <v>127</v>
      </c>
      <c r="J5" s="421" t="s">
        <v>128</v>
      </c>
      <c r="K5" s="421" t="s">
        <v>129</v>
      </c>
      <c r="L5" s="421" t="s">
        <v>130</v>
      </c>
      <c r="M5" s="421" t="s">
        <v>131</v>
      </c>
      <c r="N5" s="421" t="s">
        <v>137</v>
      </c>
      <c r="O5" s="421" t="s">
        <v>132</v>
      </c>
      <c r="P5" s="421" t="s">
        <v>133</v>
      </c>
      <c r="Q5" s="421" t="s">
        <v>134</v>
      </c>
      <c r="R5" s="421" t="s">
        <v>135</v>
      </c>
      <c r="S5" s="421" t="s">
        <v>136</v>
      </c>
      <c r="T5" s="422" t="s">
        <v>139</v>
      </c>
      <c r="U5" s="422" t="s">
        <v>140</v>
      </c>
      <c r="V5" s="422" t="s">
        <v>141</v>
      </c>
      <c r="W5" s="422" t="s">
        <v>142</v>
      </c>
      <c r="X5" s="422" t="s">
        <v>143</v>
      </c>
      <c r="Y5" s="422" t="s">
        <v>144</v>
      </c>
      <c r="Z5" s="422" t="s">
        <v>145</v>
      </c>
      <c r="AA5" s="422" t="s">
        <v>146</v>
      </c>
      <c r="AB5" s="422" t="s">
        <v>147</v>
      </c>
      <c r="AC5" s="422" t="s">
        <v>148</v>
      </c>
      <c r="AD5" s="422" t="s">
        <v>149</v>
      </c>
      <c r="AE5" s="422" t="s">
        <v>150</v>
      </c>
      <c r="AF5" s="422" t="s">
        <v>152</v>
      </c>
      <c r="AG5" s="422" t="s">
        <v>155</v>
      </c>
      <c r="AH5" s="422" t="s">
        <v>156</v>
      </c>
      <c r="AI5" s="422" t="s">
        <v>159</v>
      </c>
      <c r="AJ5" s="422" t="s">
        <v>161</v>
      </c>
      <c r="AK5" s="451" t="s">
        <v>164</v>
      </c>
      <c r="AL5" s="422" t="s">
        <v>166</v>
      </c>
      <c r="AM5" s="422" t="s">
        <v>167</v>
      </c>
      <c r="AN5" s="422" t="s">
        <v>170</v>
      </c>
      <c r="AO5" s="422" t="s">
        <v>173</v>
      </c>
      <c r="AP5" s="422" t="s">
        <v>175</v>
      </c>
      <c r="AQ5" s="422" t="s">
        <v>177</v>
      </c>
      <c r="AR5" s="424" t="s">
        <v>179</v>
      </c>
      <c r="AS5" s="424" t="s">
        <v>180</v>
      </c>
      <c r="AT5" s="424" t="s">
        <v>182</v>
      </c>
      <c r="AU5" s="424" t="s">
        <v>185</v>
      </c>
      <c r="AV5" s="424" t="s">
        <v>188</v>
      </c>
      <c r="AW5" s="424" t="s">
        <v>189</v>
      </c>
      <c r="AX5" s="424" t="s">
        <v>190</v>
      </c>
      <c r="AY5" s="424" t="s">
        <v>191</v>
      </c>
      <c r="AZ5" s="424" t="s">
        <v>192</v>
      </c>
      <c r="BA5" s="424" t="s">
        <v>193</v>
      </c>
      <c r="BB5" s="424" t="s">
        <v>195</v>
      </c>
      <c r="BC5" s="424" t="s">
        <v>201</v>
      </c>
      <c r="BD5" s="424" t="s">
        <v>209</v>
      </c>
      <c r="BE5" s="424" t="s">
        <v>208</v>
      </c>
      <c r="BF5" s="421" t="s">
        <v>61</v>
      </c>
      <c r="BG5" s="425"/>
      <c r="BH5" s="426"/>
      <c r="BI5" s="426"/>
    </row>
    <row r="6" spans="1:61" ht="15" x14ac:dyDescent="0.2">
      <c r="A6" s="427" t="s">
        <v>53</v>
      </c>
    </row>
    <row r="7" spans="1:61" ht="15" x14ac:dyDescent="0.2">
      <c r="A7" s="416" t="s">
        <v>70</v>
      </c>
      <c r="B7" s="460">
        <v>0.30415399999999998</v>
      </c>
      <c r="C7" s="460">
        <v>0.34308300000000003</v>
      </c>
      <c r="D7" s="460">
        <v>0.13</v>
      </c>
      <c r="E7" s="460">
        <v>0.55000000000000004</v>
      </c>
      <c r="F7" s="460">
        <v>0.63984799999999997</v>
      </c>
      <c r="G7" s="460">
        <v>0.234129</v>
      </c>
      <c r="H7" s="460">
        <v>0.113858</v>
      </c>
      <c r="I7" s="460">
        <v>7.2163000000000005E-2</v>
      </c>
      <c r="J7" s="460">
        <v>0.322079</v>
      </c>
      <c r="K7" s="460">
        <v>0.506212</v>
      </c>
      <c r="L7" s="460">
        <v>0.36723299999999998</v>
      </c>
      <c r="M7" s="460">
        <v>0.19403899999999999</v>
      </c>
      <c r="N7" s="460">
        <v>0.49960700000000002</v>
      </c>
      <c r="O7" s="277">
        <v>0.49872899999999998</v>
      </c>
      <c r="P7" s="277">
        <v>0.194573</v>
      </c>
      <c r="Q7" s="277">
        <v>0.469862</v>
      </c>
      <c r="R7" s="282">
        <v>0.16731099999999999</v>
      </c>
      <c r="S7" s="282">
        <v>0.32767600000000002</v>
      </c>
      <c r="T7" s="282">
        <v>0.194137</v>
      </c>
      <c r="U7" s="282">
        <v>5.9333999999999998E-2</v>
      </c>
      <c r="V7" s="282">
        <v>0.26478299999999999</v>
      </c>
      <c r="W7" s="282">
        <v>0.30959799999999998</v>
      </c>
      <c r="X7" s="282">
        <v>0.44046600000000002</v>
      </c>
      <c r="Y7" s="282">
        <v>0.49071199999999998</v>
      </c>
      <c r="Z7" s="282">
        <v>0.59856799999999999</v>
      </c>
      <c r="AA7" s="282">
        <v>0.56608199999999997</v>
      </c>
      <c r="AB7" s="282">
        <v>0.44675799999999999</v>
      </c>
      <c r="AC7" s="282">
        <v>0.21061099999999999</v>
      </c>
      <c r="AD7" s="282">
        <v>0.59941</v>
      </c>
      <c r="AE7" s="282">
        <v>0.36348999999999998</v>
      </c>
      <c r="AF7" s="282">
        <v>1.4082699999999999</v>
      </c>
      <c r="AG7" s="282">
        <v>0.825353</v>
      </c>
      <c r="AH7" s="282">
        <v>0.25</v>
      </c>
      <c r="AI7" s="282">
        <v>0.148595</v>
      </c>
      <c r="AJ7" s="282">
        <v>0.64290199999999997</v>
      </c>
      <c r="AK7" s="282">
        <v>0.29399799999999998</v>
      </c>
      <c r="AL7" s="282">
        <v>7.1627999999999997E-2</v>
      </c>
      <c r="AM7" s="282">
        <v>0.127585</v>
      </c>
      <c r="AN7" s="282">
        <v>0.30696600000000002</v>
      </c>
      <c r="AO7" s="282">
        <v>0.16878099999999999</v>
      </c>
      <c r="AP7" s="282">
        <v>0.20216799999999999</v>
      </c>
      <c r="AQ7" s="282">
        <v>0.135076</v>
      </c>
      <c r="AR7" s="441"/>
      <c r="AS7" s="441"/>
      <c r="AT7" s="441"/>
      <c r="AU7" s="441"/>
      <c r="AV7" s="441"/>
      <c r="AW7" s="441"/>
      <c r="AX7" s="441"/>
      <c r="AY7" s="441"/>
      <c r="AZ7" s="441"/>
      <c r="BA7" s="441"/>
      <c r="BB7" s="441"/>
      <c r="BC7" s="441"/>
      <c r="BD7" s="441"/>
      <c r="BE7" s="441"/>
      <c r="BF7" s="461">
        <f ca="1">SUM(OFFSET(BF7,0,-1,):OFFSET(BF7,0,-12))</f>
        <v>0</v>
      </c>
    </row>
    <row r="8" spans="1:61" ht="15" x14ac:dyDescent="0.2">
      <c r="A8" s="416" t="s">
        <v>69</v>
      </c>
      <c r="B8" s="460">
        <v>0.194216</v>
      </c>
      <c r="C8" s="460">
        <v>0.49584600000000001</v>
      </c>
      <c r="D8" s="460">
        <v>0.31</v>
      </c>
      <c r="E8" s="460">
        <v>0.41</v>
      </c>
      <c r="F8" s="460">
        <v>0.72911999999999999</v>
      </c>
      <c r="G8" s="460">
        <v>0.15841</v>
      </c>
      <c r="H8" s="460">
        <v>0.16503000000000001</v>
      </c>
      <c r="I8" s="460">
        <v>0.109043</v>
      </c>
      <c r="J8" s="460">
        <v>0.36456100000000002</v>
      </c>
      <c r="K8" s="460">
        <v>0.150815</v>
      </c>
      <c r="L8" s="460">
        <v>0.18879099999999999</v>
      </c>
      <c r="M8" s="460">
        <v>0.108501</v>
      </c>
      <c r="N8" s="460">
        <v>0.127163</v>
      </c>
      <c r="O8" s="277">
        <v>0.25714500000000001</v>
      </c>
      <c r="P8" s="277">
        <v>0.102533</v>
      </c>
      <c r="Q8" s="277">
        <v>0.13453999999999999</v>
      </c>
      <c r="R8" s="282">
        <v>0.211033</v>
      </c>
      <c r="S8" s="282">
        <v>0.19437299999999999</v>
      </c>
      <c r="T8" s="282">
        <v>0.108068</v>
      </c>
      <c r="U8" s="282">
        <v>0.18662200000000001</v>
      </c>
      <c r="V8" s="282">
        <v>0.25202599999999997</v>
      </c>
      <c r="W8" s="282">
        <v>0.20832100000000001</v>
      </c>
      <c r="X8" s="282">
        <v>0.245753</v>
      </c>
      <c r="Y8" s="282">
        <v>0.29078100000000001</v>
      </c>
      <c r="Z8" s="282">
        <v>0.58823599999999998</v>
      </c>
      <c r="AA8" s="282">
        <v>0.50756800000000002</v>
      </c>
      <c r="AB8" s="282">
        <v>0.56528500000000004</v>
      </c>
      <c r="AC8" s="282">
        <v>0.33797899999999997</v>
      </c>
      <c r="AD8" s="282">
        <v>0.54521299999999995</v>
      </c>
      <c r="AE8" s="282">
        <v>0.48770799999999997</v>
      </c>
      <c r="AF8" s="282">
        <v>1.1102829999999999</v>
      </c>
      <c r="AG8" s="282">
        <v>0.64071800000000001</v>
      </c>
      <c r="AH8" s="282">
        <v>0.3</v>
      </c>
      <c r="AI8" s="282">
        <v>0.25577499999999997</v>
      </c>
      <c r="AJ8" s="282">
        <v>0.63286399999999998</v>
      </c>
      <c r="AK8" s="282">
        <v>0.35474600000000001</v>
      </c>
      <c r="AL8" s="282">
        <v>0.33743600000000001</v>
      </c>
      <c r="AM8" s="282">
        <v>0.26893299999999998</v>
      </c>
      <c r="AN8" s="282">
        <v>0.18732799999999999</v>
      </c>
      <c r="AO8" s="282">
        <v>0.2223</v>
      </c>
      <c r="AP8" s="282">
        <v>0.31573499999999999</v>
      </c>
      <c r="AQ8" s="282">
        <v>0.159495</v>
      </c>
      <c r="AR8" s="441"/>
      <c r="AS8" s="441"/>
      <c r="AT8" s="441"/>
      <c r="AU8" s="441"/>
      <c r="AV8" s="441"/>
      <c r="AW8" s="441"/>
      <c r="AX8" s="441"/>
      <c r="AY8" s="441"/>
      <c r="AZ8" s="441"/>
      <c r="BA8" s="441"/>
      <c r="BB8" s="441"/>
      <c r="BC8" s="441"/>
      <c r="BD8" s="441"/>
      <c r="BE8" s="441"/>
      <c r="BF8" s="461">
        <f ca="1">SUM(OFFSET(BF8,0,-1,):OFFSET(BF8,0,-12))</f>
        <v>0</v>
      </c>
    </row>
    <row r="9" spans="1:61" s="419" customFormat="1" ht="15" x14ac:dyDescent="0.2">
      <c r="A9" s="419" t="s">
        <v>31</v>
      </c>
      <c r="B9" s="462">
        <v>1.4689000000000001E-2</v>
      </c>
      <c r="C9" s="462">
        <v>2.9378000000000001E-2</v>
      </c>
      <c r="D9" s="462">
        <v>0</v>
      </c>
      <c r="E9" s="462">
        <v>0.06</v>
      </c>
      <c r="F9" s="462">
        <v>8.2225999999999994E-2</v>
      </c>
      <c r="G9" s="462">
        <v>8.9700000000000005E-3</v>
      </c>
      <c r="H9" s="462">
        <v>0.14526</v>
      </c>
      <c r="I9" s="462">
        <v>8.9700000000000005E-3</v>
      </c>
      <c r="J9" s="462">
        <v>4.7447999999999997E-2</v>
      </c>
      <c r="K9" s="462">
        <v>6.4971000000000001E-2</v>
      </c>
      <c r="L9" s="462">
        <v>0.13703299999999999</v>
      </c>
      <c r="M9" s="462">
        <v>3.1413000000000003E-2</v>
      </c>
      <c r="N9" s="462">
        <v>0</v>
      </c>
      <c r="O9" s="462">
        <v>0</v>
      </c>
      <c r="P9" s="462">
        <v>0</v>
      </c>
      <c r="Q9" s="462">
        <v>0</v>
      </c>
      <c r="R9" s="282">
        <v>4.1309999999999999E-2</v>
      </c>
      <c r="S9" s="282">
        <v>7.4647000000000005E-2</v>
      </c>
      <c r="T9" s="282">
        <v>1.9279000000000001E-2</v>
      </c>
      <c r="U9" s="282">
        <v>9.4185000000000005E-2</v>
      </c>
      <c r="V9" s="462">
        <v>0</v>
      </c>
      <c r="W9" s="463">
        <v>8.6097999999999994E-2</v>
      </c>
      <c r="X9" s="282">
        <v>9.9018999999999996E-2</v>
      </c>
      <c r="Y9" s="282">
        <v>0.23901600000000001</v>
      </c>
      <c r="Z9" s="282">
        <v>2.5152000000000001E-2</v>
      </c>
      <c r="AA9" s="282">
        <v>0</v>
      </c>
      <c r="AB9" s="282">
        <v>0.11017299999999999</v>
      </c>
      <c r="AC9" s="282">
        <v>5.9004000000000001E-2</v>
      </c>
      <c r="AD9" s="282">
        <v>0.17260400000000001</v>
      </c>
      <c r="AE9" s="282">
        <v>2.3257E-2</v>
      </c>
      <c r="AF9" s="282">
        <v>0.448542</v>
      </c>
      <c r="AG9" s="282">
        <v>0.430809</v>
      </c>
      <c r="AH9" s="282">
        <v>2.7116999999999999E-2</v>
      </c>
      <c r="AI9" s="282">
        <v>2.2126E-2</v>
      </c>
      <c r="AJ9" s="282">
        <v>0.109623</v>
      </c>
      <c r="AK9" s="282">
        <v>3.9542000000000001E-2</v>
      </c>
      <c r="AL9" s="282">
        <v>7.5979000000000005E-2</v>
      </c>
      <c r="AM9" s="282">
        <v>4.9312000000000002E-2</v>
      </c>
      <c r="AN9" s="282">
        <v>1.7136999999999999E-2</v>
      </c>
      <c r="AO9" s="282">
        <v>3.5172000000000002E-2</v>
      </c>
      <c r="AP9" s="282">
        <v>3.4793999999999999E-2</v>
      </c>
      <c r="AQ9" s="282">
        <v>0.14000000000000001</v>
      </c>
      <c r="AR9" s="441"/>
      <c r="AS9" s="441"/>
      <c r="AT9" s="441"/>
      <c r="AU9" s="441"/>
      <c r="AV9" s="441"/>
      <c r="AW9" s="441"/>
      <c r="AX9" s="441"/>
      <c r="AY9" s="441"/>
      <c r="AZ9" s="441"/>
      <c r="BA9" s="441"/>
      <c r="BB9" s="441"/>
      <c r="BC9" s="441"/>
      <c r="BD9" s="441"/>
      <c r="BE9" s="441"/>
      <c r="BF9" s="461">
        <f ca="1">SUM(OFFSET(BF9,0,-1,):OFFSET(BF9,0,-12))</f>
        <v>0</v>
      </c>
      <c r="BG9" s="464"/>
    </row>
    <row r="10" spans="1:61" ht="15" x14ac:dyDescent="0.2">
      <c r="A10" s="432" t="s">
        <v>68</v>
      </c>
      <c r="B10" s="246">
        <f>IFERROR(B9/B7,"")</f>
        <v>4.8294613912688973E-2</v>
      </c>
      <c r="C10" s="246">
        <f>IFERROR(C9/C7,"")</f>
        <v>8.5629424949647745E-2</v>
      </c>
      <c r="D10" s="246">
        <f t="shared" ref="D10:BC10" si="0">IFERROR(D9/D7,"")</f>
        <v>0</v>
      </c>
      <c r="E10" s="246">
        <f t="shared" si="0"/>
        <v>0.10909090909090907</v>
      </c>
      <c r="F10" s="246">
        <f t="shared" si="0"/>
        <v>0.12850864580337829</v>
      </c>
      <c r="G10" s="246">
        <f t="shared" si="0"/>
        <v>3.831221249823815E-2</v>
      </c>
      <c r="H10" s="246">
        <f t="shared" si="0"/>
        <v>1.2757996803035361</v>
      </c>
      <c r="I10" s="246">
        <f t="shared" si="0"/>
        <v>0.1243019275806161</v>
      </c>
      <c r="J10" s="246">
        <f t="shared" si="0"/>
        <v>0.14731789405704809</v>
      </c>
      <c r="K10" s="246">
        <f t="shared" si="0"/>
        <v>0.12834741175633924</v>
      </c>
      <c r="L10" s="246">
        <f t="shared" si="0"/>
        <v>0.37315001647455431</v>
      </c>
      <c r="M10" s="246">
        <f t="shared" si="0"/>
        <v>0.16189013548822662</v>
      </c>
      <c r="N10" s="246">
        <f t="shared" si="0"/>
        <v>0</v>
      </c>
      <c r="O10" s="246">
        <f t="shared" si="0"/>
        <v>0</v>
      </c>
      <c r="P10" s="246">
        <f t="shared" si="0"/>
        <v>0</v>
      </c>
      <c r="Q10" s="246">
        <f t="shared" si="0"/>
        <v>0</v>
      </c>
      <c r="R10" s="246">
        <f t="shared" si="0"/>
        <v>0.24690546347819331</v>
      </c>
      <c r="S10" s="246">
        <f t="shared" si="0"/>
        <v>0.22780734628108254</v>
      </c>
      <c r="T10" s="246">
        <f t="shared" si="0"/>
        <v>9.930616008282811E-2</v>
      </c>
      <c r="U10" s="246">
        <f t="shared" si="0"/>
        <v>1.5873698048336538</v>
      </c>
      <c r="V10" s="246">
        <f t="shared" si="0"/>
        <v>0</v>
      </c>
      <c r="W10" s="246">
        <f t="shared" si="0"/>
        <v>0.27809611173198795</v>
      </c>
      <c r="X10" s="246">
        <f t="shared" si="0"/>
        <v>0.2248050927880926</v>
      </c>
      <c r="Y10" s="246">
        <f t="shared" si="0"/>
        <v>0.48707999804365903</v>
      </c>
      <c r="Z10" s="246">
        <f t="shared" si="0"/>
        <v>4.2020288421699789E-2</v>
      </c>
      <c r="AA10" s="246">
        <f t="shared" si="0"/>
        <v>0</v>
      </c>
      <c r="AB10" s="246">
        <f t="shared" si="0"/>
        <v>0.24660554483635436</v>
      </c>
      <c r="AC10" s="246">
        <f t="shared" si="0"/>
        <v>0.2801563071254588</v>
      </c>
      <c r="AD10" s="246">
        <f t="shared" si="0"/>
        <v>0.28795649054903988</v>
      </c>
      <c r="AE10" s="246">
        <f t="shared" si="0"/>
        <v>6.3982502957440374E-2</v>
      </c>
      <c r="AF10" s="246">
        <f t="shared" si="0"/>
        <v>0.31850568427929304</v>
      </c>
      <c r="AG10" s="246">
        <f t="shared" si="0"/>
        <v>0.52196938764383238</v>
      </c>
      <c r="AH10" s="246">
        <f t="shared" si="0"/>
        <v>0.10846799999999999</v>
      </c>
      <c r="AI10" s="246">
        <f t="shared" si="0"/>
        <v>0.14890137622396446</v>
      </c>
      <c r="AJ10" s="246">
        <f t="shared" si="0"/>
        <v>0.17051276866458651</v>
      </c>
      <c r="AK10" s="246">
        <f t="shared" si="0"/>
        <v>0.13449751358852782</v>
      </c>
      <c r="AL10" s="246">
        <f t="shared" si="0"/>
        <v>1.0607444016306473</v>
      </c>
      <c r="AM10" s="246">
        <f t="shared" si="0"/>
        <v>0.38650311557001216</v>
      </c>
      <c r="AN10" s="246">
        <f t="shared" si="0"/>
        <v>5.5827029703615381E-2</v>
      </c>
      <c r="AO10" s="246">
        <f t="shared" si="0"/>
        <v>0.20838838494854281</v>
      </c>
      <c r="AP10" s="246">
        <f t="shared" si="0"/>
        <v>0.17210438842942505</v>
      </c>
      <c r="AQ10" s="246">
        <f t="shared" si="0"/>
        <v>1.0364535520743878</v>
      </c>
      <c r="AR10" s="246" t="str">
        <f t="shared" si="0"/>
        <v/>
      </c>
      <c r="AS10" s="246" t="str">
        <f t="shared" si="0"/>
        <v/>
      </c>
      <c r="AT10" s="246" t="str">
        <f t="shared" si="0"/>
        <v/>
      </c>
      <c r="AU10" s="246" t="str">
        <f t="shared" si="0"/>
        <v/>
      </c>
      <c r="AV10" s="246" t="str">
        <f t="shared" si="0"/>
        <v/>
      </c>
      <c r="AW10" s="246" t="str">
        <f t="shared" si="0"/>
        <v/>
      </c>
      <c r="AX10" s="246" t="str">
        <f t="shared" si="0"/>
        <v/>
      </c>
      <c r="AY10" s="246" t="str">
        <f t="shared" si="0"/>
        <v/>
      </c>
      <c r="AZ10" s="246" t="str">
        <f t="shared" si="0"/>
        <v/>
      </c>
      <c r="BA10" s="246" t="str">
        <f t="shared" si="0"/>
        <v/>
      </c>
      <c r="BB10" s="246" t="str">
        <f t="shared" si="0"/>
        <v/>
      </c>
      <c r="BC10" s="246" t="str">
        <f t="shared" si="0"/>
        <v/>
      </c>
      <c r="BD10" s="246"/>
      <c r="BE10" s="246"/>
      <c r="BF10" s="465" t="str">
        <f ca="1">IFERROR(BF9/BF7,"")</f>
        <v/>
      </c>
    </row>
    <row r="11" spans="1:61" ht="15" x14ac:dyDescent="0.2">
      <c r="A11" s="466" t="s">
        <v>108</v>
      </c>
      <c r="B11" s="246">
        <f>IFERROR(B9/B8,"")</f>
        <v>7.5632285702516788E-2</v>
      </c>
      <c r="C11" s="246">
        <f>IFERROR(C9/C8,"")</f>
        <v>5.9248234330820458E-2</v>
      </c>
      <c r="D11" s="246">
        <f t="shared" ref="D11:BC11" si="1">IFERROR(D9/D8,"")</f>
        <v>0</v>
      </c>
      <c r="E11" s="246">
        <f t="shared" si="1"/>
        <v>0.14634146341463414</v>
      </c>
      <c r="F11" s="246">
        <f t="shared" si="1"/>
        <v>0.11277430326969497</v>
      </c>
      <c r="G11" s="246">
        <f t="shared" si="1"/>
        <v>5.6625213054731401E-2</v>
      </c>
      <c r="H11" s="246">
        <f t="shared" si="1"/>
        <v>0.88020359934557346</v>
      </c>
      <c r="I11" s="246">
        <f t="shared" si="1"/>
        <v>8.2261126344653032E-2</v>
      </c>
      <c r="J11" s="246">
        <f t="shared" si="1"/>
        <v>0.1301510583962629</v>
      </c>
      <c r="K11" s="246">
        <f t="shared" si="1"/>
        <v>0.43079932367470081</v>
      </c>
      <c r="L11" s="246">
        <f t="shared" si="1"/>
        <v>0.7258449820171512</v>
      </c>
      <c r="M11" s="246">
        <f t="shared" si="1"/>
        <v>0.28951806895788984</v>
      </c>
      <c r="N11" s="246">
        <f t="shared" si="1"/>
        <v>0</v>
      </c>
      <c r="O11" s="246">
        <f t="shared" si="1"/>
        <v>0</v>
      </c>
      <c r="P11" s="246">
        <f t="shared" si="1"/>
        <v>0</v>
      </c>
      <c r="Q11" s="246">
        <f t="shared" si="1"/>
        <v>0</v>
      </c>
      <c r="R11" s="246">
        <f t="shared" si="1"/>
        <v>0.19575137537731066</v>
      </c>
      <c r="S11" s="246">
        <f t="shared" si="1"/>
        <v>0.38403996439834753</v>
      </c>
      <c r="T11" s="246">
        <f t="shared" si="1"/>
        <v>0.17839693526298259</v>
      </c>
      <c r="U11" s="246">
        <f t="shared" si="1"/>
        <v>0.50468326349519355</v>
      </c>
      <c r="V11" s="246">
        <f t="shared" si="1"/>
        <v>0</v>
      </c>
      <c r="W11" s="246">
        <f t="shared" si="1"/>
        <v>0.41329486705612967</v>
      </c>
      <c r="X11" s="246">
        <f t="shared" si="1"/>
        <v>0.40292081887098019</v>
      </c>
      <c r="Y11" s="246">
        <f t="shared" si="1"/>
        <v>0.82197942781681055</v>
      </c>
      <c r="Z11" s="246">
        <f t="shared" si="1"/>
        <v>4.2758348689981573E-2</v>
      </c>
      <c r="AA11" s="246">
        <f t="shared" si="1"/>
        <v>0</v>
      </c>
      <c r="AB11" s="246">
        <f t="shared" si="1"/>
        <v>0.19489814872144137</v>
      </c>
      <c r="AC11" s="246">
        <f t="shared" si="1"/>
        <v>0.17457889395494988</v>
      </c>
      <c r="AD11" s="246">
        <f t="shared" si="1"/>
        <v>0.31658085922382634</v>
      </c>
      <c r="AE11" s="246">
        <f t="shared" si="1"/>
        <v>4.7686320503251951E-2</v>
      </c>
      <c r="AF11" s="246">
        <f t="shared" si="1"/>
        <v>0.40398889292189472</v>
      </c>
      <c r="AG11" s="246">
        <f t="shared" si="1"/>
        <v>0.67238473088004391</v>
      </c>
      <c r="AH11" s="246">
        <f t="shared" si="1"/>
        <v>9.0389999999999998E-2</v>
      </c>
      <c r="AI11" s="246">
        <f t="shared" si="1"/>
        <v>8.6505717916137231E-2</v>
      </c>
      <c r="AJ11" s="246">
        <f t="shared" si="1"/>
        <v>0.17321731051221115</v>
      </c>
      <c r="AK11" s="246">
        <f t="shared" si="1"/>
        <v>0.11146566839372396</v>
      </c>
      <c r="AL11" s="246">
        <f t="shared" si="1"/>
        <v>0.22516566104387203</v>
      </c>
      <c r="AM11" s="246">
        <f t="shared" si="1"/>
        <v>0.18336165513343475</v>
      </c>
      <c r="AN11" s="246">
        <f t="shared" si="1"/>
        <v>9.148125213529211E-2</v>
      </c>
      <c r="AO11" s="246">
        <f t="shared" si="1"/>
        <v>0.1582186234817814</v>
      </c>
      <c r="AP11" s="246">
        <f t="shared" si="1"/>
        <v>0.11020000950163904</v>
      </c>
      <c r="AQ11" s="246">
        <f t="shared" si="1"/>
        <v>0.87777046302391937</v>
      </c>
      <c r="AR11" s="246" t="str">
        <f t="shared" si="1"/>
        <v/>
      </c>
      <c r="AS11" s="246" t="str">
        <f t="shared" si="1"/>
        <v/>
      </c>
      <c r="AT11" s="246" t="str">
        <f t="shared" si="1"/>
        <v/>
      </c>
      <c r="AU11" s="246" t="str">
        <f t="shared" si="1"/>
        <v/>
      </c>
      <c r="AV11" s="246" t="str">
        <f t="shared" si="1"/>
        <v/>
      </c>
      <c r="AW11" s="246" t="str">
        <f t="shared" si="1"/>
        <v/>
      </c>
      <c r="AX11" s="246" t="str">
        <f t="shared" si="1"/>
        <v/>
      </c>
      <c r="AY11" s="246" t="str">
        <f t="shared" si="1"/>
        <v/>
      </c>
      <c r="AZ11" s="246" t="str">
        <f t="shared" si="1"/>
        <v/>
      </c>
      <c r="BA11" s="246" t="str">
        <f t="shared" si="1"/>
        <v/>
      </c>
      <c r="BB11" s="246" t="str">
        <f t="shared" si="1"/>
        <v/>
      </c>
      <c r="BC11" s="246" t="str">
        <f t="shared" si="1"/>
        <v/>
      </c>
      <c r="BD11" s="246"/>
      <c r="BE11" s="246"/>
      <c r="BF11" s="465" t="str">
        <f ca="1">IFERROR(BF9/BF8,"")</f>
        <v/>
      </c>
    </row>
    <row r="12" spans="1:61" ht="15" x14ac:dyDescent="0.2">
      <c r="A12" s="432" t="s">
        <v>114</v>
      </c>
      <c r="B12" s="246">
        <f t="shared" ref="B12:AG12" si="2">IFERROR(B9/(SUM(B7:B9)),"")</f>
        <v>2.8630235508976556E-2</v>
      </c>
      <c r="C12" s="246">
        <f t="shared" si="2"/>
        <v>3.3833655607981968E-2</v>
      </c>
      <c r="D12" s="246">
        <f t="shared" si="2"/>
        <v>0</v>
      </c>
      <c r="E12" s="246">
        <f t="shared" si="2"/>
        <v>5.8823529411764705E-2</v>
      </c>
      <c r="F12" s="246">
        <f t="shared" si="2"/>
        <v>5.6660928862715808E-2</v>
      </c>
      <c r="G12" s="246">
        <f t="shared" si="2"/>
        <v>2.2340719635176302E-2</v>
      </c>
      <c r="H12" s="246">
        <f t="shared" si="2"/>
        <v>0.34247479653328555</v>
      </c>
      <c r="I12" s="246">
        <f t="shared" si="2"/>
        <v>4.71668349318526E-2</v>
      </c>
      <c r="J12" s="246">
        <f t="shared" si="2"/>
        <v>6.4635302579527237E-2</v>
      </c>
      <c r="K12" s="246">
        <f t="shared" si="2"/>
        <v>8.9987783899678389E-2</v>
      </c>
      <c r="L12" s="246">
        <f t="shared" si="2"/>
        <v>0.19772255384477758</v>
      </c>
      <c r="M12" s="246">
        <f t="shared" si="2"/>
        <v>9.4064134773456154E-2</v>
      </c>
      <c r="N12" s="246">
        <f t="shared" si="2"/>
        <v>0</v>
      </c>
      <c r="O12" s="246">
        <f t="shared" si="2"/>
        <v>0</v>
      </c>
      <c r="P12" s="246">
        <f t="shared" si="2"/>
        <v>0</v>
      </c>
      <c r="Q12" s="246">
        <f t="shared" si="2"/>
        <v>0</v>
      </c>
      <c r="R12" s="246">
        <f t="shared" si="2"/>
        <v>9.843823721446715E-2</v>
      </c>
      <c r="S12" s="246">
        <f t="shared" si="2"/>
        <v>0.12510055371579498</v>
      </c>
      <c r="T12" s="246">
        <f t="shared" si="2"/>
        <v>5.9968769829913782E-2</v>
      </c>
      <c r="U12" s="246">
        <f t="shared" si="2"/>
        <v>0.27689987387583381</v>
      </c>
      <c r="V12" s="246">
        <f t="shared" si="2"/>
        <v>0</v>
      </c>
      <c r="W12" s="246">
        <f t="shared" si="2"/>
        <v>0.14254234566245649</v>
      </c>
      <c r="X12" s="246">
        <f t="shared" si="2"/>
        <v>0.1261006217223313</v>
      </c>
      <c r="Y12" s="246">
        <f t="shared" si="2"/>
        <v>0.23421253511727969</v>
      </c>
      <c r="Z12" s="246">
        <f t="shared" si="2"/>
        <v>2.0753228665067049E-2</v>
      </c>
      <c r="AA12" s="246">
        <f t="shared" si="2"/>
        <v>0</v>
      </c>
      <c r="AB12" s="246">
        <f t="shared" si="2"/>
        <v>9.8174504729927198E-2</v>
      </c>
      <c r="AC12" s="246">
        <f t="shared" si="2"/>
        <v>9.7110899712637061E-2</v>
      </c>
      <c r="AD12" s="246">
        <f t="shared" si="2"/>
        <v>0.13103588067963989</v>
      </c>
      <c r="AE12" s="246">
        <f t="shared" si="2"/>
        <v>2.659599407631039E-2</v>
      </c>
      <c r="AF12" s="246">
        <f t="shared" si="2"/>
        <v>0.15117210604985687</v>
      </c>
      <c r="AG12" s="246">
        <f t="shared" si="2"/>
        <v>0.22711452490405298</v>
      </c>
      <c r="AH12" s="246">
        <f t="shared" ref="AH12:BF12" si="3">IFERROR(AH9/(SUM(AH7:AH9)),"")</f>
        <v>4.6987006101015909E-2</v>
      </c>
      <c r="AI12" s="246">
        <f t="shared" si="3"/>
        <v>5.1878563925570227E-2</v>
      </c>
      <c r="AJ12" s="246">
        <f t="shared" si="3"/>
        <v>7.9127956119183857E-2</v>
      </c>
      <c r="AK12" s="246">
        <f t="shared" si="3"/>
        <v>5.7449955396448572E-2</v>
      </c>
      <c r="AL12" s="246">
        <f t="shared" si="3"/>
        <v>0.15664384394785619</v>
      </c>
      <c r="AM12" s="246">
        <f t="shared" si="3"/>
        <v>0.11060718210977279</v>
      </c>
      <c r="AN12" s="246">
        <f t="shared" si="3"/>
        <v>3.3507941442736167E-2</v>
      </c>
      <c r="AO12" s="246">
        <f t="shared" si="3"/>
        <v>8.2514375265394027E-2</v>
      </c>
      <c r="AP12" s="246">
        <f t="shared" si="3"/>
        <v>6.2953118978391412E-2</v>
      </c>
      <c r="AQ12" s="246">
        <f t="shared" si="3"/>
        <v>0.32215679371149941</v>
      </c>
      <c r="AR12" s="246" t="str">
        <f t="shared" si="3"/>
        <v/>
      </c>
      <c r="AS12" s="246" t="str">
        <f t="shared" si="3"/>
        <v/>
      </c>
      <c r="AT12" s="246" t="str">
        <f t="shared" si="3"/>
        <v/>
      </c>
      <c r="AU12" s="246" t="str">
        <f t="shared" si="3"/>
        <v/>
      </c>
      <c r="AV12" s="246" t="str">
        <f t="shared" si="3"/>
        <v/>
      </c>
      <c r="AW12" s="246" t="str">
        <f t="shared" si="3"/>
        <v/>
      </c>
      <c r="AX12" s="246" t="str">
        <f t="shared" si="3"/>
        <v/>
      </c>
      <c r="AY12" s="246" t="str">
        <f t="shared" si="3"/>
        <v/>
      </c>
      <c r="AZ12" s="246" t="str">
        <f t="shared" si="3"/>
        <v/>
      </c>
      <c r="BA12" s="246" t="str">
        <f t="shared" si="3"/>
        <v/>
      </c>
      <c r="BB12" s="246" t="str">
        <f t="shared" si="3"/>
        <v/>
      </c>
      <c r="BC12" s="246" t="str">
        <f t="shared" si="3"/>
        <v/>
      </c>
      <c r="BD12" s="246"/>
      <c r="BE12" s="246"/>
      <c r="BF12" s="465" t="str">
        <f t="shared" ca="1" si="3"/>
        <v/>
      </c>
    </row>
    <row r="13" spans="1:61" ht="14.25" x14ac:dyDescent="0.2"/>
    <row r="14" spans="1:61" ht="15" x14ac:dyDescent="0.2">
      <c r="A14" s="427" t="s">
        <v>52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  <c r="Z14" s="418"/>
      <c r="AA14" s="418"/>
      <c r="AB14" s="418"/>
      <c r="AC14" s="418"/>
      <c r="AD14" s="418"/>
      <c r="AE14" s="418"/>
      <c r="AF14" s="418"/>
      <c r="AG14" s="418"/>
      <c r="AH14" s="418"/>
      <c r="AI14" s="418"/>
      <c r="AJ14" s="418"/>
      <c r="AK14" s="418"/>
      <c r="AL14" s="418"/>
      <c r="AM14" s="418"/>
      <c r="AN14" s="418"/>
      <c r="AO14" s="418"/>
      <c r="AP14" s="418"/>
      <c r="AQ14" s="418"/>
      <c r="AR14" s="418"/>
      <c r="AS14" s="418"/>
      <c r="AT14" s="418"/>
      <c r="AU14" s="418"/>
      <c r="AV14" s="418"/>
      <c r="AW14" s="418"/>
      <c r="AX14" s="418"/>
      <c r="AY14" s="418"/>
      <c r="AZ14" s="418"/>
      <c r="BA14" s="418"/>
      <c r="BB14" s="418"/>
      <c r="BC14" s="418"/>
      <c r="BD14" s="418"/>
      <c r="BE14" s="418"/>
      <c r="BF14" s="418"/>
    </row>
    <row r="15" spans="1:61" ht="15" x14ac:dyDescent="0.2">
      <c r="A15" s="416" t="s">
        <v>35</v>
      </c>
      <c r="B15" s="447">
        <v>0</v>
      </c>
      <c r="C15" s="447">
        <v>6.7763000000000004E-2</v>
      </c>
      <c r="D15" s="447">
        <v>0</v>
      </c>
      <c r="E15" s="447">
        <v>0.19</v>
      </c>
      <c r="F15" s="447">
        <v>2.5343999999999998E-2</v>
      </c>
      <c r="G15" s="447">
        <v>9.2160000000000002E-3</v>
      </c>
      <c r="H15" s="447">
        <v>5.7600000000000004E-3</v>
      </c>
      <c r="I15" s="447">
        <v>0</v>
      </c>
      <c r="J15" s="447">
        <v>1.7856E-2</v>
      </c>
      <c r="K15" s="447">
        <v>1.4592000000000001E-2</v>
      </c>
      <c r="L15" s="447">
        <v>0</v>
      </c>
      <c r="M15" s="447">
        <v>2.1513000000000001E-2</v>
      </c>
      <c r="N15" s="447">
        <v>1.728E-2</v>
      </c>
      <c r="O15" s="277">
        <v>0.18155099999999999</v>
      </c>
      <c r="P15" s="277">
        <v>8.6400000000000001E-3</v>
      </c>
      <c r="Q15" s="278">
        <v>8.064E-3</v>
      </c>
      <c r="R15" s="277">
        <v>5.3190000000000001E-2</v>
      </c>
      <c r="S15" s="277">
        <v>7.4165999999999996E-2</v>
      </c>
      <c r="T15" s="277">
        <v>9.2490000000000003E-3</v>
      </c>
      <c r="U15" s="277">
        <v>3.8016000000000001E-2</v>
      </c>
      <c r="V15" s="277">
        <v>3.3599999999999998E-2</v>
      </c>
      <c r="W15" s="277">
        <v>9.2466000000000007E-2</v>
      </c>
      <c r="X15" s="277">
        <v>5.9969000000000001E-2</v>
      </c>
      <c r="Y15" s="277">
        <v>0.17874000000000001</v>
      </c>
      <c r="Z15" s="277">
        <v>9.3928999999999999E-2</v>
      </c>
      <c r="AA15" s="277">
        <v>0.144456</v>
      </c>
      <c r="AB15" s="277">
        <v>8.5809999999999997E-2</v>
      </c>
      <c r="AC15" s="277">
        <v>7.6926999999999995E-2</v>
      </c>
      <c r="AD15" s="277">
        <v>0.166851</v>
      </c>
      <c r="AE15" s="277">
        <v>8.9234999999999995E-2</v>
      </c>
      <c r="AF15" s="277">
        <v>3.6366999999999997E-2</v>
      </c>
      <c r="AG15" s="277">
        <v>0.15399299999999999</v>
      </c>
      <c r="AH15" s="277">
        <v>1.4250000000000001E-2</v>
      </c>
      <c r="AI15" s="277">
        <v>9.1312000000000004E-2</v>
      </c>
      <c r="AJ15" s="277">
        <v>0.217059</v>
      </c>
      <c r="AK15" s="277">
        <v>0.19728100000000001</v>
      </c>
      <c r="AL15" s="277">
        <v>0.11223</v>
      </c>
      <c r="AM15" s="277">
        <v>0.10148699999999999</v>
      </c>
      <c r="AN15" s="277">
        <v>0.113013</v>
      </c>
      <c r="AO15" s="277">
        <v>0.15571699999999999</v>
      </c>
      <c r="AP15" s="277">
        <v>9.4413999999999998E-2</v>
      </c>
      <c r="AQ15" s="277">
        <v>0.03</v>
      </c>
      <c r="AR15" s="441"/>
      <c r="AS15" s="441"/>
      <c r="AT15" s="441"/>
      <c r="AU15" s="441"/>
      <c r="AV15" s="441"/>
      <c r="AW15" s="441"/>
      <c r="AX15" s="441"/>
      <c r="AY15" s="441"/>
      <c r="AZ15" s="441"/>
      <c r="BA15" s="441"/>
      <c r="BB15" s="441"/>
      <c r="BC15" s="441"/>
      <c r="BD15" s="441"/>
      <c r="BE15" s="441"/>
      <c r="BF15" s="461">
        <f ca="1">SUM(OFFSET(BF15,0,-1,):OFFSET(BF15,0,-12))</f>
        <v>0</v>
      </c>
    </row>
    <row r="16" spans="1:61" ht="15" x14ac:dyDescent="0.2">
      <c r="A16" s="416" t="s">
        <v>36</v>
      </c>
      <c r="B16" s="447">
        <v>0.13042200000000001</v>
      </c>
      <c r="C16" s="447">
        <v>6.6827999999999999E-2</v>
      </c>
      <c r="D16" s="447">
        <v>0.08</v>
      </c>
      <c r="E16" s="447">
        <v>0.12</v>
      </c>
      <c r="F16" s="447">
        <v>0.188725</v>
      </c>
      <c r="G16" s="447">
        <v>6.3201999999999994E-2</v>
      </c>
      <c r="H16" s="447">
        <v>7.3972999999999997E-2</v>
      </c>
      <c r="I16" s="447">
        <v>0</v>
      </c>
      <c r="J16" s="447">
        <v>5.5266999999999997E-2</v>
      </c>
      <c r="K16" s="447">
        <v>0.133161</v>
      </c>
      <c r="L16" s="447">
        <v>6.2920000000000004E-2</v>
      </c>
      <c r="M16" s="447">
        <v>0.35030299999999998</v>
      </c>
      <c r="N16" s="447">
        <v>1.2754E-2</v>
      </c>
      <c r="O16" s="277">
        <v>8.7735999999999995E-2</v>
      </c>
      <c r="P16" s="447">
        <v>0</v>
      </c>
      <c r="Q16" s="277">
        <v>5.6117E-2</v>
      </c>
      <c r="R16" s="277">
        <v>6.5990999999999994E-2</v>
      </c>
      <c r="S16" s="277">
        <v>2.3806999999999998E-2</v>
      </c>
      <c r="T16" s="277">
        <v>9.044E-3</v>
      </c>
      <c r="U16" s="277">
        <v>5.6961999999999999E-2</v>
      </c>
      <c r="V16" s="277">
        <v>8.8428000000000007E-2</v>
      </c>
      <c r="W16" s="277">
        <v>0.148394</v>
      </c>
      <c r="X16" s="277">
        <v>0.172319</v>
      </c>
      <c r="Y16" s="277">
        <v>0.22653400000000001</v>
      </c>
      <c r="Z16" s="277">
        <v>0.18365500000000001</v>
      </c>
      <c r="AA16" s="277">
        <v>9.5227999999999993E-2</v>
      </c>
      <c r="AB16" s="277">
        <v>0.130443</v>
      </c>
      <c r="AC16" s="277">
        <v>0.10521999999999999</v>
      </c>
      <c r="AD16" s="277">
        <v>0.15287800000000001</v>
      </c>
      <c r="AE16" s="277">
        <v>2.4139000000000001E-2</v>
      </c>
      <c r="AF16" s="277">
        <v>0.19881299999999999</v>
      </c>
      <c r="AG16" s="277">
        <v>0.291495</v>
      </c>
      <c r="AH16" s="277">
        <v>0.25</v>
      </c>
      <c r="AI16" s="277">
        <v>8.3571999999999994E-2</v>
      </c>
      <c r="AJ16" s="277">
        <v>0.15826000000000001</v>
      </c>
      <c r="AK16" s="277">
        <v>0.149255</v>
      </c>
      <c r="AL16" s="277">
        <v>9.6172999999999995E-2</v>
      </c>
      <c r="AM16" s="277">
        <v>0.14683499999999999</v>
      </c>
      <c r="AN16" s="277">
        <v>6.3145000000000007E-2</v>
      </c>
      <c r="AO16" s="277">
        <v>8.1803000000000001E-2</v>
      </c>
      <c r="AP16" s="277">
        <v>8.6461999999999997E-2</v>
      </c>
      <c r="AQ16" s="277">
        <v>1.7578E-2</v>
      </c>
      <c r="AR16" s="441"/>
      <c r="AS16" s="441"/>
      <c r="AT16" s="441"/>
      <c r="AU16" s="441"/>
      <c r="AV16" s="441"/>
      <c r="AW16" s="441"/>
      <c r="AX16" s="441"/>
      <c r="AY16" s="441"/>
      <c r="AZ16" s="441"/>
      <c r="BA16" s="441"/>
      <c r="BB16" s="441"/>
      <c r="BC16" s="441"/>
      <c r="BD16" s="441"/>
      <c r="BE16" s="441"/>
      <c r="BF16" s="461">
        <f ca="1">SUM(OFFSET(BF16,0,-1,):OFFSET(BF16,0,-12))</f>
        <v>0</v>
      </c>
    </row>
    <row r="17" spans="1:59" s="419" customFormat="1" ht="15" x14ac:dyDescent="0.2">
      <c r="A17" s="419" t="s">
        <v>41</v>
      </c>
      <c r="B17" s="449">
        <v>0</v>
      </c>
      <c r="C17" s="449">
        <v>6.6769999999999998E-3</v>
      </c>
      <c r="D17" s="449">
        <v>0.03</v>
      </c>
      <c r="E17" s="449">
        <v>0.05</v>
      </c>
      <c r="F17" s="449">
        <v>3.5166000000000003E-2</v>
      </c>
      <c r="G17" s="449">
        <v>1.0683E-2</v>
      </c>
      <c r="H17" s="449">
        <v>1.35E-2</v>
      </c>
      <c r="I17" s="449">
        <v>0</v>
      </c>
      <c r="J17" s="449">
        <v>2.8043999999999999E-2</v>
      </c>
      <c r="K17" s="449">
        <v>0</v>
      </c>
      <c r="L17" s="449">
        <v>1.0016000000000001E-2</v>
      </c>
      <c r="M17" s="449">
        <v>0</v>
      </c>
      <c r="N17" s="449">
        <v>6.6769999999999998E-3</v>
      </c>
      <c r="O17" s="278">
        <v>4.7358999999999998E-2</v>
      </c>
      <c r="P17" s="277">
        <v>1.6819000000000001E-2</v>
      </c>
      <c r="Q17" s="277">
        <v>8.0129999999999993E-3</v>
      </c>
      <c r="R17" s="277">
        <v>2.5373E-2</v>
      </c>
      <c r="S17" s="277">
        <v>2.6710000000000002E-3</v>
      </c>
      <c r="T17" s="277">
        <v>2.2034999999999999E-2</v>
      </c>
      <c r="U17" s="277">
        <v>4.5102000000000003E-2</v>
      </c>
      <c r="V17" s="277">
        <v>1.3354E-2</v>
      </c>
      <c r="W17" s="447">
        <v>2.3515999999999999E-2</v>
      </c>
      <c r="X17" s="277">
        <v>5.9969000000000001E-2</v>
      </c>
      <c r="Y17" s="277">
        <v>2.0031E-2</v>
      </c>
      <c r="Z17" s="277">
        <v>7.2112999999999997E-2</v>
      </c>
      <c r="AA17" s="277">
        <v>7.4746000000000007E-2</v>
      </c>
      <c r="AB17" s="277">
        <v>3.0290000000000001E-2</v>
      </c>
      <c r="AC17" s="277">
        <v>5.7869999999999996E-3</v>
      </c>
      <c r="AD17" s="277">
        <v>3.2939999999999997E-2</v>
      </c>
      <c r="AE17" s="277">
        <v>6.4545000000000005E-2</v>
      </c>
      <c r="AF17" s="277">
        <v>0.19261600000000001</v>
      </c>
      <c r="AG17" s="277">
        <v>0.10735499999999999</v>
      </c>
      <c r="AH17" s="277">
        <v>0</v>
      </c>
      <c r="AI17" s="277">
        <v>0</v>
      </c>
      <c r="AJ17" s="277">
        <v>5.9138000000000003E-2</v>
      </c>
      <c r="AK17" s="277">
        <v>5.8791999999999997E-2</v>
      </c>
      <c r="AL17" s="277">
        <v>3.7016E-2</v>
      </c>
      <c r="AM17" s="277">
        <v>1.6693E-2</v>
      </c>
      <c r="AN17" s="277">
        <v>1.8813E-2</v>
      </c>
      <c r="AO17" s="277">
        <v>5.3420000000000004E-3</v>
      </c>
      <c r="AP17" s="277">
        <v>5.6408E-2</v>
      </c>
      <c r="AQ17" s="277">
        <v>2.1600000000000001E-2</v>
      </c>
      <c r="AR17" s="441"/>
      <c r="AS17" s="441"/>
      <c r="AT17" s="441"/>
      <c r="AU17" s="441"/>
      <c r="AV17" s="441"/>
      <c r="AW17" s="441"/>
      <c r="AX17" s="441"/>
      <c r="AY17" s="441"/>
      <c r="AZ17" s="441"/>
      <c r="BA17" s="441"/>
      <c r="BB17" s="441"/>
      <c r="BC17" s="441"/>
      <c r="BD17" s="441"/>
      <c r="BE17" s="441"/>
      <c r="BF17" s="461">
        <f ca="1">SUM(OFFSET(BF17,0,-1,):OFFSET(BF17,0,-12))</f>
        <v>0</v>
      </c>
      <c r="BG17" s="464"/>
    </row>
    <row r="18" spans="1:59" ht="15" x14ac:dyDescent="0.2">
      <c r="A18" s="432" t="s">
        <v>40</v>
      </c>
      <c r="B18" s="246" t="str">
        <f t="shared" ref="B18:BF18" si="4">IFERROR(B17/B15,"")</f>
        <v/>
      </c>
      <c r="C18" s="246">
        <f t="shared" si="4"/>
        <v>9.8534598527219866E-2</v>
      </c>
      <c r="D18" s="246" t="str">
        <f t="shared" si="4"/>
        <v/>
      </c>
      <c r="E18" s="246">
        <f t="shared" si="4"/>
        <v>0.26315789473684209</v>
      </c>
      <c r="F18" s="246">
        <f t="shared" si="4"/>
        <v>1.3875473484848486</v>
      </c>
      <c r="G18" s="246">
        <f t="shared" si="4"/>
        <v>1.1591796875</v>
      </c>
      <c r="H18" s="246">
        <f t="shared" si="4"/>
        <v>2.34375</v>
      </c>
      <c r="I18" s="246" t="str">
        <f t="shared" si="4"/>
        <v/>
      </c>
      <c r="J18" s="246">
        <f t="shared" si="4"/>
        <v>1.5705645161290323</v>
      </c>
      <c r="K18" s="246">
        <f t="shared" si="4"/>
        <v>0</v>
      </c>
      <c r="L18" s="246" t="str">
        <f t="shared" si="4"/>
        <v/>
      </c>
      <c r="M18" s="246">
        <f t="shared" si="4"/>
        <v>0</v>
      </c>
      <c r="N18" s="246">
        <f t="shared" si="4"/>
        <v>0.38640046296296293</v>
      </c>
      <c r="O18" s="246">
        <f t="shared" si="4"/>
        <v>0.26085783058204032</v>
      </c>
      <c r="P18" s="246">
        <f t="shared" si="4"/>
        <v>1.9466435185185185</v>
      </c>
      <c r="Q18" s="246">
        <f t="shared" si="4"/>
        <v>0.99367559523809512</v>
      </c>
      <c r="R18" s="246">
        <f t="shared" si="4"/>
        <v>0.47702575672118819</v>
      </c>
      <c r="S18" s="246">
        <f t="shared" si="4"/>
        <v>3.6013806865679697E-2</v>
      </c>
      <c r="T18" s="246">
        <f t="shared" si="4"/>
        <v>2.3824197210509244</v>
      </c>
      <c r="U18" s="246">
        <f t="shared" si="4"/>
        <v>1.186395202020202</v>
      </c>
      <c r="V18" s="246">
        <f t="shared" si="4"/>
        <v>0.39744047619047618</v>
      </c>
      <c r="W18" s="246">
        <f t="shared" si="4"/>
        <v>0.25432050699716652</v>
      </c>
      <c r="X18" s="246">
        <f t="shared" si="4"/>
        <v>1</v>
      </c>
      <c r="Y18" s="246">
        <f t="shared" si="4"/>
        <v>0.11206780798925814</v>
      </c>
      <c r="Z18" s="246">
        <f t="shared" si="4"/>
        <v>0.76773946278572114</v>
      </c>
      <c r="AA18" s="246">
        <f t="shared" si="4"/>
        <v>0.51743091321925017</v>
      </c>
      <c r="AB18" s="246">
        <f t="shared" si="4"/>
        <v>0.35298916210231912</v>
      </c>
      <c r="AC18" s="246">
        <f t="shared" si="4"/>
        <v>7.5227163414665857E-2</v>
      </c>
      <c r="AD18" s="246">
        <f t="shared" si="4"/>
        <v>0.19742165165327147</v>
      </c>
      <c r="AE18" s="246">
        <f t="shared" si="4"/>
        <v>0.723314842830728</v>
      </c>
      <c r="AF18" s="246">
        <f t="shared" si="4"/>
        <v>5.2964500783677515</v>
      </c>
      <c r="AG18" s="246">
        <f t="shared" si="4"/>
        <v>0.69714207788665716</v>
      </c>
      <c r="AH18" s="246">
        <f t="shared" si="4"/>
        <v>0</v>
      </c>
      <c r="AI18" s="246">
        <f t="shared" si="4"/>
        <v>0</v>
      </c>
      <c r="AJ18" s="246">
        <f t="shared" si="4"/>
        <v>0.27245126900980843</v>
      </c>
      <c r="AK18" s="246">
        <f t="shared" si="4"/>
        <v>0.29801146587861982</v>
      </c>
      <c r="AL18" s="246">
        <f t="shared" si="4"/>
        <v>0.32982268555644662</v>
      </c>
      <c r="AM18" s="246">
        <f t="shared" si="4"/>
        <v>0.16448412111896105</v>
      </c>
      <c r="AN18" s="246">
        <f t="shared" si="4"/>
        <v>0.16646757452682434</v>
      </c>
      <c r="AO18" s="246">
        <f t="shared" si="4"/>
        <v>3.4305824026920638E-2</v>
      </c>
      <c r="AP18" s="246">
        <f t="shared" si="4"/>
        <v>0.59745376744974266</v>
      </c>
      <c r="AQ18" s="246">
        <f t="shared" si="4"/>
        <v>0.72000000000000008</v>
      </c>
      <c r="AR18" s="246" t="str">
        <f t="shared" si="4"/>
        <v/>
      </c>
      <c r="AS18" s="246" t="str">
        <f t="shared" si="4"/>
        <v/>
      </c>
      <c r="AT18" s="246" t="str">
        <f t="shared" si="4"/>
        <v/>
      </c>
      <c r="AU18" s="246" t="str">
        <f t="shared" si="4"/>
        <v/>
      </c>
      <c r="AV18" s="246" t="str">
        <f t="shared" si="4"/>
        <v/>
      </c>
      <c r="AW18" s="246" t="str">
        <f t="shared" si="4"/>
        <v/>
      </c>
      <c r="AX18" s="246" t="str">
        <f t="shared" si="4"/>
        <v/>
      </c>
      <c r="AY18" s="246" t="str">
        <f t="shared" si="4"/>
        <v/>
      </c>
      <c r="AZ18" s="246" t="str">
        <f t="shared" si="4"/>
        <v/>
      </c>
      <c r="BA18" s="246" t="str">
        <f t="shared" si="4"/>
        <v/>
      </c>
      <c r="BB18" s="246" t="str">
        <f t="shared" si="4"/>
        <v/>
      </c>
      <c r="BC18" s="246" t="str">
        <f t="shared" si="4"/>
        <v/>
      </c>
      <c r="BD18" s="246"/>
      <c r="BE18" s="246"/>
      <c r="BF18" s="465" t="str">
        <f t="shared" ca="1" si="4"/>
        <v/>
      </c>
    </row>
    <row r="19" spans="1:59" ht="15" x14ac:dyDescent="0.2">
      <c r="A19" s="432" t="s">
        <v>109</v>
      </c>
      <c r="B19" s="246" t="str">
        <f>IFERROR(B17/#REF!,"")</f>
        <v/>
      </c>
      <c r="C19" s="246" t="str">
        <f>IFERROR(C17/#REF!,"")</f>
        <v/>
      </c>
      <c r="D19" s="246" t="str">
        <f>IFERROR(D17/#REF!,"")</f>
        <v/>
      </c>
      <c r="E19" s="246" t="str">
        <f>IFERROR(E17/#REF!,"")</f>
        <v/>
      </c>
      <c r="F19" s="246" t="str">
        <f>IFERROR(F17/#REF!,"")</f>
        <v/>
      </c>
      <c r="G19" s="246" t="str">
        <f>IFERROR(G17/#REF!,"")</f>
        <v/>
      </c>
      <c r="H19" s="246" t="str">
        <f>IFERROR(H17/#REF!,"")</f>
        <v/>
      </c>
      <c r="I19" s="246" t="str">
        <f>IFERROR(I17/#REF!,"")</f>
        <v/>
      </c>
      <c r="J19" s="246" t="str">
        <f>IFERROR(J17/#REF!,"")</f>
        <v/>
      </c>
      <c r="K19" s="246" t="str">
        <f>IFERROR(K17/#REF!,"")</f>
        <v/>
      </c>
      <c r="L19" s="246" t="str">
        <f>IFERROR(L17/#REF!,"")</f>
        <v/>
      </c>
      <c r="M19" s="246" t="str">
        <f>IFERROR(M17/#REF!,"")</f>
        <v/>
      </c>
      <c r="N19" s="246" t="str">
        <f>IFERROR(N17/#REF!,"")</f>
        <v/>
      </c>
      <c r="O19" s="246" t="str">
        <f>IFERROR(O17/#REF!,"")</f>
        <v/>
      </c>
      <c r="P19" s="246" t="str">
        <f>IFERROR(P17/#REF!,"")</f>
        <v/>
      </c>
      <c r="Q19" s="246" t="str">
        <f>IFERROR(Q17/#REF!,"")</f>
        <v/>
      </c>
      <c r="R19" s="246" t="str">
        <f>IFERROR(R17/#REF!,"")</f>
        <v/>
      </c>
      <c r="S19" s="246" t="str">
        <f>IFERROR(S17/#REF!,"")</f>
        <v/>
      </c>
      <c r="T19" s="246" t="str">
        <f>IFERROR(T17/#REF!,"")</f>
        <v/>
      </c>
      <c r="U19" s="246" t="str">
        <f>IFERROR(U17/#REF!,"")</f>
        <v/>
      </c>
      <c r="V19" s="246" t="str">
        <f>IFERROR(V17/#REF!,"")</f>
        <v/>
      </c>
      <c r="W19" s="246" t="str">
        <f>IFERROR(W17/#REF!,"")</f>
        <v/>
      </c>
      <c r="X19" s="246" t="str">
        <f>IFERROR(X17/#REF!,"")</f>
        <v/>
      </c>
      <c r="Y19" s="246" t="str">
        <f>IFERROR(Y17/#REF!,"")</f>
        <v/>
      </c>
      <c r="Z19" s="246" t="str">
        <f>IFERROR(Z17/#REF!,"")</f>
        <v/>
      </c>
      <c r="AA19" s="246" t="str">
        <f>IFERROR(AA17/#REF!,"")</f>
        <v/>
      </c>
      <c r="AB19" s="246" t="str">
        <f>IFERROR(AB17/#REF!,"")</f>
        <v/>
      </c>
      <c r="AC19" s="246" t="str">
        <f>IFERROR(AC17/#REF!,"")</f>
        <v/>
      </c>
      <c r="AD19" s="246" t="str">
        <f>IFERROR(AD17/#REF!,"")</f>
        <v/>
      </c>
      <c r="AE19" s="246" t="str">
        <f>IFERROR(AE17/#REF!,"")</f>
        <v/>
      </c>
      <c r="AF19" s="246" t="str">
        <f>IFERROR(AF17/#REF!,"")</f>
        <v/>
      </c>
      <c r="AG19" s="246" t="str">
        <f>IFERROR(AG17/#REF!,"")</f>
        <v/>
      </c>
      <c r="AH19" s="246" t="str">
        <f>IFERROR(AH17/#REF!,"")</f>
        <v/>
      </c>
      <c r="AI19" s="246" t="str">
        <f>IFERROR(AI17/#REF!,"")</f>
        <v/>
      </c>
      <c r="AJ19" s="246" t="str">
        <f>IFERROR(AJ17/#REF!,"")</f>
        <v/>
      </c>
      <c r="AK19" s="246" t="str">
        <f>IFERROR(AK17/#REF!,"")</f>
        <v/>
      </c>
      <c r="AL19" s="246" t="str">
        <f>IFERROR(AL17/#REF!,"")</f>
        <v/>
      </c>
      <c r="AM19" s="246" t="str">
        <f>IFERROR(AM17/#REF!,"")</f>
        <v/>
      </c>
      <c r="AN19" s="246" t="str">
        <f>IFERROR(AN17/#REF!,"")</f>
        <v/>
      </c>
      <c r="AO19" s="246" t="str">
        <f>IFERROR(AO17/#REF!,"")</f>
        <v/>
      </c>
      <c r="AP19" s="246" t="str">
        <f>IFERROR(AP17/#REF!,"")</f>
        <v/>
      </c>
      <c r="AQ19" s="246" t="str">
        <f>IFERROR(AQ17/#REF!,"")</f>
        <v/>
      </c>
      <c r="AR19" s="246" t="str">
        <f>IFERROR(AR17/#REF!,"")</f>
        <v/>
      </c>
      <c r="AS19" s="246" t="str">
        <f>IFERROR(AS17/#REF!,"")</f>
        <v/>
      </c>
      <c r="AT19" s="246" t="str">
        <f>IFERROR(AT17/#REF!,"")</f>
        <v/>
      </c>
      <c r="AU19" s="246" t="str">
        <f>IFERROR(AU17/#REF!,"")</f>
        <v/>
      </c>
      <c r="AV19" s="246" t="str">
        <f>IFERROR(AV17/#REF!,"")</f>
        <v/>
      </c>
      <c r="AW19" s="246" t="str">
        <f>IFERROR(AW17/#REF!,"")</f>
        <v/>
      </c>
      <c r="AX19" s="246" t="str">
        <f>IFERROR(AX17/#REF!,"")</f>
        <v/>
      </c>
      <c r="AY19" s="246" t="str">
        <f>IFERROR(AY17/#REF!,"")</f>
        <v/>
      </c>
      <c r="AZ19" s="246" t="str">
        <f>IFERROR(AZ17/#REF!,"")</f>
        <v/>
      </c>
      <c r="BA19" s="246" t="str">
        <f>IFERROR(BA17/#REF!,"")</f>
        <v/>
      </c>
      <c r="BB19" s="246" t="str">
        <f>IFERROR(BB17/#REF!,"")</f>
        <v/>
      </c>
      <c r="BC19" s="246" t="str">
        <f>IFERROR(BC17/#REF!,"")</f>
        <v/>
      </c>
      <c r="BD19" s="246"/>
      <c r="BE19" s="246"/>
      <c r="BF19" s="465" t="str">
        <f ca="1">IFERROR(BF17/#REF!,"")</f>
        <v/>
      </c>
    </row>
    <row r="20" spans="1:59" ht="15" x14ac:dyDescent="0.2">
      <c r="A20" s="432" t="s">
        <v>114</v>
      </c>
      <c r="B20" s="246">
        <f t="shared" ref="B20:AG20" si="5">IFERROR(B17/(SUM(B15:B17)),"")</f>
        <v>0</v>
      </c>
      <c r="C20" s="246">
        <f t="shared" si="5"/>
        <v>4.7264773338618796E-2</v>
      </c>
      <c r="D20" s="246">
        <f t="shared" si="5"/>
        <v>0.27272727272727271</v>
      </c>
      <c r="E20" s="246">
        <f t="shared" si="5"/>
        <v>0.1388888888888889</v>
      </c>
      <c r="F20" s="246">
        <f t="shared" si="5"/>
        <v>0.14109575300419283</v>
      </c>
      <c r="G20" s="246">
        <f t="shared" si="5"/>
        <v>0.12855440969422752</v>
      </c>
      <c r="H20" s="246">
        <f t="shared" si="5"/>
        <v>0.14479851554707024</v>
      </c>
      <c r="I20" s="246" t="str">
        <f t="shared" si="5"/>
        <v/>
      </c>
      <c r="J20" s="246">
        <f t="shared" si="5"/>
        <v>0.27720501744640053</v>
      </c>
      <c r="K20" s="246">
        <f t="shared" si="5"/>
        <v>0</v>
      </c>
      <c r="L20" s="246">
        <f t="shared" si="5"/>
        <v>0.13732587473949764</v>
      </c>
      <c r="M20" s="246">
        <f t="shared" si="5"/>
        <v>0</v>
      </c>
      <c r="N20" s="246">
        <f t="shared" si="5"/>
        <v>0.18188009043610906</v>
      </c>
      <c r="O20" s="246">
        <f t="shared" si="5"/>
        <v>0.14956449789354673</v>
      </c>
      <c r="P20" s="246">
        <f t="shared" si="5"/>
        <v>0.66063081817824731</v>
      </c>
      <c r="Q20" s="246">
        <f t="shared" si="5"/>
        <v>0.11099260326342907</v>
      </c>
      <c r="R20" s="246">
        <f t="shared" si="5"/>
        <v>0.17552610097264693</v>
      </c>
      <c r="S20" s="246">
        <f t="shared" si="5"/>
        <v>2.6539088271531341E-2</v>
      </c>
      <c r="T20" s="246">
        <f t="shared" si="5"/>
        <v>0.54639456457052171</v>
      </c>
      <c r="U20" s="246">
        <f t="shared" si="5"/>
        <v>0.32197315819531697</v>
      </c>
      <c r="V20" s="246">
        <f t="shared" si="5"/>
        <v>9.8639405533970534E-2</v>
      </c>
      <c r="W20" s="246">
        <f t="shared" si="5"/>
        <v>8.8949072533058976E-2</v>
      </c>
      <c r="X20" s="246">
        <f t="shared" si="5"/>
        <v>0.20519268999544923</v>
      </c>
      <c r="Y20" s="246">
        <f t="shared" si="5"/>
        <v>4.7097964989830821E-2</v>
      </c>
      <c r="Z20" s="246">
        <f t="shared" si="5"/>
        <v>0.20621566670574812</v>
      </c>
      <c r="AA20" s="246">
        <f t="shared" si="5"/>
        <v>0.23771904716471079</v>
      </c>
      <c r="AB20" s="246">
        <f t="shared" si="5"/>
        <v>0.12285889276921268</v>
      </c>
      <c r="AC20" s="246">
        <f t="shared" si="5"/>
        <v>3.0792725105622185E-2</v>
      </c>
      <c r="AD20" s="246">
        <f t="shared" si="5"/>
        <v>9.3402028531002143E-2</v>
      </c>
      <c r="AE20" s="246">
        <f t="shared" si="5"/>
        <v>0.36277744366818615</v>
      </c>
      <c r="AF20" s="246">
        <f t="shared" si="5"/>
        <v>0.45025198926591181</v>
      </c>
      <c r="AG20" s="246">
        <f t="shared" si="5"/>
        <v>0.19418713812058758</v>
      </c>
      <c r="AH20" s="246">
        <f t="shared" ref="AH20:BF20" si="6">IFERROR(AH17/(SUM(AH15:AH17)),"")</f>
        <v>0</v>
      </c>
      <c r="AI20" s="246">
        <f t="shared" si="6"/>
        <v>0</v>
      </c>
      <c r="AJ20" s="246">
        <f t="shared" si="6"/>
        <v>0.13611933977355642</v>
      </c>
      <c r="AK20" s="246">
        <f t="shared" si="6"/>
        <v>0.14504796115738364</v>
      </c>
      <c r="AL20" s="246">
        <f t="shared" si="6"/>
        <v>0.15082776802122086</v>
      </c>
      <c r="AM20" s="246">
        <f t="shared" si="6"/>
        <v>6.2988887421466702E-2</v>
      </c>
      <c r="AN20" s="246">
        <f t="shared" si="6"/>
        <v>9.6491273061121902E-2</v>
      </c>
      <c r="AO20" s="246">
        <f t="shared" si="6"/>
        <v>2.199603066762194E-2</v>
      </c>
      <c r="AP20" s="246">
        <f t="shared" si="6"/>
        <v>0.23772357175367914</v>
      </c>
      <c r="AQ20" s="246">
        <f t="shared" si="6"/>
        <v>0.31223799473821162</v>
      </c>
      <c r="AR20" s="246" t="str">
        <f t="shared" si="6"/>
        <v/>
      </c>
      <c r="AS20" s="246" t="str">
        <f t="shared" si="6"/>
        <v/>
      </c>
      <c r="AT20" s="246" t="str">
        <f t="shared" si="6"/>
        <v/>
      </c>
      <c r="AU20" s="246" t="str">
        <f t="shared" si="6"/>
        <v/>
      </c>
      <c r="AV20" s="246" t="str">
        <f t="shared" si="6"/>
        <v/>
      </c>
      <c r="AW20" s="246" t="str">
        <f t="shared" si="6"/>
        <v/>
      </c>
      <c r="AX20" s="246" t="str">
        <f t="shared" si="6"/>
        <v/>
      </c>
      <c r="AY20" s="246" t="str">
        <f t="shared" si="6"/>
        <v/>
      </c>
      <c r="AZ20" s="246" t="str">
        <f t="shared" si="6"/>
        <v/>
      </c>
      <c r="BA20" s="246" t="str">
        <f t="shared" si="6"/>
        <v/>
      </c>
      <c r="BB20" s="246" t="str">
        <f t="shared" si="6"/>
        <v/>
      </c>
      <c r="BC20" s="246" t="str">
        <f t="shared" si="6"/>
        <v/>
      </c>
      <c r="BD20" s="246"/>
      <c r="BE20" s="246"/>
      <c r="BF20" s="465" t="str">
        <f t="shared" ca="1" si="6"/>
        <v/>
      </c>
    </row>
    <row r="21" spans="1:59" ht="18.75" customHeight="1" x14ac:dyDescent="0.2"/>
    <row r="22" spans="1:59" ht="14.25" x14ac:dyDescent="0.2"/>
    <row r="23" spans="1:59" ht="14.25" x14ac:dyDescent="0.2"/>
    <row r="24" spans="1:59" ht="15" x14ac:dyDescent="0.2">
      <c r="A24" s="427" t="s">
        <v>97</v>
      </c>
    </row>
    <row r="25" spans="1:59" ht="14.25" x14ac:dyDescent="0.2">
      <c r="A25" s="436" t="s">
        <v>96</v>
      </c>
    </row>
    <row r="26" spans="1:59" ht="14.25" x14ac:dyDescent="0.2">
      <c r="A26" s="437" t="s">
        <v>117</v>
      </c>
    </row>
    <row r="27" spans="1:59" ht="14.25" x14ac:dyDescent="0.2">
      <c r="A27" s="438" t="s">
        <v>95</v>
      </c>
    </row>
  </sheetData>
  <conditionalFormatting sqref="B10">
    <cfRule type="colorScale" priority="1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B11">
    <cfRule type="colorScale" priority="2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B12">
    <cfRule type="colorScale" priority="3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B18">
    <cfRule type="colorScale" priority="4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B19">
    <cfRule type="colorScale" priority="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B20">
    <cfRule type="colorScale" priority="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B17:V17">
    <cfRule type="expression" dxfId="43" priority="117">
      <formula>AND(B$17&lt;#REF!,B$15&gt;#REF!)</formula>
    </cfRule>
    <cfRule type="expression" dxfId="42" priority="118">
      <formula>AND(B$17&gt;#REF!,B$15&lt;#REF!)</formula>
    </cfRule>
  </conditionalFormatting>
  <conditionalFormatting sqref="B9:BE9">
    <cfRule type="expression" dxfId="41" priority="115">
      <formula>AND(B$9&lt;#REF!,#REF!&gt;#REF!)</formula>
    </cfRule>
    <cfRule type="expression" dxfId="40" priority="116">
      <formula>AND(B$9&gt;#REF!,#REF!&lt;#REF!)</formula>
    </cfRule>
  </conditionalFormatting>
  <conditionalFormatting sqref="C10">
    <cfRule type="colorScale" priority="7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C11">
    <cfRule type="colorScale" priority="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C12">
    <cfRule type="colorScale" priority="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C18">
    <cfRule type="colorScale" priority="10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C19">
    <cfRule type="colorScale" priority="11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C20">
    <cfRule type="colorScale" priority="12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D10">
    <cfRule type="colorScale" priority="13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D11">
    <cfRule type="colorScale" priority="14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D12">
    <cfRule type="colorScale" priority="15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D18">
    <cfRule type="colorScale" priority="16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D19">
    <cfRule type="colorScale" priority="17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D20">
    <cfRule type="colorScale" priority="18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E10:J10">
    <cfRule type="colorScale" priority="19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E11:J11">
    <cfRule type="colorScale" priority="20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E12:J12">
    <cfRule type="colorScale" priority="21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E18:J18">
    <cfRule type="colorScale" priority="22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E19:J19">
    <cfRule type="colorScale" priority="23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E20:J20">
    <cfRule type="colorScale" priority="24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K10:S10">
    <cfRule type="colorScale" priority="25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K11:S11">
    <cfRule type="colorScale" priority="26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K12:S12">
    <cfRule type="colorScale" priority="27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K18:S18">
    <cfRule type="colorScale" priority="28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K19:S19">
    <cfRule type="colorScale" priority="29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K20:S20">
    <cfRule type="colorScale" priority="30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T10:V10">
    <cfRule type="colorScale" priority="31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T11:V11">
    <cfRule type="colorScale" priority="32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T12:V12">
    <cfRule type="colorScale" priority="33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T18:V18">
    <cfRule type="colorScale" priority="34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T19:V19">
    <cfRule type="colorScale" priority="3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T20:V20">
    <cfRule type="colorScale" priority="3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W10">
    <cfRule type="colorScale" priority="37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W11">
    <cfRule type="colorScale" priority="3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W12">
    <cfRule type="colorScale" priority="3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W18">
    <cfRule type="colorScale" priority="40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W19">
    <cfRule type="colorScale" priority="41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W20">
    <cfRule type="colorScale" priority="42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X10">
    <cfRule type="colorScale" priority="43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X11">
    <cfRule type="colorScale" priority="44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X12">
    <cfRule type="colorScale" priority="45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X18">
    <cfRule type="colorScale" priority="46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X19">
    <cfRule type="colorScale" priority="47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X20">
    <cfRule type="colorScale" priority="48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Y10">
    <cfRule type="colorScale" priority="49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Y11">
    <cfRule type="colorScale" priority="50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Y12">
    <cfRule type="colorScale" priority="51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Y18">
    <cfRule type="colorScale" priority="52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Y19">
    <cfRule type="colorScale" priority="53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Y20">
    <cfRule type="colorScale" priority="54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Z10">
    <cfRule type="colorScale" priority="55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Z11">
    <cfRule type="colorScale" priority="56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Z12">
    <cfRule type="colorScale" priority="57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Z18">
    <cfRule type="colorScale" priority="58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Z19">
    <cfRule type="colorScale" priority="59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Z20">
    <cfRule type="colorScale" priority="60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A10">
    <cfRule type="colorScale" priority="61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A11">
    <cfRule type="colorScale" priority="62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A12">
    <cfRule type="colorScale" priority="63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A18">
    <cfRule type="colorScale" priority="64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A19">
    <cfRule type="colorScale" priority="6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A20">
    <cfRule type="colorScale" priority="6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B10">
    <cfRule type="colorScale" priority="67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B11">
    <cfRule type="colorScale" priority="6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B12">
    <cfRule type="colorScale" priority="6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B18">
    <cfRule type="colorScale" priority="70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B19">
    <cfRule type="colorScale" priority="71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B20">
    <cfRule type="colorScale" priority="72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C10">
    <cfRule type="colorScale" priority="73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C11">
    <cfRule type="colorScale" priority="74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C12">
    <cfRule type="colorScale" priority="75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C18">
    <cfRule type="colorScale" priority="76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C19">
    <cfRule type="colorScale" priority="77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C20">
    <cfRule type="colorScale" priority="78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D10">
    <cfRule type="colorScale" priority="79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D11">
    <cfRule type="colorScale" priority="80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D12">
    <cfRule type="colorScale" priority="81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D18">
    <cfRule type="colorScale" priority="82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D19">
    <cfRule type="colorScale" priority="83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D20">
    <cfRule type="colorScale" priority="84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E10">
    <cfRule type="colorScale" priority="85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E11">
    <cfRule type="colorScale" priority="86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E12">
    <cfRule type="colorScale" priority="87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E18">
    <cfRule type="colorScale" priority="88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E19">
    <cfRule type="colorScale" priority="89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E20">
    <cfRule type="colorScale" priority="90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F10">
    <cfRule type="colorScale" priority="91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F11">
    <cfRule type="colorScale" priority="92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F12">
    <cfRule type="colorScale" priority="93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F18">
    <cfRule type="colorScale" priority="94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F19">
    <cfRule type="colorScale" priority="95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F20">
    <cfRule type="colorScale" priority="96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G10">
    <cfRule type="colorScale" priority="97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G11">
    <cfRule type="colorScale" priority="98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G12">
    <cfRule type="colorScale" priority="99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G18">
    <cfRule type="colorScale" priority="100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G19">
    <cfRule type="colorScale" priority="101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G20">
    <cfRule type="colorScale" priority="102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H10">
    <cfRule type="colorScale" priority="103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H11">
    <cfRule type="colorScale" priority="104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H12">
    <cfRule type="colorScale" priority="105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H18">
    <cfRule type="colorScale" priority="106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H19">
    <cfRule type="colorScale" priority="107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H20">
    <cfRule type="colorScale" priority="108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conditionalFormatting sqref="AI10:BE10">
    <cfRule type="colorScale" priority="109">
      <colorScale>
        <cfvo type="min"/>
        <cfvo type="percentile" val="50"/>
        <cfvo type="formula" val="$BF$10"/>
        <color theme="5" tint="0.39997558519241921"/>
        <color theme="5" tint="0.79998168889431442"/>
        <color rgb="FF00B050"/>
      </colorScale>
    </cfRule>
  </conditionalFormatting>
  <conditionalFormatting sqref="AI11:BE11">
    <cfRule type="colorScale" priority="110">
      <colorScale>
        <cfvo type="min"/>
        <cfvo type="percentile" val="50"/>
        <cfvo type="formula" val="$BF$11"/>
        <color theme="5" tint="0.39997558519241921"/>
        <color theme="5" tint="0.79998168889431442"/>
        <color rgb="FF00B050"/>
      </colorScale>
    </cfRule>
  </conditionalFormatting>
  <conditionalFormatting sqref="AI12:BE12">
    <cfRule type="colorScale" priority="111">
      <colorScale>
        <cfvo type="min"/>
        <cfvo type="percentile" val="50"/>
        <cfvo type="formula" val="$BF$12"/>
        <color theme="5" tint="0.39997558519241921"/>
        <color theme="5" tint="0.79998168889431442"/>
        <color rgb="FF00B050"/>
      </colorScale>
    </cfRule>
  </conditionalFormatting>
  <conditionalFormatting sqref="AI18:BE18">
    <cfRule type="colorScale" priority="112">
      <colorScale>
        <cfvo type="min"/>
        <cfvo type="percentile" val="50"/>
        <cfvo type="formula" val="$BF$18"/>
        <color theme="5" tint="0.39997558519241921"/>
        <color theme="5" tint="0.79998168889431442"/>
        <color rgb="FF00B050"/>
      </colorScale>
    </cfRule>
  </conditionalFormatting>
  <conditionalFormatting sqref="AI19:BE19">
    <cfRule type="colorScale" priority="113">
      <colorScale>
        <cfvo type="min"/>
        <cfvo type="percentile" val="50"/>
        <cfvo type="formula" val="$BF$19"/>
        <color theme="5" tint="0.39997558519241921"/>
        <color theme="5" tint="0.79998168889431442"/>
        <color rgb="FF00B050"/>
      </colorScale>
    </cfRule>
  </conditionalFormatting>
  <conditionalFormatting sqref="AI20:BE20">
    <cfRule type="colorScale" priority="114">
      <colorScale>
        <cfvo type="min"/>
        <cfvo type="percentile" val="50"/>
        <cfvo type="formula" val="$BF$20"/>
        <color theme="5" tint="0.39997558519241921"/>
        <color theme="5" tint="0.79998168889431442"/>
        <color rgb="FF00B050"/>
      </colorScale>
    </cfRule>
  </conditionalFormatting>
  <pageMargins left="0.25" right="0.17" top="0.5" bottom="0.75" header="0.3" footer="0.3"/>
  <pageSetup paperSize="9" orientation="landscape" r:id="rId1"/>
  <headerFooter>
    <oddFooter>&amp;L&amp;8Report Date: &amp;D&amp;T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tabColor rgb="FF92D050"/>
    <pageSetUpPr fitToPage="1"/>
  </sheetPr>
  <dimension ref="A1:CY126"/>
  <sheetViews>
    <sheetView showGridLines="0" zoomScale="80" zoomScaleNormal="80" workbookViewId="0">
      <pane xSplit="2" ySplit="4" topLeftCell="AS5" activePane="bottomRight" state="frozen"/>
      <selection activeCell="A2" sqref="A2"/>
      <selection pane="topRight" activeCell="A2" sqref="A2"/>
      <selection pane="bottomLeft" activeCell="A2" sqref="A2"/>
      <selection pane="bottomRight" activeCell="BF5" sqref="BF5"/>
    </sheetView>
  </sheetViews>
  <sheetFormatPr defaultColWidth="9.140625" defaultRowHeight="20.100000000000001" customHeight="1" outlineLevelRow="1" outlineLevelCol="1" x14ac:dyDescent="0.2"/>
  <cols>
    <col min="1" max="1" width="15.42578125" style="6" customWidth="1"/>
    <col min="2" max="2" width="14" style="6" bestFit="1" customWidth="1"/>
    <col min="3" max="14" width="11" style="5" hidden="1" customWidth="1" outlineLevel="1"/>
    <col min="15" max="31" width="9.7109375" style="5" hidden="1" customWidth="1" outlineLevel="1"/>
    <col min="32" max="38" width="9.42578125" style="5" hidden="1" customWidth="1" outlineLevel="1"/>
    <col min="39" max="56" width="9.42578125" style="5" customWidth="1" outlineLevel="1"/>
    <col min="57" max="57" width="10.85546875" style="5" bestFit="1" customWidth="1" outlineLevel="1"/>
    <col min="58" max="58" width="10.85546875" style="5" customWidth="1" outlineLevel="1"/>
    <col min="59" max="59" width="11.28515625" style="23" customWidth="1"/>
    <col min="60" max="60" width="5.28515625" style="5" customWidth="1"/>
    <col min="61" max="61" width="2.5703125" style="6" customWidth="1"/>
    <col min="62" max="95" width="9.140625" style="6"/>
    <col min="96" max="96" width="12.28515625" style="6" bestFit="1" customWidth="1"/>
    <col min="97" max="97" width="11" style="6" bestFit="1" customWidth="1"/>
    <col min="98" max="98" width="10.7109375" style="6" bestFit="1" customWidth="1"/>
    <col min="99" max="99" width="13.7109375" style="6" bestFit="1" customWidth="1"/>
    <col min="100" max="100" width="12.28515625" style="6" bestFit="1" customWidth="1"/>
    <col min="101" max="101" width="17.85546875" style="6" bestFit="1" customWidth="1"/>
    <col min="102" max="102" width="9.140625" style="6"/>
    <col min="103" max="103" width="13.140625" style="6" bestFit="1" customWidth="1"/>
    <col min="104" max="16384" width="9.140625" style="6"/>
  </cols>
  <sheetData>
    <row r="1" spans="1:84" ht="20.100000000000001" customHeight="1" x14ac:dyDescent="0.2">
      <c r="A1" s="4" t="s">
        <v>78</v>
      </c>
      <c r="B1" s="4"/>
      <c r="BL1" s="565" t="s">
        <v>25</v>
      </c>
      <c r="BM1" s="565"/>
      <c r="BS1" s="565" t="s">
        <v>86</v>
      </c>
      <c r="BT1" s="565"/>
      <c r="BY1" s="565" t="s">
        <v>85</v>
      </c>
      <c r="BZ1" s="565"/>
      <c r="CE1" s="565" t="s">
        <v>92</v>
      </c>
      <c r="CF1" s="565"/>
    </row>
    <row r="2" spans="1:84" ht="15" x14ac:dyDescent="0.2">
      <c r="A2" s="187" t="s">
        <v>207</v>
      </c>
      <c r="BG2" s="56"/>
    </row>
    <row r="3" spans="1:84" ht="3.75" customHeight="1" x14ac:dyDescent="0.2">
      <c r="BI3" s="8"/>
      <c r="BJ3" s="8"/>
    </row>
    <row r="4" spans="1:84" ht="18.75" customHeight="1" x14ac:dyDescent="0.2">
      <c r="A4" s="9" t="s">
        <v>16</v>
      </c>
      <c r="BI4" s="8"/>
      <c r="BJ4" s="8"/>
    </row>
    <row r="5" spans="1:84" s="290" customFormat="1" ht="27.75" customHeight="1" x14ac:dyDescent="0.2">
      <c r="B5" s="294" t="s">
        <v>17</v>
      </c>
      <c r="C5" s="295" t="str">
        <f>'FED-PID(P)'!B5</f>
        <v>Jan'21</v>
      </c>
      <c r="D5" s="295" t="str">
        <f>'FED-PID(P)'!C5</f>
        <v>Feb'21</v>
      </c>
      <c r="E5" s="295" t="str">
        <f>'FED-PID(P)'!D5</f>
        <v>Mar'21</v>
      </c>
      <c r="F5" s="295" t="str">
        <f>'FED-PID(P)'!E5</f>
        <v>Apr'21</v>
      </c>
      <c r="G5" s="295" t="str">
        <f>'FED-PID(P)'!F5</f>
        <v>May'21</v>
      </c>
      <c r="H5" s="295" t="str">
        <f>'FED-PID(P)'!G5</f>
        <v>Jun'21</v>
      </c>
      <c r="I5" s="295" t="str">
        <f>'FED-PID(P)'!H5</f>
        <v>Jul'21</v>
      </c>
      <c r="J5" s="295" t="str">
        <f>'FED-PID(P)'!I5</f>
        <v>Aug'21</v>
      </c>
      <c r="K5" s="295" t="str">
        <f>'FED-PID(P)'!J5</f>
        <v>Sep'21</v>
      </c>
      <c r="L5" s="295" t="str">
        <f>'FED-PID(P)'!K5</f>
        <v>Oct'21</v>
      </c>
      <c r="M5" s="295" t="str">
        <f>'FED-PID(P)'!L5</f>
        <v>Nov'21</v>
      </c>
      <c r="N5" s="295" t="str">
        <f>'FED-PID(P)'!M5</f>
        <v>Dec'21</v>
      </c>
      <c r="O5" s="295" t="str">
        <f>'FED-PID(P)'!N5</f>
        <v>Jan'22</v>
      </c>
      <c r="P5" s="295" t="str">
        <f>'FED-PID(P)'!O5</f>
        <v>Feb'22</v>
      </c>
      <c r="Q5" s="295" t="str">
        <f>'FED-PID(P)'!P5</f>
        <v>Mar'22</v>
      </c>
      <c r="R5" s="295" t="str">
        <f>'FED-PID(P)'!Q5</f>
        <v>Apr'22</v>
      </c>
      <c r="S5" s="295" t="str">
        <f>'FED-PID(P)'!R5</f>
        <v>May'22</v>
      </c>
      <c r="T5" s="295" t="str">
        <f>'FED-PID(P)'!S5</f>
        <v>Jun'22</v>
      </c>
      <c r="U5" s="295" t="str">
        <f>'FED-PID(P)'!T5</f>
        <v>Jul'22</v>
      </c>
      <c r="V5" s="295" t="str">
        <f>'FED-PID(P)'!U5</f>
        <v>Aug'22</v>
      </c>
      <c r="W5" s="295" t="str">
        <f>'FED-PID(P)'!V5</f>
        <v>Sep'22</v>
      </c>
      <c r="X5" s="295" t="str">
        <f>'FED-PID(P)'!W5</f>
        <v>Oct'22</v>
      </c>
      <c r="Y5" s="295" t="str">
        <f>'FED-PID(P)'!X5</f>
        <v>Nov'22</v>
      </c>
      <c r="Z5" s="295" t="str">
        <f>'FED-PID(P)'!Y5</f>
        <v>Dec'22</v>
      </c>
      <c r="AA5" s="295" t="str">
        <f>'FED-PID(P)'!Z5</f>
        <v>Jan'23</v>
      </c>
      <c r="AB5" s="295" t="s">
        <v>146</v>
      </c>
      <c r="AC5" s="295" t="s">
        <v>147</v>
      </c>
      <c r="AD5" s="295" t="s">
        <v>148</v>
      </c>
      <c r="AE5" s="295" t="s">
        <v>149</v>
      </c>
      <c r="AF5" s="295" t="s">
        <v>151</v>
      </c>
      <c r="AG5" s="295" t="s">
        <v>153</v>
      </c>
      <c r="AH5" s="295" t="s">
        <v>154</v>
      </c>
      <c r="AI5" s="295" t="s">
        <v>157</v>
      </c>
      <c r="AJ5" s="295" t="s">
        <v>160</v>
      </c>
      <c r="AK5" s="295" t="s">
        <v>162</v>
      </c>
      <c r="AL5" s="295" t="s">
        <v>165</v>
      </c>
      <c r="AM5" s="322" t="s">
        <v>169</v>
      </c>
      <c r="AN5" s="295" t="s">
        <v>168</v>
      </c>
      <c r="AO5" s="295" t="s">
        <v>171</v>
      </c>
      <c r="AP5" s="295" t="s">
        <v>174</v>
      </c>
      <c r="AQ5" s="295" t="s">
        <v>176</v>
      </c>
      <c r="AR5" s="295" t="s">
        <v>178</v>
      </c>
      <c r="AS5" s="295" t="s">
        <v>179</v>
      </c>
      <c r="AT5" s="295" t="s">
        <v>181</v>
      </c>
      <c r="AU5" s="295" t="s">
        <v>183</v>
      </c>
      <c r="AV5" s="295" t="s">
        <v>186</v>
      </c>
      <c r="AW5" s="368" t="s">
        <v>188</v>
      </c>
      <c r="AX5" s="368" t="s">
        <v>189</v>
      </c>
      <c r="AY5" s="368" t="s">
        <v>190</v>
      </c>
      <c r="AZ5" s="368" t="s">
        <v>191</v>
      </c>
      <c r="BA5" s="368" t="s">
        <v>192</v>
      </c>
      <c r="BB5" s="368" t="s">
        <v>193</v>
      </c>
      <c r="BC5" s="368" t="s">
        <v>195</v>
      </c>
      <c r="BD5" s="368" t="s">
        <v>201</v>
      </c>
      <c r="BE5" s="368" t="s">
        <v>209</v>
      </c>
      <c r="BF5" s="368" t="s">
        <v>208</v>
      </c>
      <c r="BG5" s="294" t="s">
        <v>61</v>
      </c>
      <c r="BH5" s="296"/>
      <c r="BI5" s="297"/>
      <c r="BJ5" s="297"/>
      <c r="BS5" s="298"/>
    </row>
    <row r="6" spans="1:84" ht="8.25" customHeight="1" thickBot="1" x14ac:dyDescent="0.25">
      <c r="A6" s="10"/>
      <c r="B6" s="121"/>
      <c r="BG6" s="135"/>
    </row>
    <row r="7" spans="1:84" ht="20.45" customHeight="1" thickBot="1" x14ac:dyDescent="0.25">
      <c r="A7" s="293" t="s">
        <v>26</v>
      </c>
      <c r="B7" s="58" t="s">
        <v>14</v>
      </c>
      <c r="C7" s="46">
        <f>'Express-Khi'!C7+'Express-Lhr'!C7+'Express-Isl'!C7</f>
        <v>33462</v>
      </c>
      <c r="D7" s="46">
        <f>'Express-Khi'!D7+'Express-Lhr'!D7+'Express-Isl'!D7</f>
        <v>24768</v>
      </c>
      <c r="E7" s="46">
        <f>'Express-Khi'!E7+'Express-Lhr'!E7+'Express-Isl'!E7</f>
        <v>37154</v>
      </c>
      <c r="F7" s="46">
        <f>'Express-Khi'!F7+'Express-Lhr'!F7+'Express-Isl'!F7</f>
        <v>50040</v>
      </c>
      <c r="G7" s="46">
        <f>'Express-Khi'!G7+'Express-Lhr'!G7+'Express-Isl'!G7</f>
        <v>31512</v>
      </c>
      <c r="H7" s="46">
        <f>'Express-Khi'!H7+'Express-Lhr'!H7+'Express-Isl'!H7</f>
        <v>38655</v>
      </c>
      <c r="I7" s="46">
        <f>'Express-Khi'!I7+'Express-Lhr'!I7+'Express-Isl'!I7</f>
        <v>31659</v>
      </c>
      <c r="J7" s="46">
        <f>'Express-Khi'!J7+'Express-Lhr'!J7+'Express-Isl'!J7</f>
        <v>33979</v>
      </c>
      <c r="K7" s="46">
        <f>'Express-Khi'!K7+'Express-Lhr'!K7+'Express-Isl'!K7</f>
        <v>32290</v>
      </c>
      <c r="L7" s="46">
        <f>'Express-Khi'!L7+'Express-Lhr'!L7+'Express-Isl'!L7</f>
        <v>40687</v>
      </c>
      <c r="M7" s="46">
        <f>'Express-Khi'!M7+'Express-Lhr'!M7+'Express-Isl'!M7</f>
        <v>33795</v>
      </c>
      <c r="N7" s="46">
        <f>'Express-Khi'!N7+'Express-Lhr'!N7+'Express-Isl'!N7</f>
        <v>28744</v>
      </c>
      <c r="O7" s="46">
        <f>'Express-Khi'!O7+'Express-Lhr'!O7+'Express-Isl'!O7</f>
        <v>27686</v>
      </c>
      <c r="P7" s="46">
        <f>'Express-Khi'!P7+'Express-Lhr'!P7+'Express-Isl'!P7</f>
        <v>35348</v>
      </c>
      <c r="Q7" s="46">
        <f>'Express-Khi'!Q7+'Express-Lhr'!Q7+'Express-Isl'!Q7</f>
        <v>40679</v>
      </c>
      <c r="R7" s="46">
        <f>'Express-Khi'!R7+'Express-Lhr'!R7+'Express-Isl'!R7</f>
        <v>38522</v>
      </c>
      <c r="S7" s="46">
        <f>'Express-Khi'!S7+'Express-Lhr'!S7+'Express-Isl'!S7</f>
        <v>34603</v>
      </c>
      <c r="T7" s="46">
        <f>'Express-Khi'!T7+'Express-Lhr'!T7+'Express-Isl'!T7</f>
        <v>25120</v>
      </c>
      <c r="U7" s="46">
        <f>'Express-Khi'!U7+'Express-Lhr'!U7+'Express-Isl'!U7</f>
        <v>25591</v>
      </c>
      <c r="V7" s="46">
        <f>'Express-Khi'!V7+'Express-Lhr'!V7+'Express-Isl'!V7</f>
        <v>24354</v>
      </c>
      <c r="W7" s="46">
        <f>'Express-Khi'!W7+'Express-Lhr'!W7+'Express-Isl'!W7</f>
        <v>28370</v>
      </c>
      <c r="X7" s="46">
        <f>'Express-Khi'!X7+'Express-Lhr'!X7+'Express-Isl'!X7</f>
        <v>38619</v>
      </c>
      <c r="Y7" s="46">
        <f>'Express-Khi'!Y7+'Express-Lhr'!Y7+'Express-Isl'!Y7</f>
        <v>34447</v>
      </c>
      <c r="Z7" s="46">
        <f>'Express-Khi'!Z7+'Express-Lhr'!Z7+'Express-Isl'!Z7</f>
        <v>27737</v>
      </c>
      <c r="AA7" s="46">
        <f>'Express-Khi'!AA7+'Express-Lhr'!AA7+'Express-Isl'!AA7</f>
        <v>23534</v>
      </c>
      <c r="AB7" s="46">
        <f>'Express-Khi'!AB7+'Express-Lhr'!AB7+'Express-Isl'!AB7</f>
        <v>23710</v>
      </c>
      <c r="AC7" s="46">
        <f>'Express-Khi'!AC7+'Express-Lhr'!AC7+'Express-Isl'!AC7</f>
        <v>46671</v>
      </c>
      <c r="AD7" s="46">
        <f>'Express-Khi'!AD7+'Express-Lhr'!AD7+'Express-Isl'!AD7</f>
        <v>37021</v>
      </c>
      <c r="AE7" s="46">
        <f>'Express-Khi'!AE7+'Express-Lhr'!AE7+'Express-Isl'!AE7</f>
        <v>25044</v>
      </c>
      <c r="AF7" s="46">
        <f>'Express-Khi'!AF7+'Express-Lhr'!AF7+'Express-Isl'!AF7</f>
        <v>34124</v>
      </c>
      <c r="AG7" s="46">
        <f>'Express-Khi'!AG7+'Express-Lhr'!AG7+'Express-Isl'!AG7</f>
        <v>29857</v>
      </c>
      <c r="AH7" s="46">
        <f>'Express-Khi'!AH7+'Express-Lhr'!AH7+'Express-Isl'!AH7</f>
        <v>28117</v>
      </c>
      <c r="AI7" s="46">
        <f>'Express-Khi'!AI7+'Express-Lhr'!AI7+'Express-Isl'!AI7</f>
        <v>23982</v>
      </c>
      <c r="AJ7" s="46">
        <f>'Express-Khi'!AJ7+'Express-Lhr'!AJ7+'Express-Isl'!AJ7</f>
        <v>40625</v>
      </c>
      <c r="AK7" s="46">
        <f>'Express-Khi'!AK7+'Express-Lhr'!AK7+'Express-Isl'!AK7</f>
        <v>29070</v>
      </c>
      <c r="AL7" s="46">
        <f>'Express-Khi'!AL7+'Express-Lhr'!AL7+'Express-Isl'!AL7</f>
        <v>32823</v>
      </c>
      <c r="AM7" s="46">
        <f>'Express-Khi'!AM7+'Express-Lhr'!AM7+'Express-Isl'!AM7</f>
        <v>31421</v>
      </c>
      <c r="AN7" s="46">
        <f>'Express-Khi'!AN7+'Express-Lhr'!AN7+'Express-Isl'!AN7</f>
        <v>27484</v>
      </c>
      <c r="AO7" s="46">
        <f>'Express-Khi'!AO7+'Express-Lhr'!AO7+'Express-Isl'!AO7</f>
        <v>63447</v>
      </c>
      <c r="AP7" s="46">
        <f>'Express-Khi'!AP7+'Express-Lhr'!AP7+'Express-Isl'!AP7</f>
        <v>30478</v>
      </c>
      <c r="AQ7" s="46">
        <f>'Express-Khi'!AQ7+'Express-Lhr'!AQ7+'Express-Isl'!AQ7</f>
        <v>31970</v>
      </c>
      <c r="AR7" s="46">
        <f>'Express-Khi'!AR7+'Express-Lhr'!AR7+'Express-Isl'!AR7</f>
        <v>36792</v>
      </c>
      <c r="AS7" s="46">
        <f>'Express-Khi'!AS7+'Express-Lhr'!AS7+'Express-Isl'!AS7</f>
        <v>29169</v>
      </c>
      <c r="AT7" s="46">
        <f>'Express-Khi'!AT7+'Express-Lhr'!AT7+'Express-Isl'!AT7</f>
        <v>31416</v>
      </c>
      <c r="AU7" s="46">
        <f>'Express-Khi'!AU7+'Express-Lhr'!AU7+'Express-Isl'!AU7</f>
        <v>31347</v>
      </c>
      <c r="AV7" s="46">
        <f>'Express-Khi'!AV7+'Express-Lhr'!AV7+'Express-Isl'!AV7</f>
        <v>34768</v>
      </c>
      <c r="AW7" s="349">
        <f>'Express-Khi'!AW7+'Express-Lhr'!AW7+'Express-Isl'!AW7</f>
        <v>38671</v>
      </c>
      <c r="AX7" s="349">
        <f>'Express-Khi'!AX7+'Express-Lhr'!AX7+'Express-Isl'!AX7</f>
        <v>32414</v>
      </c>
      <c r="AY7" s="349">
        <f>'Express-Khi'!AY7+'Express-Lhr'!AY7+'Express-Isl'!AY7</f>
        <v>20764</v>
      </c>
      <c r="AZ7" s="349">
        <f>'Express-Khi'!AZ7+'Express-Lhr'!AZ7+'Express-Isl'!AZ7</f>
        <v>26185</v>
      </c>
      <c r="BA7" s="349">
        <f>'Express-Khi'!BA7+'Express-Lhr'!BA7+'Express-Isl'!BA7</f>
        <v>52853</v>
      </c>
      <c r="BB7" s="349">
        <f>'Express-Khi'!BB7+'Express-Lhr'!BB7+'Express-Isl'!BB7</f>
        <v>30554</v>
      </c>
      <c r="BC7" s="349">
        <f>'Express-Khi'!BC7+'Express-Lhr'!BC7+'Express-Isl'!BC7</f>
        <v>21677</v>
      </c>
      <c r="BD7" s="349">
        <f>'Express-Khi'!BD7+'Express-Lhr'!BD7+'Express-Isl'!BD7</f>
        <v>28590</v>
      </c>
      <c r="BE7" s="349">
        <f ca="1">'Express-Khi'!BE7+'Express-Lhr'!BG7+'Express-Isl'!BG7</f>
        <v>165589</v>
      </c>
      <c r="BF7" s="349"/>
      <c r="BG7" s="59">
        <f ca="1">SUM(OFFSET(BG7,0,-1,):OFFSET(BG7,0,-12))</f>
        <v>483412</v>
      </c>
      <c r="BH7" s="13">
        <f ca="1">BG7/$BG$12</f>
        <v>0.14783336529072511</v>
      </c>
      <c r="BZ7" s="80"/>
    </row>
    <row r="8" spans="1:84" ht="15" x14ac:dyDescent="0.2">
      <c r="A8" s="14"/>
      <c r="B8" s="58" t="s">
        <v>15</v>
      </c>
      <c r="C8" s="46">
        <f>'Express-Khi'!C8+'Express-Lhr'!C8+'Express-Isl'!C8</f>
        <v>9480</v>
      </c>
      <c r="D8" s="46">
        <f>'Express-Khi'!D8+'Express-Lhr'!D8+'Express-Isl'!D8</f>
        <v>3715</v>
      </c>
      <c r="E8" s="46">
        <f>'Express-Khi'!E8+'Express-Lhr'!E8+'Express-Isl'!E8</f>
        <v>2898</v>
      </c>
      <c r="F8" s="46">
        <f>'Express-Khi'!F8+'Express-Lhr'!F8+'Express-Isl'!F8</f>
        <v>2960</v>
      </c>
      <c r="G8" s="46">
        <f>'Express-Khi'!G8+'Express-Lhr'!G8+'Express-Isl'!G8</f>
        <v>4813</v>
      </c>
      <c r="H8" s="46">
        <f>'Express-Khi'!H8+'Express-Lhr'!H8+'Express-Isl'!H8</f>
        <v>5617</v>
      </c>
      <c r="I8" s="46">
        <f>'Express-Khi'!I8+'Express-Lhr'!I8+'Express-Isl'!I8</f>
        <v>6825</v>
      </c>
      <c r="J8" s="46">
        <f>'Express-Khi'!J8+'Express-Lhr'!J8+'Express-Isl'!J8</f>
        <v>12619</v>
      </c>
      <c r="K8" s="46">
        <f>'Express-Khi'!K8+'Express-Lhr'!K8+'Express-Isl'!K8</f>
        <v>8248</v>
      </c>
      <c r="L8" s="46">
        <f>'Express-Khi'!L8+'Express-Lhr'!L8+'Express-Isl'!L8</f>
        <v>19761</v>
      </c>
      <c r="M8" s="46">
        <f>'Express-Khi'!M8+'Express-Lhr'!M8+'Express-Isl'!M8</f>
        <v>10274</v>
      </c>
      <c r="N8" s="46">
        <f>'Express-Khi'!N8+'Express-Lhr'!N8+'Express-Isl'!N8</f>
        <v>7256</v>
      </c>
      <c r="O8" s="46">
        <f>'Express-Khi'!O8+'Express-Lhr'!O8+'Express-Isl'!O8</f>
        <v>9592</v>
      </c>
      <c r="P8" s="46">
        <f>'Express-Khi'!P8+'Express-Lhr'!P8+'Express-Isl'!P8</f>
        <v>5908</v>
      </c>
      <c r="Q8" s="46">
        <f>'Express-Khi'!Q8+'Express-Lhr'!Q8+'Express-Isl'!Q8</f>
        <v>3900</v>
      </c>
      <c r="R8" s="46">
        <f>'Express-Khi'!R8+'Express-Lhr'!R8+'Express-Isl'!R8</f>
        <v>916</v>
      </c>
      <c r="S8" s="46">
        <f>'Express-Khi'!S8+'Express-Lhr'!S8+'Express-Isl'!S8</f>
        <v>4235</v>
      </c>
      <c r="T8" s="46">
        <f>'Express-Khi'!T8+'Express-Lhr'!T8+'Express-Isl'!T8</f>
        <v>7277</v>
      </c>
      <c r="U8" s="46">
        <f>'Express-Khi'!U8+'Express-Lhr'!U8+'Express-Isl'!U8</f>
        <v>13428</v>
      </c>
      <c r="V8" s="46">
        <f>'Express-Khi'!V8+'Express-Lhr'!V8+'Express-Isl'!V8</f>
        <v>8263</v>
      </c>
      <c r="W8" s="46">
        <f>'Express-Khi'!W8+'Express-Lhr'!W8+'Express-Isl'!W8</f>
        <v>14532</v>
      </c>
      <c r="X8" s="46">
        <f>'Express-Khi'!X8+'Express-Lhr'!X8+'Express-Isl'!X8</f>
        <v>22072</v>
      </c>
      <c r="Y8" s="46">
        <f>'Express-Khi'!Y8+'Express-Lhr'!Y8+'Express-Isl'!Y8</f>
        <v>13687</v>
      </c>
      <c r="Z8" s="46">
        <f>'Express-Khi'!Z8+'Express-Lhr'!Z8+'Express-Isl'!Z8</f>
        <v>9951</v>
      </c>
      <c r="AA8" s="46">
        <f>'Express-Khi'!AA8+'Express-Lhr'!AA8+'Express-Isl'!AA8</f>
        <v>12243</v>
      </c>
      <c r="AB8" s="46">
        <f>'Express-Khi'!AB8+'Express-Lhr'!AB8+'Express-Isl'!AB8</f>
        <v>6691</v>
      </c>
      <c r="AC8" s="46">
        <f>'Express-Khi'!AC8+'Express-Lhr'!AC8+'Express-Isl'!AC8</f>
        <v>5700</v>
      </c>
      <c r="AD8" s="46">
        <f>'Express-Khi'!AD8+'Express-Lhr'!AD8+'Express-Isl'!AD8</f>
        <v>2279</v>
      </c>
      <c r="AE8" s="46">
        <f>'Express-Khi'!AE8+'Express-Lhr'!AE8+'Express-Isl'!AE8</f>
        <v>5368</v>
      </c>
      <c r="AF8" s="46">
        <f>'Express-Khi'!AF8+'Express-Lhr'!AF8+'Express-Isl'!AF8</f>
        <v>11239</v>
      </c>
      <c r="AG8" s="46">
        <f>'Express-Khi'!AG8+'Express-Lhr'!AG8+'Express-Isl'!AG8</f>
        <v>7744</v>
      </c>
      <c r="AH8" s="46">
        <f>'Express-Khi'!AH8+'Express-Lhr'!AH8+'Express-Isl'!AH8</f>
        <v>13727</v>
      </c>
      <c r="AI8" s="46">
        <f>'Express-Khi'!AI8+'Express-Lhr'!AI8+'Express-Isl'!AI8</f>
        <v>18513</v>
      </c>
      <c r="AJ8" s="46">
        <f>'Express-Khi'!AJ8+'Express-Lhr'!AJ8+'Express-Isl'!AJ8</f>
        <v>10592</v>
      </c>
      <c r="AK8" s="46">
        <f>'Express-Khi'!AK8+'Express-Lhr'!AK8+'Express-Isl'!AK8</f>
        <v>5243</v>
      </c>
      <c r="AL8" s="46">
        <f>'Express-Khi'!AL8+'Express-Lhr'!AL8+'Express-Isl'!AL8</f>
        <v>12720</v>
      </c>
      <c r="AM8" s="46">
        <f>'Express-Khi'!AM8+'Express-Lhr'!AM8+'Express-Isl'!AM8</f>
        <v>6756</v>
      </c>
      <c r="AN8" s="46">
        <f>'Express-Khi'!AN8+'Express-Lhr'!AN8+'Express-Isl'!AN8</f>
        <v>6612</v>
      </c>
      <c r="AO8" s="46">
        <f>'Express-Khi'!AO8+'Express-Lhr'!AO8+'Express-Isl'!AO8</f>
        <v>5975</v>
      </c>
      <c r="AP8" s="46">
        <f>'Express-Khi'!AP8+'Express-Lhr'!AP8+'Express-Isl'!AP8</f>
        <v>2934</v>
      </c>
      <c r="AQ8" s="46">
        <f>'Express-Khi'!AQ8+'Express-Lhr'!AQ8+'Express-Isl'!AQ8</f>
        <v>7073</v>
      </c>
      <c r="AR8" s="46">
        <f>'Express-Khi'!AR8+'Express-Lhr'!AR8+'Express-Isl'!AR8</f>
        <v>9466</v>
      </c>
      <c r="AS8" s="46">
        <f>'Express-Khi'!AS8+'Express-Lhr'!AS8+'Express-Isl'!AS8</f>
        <v>9993</v>
      </c>
      <c r="AT8" s="46">
        <f>'Express-Khi'!AT8+'Express-Lhr'!AT8+'Express-Isl'!AT8</f>
        <v>9279</v>
      </c>
      <c r="AU8" s="46">
        <f>'Express-Khi'!AU8+'Express-Lhr'!AU8+'Express-Isl'!AU8</f>
        <v>15422</v>
      </c>
      <c r="AV8" s="46">
        <f>'Express-Khi'!AV8+'Express-Lhr'!AV8+'Express-Isl'!AV8</f>
        <v>5660</v>
      </c>
      <c r="AW8" s="349">
        <f>'Express-Khi'!AW8+'Express-Lhr'!AW8+'Express-Isl'!AW8</f>
        <v>5329</v>
      </c>
      <c r="AX8" s="349">
        <f>'Express-Khi'!AX8+'Express-Lhr'!AX8+'Express-Isl'!AX8</f>
        <v>7188</v>
      </c>
      <c r="AY8" s="349">
        <f>'Express-Khi'!AY8+'Express-Lhr'!AY8+'Express-Isl'!AY8</f>
        <v>10461</v>
      </c>
      <c r="AZ8" s="349">
        <f>'Express-Khi'!AZ8+'Express-Lhr'!AZ8+'Express-Isl'!AZ8</f>
        <v>4475</v>
      </c>
      <c r="BA8" s="349">
        <f>'Express-Khi'!BA8+'Express-Lhr'!BA8+'Express-Isl'!BA8</f>
        <v>4429</v>
      </c>
      <c r="BB8" s="349">
        <f>'Express-Khi'!BB8+'Express-Lhr'!BB8+'Express-Isl'!BB8</f>
        <v>5612</v>
      </c>
      <c r="BC8" s="349">
        <f>'Express-Khi'!BC8+'Express-Lhr'!BC8+'Express-Isl'!BC8</f>
        <v>6782</v>
      </c>
      <c r="BD8" s="349">
        <f>'Express-Khi'!BD8+'Express-Lhr'!BD8+'Express-Isl'!BD8</f>
        <v>8139</v>
      </c>
      <c r="BE8" s="349">
        <f ca="1">'Express-Khi'!BE8+'Express-Lhr'!BG8+'Express-Isl'!BG8</f>
        <v>76279</v>
      </c>
      <c r="BF8" s="349"/>
      <c r="BG8" s="59">
        <f ca="1">SUM(OFFSET(BG8,0,-1,):OFFSET(BG8,0,-12))</f>
        <v>149776</v>
      </c>
      <c r="BH8" s="13">
        <f ca="1">BG8/$BG$12</f>
        <v>4.5803352253944135E-2</v>
      </c>
    </row>
    <row r="9" spans="1:84" ht="15" x14ac:dyDescent="0.2">
      <c r="A9" s="14"/>
      <c r="B9" s="60" t="s">
        <v>27</v>
      </c>
      <c r="C9" s="46">
        <f>'Express-Khi'!C9+'Express-Lhr'!C9+'Express-Isl'!C9</f>
        <v>19553</v>
      </c>
      <c r="D9" s="46">
        <f>'Express-Khi'!D9+'Express-Lhr'!D9+'Express-Isl'!D9</f>
        <v>17124</v>
      </c>
      <c r="E9" s="46">
        <f>'Express-Khi'!E9+'Express-Lhr'!E9+'Express-Isl'!E9</f>
        <v>24677</v>
      </c>
      <c r="F9" s="46">
        <f>'Express-Khi'!F9+'Express-Lhr'!F9+'Express-Isl'!F9</f>
        <v>9630</v>
      </c>
      <c r="G9" s="46">
        <f>'Express-Khi'!G9+'Express-Lhr'!G9+'Express-Isl'!G9</f>
        <v>5320</v>
      </c>
      <c r="H9" s="46">
        <f>'Express-Khi'!H9+'Express-Lhr'!H9+'Express-Isl'!H9</f>
        <v>19268</v>
      </c>
      <c r="I9" s="46">
        <f>'Express-Khi'!I9+'Express-Lhr'!I9+'Express-Isl'!I9</f>
        <v>17694</v>
      </c>
      <c r="J9" s="46">
        <f>'Express-Khi'!J9+'Express-Lhr'!J9+'Express-Isl'!J9</f>
        <v>5076</v>
      </c>
      <c r="K9" s="46">
        <f>'Express-Khi'!K9+'Express-Lhr'!K9+'Express-Isl'!K9</f>
        <v>7318</v>
      </c>
      <c r="L9" s="46">
        <f>'Express-Khi'!L9+'Express-Lhr'!L9+'Express-Isl'!L9</f>
        <v>12258</v>
      </c>
      <c r="M9" s="46">
        <f>'Express-Khi'!M9+'Express-Lhr'!M9+'Express-Isl'!M9</f>
        <v>14074</v>
      </c>
      <c r="N9" s="46">
        <f>'Express-Khi'!N9+'Express-Lhr'!N9+'Express-Isl'!N9</f>
        <v>5781</v>
      </c>
      <c r="O9" s="46">
        <f>'Express-Khi'!O9+'Express-Lhr'!O9+'Express-Isl'!O9</f>
        <v>4168</v>
      </c>
      <c r="P9" s="46">
        <f>'Express-Khi'!P9+'Express-Lhr'!P9+'Express-Isl'!P9</f>
        <v>23416</v>
      </c>
      <c r="Q9" s="46">
        <f>'Express-Khi'!Q9+'Express-Lhr'!Q9+'Express-Isl'!Q9</f>
        <v>23622</v>
      </c>
      <c r="R9" s="46">
        <f>'Express-Khi'!R9+'Express-Lhr'!R9+'Express-Isl'!R9</f>
        <v>2487</v>
      </c>
      <c r="S9" s="46">
        <f>'Express-Khi'!S9+'Express-Lhr'!S9+'Express-Isl'!S9</f>
        <v>9929</v>
      </c>
      <c r="T9" s="46">
        <f>'Express-Khi'!T9+'Express-Lhr'!T9+'Express-Isl'!T9</f>
        <v>10758</v>
      </c>
      <c r="U9" s="46">
        <f>'Express-Khi'!U9+'Express-Lhr'!U9+'Express-Isl'!U9</f>
        <v>9369</v>
      </c>
      <c r="V9" s="46">
        <f>'Express-Khi'!V9+'Express-Lhr'!V9+'Express-Isl'!V9</f>
        <v>7503</v>
      </c>
      <c r="W9" s="46">
        <f>'Express-Khi'!W9+'Express-Lhr'!W9+'Express-Isl'!W9</f>
        <v>12432</v>
      </c>
      <c r="X9" s="46">
        <f>'Express-Khi'!X9+'Express-Lhr'!X9+'Express-Isl'!X9</f>
        <v>24244</v>
      </c>
      <c r="Y9" s="46">
        <f>'Express-Khi'!Y9+'Express-Lhr'!Y9+'Express-Isl'!Y9</f>
        <v>13874</v>
      </c>
      <c r="Z9" s="46">
        <f>'Express-Khi'!Z9+'Express-Lhr'!Z9+'Express-Isl'!Z9</f>
        <v>16817</v>
      </c>
      <c r="AA9" s="46">
        <f>'Express-Khi'!AA9+'Express-Lhr'!AA9+'Express-Isl'!AA9</f>
        <v>12285</v>
      </c>
      <c r="AB9" s="46">
        <f>'Express-Khi'!AB9+'Express-Lhr'!AB9+'Express-Isl'!AB9</f>
        <v>15712</v>
      </c>
      <c r="AC9" s="46">
        <f>'Express-Khi'!AC9+'Express-Lhr'!AC9+'Express-Isl'!AC9</f>
        <v>11975</v>
      </c>
      <c r="AD9" s="46">
        <f>'Express-Khi'!AD9+'Express-Lhr'!AD9+'Express-Isl'!AD9</f>
        <v>6172</v>
      </c>
      <c r="AE9" s="46">
        <f>'Express-Khi'!AE9+'Express-Lhr'!AE9+'Express-Isl'!AE9</f>
        <v>11106</v>
      </c>
      <c r="AF9" s="46">
        <f>'Express-Khi'!AF9+'Express-Lhr'!AF9+'Express-Isl'!AF9</f>
        <v>13550</v>
      </c>
      <c r="AG9" s="46">
        <f>'Express-Khi'!AG9+'Express-Lhr'!AG9+'Express-Isl'!AG9</f>
        <v>10747</v>
      </c>
      <c r="AH9" s="46">
        <f>'Express-Khi'!AH9+'Express-Lhr'!AH9+'Express-Isl'!AH9</f>
        <v>19987</v>
      </c>
      <c r="AI9" s="46">
        <f>'Express-Khi'!AI9+'Express-Lhr'!AI9+'Express-Isl'!AI9</f>
        <v>12714</v>
      </c>
      <c r="AJ9" s="46">
        <f>'Express-Khi'!AJ9+'Express-Lhr'!AJ9+'Express-Isl'!AJ9</f>
        <v>8054</v>
      </c>
      <c r="AK9" s="46">
        <f>'Express-Khi'!AK9+'Express-Lhr'!AK9+'Express-Isl'!AK9</f>
        <v>5923</v>
      </c>
      <c r="AL9" s="46">
        <f>'Express-Khi'!AL9+'Express-Lhr'!AL9+'Express-Isl'!AL9</f>
        <v>6364</v>
      </c>
      <c r="AM9" s="46">
        <f>'Express-Khi'!AM9+'Express-Lhr'!AM9+'Express-Isl'!AM9</f>
        <v>3045</v>
      </c>
      <c r="AN9" s="46">
        <f>'Express-Khi'!AN9+'Express-Lhr'!AN9+'Express-Isl'!AN9</f>
        <v>3964</v>
      </c>
      <c r="AO9" s="46">
        <f>'Express-Khi'!AO9+'Express-Lhr'!AO9+'Express-Isl'!AO9</f>
        <v>5270</v>
      </c>
      <c r="AP9" s="46">
        <f>'Express-Khi'!AP9+'Express-Lhr'!AP9+'Express-Isl'!AP9</f>
        <v>6192</v>
      </c>
      <c r="AQ9" s="46">
        <f>'Express-Khi'!AQ9+'Express-Lhr'!AQ9+'Express-Isl'!AQ9</f>
        <v>7232</v>
      </c>
      <c r="AR9" s="46">
        <f>'Express-Khi'!AR9+'Express-Lhr'!AR9+'Express-Isl'!AR9</f>
        <v>9042</v>
      </c>
      <c r="AS9" s="46">
        <f>'Express-Khi'!AS9+'Express-Lhr'!AS9+'Express-Isl'!AS9</f>
        <v>4632</v>
      </c>
      <c r="AT9" s="46">
        <f>'Express-Khi'!AT9+'Express-Lhr'!AT9+'Express-Isl'!AT9</f>
        <v>5771</v>
      </c>
      <c r="AU9" s="46">
        <f>'Express-Khi'!AU9+'Express-Lhr'!AU9+'Express-Isl'!AU9</f>
        <v>4542</v>
      </c>
      <c r="AV9" s="46">
        <f>'Express-Khi'!AV9+'Express-Lhr'!AV9+'Express-Isl'!AV9</f>
        <v>4095</v>
      </c>
      <c r="AW9" s="349">
        <f>'Express-Khi'!AW9+'Express-Lhr'!AW9+'Express-Isl'!AW9</f>
        <v>3407</v>
      </c>
      <c r="AX9" s="349">
        <f>'Express-Khi'!AX9+'Express-Lhr'!AX9+'Express-Isl'!AX9</f>
        <v>1262</v>
      </c>
      <c r="AY9" s="349">
        <f>'Express-Khi'!AY9+'Express-Lhr'!AY9+'Express-Isl'!AY9</f>
        <v>4680</v>
      </c>
      <c r="AZ9" s="349">
        <f>'Express-Khi'!AZ9+'Express-Lhr'!AZ9+'Express-Isl'!AZ9</f>
        <v>3916</v>
      </c>
      <c r="BA9" s="349">
        <f>'Express-Khi'!BA9+'Express-Lhr'!BA9+'Express-Isl'!BA9</f>
        <v>2614</v>
      </c>
      <c r="BB9" s="349">
        <f>'Express-Khi'!BB9+'Express-Lhr'!BB9+'Express-Isl'!BB9</f>
        <v>1243</v>
      </c>
      <c r="BC9" s="349">
        <f>'Express-Khi'!BC9+'Express-Lhr'!BC9+'Express-Isl'!BC9</f>
        <v>6506</v>
      </c>
      <c r="BD9" s="349">
        <f>'Express-Khi'!BD9+'Express-Lhr'!BD9+'Express-Isl'!BD9</f>
        <v>3076</v>
      </c>
      <c r="BE9" s="349">
        <f ca="1">'Express-Khi'!BE9+'Express-Lhr'!BG9+'Express-Isl'!BG9</f>
        <v>16038</v>
      </c>
      <c r="BF9" s="349"/>
      <c r="BG9" s="59">
        <f ca="1">SUM(OFFSET(BG9,0,-1,):OFFSET(BG9,0,-12))</f>
        <v>51379</v>
      </c>
      <c r="BH9" s="13">
        <f ca="1">BG9/$BG$12</f>
        <v>1.5712333320795028E-2</v>
      </c>
    </row>
    <row r="10" spans="1:84" ht="15" x14ac:dyDescent="0.2">
      <c r="A10" s="14"/>
      <c r="B10" s="60" t="s">
        <v>76</v>
      </c>
      <c r="C10" s="46">
        <f>'Express-Khi'!C10+'Express-Lhr'!C10+'Express-Isl'!C10</f>
        <v>6012</v>
      </c>
      <c r="D10" s="46">
        <f>'Express-Khi'!D10+'Express-Lhr'!D10+'Express-Isl'!D10</f>
        <v>3348</v>
      </c>
      <c r="E10" s="46">
        <f>'Express-Khi'!E10+'Express-Lhr'!E10+'Express-Isl'!E10</f>
        <v>3564</v>
      </c>
      <c r="F10" s="46">
        <f>'Express-Khi'!F10+'Express-Lhr'!F10+'Express-Isl'!F10</f>
        <v>888</v>
      </c>
      <c r="G10" s="46">
        <f>'Express-Khi'!G10+'Express-Lhr'!G10+'Express-Isl'!G10</f>
        <v>1703</v>
      </c>
      <c r="H10" s="46">
        <f>'Express-Khi'!H10+'Express-Lhr'!H10+'Express-Isl'!H10</f>
        <v>7152</v>
      </c>
      <c r="I10" s="46">
        <f>'Express-Khi'!I10+'Express-Lhr'!I10+'Express-Isl'!I10</f>
        <v>3456</v>
      </c>
      <c r="J10" s="46">
        <f>'Express-Khi'!J10+'Express-Lhr'!J10+'Express-Isl'!J10</f>
        <v>10561</v>
      </c>
      <c r="K10" s="46">
        <f>'Express-Khi'!K10+'Express-Lhr'!K10+'Express-Isl'!K10</f>
        <v>28620</v>
      </c>
      <c r="L10" s="46">
        <f>'Express-Khi'!L10+'Express-Lhr'!L10+'Express-Isl'!L10</f>
        <v>8964</v>
      </c>
      <c r="M10" s="46">
        <f>'Express-Khi'!M10+'Express-Lhr'!M10+'Express-Isl'!M10</f>
        <v>4644</v>
      </c>
      <c r="N10" s="46">
        <f>'Express-Khi'!N10+'Express-Lhr'!N10+'Express-Isl'!N10</f>
        <v>10909</v>
      </c>
      <c r="O10" s="46">
        <f>'Express-Khi'!O10+'Express-Lhr'!O10+'Express-Isl'!O10</f>
        <v>8868</v>
      </c>
      <c r="P10" s="46">
        <f>'Express-Khi'!P10+'Express-Lhr'!P10+'Express-Isl'!P10</f>
        <v>3888</v>
      </c>
      <c r="Q10" s="46">
        <f>'Express-Khi'!Q10+'Express-Lhr'!Q10+'Express-Isl'!Q10</f>
        <v>7308</v>
      </c>
      <c r="R10" s="46">
        <f>'Express-Khi'!R10+'Express-Lhr'!R10+'Express-Isl'!R10</f>
        <v>1728</v>
      </c>
      <c r="S10" s="46">
        <f>'Express-Khi'!S10+'Express-Lhr'!S10+'Express-Isl'!S10</f>
        <v>1728</v>
      </c>
      <c r="T10" s="46">
        <f>'Express-Khi'!T10+'Express-Lhr'!T10+'Express-Isl'!T10</f>
        <v>3564</v>
      </c>
      <c r="U10" s="46">
        <f>'Express-Khi'!U10+'Express-Lhr'!U10+'Express-Isl'!U10</f>
        <v>7560</v>
      </c>
      <c r="V10" s="46">
        <f>'Express-Khi'!V10+'Express-Lhr'!V10+'Express-Isl'!V10</f>
        <v>39798</v>
      </c>
      <c r="W10" s="46">
        <f>'Express-Khi'!W10+'Express-Lhr'!W10+'Express-Isl'!W10</f>
        <v>4247</v>
      </c>
      <c r="X10" s="46">
        <f>'Express-Khi'!X10+'Express-Lhr'!X10+'Express-Isl'!X10</f>
        <v>7476</v>
      </c>
      <c r="Y10" s="46">
        <f>'Express-Khi'!Y10+'Express-Lhr'!Y10+'Express-Isl'!Y10</f>
        <v>1296</v>
      </c>
      <c r="Z10" s="46">
        <f>'Express-Khi'!Z10+'Express-Lhr'!Z10+'Express-Isl'!Z10</f>
        <v>16332</v>
      </c>
      <c r="AA10" s="46">
        <f>'Express-Khi'!AA10+'Express-Lhr'!AA10+'Express-Isl'!AA10</f>
        <v>4356</v>
      </c>
      <c r="AB10" s="46">
        <f>'Express-Khi'!AB10+'Express-Lhr'!AB10+'Express-Isl'!AB10</f>
        <v>2792</v>
      </c>
      <c r="AC10" s="46">
        <f>'Express-Khi'!AC10+'Express-Lhr'!AC10+'Express-Isl'!AC10</f>
        <v>4152</v>
      </c>
      <c r="AD10" s="46">
        <f>'Express-Khi'!AD10+'Express-Lhr'!AD10+'Express-Isl'!AD10</f>
        <v>756</v>
      </c>
      <c r="AE10" s="46">
        <f>'Express-Khi'!AE10+'Express-Lhr'!AE10+'Express-Isl'!AE10</f>
        <v>1660</v>
      </c>
      <c r="AF10" s="46">
        <f>'Express-Khi'!AF10+'Express-Lhr'!AF10+'Express-Isl'!AF10</f>
        <v>16248</v>
      </c>
      <c r="AG10" s="46">
        <f>'Express-Khi'!AG10+'Express-Lhr'!AG10+'Express-Isl'!AG10</f>
        <v>17820</v>
      </c>
      <c r="AH10" s="46">
        <f>'Express-Khi'!AH10+'Express-Lhr'!AH10+'Express-Isl'!AH10</f>
        <v>8812</v>
      </c>
      <c r="AI10" s="46">
        <f>'Express-Khi'!AI10+'Express-Lhr'!AI10+'Express-Isl'!AI10</f>
        <v>7344</v>
      </c>
      <c r="AJ10" s="46">
        <f>'Express-Khi'!AJ10+'Express-Lhr'!AJ10+'Express-Isl'!AJ10</f>
        <v>9510</v>
      </c>
      <c r="AK10" s="46">
        <f>'Express-Khi'!AK10+'Express-Lhr'!AK10+'Express-Isl'!AK10</f>
        <v>2340</v>
      </c>
      <c r="AL10" s="46">
        <f>'Express-Khi'!AL10+'Express-Lhr'!AL10+'Express-Isl'!AL10</f>
        <v>10164</v>
      </c>
      <c r="AM10" s="46">
        <f>'Express-Khi'!AM10+'Express-Lhr'!AM10+'Express-Isl'!AM10</f>
        <v>13591</v>
      </c>
      <c r="AN10" s="46">
        <f>'Express-Khi'!AN10+'Express-Lhr'!AN10+'Express-Isl'!AN10</f>
        <v>2052</v>
      </c>
      <c r="AO10" s="46">
        <f>'Express-Khi'!AO10+'Express-Lhr'!AO10+'Express-Isl'!AO10</f>
        <v>2496</v>
      </c>
      <c r="AP10" s="46">
        <f>'Express-Khi'!AP10+'Express-Lhr'!AP10+'Express-Isl'!AP10</f>
        <v>1296</v>
      </c>
      <c r="AQ10" s="46">
        <f>'Express-Khi'!AQ10+'Express-Lhr'!AQ10+'Express-Isl'!AQ10</f>
        <v>2416</v>
      </c>
      <c r="AR10" s="46">
        <f>'Express-Khi'!AR10+'Express-Lhr'!AR10+'Express-Isl'!AR10</f>
        <v>13861</v>
      </c>
      <c r="AS10" s="46">
        <f>'Express-Khi'!AS10+'Express-Lhr'!AS10+'Express-Isl'!AS10</f>
        <v>14729</v>
      </c>
      <c r="AT10" s="46">
        <f>'Express-Khi'!AT10+'Express-Lhr'!AT10+'Express-Isl'!AT10</f>
        <v>8712</v>
      </c>
      <c r="AU10" s="46">
        <f>'Express-Khi'!AU10+'Express-Lhr'!AU10+'Express-Isl'!AU10</f>
        <v>7884</v>
      </c>
      <c r="AV10" s="46">
        <f>'Express-Khi'!AV10+'Express-Lhr'!AV10+'Express-Isl'!AV10</f>
        <v>2700</v>
      </c>
      <c r="AW10" s="349">
        <f>'Express-Khi'!AW10+'Express-Lhr'!AW10+'Express-Isl'!AW10</f>
        <v>66362</v>
      </c>
      <c r="AX10" s="349">
        <f>'Express-Khi'!AX10+'Express-Lhr'!AX10+'Express-Isl'!AX10</f>
        <v>6100</v>
      </c>
      <c r="AY10" s="349">
        <f>'Express-Khi'!AY10+'Express-Lhr'!AY10+'Express-Isl'!AY10</f>
        <v>10296</v>
      </c>
      <c r="AZ10" s="349">
        <f>'Express-Khi'!AZ10+'Express-Lhr'!AZ10+'Express-Isl'!AZ10</f>
        <v>57332</v>
      </c>
      <c r="BA10" s="349">
        <f>'Express-Khi'!BA10+'Express-Lhr'!BA10+'Express-Isl'!BA10</f>
        <v>3906</v>
      </c>
      <c r="BB10" s="349">
        <f>'Express-Khi'!BB10+'Express-Lhr'!BB10+'Express-Isl'!BB10</f>
        <v>0</v>
      </c>
      <c r="BC10" s="349">
        <f>'Express-Khi'!BC10+'Express-Lhr'!BC10+'Express-Isl'!BC10</f>
        <v>3132</v>
      </c>
      <c r="BD10" s="349">
        <f>'Express-Khi'!BD10+'Express-Lhr'!BD10+'Express-Isl'!BD10</f>
        <v>10556</v>
      </c>
      <c r="BE10" s="349">
        <f ca="1">'Express-Khi'!BE10+'Express-Lhr'!BG10+'Express-Isl'!BG10</f>
        <v>84910</v>
      </c>
      <c r="BF10" s="349"/>
      <c r="BG10" s="59">
        <f ca="1">SUM(OFFSET(BG10,0,-1,):OFFSET(BG10,0,-12))</f>
        <v>253178</v>
      </c>
      <c r="BH10" s="13">
        <f ca="1">BG10/$BG$12</f>
        <v>7.7424962056331245E-2</v>
      </c>
    </row>
    <row r="11" spans="1:84" ht="15" x14ac:dyDescent="0.2">
      <c r="A11" s="14"/>
      <c r="B11" s="58" t="s">
        <v>77</v>
      </c>
      <c r="C11" s="46">
        <f>'Express-Khi'!C11+'Express-Lhr'!C11+'Express-Isl'!C11</f>
        <v>105611</v>
      </c>
      <c r="D11" s="46">
        <f>'Express-Khi'!D11+'Express-Lhr'!D11+'Express-Isl'!D11</f>
        <v>66703</v>
      </c>
      <c r="E11" s="46">
        <f>'Express-Khi'!E11+'Express-Lhr'!E11+'Express-Isl'!E11</f>
        <v>74682</v>
      </c>
      <c r="F11" s="46">
        <f>'Express-Khi'!F11+'Express-Lhr'!F11+'Express-Isl'!F11</f>
        <v>68742</v>
      </c>
      <c r="G11" s="46">
        <f>'Express-Khi'!G11+'Express-Lhr'!G11+'Express-Isl'!G11</f>
        <v>76179</v>
      </c>
      <c r="H11" s="46">
        <f>'Express-Khi'!H11+'Express-Lhr'!H11+'Express-Isl'!H11</f>
        <v>79798</v>
      </c>
      <c r="I11" s="46">
        <f>'Express-Khi'!I11+'Express-Lhr'!I11+'Express-Isl'!I11</f>
        <v>66476</v>
      </c>
      <c r="J11" s="46">
        <f>'Express-Khi'!J11+'Express-Lhr'!J11+'Express-Isl'!J11</f>
        <v>66131</v>
      </c>
      <c r="K11" s="46">
        <f>'Express-Khi'!K11+'Express-Lhr'!K11+'Express-Isl'!K11</f>
        <v>159705</v>
      </c>
      <c r="L11" s="46">
        <f>'Express-Khi'!L11+'Express-Lhr'!L11+'Express-Isl'!L11</f>
        <v>85474</v>
      </c>
      <c r="M11" s="46">
        <f>'Express-Khi'!M11+'Express-Lhr'!M11+'Express-Isl'!M11</f>
        <v>90539</v>
      </c>
      <c r="N11" s="46">
        <f>'Express-Khi'!N11+'Express-Lhr'!N11+'Express-Isl'!N11</f>
        <v>97679</v>
      </c>
      <c r="O11" s="46">
        <f>'Express-Khi'!O11+'Express-Lhr'!O11+'Express-Isl'!O11</f>
        <v>89016</v>
      </c>
      <c r="P11" s="46">
        <f>'Express-Khi'!P11+'Express-Lhr'!P11+'Express-Isl'!P11</f>
        <v>73682</v>
      </c>
      <c r="Q11" s="46">
        <f>'Express-Khi'!Q11+'Express-Lhr'!Q11+'Express-Isl'!Q11</f>
        <v>34602</v>
      </c>
      <c r="R11" s="46">
        <f>'Express-Khi'!R11+'Express-Lhr'!R11+'Express-Isl'!R11</f>
        <v>50751</v>
      </c>
      <c r="S11" s="46">
        <f>'Express-Khi'!S11+'Express-Lhr'!S11+'Express-Isl'!S11</f>
        <v>92787</v>
      </c>
      <c r="T11" s="46">
        <f>'Express-Khi'!T11+'Express-Lhr'!T11+'Express-Isl'!T11</f>
        <v>83658</v>
      </c>
      <c r="U11" s="46">
        <f>'Express-Khi'!U11+'Express-Lhr'!U11+'Express-Isl'!U11</f>
        <v>78587</v>
      </c>
      <c r="V11" s="46">
        <f>'Express-Khi'!V11+'Express-Lhr'!V11+'Express-Isl'!V11</f>
        <v>82191</v>
      </c>
      <c r="W11" s="46">
        <f>'Express-Khi'!W11+'Express-Lhr'!W11+'Express-Isl'!W11</f>
        <v>120998</v>
      </c>
      <c r="X11" s="46">
        <f>'Express-Khi'!X11+'Express-Lhr'!X11+'Express-Isl'!X11</f>
        <v>116236</v>
      </c>
      <c r="Y11" s="46">
        <f>'Express-Khi'!Y11+'Express-Lhr'!Y11+'Express-Isl'!Y11</f>
        <v>113907</v>
      </c>
      <c r="Z11" s="46">
        <f>'Express-Khi'!Z11+'Express-Lhr'!Z11+'Express-Isl'!Z11</f>
        <v>78812</v>
      </c>
      <c r="AA11" s="46">
        <f>'Express-Khi'!AA11+'Express-Lhr'!AA11+'Express-Isl'!AA11</f>
        <v>85257</v>
      </c>
      <c r="AB11" s="46">
        <f>'Express-Khi'!AB11+'Express-Lhr'!AB11+'Express-Isl'!AB11</f>
        <v>99070</v>
      </c>
      <c r="AC11" s="46">
        <f>'Express-Khi'!AC11+'Express-Lhr'!AC11+'Express-Isl'!AC11</f>
        <v>105186</v>
      </c>
      <c r="AD11" s="46">
        <f>'Express-Khi'!AD11+'Express-Lhr'!AD11+'Express-Isl'!AD11</f>
        <v>94626</v>
      </c>
      <c r="AE11" s="46">
        <f>'Express-Khi'!AE11+'Express-Lhr'!AE11+'Express-Isl'!AE11</f>
        <v>113995</v>
      </c>
      <c r="AF11" s="46">
        <f>'Express-Khi'!AF11+'Express-Lhr'!AF11+'Express-Isl'!AF11</f>
        <v>115010</v>
      </c>
      <c r="AG11" s="46">
        <f>'Express-Khi'!AG11+'Express-Lhr'!AG11+'Express-Isl'!AG11</f>
        <v>111747</v>
      </c>
      <c r="AH11" s="46">
        <f>'Express-Khi'!AH11+'Express-Lhr'!AH11+'Express-Isl'!AH11</f>
        <v>160402</v>
      </c>
      <c r="AI11" s="46">
        <f>'Express-Khi'!AI11+'Express-Lhr'!AI11+'Express-Isl'!AI11</f>
        <v>109538</v>
      </c>
      <c r="AJ11" s="46">
        <f>'Express-Khi'!AJ11+'Express-Lhr'!AJ11+'Express-Isl'!AJ11</f>
        <v>114824</v>
      </c>
      <c r="AK11" s="46">
        <f>'Express-Khi'!AK11+'Express-Lhr'!AK11+'Express-Isl'!AK11</f>
        <v>103604</v>
      </c>
      <c r="AL11" s="46">
        <f>'Express-Khi'!AL11+'Express-Lhr'!AL11+'Express-Isl'!AL11</f>
        <v>114534</v>
      </c>
      <c r="AM11" s="46">
        <f>'Express-Khi'!AM11+'Express-Lhr'!AM11+'Express-Isl'!AM11</f>
        <v>83821</v>
      </c>
      <c r="AN11" s="46">
        <f>'Express-Khi'!AN11+'Express-Lhr'!AN11+'Express-Isl'!AN11</f>
        <v>101905</v>
      </c>
      <c r="AO11" s="46">
        <f>'Express-Khi'!AO11+'Express-Lhr'!AO11+'Express-Isl'!AO11</f>
        <v>124605</v>
      </c>
      <c r="AP11" s="46">
        <f>'Express-Khi'!AP11+'Express-Lhr'!AP11+'Express-Isl'!AP11</f>
        <v>101296</v>
      </c>
      <c r="AQ11" s="46">
        <f>'Express-Khi'!AQ11+'Express-Lhr'!AQ11+'Express-Isl'!AQ11</f>
        <v>130023</v>
      </c>
      <c r="AR11" s="46">
        <f>'Express-Khi'!AR11+'Express-Lhr'!AR11+'Express-Isl'!AR11</f>
        <v>133046</v>
      </c>
      <c r="AS11" s="46">
        <f>'Express-Khi'!AS11+'Express-Lhr'!AS11+'Express-Isl'!AS11</f>
        <v>115987</v>
      </c>
      <c r="AT11" s="46">
        <f>'Express-Khi'!AT11+'Express-Lhr'!AT11+'Express-Isl'!AT11</f>
        <v>121305</v>
      </c>
      <c r="AU11" s="46">
        <f>'Express-Khi'!AU11+'Express-Lhr'!AU11+'Express-Isl'!AU11</f>
        <v>129311</v>
      </c>
      <c r="AV11" s="46">
        <f>'Express-Khi'!AV11+'Express-Lhr'!AV11+'Express-Isl'!AV11</f>
        <v>110178</v>
      </c>
      <c r="AW11" s="349">
        <f>'Express-Khi'!AW11+'Express-Lhr'!AW11+'Express-Isl'!AW11</f>
        <v>120619</v>
      </c>
      <c r="AX11" s="349">
        <f>'Express-Khi'!AX11+'Express-Lhr'!AX11+'Express-Isl'!AX11</f>
        <v>130667</v>
      </c>
      <c r="AY11" s="349">
        <f>'Express-Khi'!AY11+'Express-Lhr'!AY11+'Express-Isl'!AY11</f>
        <v>126371</v>
      </c>
      <c r="AZ11" s="349">
        <f>'Express-Khi'!AZ11+'Express-Lhr'!AZ11+'Express-Isl'!AZ11</f>
        <v>128848</v>
      </c>
      <c r="BA11" s="349">
        <f>'Express-Khi'!BA11+'Express-Lhr'!BA11+'Express-Isl'!BA11</f>
        <v>135904</v>
      </c>
      <c r="BB11" s="349">
        <f>'Express-Khi'!BB11+'Express-Lhr'!BB11+'Express-Isl'!BB11</f>
        <v>105230</v>
      </c>
      <c r="BC11" s="349">
        <f>'Express-Khi'!BC11+'Express-Lhr'!BC11+'Express-Isl'!BC11</f>
        <v>140367</v>
      </c>
      <c r="BD11" s="349">
        <f>'Express-Khi'!BD11+'Express-Lhr'!BD11+'Express-Isl'!BD11</f>
        <v>120700</v>
      </c>
      <c r="BE11" s="349">
        <f ca="1">'Express-Khi'!BE11+'Express-Lhr'!BG11+'Express-Isl'!BG11</f>
        <v>1084039</v>
      </c>
      <c r="BF11" s="349"/>
      <c r="BG11" s="59">
        <f ca="1">SUM(OFFSET(BG11,0,-1,):OFFSET(BG11,0,-12))</f>
        <v>2332234</v>
      </c>
      <c r="BH11" s="13">
        <f ca="1">BG11/$BG$12</f>
        <v>0.7132259870782045</v>
      </c>
    </row>
    <row r="12" spans="1:84" ht="15" x14ac:dyDescent="0.2">
      <c r="A12" s="14"/>
      <c r="B12" s="68" t="s">
        <v>25</v>
      </c>
      <c r="C12" s="69">
        <f t="shared" ref="C12:T12" si="0">C10+C9+C8+C7+C11</f>
        <v>174118</v>
      </c>
      <c r="D12" s="69">
        <f t="shared" si="0"/>
        <v>115658</v>
      </c>
      <c r="E12" s="69">
        <f t="shared" si="0"/>
        <v>142975</v>
      </c>
      <c r="F12" s="69">
        <f t="shared" si="0"/>
        <v>132260</v>
      </c>
      <c r="G12" s="69">
        <f t="shared" si="0"/>
        <v>119527</v>
      </c>
      <c r="H12" s="69">
        <f t="shared" si="0"/>
        <v>150490</v>
      </c>
      <c r="I12" s="69">
        <f t="shared" si="0"/>
        <v>126110</v>
      </c>
      <c r="J12" s="69">
        <f t="shared" si="0"/>
        <v>128366</v>
      </c>
      <c r="K12" s="69">
        <f t="shared" si="0"/>
        <v>236181</v>
      </c>
      <c r="L12" s="69">
        <f t="shared" si="0"/>
        <v>167144</v>
      </c>
      <c r="M12" s="69">
        <f t="shared" si="0"/>
        <v>153326</v>
      </c>
      <c r="N12" s="69">
        <f t="shared" si="0"/>
        <v>150369</v>
      </c>
      <c r="O12" s="69">
        <f t="shared" si="0"/>
        <v>139330</v>
      </c>
      <c r="P12" s="69">
        <f t="shared" si="0"/>
        <v>142242</v>
      </c>
      <c r="Q12" s="69">
        <f t="shared" si="0"/>
        <v>110111</v>
      </c>
      <c r="R12" s="69">
        <f t="shared" si="0"/>
        <v>94404</v>
      </c>
      <c r="S12" s="69">
        <f t="shared" si="0"/>
        <v>143282</v>
      </c>
      <c r="T12" s="69">
        <f t="shared" si="0"/>
        <v>130377</v>
      </c>
      <c r="U12" s="69">
        <f t="shared" ref="U12:BG12" si="1">U10+U9+U8+U7+U11</f>
        <v>134535</v>
      </c>
      <c r="V12" s="69">
        <f t="shared" si="1"/>
        <v>162109</v>
      </c>
      <c r="W12" s="69">
        <f t="shared" si="1"/>
        <v>180579</v>
      </c>
      <c r="X12" s="69">
        <f t="shared" si="1"/>
        <v>208647</v>
      </c>
      <c r="Y12" s="69">
        <f t="shared" si="1"/>
        <v>177211</v>
      </c>
      <c r="Z12" s="69">
        <f t="shared" si="1"/>
        <v>149649</v>
      </c>
      <c r="AA12" s="69">
        <f t="shared" si="1"/>
        <v>137675</v>
      </c>
      <c r="AB12" s="69">
        <f t="shared" si="1"/>
        <v>147975</v>
      </c>
      <c r="AC12" s="69">
        <f t="shared" si="1"/>
        <v>173684</v>
      </c>
      <c r="AD12" s="69">
        <f t="shared" si="1"/>
        <v>140854</v>
      </c>
      <c r="AE12" s="69">
        <f t="shared" si="1"/>
        <v>157173</v>
      </c>
      <c r="AF12" s="69">
        <f t="shared" si="1"/>
        <v>190171</v>
      </c>
      <c r="AG12" s="69">
        <f t="shared" si="1"/>
        <v>177915</v>
      </c>
      <c r="AH12" s="69">
        <f t="shared" si="1"/>
        <v>231045</v>
      </c>
      <c r="AI12" s="69">
        <f t="shared" si="1"/>
        <v>172091</v>
      </c>
      <c r="AJ12" s="69">
        <f t="shared" si="1"/>
        <v>183605</v>
      </c>
      <c r="AK12" s="69">
        <f t="shared" si="1"/>
        <v>146180</v>
      </c>
      <c r="AL12" s="69">
        <f t="shared" si="1"/>
        <v>176605</v>
      </c>
      <c r="AM12" s="69">
        <f t="shared" si="1"/>
        <v>138634</v>
      </c>
      <c r="AN12" s="69">
        <f t="shared" si="1"/>
        <v>142017</v>
      </c>
      <c r="AO12" s="69">
        <f t="shared" si="1"/>
        <v>201793</v>
      </c>
      <c r="AP12" s="69">
        <f t="shared" si="1"/>
        <v>142196</v>
      </c>
      <c r="AQ12" s="69">
        <f t="shared" si="1"/>
        <v>178714</v>
      </c>
      <c r="AR12" s="69">
        <f t="shared" si="1"/>
        <v>202207</v>
      </c>
      <c r="AS12" s="69">
        <f t="shared" ref="AS12:AT12" si="2">AS10+AS9+AS8+AS7+AS11</f>
        <v>174510</v>
      </c>
      <c r="AT12" s="69">
        <f t="shared" si="2"/>
        <v>176483</v>
      </c>
      <c r="AU12" s="69">
        <f t="shared" ref="AU12:AW12" si="3">AU10+AU9+AU8+AU7+AU11</f>
        <v>188506</v>
      </c>
      <c r="AV12" s="69">
        <f t="shared" si="3"/>
        <v>157401</v>
      </c>
      <c r="AW12" s="69">
        <f t="shared" si="3"/>
        <v>234388</v>
      </c>
      <c r="AX12" s="69">
        <f t="shared" ref="AX12:AZ12" si="4">AX10+AX9+AX8+AX7+AX11</f>
        <v>177631</v>
      </c>
      <c r="AY12" s="69">
        <f t="shared" si="4"/>
        <v>172572</v>
      </c>
      <c r="AZ12" s="69">
        <f t="shared" si="4"/>
        <v>220756</v>
      </c>
      <c r="BA12" s="69">
        <f t="shared" ref="BA12:BB12" si="5">BA10+BA9+BA8+BA7+BA11</f>
        <v>199706</v>
      </c>
      <c r="BB12" s="69">
        <f t="shared" si="5"/>
        <v>142639</v>
      </c>
      <c r="BC12" s="69">
        <f t="shared" ref="BC12:BD12" si="6">BC10+BC9+BC8+BC7+BC11</f>
        <v>178464</v>
      </c>
      <c r="BD12" s="69">
        <f t="shared" si="6"/>
        <v>171061</v>
      </c>
      <c r="BE12" s="69">
        <f t="shared" ref="BE12" ca="1" si="7">BE10+BE9+BE8+BE7+BE11</f>
        <v>1426855</v>
      </c>
      <c r="BF12" s="69"/>
      <c r="BG12" s="69">
        <f t="shared" ca="1" si="1"/>
        <v>3269979</v>
      </c>
    </row>
    <row r="13" spans="1:84" ht="7.5" customHeight="1" thickBot="1" x14ac:dyDescent="0.25">
      <c r="A13" s="11"/>
      <c r="B13" s="127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128"/>
    </row>
    <row r="14" spans="1:84" ht="20.100000000000001" customHeight="1" outlineLevel="1" thickBot="1" x14ac:dyDescent="0.25">
      <c r="A14" s="117" t="s">
        <v>29</v>
      </c>
      <c r="B14" s="129" t="s">
        <v>14</v>
      </c>
      <c r="C14" s="46">
        <f>'Express-Khi'!C14+'Express-Lhr'!C14+'Express-Isl'!C14</f>
        <v>23938</v>
      </c>
      <c r="D14" s="46">
        <f>'Express-Khi'!D14+'Express-Lhr'!D14+'Express-Isl'!D14</f>
        <v>11457</v>
      </c>
      <c r="E14" s="46">
        <f>'Express-Khi'!E14+'Express-Lhr'!E14+'Express-Isl'!E14</f>
        <v>35595</v>
      </c>
      <c r="F14" s="46">
        <f>'Express-Khi'!F14+'Express-Lhr'!F14+'Express-Isl'!F14</f>
        <v>30319</v>
      </c>
      <c r="G14" s="46">
        <f>'Express-Khi'!G14+'Express-Lhr'!G14+'Express-Isl'!G14</f>
        <v>12827</v>
      </c>
      <c r="H14" s="46">
        <f>'Express-Khi'!H14+'Express-Lhr'!H14+'Express-Isl'!H14</f>
        <v>25698</v>
      </c>
      <c r="I14" s="46">
        <f>'Express-Khi'!I14+'Express-Lhr'!I14+'Express-Isl'!I14</f>
        <v>14644</v>
      </c>
      <c r="J14" s="46">
        <f>'Express-Khi'!J14+'Express-Lhr'!J14+'Express-Isl'!J14</f>
        <v>23210</v>
      </c>
      <c r="K14" s="46">
        <f>'Express-Khi'!K14+'Express-Lhr'!K14+'Express-Isl'!K14</f>
        <v>30129</v>
      </c>
      <c r="L14" s="46">
        <f>'Express-Khi'!L14+'Express-Lhr'!L14+'Express-Isl'!L14</f>
        <v>43765</v>
      </c>
      <c r="M14" s="46">
        <f>'Express-Khi'!M14+'Express-Lhr'!M14+'Express-Isl'!M14</f>
        <v>20131</v>
      </c>
      <c r="N14" s="46">
        <f>'Express-Khi'!N14+'Express-Lhr'!N14+'Express-Isl'!N14</f>
        <v>14723</v>
      </c>
      <c r="O14" s="46">
        <f>'Express-Khi'!O14+'Express-Lhr'!O14+'Express-Isl'!O14</f>
        <v>15991</v>
      </c>
      <c r="P14" s="46">
        <f>'Express-Khi'!P14+'Express-Lhr'!P14+'Express-Isl'!P14</f>
        <v>18420</v>
      </c>
      <c r="Q14" s="46">
        <f>'Express-Khi'!Q14+'Express-Lhr'!Q14+'Express-Isl'!Q14</f>
        <v>26533</v>
      </c>
      <c r="R14" s="46">
        <f>'Express-Khi'!R14+'Express-Lhr'!R14+'Express-Isl'!R14</f>
        <v>19432</v>
      </c>
      <c r="S14" s="46">
        <f>'Express-Khi'!S14+'Express-Lhr'!S14+'Express-Isl'!S14</f>
        <v>11532</v>
      </c>
      <c r="T14" s="46">
        <f>'Express-Khi'!T14+'Express-Lhr'!T14+'Express-Isl'!T14</f>
        <v>16771</v>
      </c>
      <c r="U14" s="46">
        <f>'Express-Khi'!U14+'Express-Lhr'!U14+'Express-Isl'!U14</f>
        <v>9172</v>
      </c>
      <c r="V14" s="46">
        <f>'Express-Khi'!V14+'Express-Lhr'!V14+'Express-Isl'!V14</f>
        <v>13413</v>
      </c>
      <c r="W14" s="46">
        <f>'Express-Khi'!W14+'Express-Lhr'!W14+'Express-Isl'!W14</f>
        <v>25760</v>
      </c>
      <c r="X14" s="46">
        <f>'Express-Khi'!X14+'Express-Lhr'!X14+'Express-Isl'!X14</f>
        <v>45013</v>
      </c>
      <c r="Y14" s="46">
        <f>'Express-Khi'!Y14+'Express-Lhr'!Y14+'Express-Isl'!Y14</f>
        <v>17447</v>
      </c>
      <c r="Z14" s="46">
        <f>'Express-Khi'!Z14+'Express-Lhr'!Z14+'Express-Isl'!Z14</f>
        <v>21394</v>
      </c>
      <c r="AA14" s="46">
        <f>'Express-Khi'!AA14+'Express-Lhr'!AA14+'Express-Isl'!AA14</f>
        <v>10769</v>
      </c>
      <c r="AB14" s="46">
        <f>'Express-Khi'!AB14+'Express-Lhr'!AB14+'Express-Isl'!AB14</f>
        <v>8450</v>
      </c>
      <c r="AC14" s="46">
        <f>'Express-Khi'!AC14+'Express-Lhr'!AC14+'Express-Isl'!AC14</f>
        <v>38643</v>
      </c>
      <c r="AD14" s="46">
        <f>'Express-Khi'!AD14+'Express-Lhr'!AD14+'Express-Isl'!AD14</f>
        <v>31732</v>
      </c>
      <c r="AE14" s="46">
        <f>'Express-Khi'!AE14+'Express-Lhr'!AE14+'Express-Isl'!AE14</f>
        <v>33690</v>
      </c>
      <c r="AF14" s="46">
        <f>'Express-Khi'!AF14+'Express-Lhr'!AF14+'Express-Isl'!AF14</f>
        <v>40412</v>
      </c>
      <c r="AG14" s="46">
        <f>'Express-Khi'!AG14+'Express-Lhr'!AG14+'Express-Isl'!AG14</f>
        <v>24459</v>
      </c>
      <c r="AH14" s="46">
        <f>'Express-Khi'!AH14+'Express-Lhr'!AH14+'Express-Isl'!AH14</f>
        <v>18775</v>
      </c>
      <c r="AI14" s="46">
        <f>'Express-Khi'!AI14+'Express-Lhr'!AI14+'Express-Isl'!AI14</f>
        <v>25227</v>
      </c>
      <c r="AJ14" s="46">
        <f>'Express-Khi'!AJ14+'Express-Lhr'!AJ14+'Express-Isl'!AJ14</f>
        <v>71134</v>
      </c>
      <c r="AK14" s="46">
        <f>'Express-Khi'!AK14+'Express-Lhr'!AK14+'Express-Isl'!AK14</f>
        <v>20129</v>
      </c>
      <c r="AL14" s="46">
        <f>'Express-Khi'!AL14+'Express-Lhr'!AL14+'Express-Isl'!AL14</f>
        <v>21991</v>
      </c>
      <c r="AM14" s="46">
        <f>'Express-Khi'!AM14+'Express-Lhr'!AM14+'Express-Isl'!AM14</f>
        <v>20147</v>
      </c>
      <c r="AN14" s="46">
        <f>'Express-Khi'!AN14+'Express-Lhr'!AN14+'Express-Isl'!AN14</f>
        <v>23043</v>
      </c>
      <c r="AO14" s="46">
        <f>'Express-Khi'!AO14+'Express-Lhr'!AO14+'Express-Isl'!AO14</f>
        <v>26728</v>
      </c>
      <c r="AP14" s="46">
        <f>'Express-Khi'!AP14+'Express-Lhr'!AP14+'Express-Isl'!AP14</f>
        <v>43073</v>
      </c>
      <c r="AQ14" s="46">
        <f>'Express-Khi'!AQ14+'Express-Lhr'!AQ14+'Express-Isl'!AQ14</f>
        <v>33645</v>
      </c>
      <c r="AR14" s="46">
        <f>'Express-Khi'!AR14+'Express-Lhr'!AR14+'Express-Isl'!AR14</f>
        <v>19998</v>
      </c>
      <c r="AS14" s="46">
        <f>'Express-Khi'!AS14+'Express-Lhr'!AS14+'Express-Isl'!AS14</f>
        <v>12999</v>
      </c>
      <c r="AT14" s="46">
        <f>'Express-Khi'!AT14+'Express-Lhr'!AT14+'Express-Isl'!AT14</f>
        <v>13564</v>
      </c>
      <c r="AU14" s="46">
        <f>'Express-Khi'!AU14+'Express-Lhr'!AU14+'Express-Isl'!AU14</f>
        <v>41309</v>
      </c>
      <c r="AV14" s="46">
        <f>'Express-Khi'!AV14+'Express-Lhr'!AV14+'Express-Isl'!AV14</f>
        <v>60639</v>
      </c>
      <c r="AW14" s="46">
        <f>'Express-Khi'!AW14+'Express-Lhr'!AW14+'Express-Isl'!AW14</f>
        <v>25435</v>
      </c>
      <c r="AX14" s="46">
        <f>'Express-Khi'!AX14+'Express-Lhr'!AX14+'Express-Isl'!AX14</f>
        <v>22954</v>
      </c>
      <c r="AY14" s="46">
        <f>'Express-Khi'!AY14+'Express-Lhr'!AY14+'Express-Isl'!AY14</f>
        <v>20499</v>
      </c>
      <c r="AZ14" s="46">
        <f>'Express-Khi'!AZ14+'Express-Lhr'!AZ14+'Express-Isl'!AZ14</f>
        <v>23919</v>
      </c>
      <c r="BA14" s="46">
        <f>'Express-Khi'!BA14+'Express-Lhr'!BA14+'Express-Isl'!BA14</f>
        <v>33294</v>
      </c>
      <c r="BB14" s="46">
        <f>'Express-Khi'!BB14+'Express-Lhr'!BB14+'Express-Isl'!BB14</f>
        <v>29402</v>
      </c>
      <c r="BC14" s="46">
        <f>'Express-Khi'!BC14+'Express-Lhr'!BC14+'Express-Isl'!BC14</f>
        <v>17028</v>
      </c>
      <c r="BD14" s="46">
        <f>'Express-Khi'!BD14+'Express-Lhr'!BD14+'Express-Isl'!BD14</f>
        <v>17475</v>
      </c>
      <c r="BE14" s="46">
        <f ca="1">'Express-Khi'!BE14+'Express-Lhr'!BG14+'Express-Isl'!BG14</f>
        <v>161532</v>
      </c>
      <c r="BF14" s="349"/>
      <c r="BG14" s="59">
        <f ca="1">SUM(OFFSET(BG14,0,-1,):OFFSET(BG14,0,-12))</f>
        <v>453486</v>
      </c>
    </row>
    <row r="15" spans="1:84" ht="20.100000000000001" customHeight="1" outlineLevel="1" x14ac:dyDescent="0.2">
      <c r="A15" s="17"/>
      <c r="B15" s="58" t="s">
        <v>15</v>
      </c>
      <c r="C15" s="46">
        <f>'Express-Khi'!C15+'Express-Lhr'!C15+'Express-Isl'!C15</f>
        <v>1362</v>
      </c>
      <c r="D15" s="46">
        <f>'Express-Khi'!D15+'Express-Lhr'!D15+'Express-Isl'!D15</f>
        <v>1079</v>
      </c>
      <c r="E15" s="46">
        <f>'Express-Khi'!E15+'Express-Lhr'!E15+'Express-Isl'!E15</f>
        <v>973</v>
      </c>
      <c r="F15" s="46">
        <f>'Express-Khi'!F15+'Express-Lhr'!F15+'Express-Isl'!F15</f>
        <v>781</v>
      </c>
      <c r="G15" s="46">
        <f>'Express-Khi'!G15+'Express-Lhr'!G15+'Express-Isl'!G15</f>
        <v>988</v>
      </c>
      <c r="H15" s="46">
        <f>'Express-Khi'!H15+'Express-Lhr'!H15+'Express-Isl'!H15</f>
        <v>2320</v>
      </c>
      <c r="I15" s="46">
        <f>'Express-Khi'!I15+'Express-Lhr'!I15+'Express-Isl'!I15</f>
        <v>3945</v>
      </c>
      <c r="J15" s="46">
        <f>'Express-Khi'!J15+'Express-Lhr'!J15+'Express-Isl'!J15</f>
        <v>3884</v>
      </c>
      <c r="K15" s="46">
        <f>'Express-Khi'!K15+'Express-Lhr'!K15+'Express-Isl'!K15</f>
        <v>1930</v>
      </c>
      <c r="L15" s="46">
        <f>'Express-Khi'!L15+'Express-Lhr'!L15+'Express-Isl'!L15</f>
        <v>5268</v>
      </c>
      <c r="M15" s="46">
        <f>'Express-Khi'!M15+'Express-Lhr'!M15+'Express-Isl'!M15</f>
        <v>1580</v>
      </c>
      <c r="N15" s="46">
        <f>'Express-Khi'!N15+'Express-Lhr'!N15+'Express-Isl'!N15</f>
        <v>766</v>
      </c>
      <c r="O15" s="46">
        <f>'Express-Khi'!O15+'Express-Lhr'!O15+'Express-Isl'!O15</f>
        <v>1465</v>
      </c>
      <c r="P15" s="46">
        <f>'Express-Khi'!P15+'Express-Lhr'!P15+'Express-Isl'!P15</f>
        <v>986</v>
      </c>
      <c r="Q15" s="46">
        <f>'Express-Khi'!Q15+'Express-Lhr'!Q15+'Express-Isl'!Q15</f>
        <v>941</v>
      </c>
      <c r="R15" s="46">
        <f>'Express-Khi'!R15+'Express-Lhr'!R15+'Express-Isl'!R15</f>
        <v>726</v>
      </c>
      <c r="S15" s="46">
        <f>'Express-Khi'!S15+'Express-Lhr'!S15+'Express-Isl'!S15</f>
        <v>600</v>
      </c>
      <c r="T15" s="46">
        <f>'Express-Khi'!T15+'Express-Lhr'!T15+'Express-Isl'!T15</f>
        <v>722</v>
      </c>
      <c r="U15" s="46">
        <f>'Express-Khi'!U15+'Express-Lhr'!U15+'Express-Isl'!U15</f>
        <v>4859</v>
      </c>
      <c r="V15" s="46">
        <f>'Express-Khi'!V15+'Express-Lhr'!V15+'Express-Isl'!V15</f>
        <v>2720</v>
      </c>
      <c r="W15" s="46">
        <f>'Express-Khi'!W15+'Express-Lhr'!W15+'Express-Isl'!W15</f>
        <v>2992</v>
      </c>
      <c r="X15" s="46">
        <f>'Express-Khi'!X15+'Express-Lhr'!X15+'Express-Isl'!X15</f>
        <v>4029</v>
      </c>
      <c r="Y15" s="46">
        <f>'Express-Khi'!Y15+'Express-Lhr'!Y15+'Express-Isl'!Y15</f>
        <v>3563</v>
      </c>
      <c r="Z15" s="46">
        <f>'Express-Khi'!Z15+'Express-Lhr'!Z15+'Express-Isl'!Z15</f>
        <v>2724</v>
      </c>
      <c r="AA15" s="46">
        <f>'Express-Khi'!AA15+'Express-Lhr'!AA15+'Express-Isl'!AA15</f>
        <v>2831</v>
      </c>
      <c r="AB15" s="46">
        <f>'Express-Khi'!AB15+'Express-Lhr'!AB15+'Express-Isl'!AB15</f>
        <v>1657</v>
      </c>
      <c r="AC15" s="46">
        <f>'Express-Khi'!AC15+'Express-Lhr'!AC15+'Express-Isl'!AC15</f>
        <v>1089</v>
      </c>
      <c r="AD15" s="46">
        <f>'Express-Khi'!AD15+'Express-Lhr'!AD15+'Express-Isl'!AD15</f>
        <v>705</v>
      </c>
      <c r="AE15" s="46">
        <f>'Express-Khi'!AE15+'Express-Lhr'!AE15+'Express-Isl'!AE15</f>
        <v>3556</v>
      </c>
      <c r="AF15" s="46">
        <f>'Express-Khi'!AF15+'Express-Lhr'!AF15+'Express-Isl'!AF15</f>
        <v>2220</v>
      </c>
      <c r="AG15" s="46">
        <f>'Express-Khi'!AG15+'Express-Lhr'!AG15+'Express-Isl'!AG15</f>
        <v>2949</v>
      </c>
      <c r="AH15" s="46">
        <f>'Express-Khi'!AH15+'Express-Lhr'!AH15+'Express-Isl'!AH15</f>
        <v>1866</v>
      </c>
      <c r="AI15" s="46">
        <f>'Express-Khi'!AI15+'Express-Lhr'!AI15+'Express-Isl'!AI15</f>
        <v>5478</v>
      </c>
      <c r="AJ15" s="46">
        <f>'Express-Khi'!AJ15+'Express-Lhr'!AJ15+'Express-Isl'!AJ15</f>
        <v>2666</v>
      </c>
      <c r="AK15" s="46">
        <f>'Express-Khi'!AK15+'Express-Lhr'!AK15+'Express-Isl'!AK15</f>
        <v>498</v>
      </c>
      <c r="AL15" s="46">
        <f>'Express-Khi'!AL15+'Express-Lhr'!AL15+'Express-Isl'!AL15</f>
        <v>2764</v>
      </c>
      <c r="AM15" s="46">
        <f>'Express-Khi'!AM15+'Express-Lhr'!AM15+'Express-Isl'!AM15</f>
        <v>1470</v>
      </c>
      <c r="AN15" s="46">
        <f>'Express-Khi'!AN15+'Express-Lhr'!AN15+'Express-Isl'!AN15</f>
        <v>1559</v>
      </c>
      <c r="AO15" s="46">
        <f>'Express-Khi'!AO15+'Express-Lhr'!AO15+'Express-Isl'!AO15</f>
        <v>1623</v>
      </c>
      <c r="AP15" s="46">
        <f>'Express-Khi'!AP15+'Express-Lhr'!AP15+'Express-Isl'!AP15</f>
        <v>1169</v>
      </c>
      <c r="AQ15" s="46">
        <f>'Express-Khi'!AQ15+'Express-Lhr'!AQ15+'Express-Isl'!AQ15</f>
        <v>3270</v>
      </c>
      <c r="AR15" s="46">
        <f>'Express-Khi'!AR15+'Express-Lhr'!AR15+'Express-Isl'!AR15</f>
        <v>3563</v>
      </c>
      <c r="AS15" s="46">
        <f>'Express-Khi'!AS15+'Express-Lhr'!AS15+'Express-Isl'!AS15</f>
        <v>3344</v>
      </c>
      <c r="AT15" s="46">
        <f>'Express-Khi'!AT15+'Express-Lhr'!AT15+'Express-Isl'!AT15</f>
        <v>1231</v>
      </c>
      <c r="AU15" s="46">
        <f>'Express-Khi'!AU15+'Express-Lhr'!AU15+'Express-Isl'!AU15</f>
        <v>4219</v>
      </c>
      <c r="AV15" s="46">
        <f>'Express-Khi'!AV15+'Express-Lhr'!AV15+'Express-Isl'!AV15</f>
        <v>334</v>
      </c>
      <c r="AW15" s="46">
        <f>'Express-Khi'!AW15+'Express-Lhr'!AW15+'Express-Isl'!AW15</f>
        <v>291</v>
      </c>
      <c r="AX15" s="46">
        <f>'Express-Khi'!AX15+'Express-Lhr'!AX15+'Express-Isl'!AX15</f>
        <v>457</v>
      </c>
      <c r="AY15" s="46">
        <f>'Express-Khi'!AY15+'Express-Lhr'!AY15+'Express-Isl'!AY15</f>
        <v>671</v>
      </c>
      <c r="AZ15" s="46">
        <f>'Express-Khi'!AZ15+'Express-Lhr'!AZ15+'Express-Isl'!AZ15</f>
        <v>676</v>
      </c>
      <c r="BA15" s="46">
        <f>'Express-Khi'!BA15+'Express-Lhr'!BA15+'Express-Isl'!BA15</f>
        <v>318</v>
      </c>
      <c r="BB15" s="46">
        <f>'Express-Khi'!BB15+'Express-Lhr'!BB15+'Express-Isl'!BB15</f>
        <v>693</v>
      </c>
      <c r="BC15" s="46">
        <f>'Express-Khi'!BC15+'Express-Lhr'!BC15+'Express-Isl'!BC15</f>
        <v>732</v>
      </c>
      <c r="BD15" s="46">
        <f>'Express-Khi'!BD15+'Express-Lhr'!BD15+'Express-Isl'!BD15</f>
        <v>1032</v>
      </c>
      <c r="BE15" s="46">
        <f ca="1">'Express-Khi'!BE15+'Express-Lhr'!BG15+'Express-Isl'!BG15</f>
        <v>12594</v>
      </c>
      <c r="BF15" s="349"/>
      <c r="BG15" s="59">
        <f ca="1">SUM(OFFSET(BG15,0,-1,):OFFSET(BG15,0,-12))</f>
        <v>22017</v>
      </c>
    </row>
    <row r="16" spans="1:84" ht="20.100000000000001" customHeight="1" outlineLevel="1" x14ac:dyDescent="0.2">
      <c r="A16" s="14"/>
      <c r="B16" s="60" t="s">
        <v>27</v>
      </c>
      <c r="C16" s="46">
        <f>'Express-Khi'!C16+'Express-Lhr'!C16+'Express-Isl'!C16</f>
        <v>1670</v>
      </c>
      <c r="D16" s="46">
        <f>'Express-Khi'!D16+'Express-Lhr'!D16+'Express-Isl'!D16</f>
        <v>2588</v>
      </c>
      <c r="E16" s="46">
        <f>'Express-Khi'!E16+'Express-Lhr'!E16+'Express-Isl'!E16</f>
        <v>4136</v>
      </c>
      <c r="F16" s="46">
        <f>'Express-Khi'!F16+'Express-Lhr'!F16+'Express-Isl'!F16</f>
        <v>650</v>
      </c>
      <c r="G16" s="46">
        <f>'Express-Khi'!G16+'Express-Lhr'!G16+'Express-Isl'!G16</f>
        <v>1781</v>
      </c>
      <c r="H16" s="46">
        <f>'Express-Khi'!H16+'Express-Lhr'!H16+'Express-Isl'!H16</f>
        <v>3263</v>
      </c>
      <c r="I16" s="46">
        <f>'Express-Khi'!I16+'Express-Lhr'!I16+'Express-Isl'!I16</f>
        <v>2088</v>
      </c>
      <c r="J16" s="46">
        <f>'Express-Khi'!J16+'Express-Lhr'!J16+'Express-Isl'!J16</f>
        <v>1842</v>
      </c>
      <c r="K16" s="46">
        <f>'Express-Khi'!K16+'Express-Lhr'!K16+'Express-Isl'!K16</f>
        <v>1183</v>
      </c>
      <c r="L16" s="46">
        <f>'Express-Khi'!L16+'Express-Lhr'!L16+'Express-Isl'!L16</f>
        <v>4646</v>
      </c>
      <c r="M16" s="46">
        <f>'Express-Khi'!M16+'Express-Lhr'!M16+'Express-Isl'!M16</f>
        <v>5340</v>
      </c>
      <c r="N16" s="46">
        <f>'Express-Khi'!N16+'Express-Lhr'!N16+'Express-Isl'!N16</f>
        <v>1436</v>
      </c>
      <c r="O16" s="46">
        <f>'Express-Khi'!O16+'Express-Lhr'!O16+'Express-Isl'!O16</f>
        <v>584</v>
      </c>
      <c r="P16" s="46">
        <f>'Express-Khi'!P16+'Express-Lhr'!P16+'Express-Isl'!P16</f>
        <v>3427</v>
      </c>
      <c r="Q16" s="46">
        <f>'Express-Khi'!Q16+'Express-Lhr'!Q16+'Express-Isl'!Q16</f>
        <v>4582</v>
      </c>
      <c r="R16" s="46">
        <f>'Express-Khi'!R16+'Express-Lhr'!R16+'Express-Isl'!R16</f>
        <v>972</v>
      </c>
      <c r="S16" s="46">
        <f>'Express-Khi'!S16+'Express-Lhr'!S16+'Express-Isl'!S16</f>
        <v>2905</v>
      </c>
      <c r="T16" s="46">
        <f>'Express-Khi'!T16+'Express-Lhr'!T16+'Express-Isl'!T16</f>
        <v>2430</v>
      </c>
      <c r="U16" s="46">
        <f>'Express-Khi'!U16+'Express-Lhr'!U16+'Express-Isl'!U16</f>
        <v>1684</v>
      </c>
      <c r="V16" s="46">
        <f>'Express-Khi'!V16+'Express-Lhr'!V16+'Express-Isl'!V16</f>
        <v>3324</v>
      </c>
      <c r="W16" s="46">
        <f>'Express-Khi'!W16+'Express-Lhr'!W16+'Express-Isl'!W16</f>
        <v>6963</v>
      </c>
      <c r="X16" s="46">
        <f>'Express-Khi'!X16+'Express-Lhr'!X16+'Express-Isl'!X16</f>
        <v>3088</v>
      </c>
      <c r="Y16" s="46">
        <f>'Express-Khi'!Y16+'Express-Lhr'!Y16+'Express-Isl'!Y16</f>
        <v>5404</v>
      </c>
      <c r="Z16" s="46">
        <f>'Express-Khi'!Z16+'Express-Lhr'!Z16+'Express-Isl'!Z16</f>
        <v>4352</v>
      </c>
      <c r="AA16" s="46">
        <f>'Express-Khi'!AA16+'Express-Lhr'!AA16+'Express-Isl'!AA16</f>
        <v>3671</v>
      </c>
      <c r="AB16" s="46">
        <f>'Express-Khi'!AB16+'Express-Lhr'!AB16+'Express-Isl'!AB16</f>
        <v>3489</v>
      </c>
      <c r="AC16" s="46">
        <f>'Express-Khi'!AC16+'Express-Lhr'!AC16+'Express-Isl'!AC16</f>
        <v>4298</v>
      </c>
      <c r="AD16" s="46">
        <f>'Express-Khi'!AD16+'Express-Lhr'!AD16+'Express-Isl'!AD16</f>
        <v>2286</v>
      </c>
      <c r="AE16" s="46">
        <f>'Express-Khi'!AE16+'Express-Lhr'!AE16+'Express-Isl'!AE16</f>
        <v>3101</v>
      </c>
      <c r="AF16" s="46">
        <f>'Express-Khi'!AF16+'Express-Lhr'!AF16+'Express-Isl'!AF16</f>
        <v>3554</v>
      </c>
      <c r="AG16" s="46">
        <f>'Express-Khi'!AG16+'Express-Lhr'!AG16+'Express-Isl'!AG16</f>
        <v>3478</v>
      </c>
      <c r="AH16" s="46">
        <f>'Express-Khi'!AH16+'Express-Lhr'!AH16+'Express-Isl'!AH16</f>
        <v>6734</v>
      </c>
      <c r="AI16" s="46">
        <f>'Express-Khi'!AI16+'Express-Lhr'!AI16+'Express-Isl'!AI16</f>
        <v>5674</v>
      </c>
      <c r="AJ16" s="46">
        <f>'Express-Khi'!AJ16+'Express-Lhr'!AJ16+'Express-Isl'!AJ16</f>
        <v>2646</v>
      </c>
      <c r="AK16" s="46">
        <f>'Express-Khi'!AK16+'Express-Lhr'!AK16+'Express-Isl'!AK16</f>
        <v>1816</v>
      </c>
      <c r="AL16" s="46">
        <f>'Express-Khi'!AL16+'Express-Lhr'!AL16+'Express-Isl'!AL16</f>
        <v>3298</v>
      </c>
      <c r="AM16" s="46">
        <f>'Express-Khi'!AM16+'Express-Lhr'!AM16+'Express-Isl'!AM16</f>
        <v>2542</v>
      </c>
      <c r="AN16" s="46">
        <f>'Express-Khi'!AN16+'Express-Lhr'!AN16+'Express-Isl'!AN16</f>
        <v>1858</v>
      </c>
      <c r="AO16" s="46">
        <f>'Express-Khi'!AO16+'Express-Lhr'!AO16+'Express-Isl'!AO16</f>
        <v>2826</v>
      </c>
      <c r="AP16" s="46">
        <f>'Express-Khi'!AP16+'Express-Lhr'!AP16+'Express-Isl'!AP16</f>
        <v>2396</v>
      </c>
      <c r="AQ16" s="46">
        <f>'Express-Khi'!AQ16+'Express-Lhr'!AQ16+'Express-Isl'!AQ16</f>
        <v>3448</v>
      </c>
      <c r="AR16" s="46">
        <f>'Express-Khi'!AR16+'Express-Lhr'!AR16+'Express-Isl'!AR16</f>
        <v>2907</v>
      </c>
      <c r="AS16" s="46">
        <f>'Express-Khi'!AS16+'Express-Lhr'!AS16+'Express-Isl'!AS16</f>
        <v>2190</v>
      </c>
      <c r="AT16" s="46">
        <f>'Express-Khi'!AT16+'Express-Lhr'!AT16+'Express-Isl'!AT16</f>
        <v>2362</v>
      </c>
      <c r="AU16" s="46">
        <f>'Express-Khi'!AU16+'Express-Lhr'!AU16+'Express-Isl'!AU16</f>
        <v>2585</v>
      </c>
      <c r="AV16" s="46">
        <f>'Express-Khi'!AV16+'Express-Lhr'!AV16+'Express-Isl'!AV16</f>
        <v>2256</v>
      </c>
      <c r="AW16" s="46">
        <f>'Express-Khi'!AW16+'Express-Lhr'!AW16+'Express-Isl'!AW16</f>
        <v>1754</v>
      </c>
      <c r="AX16" s="46">
        <f>'Express-Khi'!AX16+'Express-Lhr'!AX16+'Express-Isl'!AX16</f>
        <v>1510</v>
      </c>
      <c r="AY16" s="46">
        <f>'Express-Khi'!AY16+'Express-Lhr'!AY16+'Express-Isl'!AY16</f>
        <v>1816</v>
      </c>
      <c r="AZ16" s="46">
        <f>'Express-Khi'!AZ16+'Express-Lhr'!AZ16+'Express-Isl'!AZ16</f>
        <v>3172</v>
      </c>
      <c r="BA16" s="46">
        <f>'Express-Khi'!BA16+'Express-Lhr'!BA16+'Express-Isl'!BA16</f>
        <v>1457</v>
      </c>
      <c r="BB16" s="46">
        <f>'Express-Khi'!BB16+'Express-Lhr'!BB16+'Express-Isl'!BB16</f>
        <v>1268</v>
      </c>
      <c r="BC16" s="46">
        <f>'Express-Khi'!BC16+'Express-Lhr'!BC16+'Express-Isl'!BC16</f>
        <v>1738</v>
      </c>
      <c r="BD16" s="46">
        <f>'Express-Khi'!BD16+'Express-Lhr'!BD16+'Express-Isl'!BD16</f>
        <v>1565</v>
      </c>
      <c r="BE16" s="46">
        <f ca="1">'Express-Khi'!BE16+'Express-Lhr'!BG16+'Express-Isl'!BG16</f>
        <v>7230</v>
      </c>
      <c r="BF16" s="349"/>
      <c r="BG16" s="59">
        <f ca="1">SUM(OFFSET(BG16,0,-1,):OFFSET(BG16,0,-12))</f>
        <v>26351</v>
      </c>
    </row>
    <row r="17" spans="1:71" ht="20.100000000000001" customHeight="1" outlineLevel="1" x14ac:dyDescent="0.2">
      <c r="A17" s="14"/>
      <c r="B17" s="60" t="s">
        <v>76</v>
      </c>
      <c r="C17" s="46">
        <f>'Express-Khi'!C17+'Express-Lhr'!C17+'Express-Isl'!C17</f>
        <v>432</v>
      </c>
      <c r="D17" s="46">
        <f>'Express-Khi'!D17+'Express-Lhr'!D17+'Express-Isl'!D17</f>
        <v>2154</v>
      </c>
      <c r="E17" s="46">
        <f>'Express-Khi'!E17+'Express-Lhr'!E17+'Express-Isl'!E17</f>
        <v>1642</v>
      </c>
      <c r="F17" s="46">
        <f>'Express-Khi'!F17+'Express-Lhr'!F17+'Express-Isl'!F17</f>
        <v>1244</v>
      </c>
      <c r="G17" s="46">
        <f>'Express-Khi'!G17+'Express-Lhr'!G17+'Express-Isl'!G17</f>
        <v>738</v>
      </c>
      <c r="H17" s="46">
        <f>'Express-Khi'!H17+'Express-Lhr'!H17+'Express-Isl'!H17</f>
        <v>241</v>
      </c>
      <c r="I17" s="46">
        <f>'Express-Khi'!I17+'Express-Lhr'!I17+'Express-Isl'!I17</f>
        <v>432</v>
      </c>
      <c r="J17" s="46">
        <f>'Express-Khi'!J17+'Express-Lhr'!J17+'Express-Isl'!J17</f>
        <v>2041</v>
      </c>
      <c r="K17" s="46">
        <f>'Express-Khi'!K17+'Express-Lhr'!K17+'Express-Isl'!K17</f>
        <v>3109</v>
      </c>
      <c r="L17" s="46">
        <f>'Express-Khi'!L17+'Express-Lhr'!L17+'Express-Isl'!L17</f>
        <v>3078</v>
      </c>
      <c r="M17" s="46">
        <f>'Express-Khi'!M17+'Express-Lhr'!M17+'Express-Isl'!M17</f>
        <v>1758</v>
      </c>
      <c r="N17" s="46">
        <f>'Express-Khi'!N17+'Express-Lhr'!N17+'Express-Isl'!N17</f>
        <v>7398</v>
      </c>
      <c r="O17" s="46">
        <f>'Express-Khi'!O17+'Express-Lhr'!O17+'Express-Isl'!O17</f>
        <v>2280</v>
      </c>
      <c r="P17" s="46">
        <f>'Express-Khi'!P17+'Express-Lhr'!P17+'Express-Isl'!P17</f>
        <v>1160</v>
      </c>
      <c r="Q17" s="46">
        <f>'Express-Khi'!Q17+'Express-Lhr'!Q17+'Express-Isl'!Q17</f>
        <v>3276</v>
      </c>
      <c r="R17" s="46">
        <f>'Express-Khi'!R17+'Express-Lhr'!R17+'Express-Isl'!R17</f>
        <v>695</v>
      </c>
      <c r="S17" s="46">
        <f>'Express-Khi'!S17+'Express-Lhr'!S17+'Express-Isl'!S17</f>
        <v>1180</v>
      </c>
      <c r="T17" s="46">
        <f>'Express-Khi'!T17+'Express-Lhr'!T17+'Express-Isl'!T17</f>
        <v>960</v>
      </c>
      <c r="U17" s="46">
        <f>'Express-Khi'!U17+'Express-Lhr'!U17+'Express-Isl'!U17</f>
        <v>1512</v>
      </c>
      <c r="V17" s="46">
        <f>'Express-Khi'!V17+'Express-Lhr'!V17+'Express-Isl'!V17</f>
        <v>7512</v>
      </c>
      <c r="W17" s="46">
        <f>'Express-Khi'!W17+'Express-Lhr'!W17+'Express-Isl'!W17</f>
        <v>3688</v>
      </c>
      <c r="X17" s="46">
        <f>'Express-Khi'!X17+'Express-Lhr'!X17+'Express-Isl'!X17</f>
        <v>1099</v>
      </c>
      <c r="Y17" s="46">
        <f>'Express-Khi'!Y17+'Express-Lhr'!Y17+'Express-Isl'!Y17</f>
        <v>3598</v>
      </c>
      <c r="Z17" s="46">
        <f>'Express-Khi'!Z17+'Express-Lhr'!Z17+'Express-Isl'!Z17</f>
        <v>2868</v>
      </c>
      <c r="AA17" s="46">
        <f>'Express-Khi'!AA17+'Express-Lhr'!AA17+'Express-Isl'!AA17</f>
        <v>885</v>
      </c>
      <c r="AB17" s="46">
        <f>'Express-Khi'!AB17+'Express-Lhr'!AB17+'Express-Isl'!AB17</f>
        <v>860</v>
      </c>
      <c r="AC17" s="46">
        <f>'Express-Khi'!AC17+'Express-Lhr'!AC17+'Express-Isl'!AC17</f>
        <v>2891</v>
      </c>
      <c r="AD17" s="46">
        <f>'Express-Khi'!AD17+'Express-Lhr'!AD17+'Express-Isl'!AD17</f>
        <v>0</v>
      </c>
      <c r="AE17" s="46">
        <f>'Express-Khi'!AE17+'Express-Lhr'!AE17+'Express-Isl'!AE17</f>
        <v>1728</v>
      </c>
      <c r="AF17" s="46">
        <f>'Express-Khi'!AF17+'Express-Lhr'!AF17+'Express-Isl'!AF17</f>
        <v>756</v>
      </c>
      <c r="AG17" s="46">
        <f>'Express-Khi'!AG17+'Express-Lhr'!AG17+'Express-Isl'!AG17</f>
        <v>216</v>
      </c>
      <c r="AH17" s="46">
        <f>'Express-Khi'!AH17+'Express-Lhr'!AH17+'Express-Isl'!AH17</f>
        <v>3702</v>
      </c>
      <c r="AI17" s="46">
        <f>'Express-Khi'!AI17+'Express-Lhr'!AI17+'Express-Isl'!AI17</f>
        <v>5616</v>
      </c>
      <c r="AJ17" s="46">
        <f>'Express-Khi'!AJ17+'Express-Lhr'!AJ17+'Express-Isl'!AJ17</f>
        <v>1512</v>
      </c>
      <c r="AK17" s="46">
        <f>'Express-Khi'!AK17+'Express-Lhr'!AK17+'Express-Isl'!AK17</f>
        <v>872</v>
      </c>
      <c r="AL17" s="46">
        <f>'Express-Khi'!AL17+'Express-Lhr'!AL17+'Express-Isl'!AL17</f>
        <v>3448</v>
      </c>
      <c r="AM17" s="46">
        <f>'Express-Khi'!AM17+'Express-Lhr'!AM17+'Express-Isl'!AM17</f>
        <v>3216</v>
      </c>
      <c r="AN17" s="46">
        <f>'Express-Khi'!AN17+'Express-Lhr'!AN17+'Express-Isl'!AN17</f>
        <v>5337</v>
      </c>
      <c r="AO17" s="46">
        <f>'Express-Khi'!AO17+'Express-Lhr'!AO17+'Express-Isl'!AO17</f>
        <v>1188</v>
      </c>
      <c r="AP17" s="46">
        <f>'Express-Khi'!AP17+'Express-Lhr'!AP17+'Express-Isl'!AP17</f>
        <v>299</v>
      </c>
      <c r="AQ17" s="46">
        <f>'Express-Khi'!AQ17+'Express-Lhr'!AQ17+'Express-Isl'!AQ17</f>
        <v>2236</v>
      </c>
      <c r="AR17" s="46">
        <f>'Express-Khi'!AR17+'Express-Lhr'!AR17+'Express-Isl'!AR17</f>
        <v>216</v>
      </c>
      <c r="AS17" s="46">
        <f>'Express-Khi'!AS17+'Express-Lhr'!AS17+'Express-Isl'!AS17</f>
        <v>1296</v>
      </c>
      <c r="AT17" s="46">
        <f>'Express-Khi'!AT17+'Express-Lhr'!AT17+'Express-Isl'!AT17</f>
        <v>4100</v>
      </c>
      <c r="AU17" s="46">
        <f>'Express-Khi'!AU17+'Express-Lhr'!AU17+'Express-Isl'!AU17</f>
        <v>2664</v>
      </c>
      <c r="AV17" s="46">
        <f>'Express-Khi'!AV17+'Express-Lhr'!AV17+'Express-Isl'!AV17</f>
        <v>852</v>
      </c>
      <c r="AW17" s="46">
        <f>'Express-Khi'!AW17+'Express-Lhr'!AW17+'Express-Isl'!AW17</f>
        <v>1512</v>
      </c>
      <c r="AX17" s="46">
        <f>'Express-Khi'!AX17+'Express-Lhr'!AX17+'Express-Isl'!AX17</f>
        <v>3564</v>
      </c>
      <c r="AY17" s="46">
        <f>'Express-Khi'!AY17+'Express-Lhr'!AY17+'Express-Isl'!AY17</f>
        <v>52</v>
      </c>
      <c r="AZ17" s="46">
        <f>'Express-Khi'!AZ17+'Express-Lhr'!AZ17+'Express-Isl'!AZ17</f>
        <v>53136</v>
      </c>
      <c r="BA17" s="46">
        <f>'Express-Khi'!BA17+'Express-Lhr'!BA17+'Express-Isl'!BA17</f>
        <v>2790</v>
      </c>
      <c r="BB17" s="46">
        <f>'Express-Khi'!BB17+'Express-Lhr'!BB17+'Express-Isl'!BB17</f>
        <v>648</v>
      </c>
      <c r="BC17" s="46">
        <f>'Express-Khi'!BC17+'Express-Lhr'!BC17+'Express-Isl'!BC17</f>
        <v>944</v>
      </c>
      <c r="BD17" s="46">
        <f>'Express-Khi'!BD17+'Express-Lhr'!BD17+'Express-Isl'!BD17</f>
        <v>216</v>
      </c>
      <c r="BE17" s="46">
        <f ca="1">'Express-Khi'!BE17+'Express-Lhr'!BG17+'Express-Isl'!BG17</f>
        <v>61612</v>
      </c>
      <c r="BF17" s="349"/>
      <c r="BG17" s="59">
        <f ca="1">SUM(OFFSET(BG17,0,-1,):OFFSET(BG17,0,-12))</f>
        <v>127990</v>
      </c>
    </row>
    <row r="18" spans="1:71" ht="20.100000000000001" customHeight="1" outlineLevel="1" thickBot="1" x14ac:dyDescent="0.25">
      <c r="A18" s="14"/>
      <c r="B18" s="130" t="s">
        <v>77</v>
      </c>
      <c r="C18" s="46">
        <f>'Express-Khi'!C18+'Express-Lhr'!C18+'Express-Isl'!C18</f>
        <v>47428</v>
      </c>
      <c r="D18" s="46">
        <f>'Express-Khi'!D18+'Express-Lhr'!D18+'Express-Isl'!D18</f>
        <v>39185</v>
      </c>
      <c r="E18" s="46">
        <f>'Express-Khi'!E18+'Express-Lhr'!E18+'Express-Isl'!E18</f>
        <v>52022</v>
      </c>
      <c r="F18" s="46">
        <f>'Express-Khi'!F18+'Express-Lhr'!F18+'Express-Isl'!F18</f>
        <v>47619</v>
      </c>
      <c r="G18" s="46">
        <f>'Express-Khi'!G18+'Express-Lhr'!G18+'Express-Isl'!G18</f>
        <v>42948</v>
      </c>
      <c r="H18" s="46">
        <f>'Express-Khi'!H18+'Express-Lhr'!H18+'Express-Isl'!H18</f>
        <v>52577</v>
      </c>
      <c r="I18" s="46">
        <f>'Express-Khi'!I18+'Express-Lhr'!I18+'Express-Isl'!I18</f>
        <v>42462</v>
      </c>
      <c r="J18" s="46">
        <f>'Express-Khi'!J18+'Express-Lhr'!J18+'Express-Isl'!J18</f>
        <v>68977</v>
      </c>
      <c r="K18" s="46">
        <f>'Express-Khi'!K18+'Express-Lhr'!K18+'Express-Isl'!K18</f>
        <v>53255</v>
      </c>
      <c r="L18" s="46">
        <f>'Express-Khi'!L18+'Express-Lhr'!L18+'Express-Isl'!L18</f>
        <v>57485</v>
      </c>
      <c r="M18" s="46">
        <f>'Express-Khi'!M18+'Express-Lhr'!M18+'Express-Isl'!M18</f>
        <v>62502</v>
      </c>
      <c r="N18" s="46">
        <f>'Express-Khi'!N18+'Express-Lhr'!N18+'Express-Isl'!N18</f>
        <v>79507</v>
      </c>
      <c r="O18" s="46">
        <f>'Express-Khi'!O18+'Express-Lhr'!O18+'Express-Isl'!O18</f>
        <v>55357</v>
      </c>
      <c r="P18" s="46">
        <f>'Express-Khi'!P18+'Express-Lhr'!P18+'Express-Isl'!P18</f>
        <v>45633</v>
      </c>
      <c r="Q18" s="46">
        <f>'Express-Khi'!Q18+'Express-Lhr'!Q18+'Express-Isl'!Q18</f>
        <v>83767</v>
      </c>
      <c r="R18" s="46">
        <f>'Express-Khi'!R18+'Express-Lhr'!R18+'Express-Isl'!R18</f>
        <v>46823</v>
      </c>
      <c r="S18" s="46">
        <f>'Express-Khi'!S18+'Express-Lhr'!S18+'Express-Isl'!S18</f>
        <v>52616</v>
      </c>
      <c r="T18" s="46">
        <f>'Express-Khi'!T18+'Express-Lhr'!T18+'Express-Isl'!T18</f>
        <v>43986</v>
      </c>
      <c r="U18" s="46">
        <f>'Express-Khi'!U18+'Express-Lhr'!U18+'Express-Isl'!U18</f>
        <v>24489</v>
      </c>
      <c r="V18" s="46">
        <f>'Express-Khi'!V18+'Express-Lhr'!V18+'Express-Isl'!V18</f>
        <v>35638</v>
      </c>
      <c r="W18" s="46">
        <f>'Express-Khi'!W18+'Express-Lhr'!W18+'Express-Isl'!W18</f>
        <v>52690</v>
      </c>
      <c r="X18" s="46">
        <f>'Express-Khi'!X18+'Express-Lhr'!X18+'Express-Isl'!X18</f>
        <v>71426</v>
      </c>
      <c r="Y18" s="46">
        <f>'Express-Khi'!Y18+'Express-Lhr'!Y18+'Express-Isl'!Y18</f>
        <v>72410</v>
      </c>
      <c r="Z18" s="46">
        <f>'Express-Khi'!Z18+'Express-Lhr'!Z18+'Express-Isl'!Z18</f>
        <v>79742</v>
      </c>
      <c r="AA18" s="46">
        <f>'Express-Khi'!AA18+'Express-Lhr'!AA18+'Express-Isl'!AA18</f>
        <v>56420</v>
      </c>
      <c r="AB18" s="46">
        <f>'Express-Khi'!AB18+'Express-Lhr'!AB18+'Express-Isl'!AB18</f>
        <v>34763</v>
      </c>
      <c r="AC18" s="46">
        <f>'Express-Khi'!AC18+'Express-Lhr'!AC18+'Express-Isl'!AC18</f>
        <v>43661</v>
      </c>
      <c r="AD18" s="46">
        <f>'Express-Khi'!AD18+'Express-Lhr'!AD18+'Express-Isl'!AD18</f>
        <v>33419</v>
      </c>
      <c r="AE18" s="46">
        <f>'Express-Khi'!AE18+'Express-Lhr'!AE18+'Express-Isl'!AE18</f>
        <v>44247</v>
      </c>
      <c r="AF18" s="46">
        <f>'Express-Khi'!AF18+'Express-Lhr'!AF18+'Express-Isl'!AF18</f>
        <v>42823</v>
      </c>
      <c r="AG18" s="46">
        <f>'Express-Khi'!AG18+'Express-Lhr'!AG18+'Express-Isl'!AG18</f>
        <v>38397</v>
      </c>
      <c r="AH18" s="46">
        <f>'Express-Khi'!AH18+'Express-Lhr'!AH18+'Express-Isl'!AH18</f>
        <v>48613</v>
      </c>
      <c r="AI18" s="46">
        <f>'Express-Khi'!AI18+'Express-Lhr'!AI18+'Express-Isl'!AI18</f>
        <v>34895</v>
      </c>
      <c r="AJ18" s="46">
        <f>'Express-Khi'!AJ18+'Express-Lhr'!AJ18+'Express-Isl'!AJ18</f>
        <v>50990</v>
      </c>
      <c r="AK18" s="46">
        <f>'Express-Khi'!AK18+'Express-Lhr'!AK18+'Express-Isl'!AK18</f>
        <v>47331</v>
      </c>
      <c r="AL18" s="46">
        <f>'Express-Khi'!AL18+'Express-Lhr'!AL18+'Express-Isl'!AL18</f>
        <v>46676</v>
      </c>
      <c r="AM18" s="46">
        <f>'Express-Khi'!AM18+'Express-Lhr'!AM18+'Express-Isl'!AM18</f>
        <v>41510</v>
      </c>
      <c r="AN18" s="46">
        <f>'Express-Khi'!AN18+'Express-Lhr'!AN18+'Express-Isl'!AN18</f>
        <v>35581</v>
      </c>
      <c r="AO18" s="46">
        <f>'Express-Khi'!AO18+'Express-Lhr'!AO18+'Express-Isl'!AO18</f>
        <v>45902</v>
      </c>
      <c r="AP18" s="46">
        <f>'Express-Khi'!AP18+'Express-Lhr'!AP18+'Express-Isl'!AP18</f>
        <v>42268</v>
      </c>
      <c r="AQ18" s="46">
        <f>'Express-Khi'!AQ18+'Express-Lhr'!AQ18+'Express-Isl'!AQ18</f>
        <v>54711</v>
      </c>
      <c r="AR18" s="46">
        <f>'Express-Khi'!AR18+'Express-Lhr'!AR18+'Express-Isl'!AR18</f>
        <v>45685</v>
      </c>
      <c r="AS18" s="46">
        <f>'Express-Khi'!AS18+'Express-Lhr'!AS18+'Express-Isl'!AS18</f>
        <v>48169</v>
      </c>
      <c r="AT18" s="46">
        <f>'Express-Khi'!AT18+'Express-Lhr'!AT18+'Express-Isl'!AT18</f>
        <v>53703</v>
      </c>
      <c r="AU18" s="46">
        <f>'Express-Khi'!AU18+'Express-Lhr'!AU18+'Express-Isl'!AU18</f>
        <v>47925</v>
      </c>
      <c r="AV18" s="46">
        <f>'Express-Khi'!AV18+'Express-Lhr'!AV18+'Express-Isl'!AV18</f>
        <v>48234</v>
      </c>
      <c r="AW18" s="46">
        <f>'Express-Khi'!AW18+'Express-Lhr'!AW18+'Express-Isl'!AW18</f>
        <v>50043</v>
      </c>
      <c r="AX18" s="46">
        <f>'Express-Khi'!AX18+'Express-Lhr'!AX18+'Express-Isl'!AX18</f>
        <v>55858</v>
      </c>
      <c r="AY18" s="46">
        <f>'Express-Khi'!AY18+'Express-Lhr'!AY18+'Express-Isl'!AY18</f>
        <v>51731</v>
      </c>
      <c r="AZ18" s="46">
        <f>'Express-Khi'!AZ18+'Express-Lhr'!AZ18+'Express-Isl'!AZ18</f>
        <v>46512</v>
      </c>
      <c r="BA18" s="46">
        <f>'Express-Khi'!BA18+'Express-Lhr'!BA18+'Express-Isl'!BA18</f>
        <v>54801</v>
      </c>
      <c r="BB18" s="46">
        <f>'Express-Khi'!BB18+'Express-Lhr'!BB18+'Express-Isl'!BB18</f>
        <v>46800</v>
      </c>
      <c r="BC18" s="46">
        <f>'Express-Khi'!BC18+'Express-Lhr'!BC18+'Express-Isl'!BC18</f>
        <v>62421</v>
      </c>
      <c r="BD18" s="46">
        <f>'Express-Khi'!BD18+'Express-Lhr'!BD18+'Express-Isl'!BD18</f>
        <v>55596</v>
      </c>
      <c r="BE18" s="46">
        <f ca="1">'Express-Khi'!BE18+'Express-Lhr'!BG18+'Express-Isl'!BG18</f>
        <v>508838</v>
      </c>
      <c r="BF18" s="349"/>
      <c r="BG18" s="59">
        <f ca="1">SUM(OFFSET(BG18,0,-1,):OFFSET(BG18,0,-12))</f>
        <v>1028759</v>
      </c>
    </row>
    <row r="19" spans="1:71" ht="20.100000000000001" customHeight="1" outlineLevel="1" thickBot="1" x14ac:dyDescent="0.25">
      <c r="A19" s="14"/>
      <c r="B19" s="131" t="s">
        <v>25</v>
      </c>
      <c r="C19" s="48">
        <f t="shared" ref="C19:T19" si="8">C17+C16+C15+C14+C18</f>
        <v>74830</v>
      </c>
      <c r="D19" s="48">
        <f t="shared" si="8"/>
        <v>56463</v>
      </c>
      <c r="E19" s="48">
        <f t="shared" si="8"/>
        <v>94368</v>
      </c>
      <c r="F19" s="48">
        <f t="shared" si="8"/>
        <v>80613</v>
      </c>
      <c r="G19" s="48">
        <f t="shared" si="8"/>
        <v>59282</v>
      </c>
      <c r="H19" s="48">
        <f t="shared" si="8"/>
        <v>84099</v>
      </c>
      <c r="I19" s="48">
        <f t="shared" si="8"/>
        <v>63571</v>
      </c>
      <c r="J19" s="48">
        <f t="shared" si="8"/>
        <v>99954</v>
      </c>
      <c r="K19" s="48">
        <f t="shared" si="8"/>
        <v>89606</v>
      </c>
      <c r="L19" s="48">
        <f t="shared" si="8"/>
        <v>114242</v>
      </c>
      <c r="M19" s="48">
        <f t="shared" si="8"/>
        <v>91311</v>
      </c>
      <c r="N19" s="48">
        <f t="shared" si="8"/>
        <v>103830</v>
      </c>
      <c r="O19" s="48">
        <f t="shared" si="8"/>
        <v>75677</v>
      </c>
      <c r="P19" s="48">
        <f t="shared" si="8"/>
        <v>69626</v>
      </c>
      <c r="Q19" s="48">
        <f t="shared" si="8"/>
        <v>119099</v>
      </c>
      <c r="R19" s="48">
        <f t="shared" si="8"/>
        <v>68648</v>
      </c>
      <c r="S19" s="48">
        <f t="shared" si="8"/>
        <v>68833</v>
      </c>
      <c r="T19" s="48">
        <f t="shared" si="8"/>
        <v>64869</v>
      </c>
      <c r="U19" s="48">
        <f t="shared" ref="U19:BG19" si="9">U17+U16+U15+U14+U18</f>
        <v>41716</v>
      </c>
      <c r="V19" s="48">
        <f t="shared" si="9"/>
        <v>62607</v>
      </c>
      <c r="W19" s="48">
        <f t="shared" si="9"/>
        <v>92093</v>
      </c>
      <c r="X19" s="48">
        <f t="shared" si="9"/>
        <v>124655</v>
      </c>
      <c r="Y19" s="48">
        <f t="shared" si="9"/>
        <v>102422</v>
      </c>
      <c r="Z19" s="48">
        <f t="shared" si="9"/>
        <v>111080</v>
      </c>
      <c r="AA19" s="48">
        <f t="shared" si="9"/>
        <v>74576</v>
      </c>
      <c r="AB19" s="48">
        <f t="shared" si="9"/>
        <v>49219</v>
      </c>
      <c r="AC19" s="48">
        <f t="shared" si="9"/>
        <v>90582</v>
      </c>
      <c r="AD19" s="48">
        <f t="shared" si="9"/>
        <v>68142</v>
      </c>
      <c r="AE19" s="48">
        <f t="shared" si="9"/>
        <v>86322</v>
      </c>
      <c r="AF19" s="48">
        <f t="shared" si="9"/>
        <v>89765</v>
      </c>
      <c r="AG19" s="48">
        <f t="shared" si="9"/>
        <v>69499</v>
      </c>
      <c r="AH19" s="48">
        <f t="shared" si="9"/>
        <v>79690</v>
      </c>
      <c r="AI19" s="48">
        <f t="shared" si="9"/>
        <v>76890</v>
      </c>
      <c r="AJ19" s="48">
        <f t="shared" si="9"/>
        <v>128948</v>
      </c>
      <c r="AK19" s="48">
        <f t="shared" si="9"/>
        <v>70646</v>
      </c>
      <c r="AL19" s="48">
        <f t="shared" si="9"/>
        <v>78177</v>
      </c>
      <c r="AM19" s="48">
        <f t="shared" si="9"/>
        <v>68885</v>
      </c>
      <c r="AN19" s="48">
        <f t="shared" si="9"/>
        <v>67378</v>
      </c>
      <c r="AO19" s="48">
        <f t="shared" si="9"/>
        <v>78267</v>
      </c>
      <c r="AP19" s="48">
        <f t="shared" si="9"/>
        <v>89205</v>
      </c>
      <c r="AQ19" s="48">
        <f t="shared" si="9"/>
        <v>97310</v>
      </c>
      <c r="AR19" s="48">
        <f t="shared" si="9"/>
        <v>72369</v>
      </c>
      <c r="AS19" s="48">
        <f t="shared" ref="AS19:AT19" si="10">AS17+AS16+AS15+AS14+AS18</f>
        <v>67998</v>
      </c>
      <c r="AT19" s="48">
        <f t="shared" si="10"/>
        <v>74960</v>
      </c>
      <c r="AU19" s="48">
        <f t="shared" ref="AU19:AV19" si="11">AU17+AU16+AU15+AU14+AU18</f>
        <v>98702</v>
      </c>
      <c r="AV19" s="48">
        <f t="shared" si="11"/>
        <v>112315</v>
      </c>
      <c r="AW19" s="48">
        <f t="shared" ref="AW19:AZ19" si="12">AW17+AW16+AW15+AW14+AW18</f>
        <v>79035</v>
      </c>
      <c r="AX19" s="48">
        <f t="shared" si="12"/>
        <v>84343</v>
      </c>
      <c r="AY19" s="48">
        <f t="shared" si="12"/>
        <v>74769</v>
      </c>
      <c r="AZ19" s="48">
        <f t="shared" si="12"/>
        <v>127415</v>
      </c>
      <c r="BA19" s="48">
        <f t="shared" ref="BA19:BB19" si="13">BA17+BA16+BA15+BA14+BA18</f>
        <v>92660</v>
      </c>
      <c r="BB19" s="48">
        <f t="shared" si="13"/>
        <v>78811</v>
      </c>
      <c r="BC19" s="48">
        <f t="shared" ref="BC19:BD19" si="14">BC17+BC16+BC15+BC14+BC18</f>
        <v>82863</v>
      </c>
      <c r="BD19" s="48">
        <f t="shared" si="14"/>
        <v>75884</v>
      </c>
      <c r="BE19" s="48">
        <f t="shared" ref="BE19" ca="1" si="15">BE17+BE16+BE15+BE14+BE18</f>
        <v>751806</v>
      </c>
      <c r="BF19" s="48"/>
      <c r="BG19" s="47">
        <f t="shared" ca="1" si="9"/>
        <v>1658603</v>
      </c>
    </row>
    <row r="20" spans="1:71" ht="9.75" customHeight="1" outlineLevel="1" thickBot="1" x14ac:dyDescent="0.25">
      <c r="A20" s="19"/>
      <c r="B20" s="127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128"/>
    </row>
    <row r="21" spans="1:71" ht="20.100000000000001" customHeight="1" outlineLevel="1" thickBot="1" x14ac:dyDescent="0.25">
      <c r="A21" s="117" t="s">
        <v>30</v>
      </c>
      <c r="B21" s="129" t="s">
        <v>14</v>
      </c>
      <c r="C21" s="46">
        <f>'Express-Khi'!C21+'Express-Lhr'!C21+'Express-Isl'!C21</f>
        <v>15090</v>
      </c>
      <c r="D21" s="46">
        <f>'Express-Khi'!D21+'Express-Lhr'!D21+'Express-Isl'!D21</f>
        <v>13738</v>
      </c>
      <c r="E21" s="46">
        <f>'Express-Khi'!E21+'Express-Lhr'!E21+'Express-Isl'!E21</f>
        <v>21116</v>
      </c>
      <c r="F21" s="46">
        <f>'Express-Khi'!F21+'Express-Lhr'!F21+'Express-Isl'!F21</f>
        <v>27445</v>
      </c>
      <c r="G21" s="46">
        <f>'Express-Khi'!G21+'Express-Lhr'!G21+'Express-Isl'!G21</f>
        <v>12893</v>
      </c>
      <c r="H21" s="46">
        <f>'Express-Khi'!H21+'Express-Lhr'!H21+'Express-Isl'!H21</f>
        <v>18136</v>
      </c>
      <c r="I21" s="46">
        <f>'Express-Khi'!I21+'Express-Lhr'!I21+'Express-Isl'!I21</f>
        <v>10904</v>
      </c>
      <c r="J21" s="46">
        <f>'Express-Khi'!J21+'Express-Lhr'!J21+'Express-Isl'!J21</f>
        <v>13695</v>
      </c>
      <c r="K21" s="46">
        <f>'Express-Khi'!K21+'Express-Lhr'!K21+'Express-Isl'!K21</f>
        <v>11447</v>
      </c>
      <c r="L21" s="46">
        <f>'Express-Khi'!L21+'Express-Lhr'!L21+'Express-Isl'!L21</f>
        <v>27568</v>
      </c>
      <c r="M21" s="46">
        <f>'Express-Khi'!M21+'Express-Lhr'!M21+'Express-Isl'!M21</f>
        <v>14525</v>
      </c>
      <c r="N21" s="46">
        <f>'Express-Khi'!N21+'Express-Lhr'!N21+'Express-Isl'!N21</f>
        <v>12475</v>
      </c>
      <c r="O21" s="46">
        <f>'Express-Khi'!O21+'Express-Lhr'!O21+'Express-Isl'!O21</f>
        <v>12959</v>
      </c>
      <c r="P21" s="46">
        <f>'Express-Khi'!P21+'Express-Lhr'!P21+'Express-Isl'!P21</f>
        <v>14118</v>
      </c>
      <c r="Q21" s="46">
        <f>'Express-Khi'!Q21+'Express-Lhr'!Q21+'Express-Isl'!Q21</f>
        <v>13619</v>
      </c>
      <c r="R21" s="46">
        <f>'Express-Khi'!R21+'Express-Lhr'!R21+'Express-Isl'!R21</f>
        <v>14821</v>
      </c>
      <c r="S21" s="46">
        <f>'Express-Khi'!S21+'Express-Lhr'!S21+'Express-Isl'!S21</f>
        <v>14918</v>
      </c>
      <c r="T21" s="46">
        <f>'Express-Khi'!T21+'Express-Lhr'!T21+'Express-Isl'!T21</f>
        <v>11871</v>
      </c>
      <c r="U21" s="46">
        <f>'Express-Khi'!U21+'Express-Lhr'!U21+'Express-Isl'!U21</f>
        <v>9410</v>
      </c>
      <c r="V21" s="46">
        <f>'Express-Khi'!V21+'Express-Lhr'!V21+'Express-Isl'!V21</f>
        <v>8102</v>
      </c>
      <c r="W21" s="46">
        <f>'Express-Khi'!W21+'Express-Lhr'!W21+'Express-Isl'!W21</f>
        <v>19563</v>
      </c>
      <c r="X21" s="46">
        <f>'Express-Khi'!X21+'Express-Lhr'!X21+'Express-Isl'!X21</f>
        <v>22486</v>
      </c>
      <c r="Y21" s="46">
        <f>'Express-Khi'!Y21+'Express-Lhr'!Y21+'Express-Isl'!Y21</f>
        <v>13680</v>
      </c>
      <c r="Z21" s="46">
        <f>'Express-Khi'!Z21+'Express-Lhr'!Z21+'Express-Isl'!Z21</f>
        <v>14016</v>
      </c>
      <c r="AA21" s="46">
        <f>'Express-Khi'!AA21+'Express-Lhr'!AA21+'Express-Isl'!AA21</f>
        <v>11439</v>
      </c>
      <c r="AB21" s="46">
        <f>'Express-Khi'!AB21+'Express-Lhr'!AB21+'Express-Isl'!AB21</f>
        <v>7878</v>
      </c>
      <c r="AC21" s="46">
        <f>'Express-Khi'!AC21+'Express-Lhr'!AC21+'Express-Isl'!AC21</f>
        <v>16319</v>
      </c>
      <c r="AD21" s="46">
        <f>'Express-Khi'!AD21+'Express-Lhr'!AD21+'Express-Isl'!AD21</f>
        <v>21761</v>
      </c>
      <c r="AE21" s="46">
        <f>'Express-Khi'!AE21+'Express-Lhr'!AE21+'Express-Isl'!AE21</f>
        <v>15850</v>
      </c>
      <c r="AF21" s="46">
        <f>'Express-Khi'!AF21+'Express-Lhr'!AF21+'Express-Isl'!AF21</f>
        <v>34237</v>
      </c>
      <c r="AG21" s="46">
        <f>'Express-Khi'!AG21+'Express-Lhr'!AG21+'Express-Isl'!AG21</f>
        <v>15366</v>
      </c>
      <c r="AH21" s="46">
        <f>'Express-Khi'!AH21+'Express-Lhr'!AH21+'Express-Isl'!AH21</f>
        <v>12506</v>
      </c>
      <c r="AI21" s="46">
        <f>'Express-Khi'!AI21+'Express-Lhr'!AI21+'Express-Isl'!AI21</f>
        <v>22298</v>
      </c>
      <c r="AJ21" s="46">
        <f>'Express-Khi'!AJ21+'Express-Lhr'!AJ21+'Express-Isl'!AJ21</f>
        <v>26385</v>
      </c>
      <c r="AK21" s="46">
        <f>'Express-Khi'!AK21+'Express-Lhr'!AK21+'Express-Isl'!AK21</f>
        <v>12159</v>
      </c>
      <c r="AL21" s="46">
        <f>'Express-Khi'!AL21+'Express-Lhr'!AL21+'Express-Isl'!AL21</f>
        <v>12388</v>
      </c>
      <c r="AM21" s="46">
        <f>'Express-Khi'!AM21+'Express-Lhr'!AM21+'Express-Isl'!AM21</f>
        <v>11710</v>
      </c>
      <c r="AN21" s="46">
        <f>'Express-Khi'!AN21+'Express-Lhr'!AN21+'Express-Isl'!AN21</f>
        <v>13463</v>
      </c>
      <c r="AO21" s="46">
        <f>'Express-Khi'!AO21+'Express-Lhr'!AO21+'Express-Isl'!AO21</f>
        <v>17450</v>
      </c>
      <c r="AP21" s="46">
        <f>'Express-Khi'!AP21+'Express-Lhr'!AP21+'Express-Isl'!AP21</f>
        <v>17231</v>
      </c>
      <c r="AQ21" s="46">
        <f>'Express-Khi'!AQ21+'Express-Lhr'!AQ21+'Express-Isl'!AQ21</f>
        <v>9367</v>
      </c>
      <c r="AR21" s="46">
        <f>'Express-Khi'!AR21+'Express-Lhr'!AR21+'Express-Isl'!AR21</f>
        <v>14361</v>
      </c>
      <c r="AS21" s="46">
        <f>'Express-Khi'!AS21+'Express-Lhr'!AS21+'Express-Isl'!AS21</f>
        <v>12835</v>
      </c>
      <c r="AT21" s="46">
        <f>'Express-Khi'!AT21+'Express-Lhr'!AT21+'Express-Isl'!AT21</f>
        <v>13850</v>
      </c>
      <c r="AU21" s="46">
        <f>'Express-Khi'!AU21+'Express-Lhr'!AU21+'Express-Isl'!AU21</f>
        <v>17820</v>
      </c>
      <c r="AV21" s="46">
        <f>'Express-Khi'!AV21+'Express-Lhr'!AV21+'Express-Isl'!AV21</f>
        <v>28210</v>
      </c>
      <c r="AW21" s="46">
        <f>'Express-Khi'!AW21+'Express-Lhr'!AW21+'Express-Isl'!AW21</f>
        <v>20681</v>
      </c>
      <c r="AX21" s="46">
        <f>'Express-Khi'!AX21+'Express-Lhr'!AX21+'Express-Isl'!AX21</f>
        <v>18124</v>
      </c>
      <c r="AY21" s="46">
        <f>'Express-Khi'!AY21+'Express-Lhr'!AY21+'Express-Isl'!AY21</f>
        <v>14329</v>
      </c>
      <c r="AZ21" s="46">
        <f>'Express-Khi'!AZ21+'Express-Lhr'!AZ21+'Express-Isl'!AZ21</f>
        <v>15886</v>
      </c>
      <c r="BA21" s="46">
        <f>'Express-Khi'!BA21+'Express-Lhr'!BA21+'Express-Isl'!BA21</f>
        <v>22212</v>
      </c>
      <c r="BB21" s="46">
        <f>'Express-Khi'!BB21+'Express-Lhr'!BB21+'Express-Isl'!BB21</f>
        <v>17506</v>
      </c>
      <c r="BC21" s="46">
        <f>'Express-Khi'!BC21+'Express-Lhr'!BC21+'Express-Isl'!BC21</f>
        <v>16213</v>
      </c>
      <c r="BD21" s="46">
        <f>'Express-Khi'!BD21+'Express-Lhr'!BD21+'Express-Isl'!BD21</f>
        <v>14673</v>
      </c>
      <c r="BE21" s="46">
        <f ca="1">'Express-Khi'!BE21+'Express-Lhr'!BG21+'Express-Isl'!BG21</f>
        <v>101195</v>
      </c>
      <c r="BF21" s="349"/>
      <c r="BG21" s="59">
        <f ca="1">SUM(OFFSET(BG21,0,-1,):OFFSET(BG21,0,-12))</f>
        <v>286849</v>
      </c>
    </row>
    <row r="22" spans="1:71" ht="20.100000000000001" customHeight="1" outlineLevel="1" x14ac:dyDescent="0.2">
      <c r="A22" s="20"/>
      <c r="B22" s="58" t="s">
        <v>15</v>
      </c>
      <c r="C22" s="46">
        <f>'Express-Khi'!C22+'Express-Lhr'!C22+'Express-Isl'!C22</f>
        <v>1041</v>
      </c>
      <c r="D22" s="46">
        <f>'Express-Khi'!D22+'Express-Lhr'!D22+'Express-Isl'!D22</f>
        <v>2883</v>
      </c>
      <c r="E22" s="46">
        <f>'Express-Khi'!E22+'Express-Lhr'!E22+'Express-Isl'!E22</f>
        <v>3623</v>
      </c>
      <c r="F22" s="46">
        <f>'Express-Khi'!F22+'Express-Lhr'!F22+'Express-Isl'!F22</f>
        <v>2571</v>
      </c>
      <c r="G22" s="46">
        <f>'Express-Khi'!G22+'Express-Lhr'!G22+'Express-Isl'!G22</f>
        <v>876</v>
      </c>
      <c r="H22" s="46">
        <f>'Express-Khi'!H22+'Express-Lhr'!H22+'Express-Isl'!H22</f>
        <v>2382</v>
      </c>
      <c r="I22" s="46">
        <f>'Express-Khi'!I22+'Express-Lhr'!I22+'Express-Isl'!I22</f>
        <v>3404</v>
      </c>
      <c r="J22" s="46">
        <f>'Express-Khi'!J22+'Express-Lhr'!J22+'Express-Isl'!J22</f>
        <v>4593</v>
      </c>
      <c r="K22" s="46">
        <f>'Express-Khi'!K22+'Express-Lhr'!K22+'Express-Isl'!K22</f>
        <v>3106</v>
      </c>
      <c r="L22" s="46">
        <f>'Express-Khi'!L22+'Express-Lhr'!L22+'Express-Isl'!L22</f>
        <v>8000</v>
      </c>
      <c r="M22" s="46">
        <f>'Express-Khi'!M22+'Express-Lhr'!M22+'Express-Isl'!M22</f>
        <v>3754</v>
      </c>
      <c r="N22" s="46">
        <f>'Express-Khi'!N22+'Express-Lhr'!N22+'Express-Isl'!N22</f>
        <v>3177</v>
      </c>
      <c r="O22" s="46">
        <f>'Express-Khi'!O22+'Express-Lhr'!O22+'Express-Isl'!O22</f>
        <v>2077</v>
      </c>
      <c r="P22" s="46">
        <f>'Express-Khi'!P22+'Express-Lhr'!P22+'Express-Isl'!P22</f>
        <v>1758</v>
      </c>
      <c r="Q22" s="46">
        <f>'Express-Khi'!Q22+'Express-Lhr'!Q22+'Express-Isl'!Q22</f>
        <v>2531</v>
      </c>
      <c r="R22" s="46">
        <f>'Express-Khi'!R22+'Express-Lhr'!R22+'Express-Isl'!R22</f>
        <v>1107</v>
      </c>
      <c r="S22" s="46">
        <f>'Express-Khi'!S22+'Express-Lhr'!S22+'Express-Isl'!S22</f>
        <v>2094</v>
      </c>
      <c r="T22" s="46">
        <f>'Express-Khi'!T22+'Express-Lhr'!T22+'Express-Isl'!T22</f>
        <v>2472</v>
      </c>
      <c r="U22" s="46">
        <f>'Express-Khi'!U22+'Express-Lhr'!U22+'Express-Isl'!U22</f>
        <v>5719</v>
      </c>
      <c r="V22" s="46">
        <f>'Express-Khi'!V22+'Express-Lhr'!V22+'Express-Isl'!V22</f>
        <v>3717</v>
      </c>
      <c r="W22" s="46">
        <f>'Express-Khi'!W22+'Express-Lhr'!W22+'Express-Isl'!W22</f>
        <v>3390</v>
      </c>
      <c r="X22" s="46">
        <f>'Express-Khi'!X22+'Express-Lhr'!X22+'Express-Isl'!X22</f>
        <v>6393</v>
      </c>
      <c r="Y22" s="46">
        <f>'Express-Khi'!Y22+'Express-Lhr'!Y22+'Express-Isl'!Y22</f>
        <v>2916</v>
      </c>
      <c r="Z22" s="46">
        <f>'Express-Khi'!Z22+'Express-Lhr'!Z22+'Express-Isl'!Z22</f>
        <v>2421</v>
      </c>
      <c r="AA22" s="46">
        <f>'Express-Khi'!AA22+'Express-Lhr'!AA22+'Express-Isl'!AA22</f>
        <v>2568</v>
      </c>
      <c r="AB22" s="46">
        <f>'Express-Khi'!AB22+'Express-Lhr'!AB22+'Express-Isl'!AB22</f>
        <v>1559</v>
      </c>
      <c r="AC22" s="46">
        <f>'Express-Khi'!AC22+'Express-Lhr'!AC22+'Express-Isl'!AC22</f>
        <v>1512</v>
      </c>
      <c r="AD22" s="46">
        <f>'Express-Khi'!AD22+'Express-Lhr'!AD22+'Express-Isl'!AD22</f>
        <v>0</v>
      </c>
      <c r="AE22" s="46">
        <f>'Express-Khi'!AE22+'Express-Lhr'!AE22+'Express-Isl'!AE22</f>
        <v>950</v>
      </c>
      <c r="AF22" s="46">
        <f>'Express-Khi'!AF22+'Express-Lhr'!AF22+'Express-Isl'!AF22</f>
        <v>1802</v>
      </c>
      <c r="AG22" s="46">
        <f>'Express-Khi'!AG22+'Express-Lhr'!AG22+'Express-Isl'!AG22</f>
        <v>2912</v>
      </c>
      <c r="AH22" s="46">
        <f>'Express-Khi'!AH22+'Express-Lhr'!AH22+'Express-Isl'!AH22</f>
        <v>7719</v>
      </c>
      <c r="AI22" s="46">
        <f>'Express-Khi'!AI22+'Express-Lhr'!AI22+'Express-Isl'!AI22</f>
        <v>9386</v>
      </c>
      <c r="AJ22" s="46">
        <f>'Express-Khi'!AJ22+'Express-Lhr'!AJ22+'Express-Isl'!AJ22</f>
        <v>2330</v>
      </c>
      <c r="AK22" s="46">
        <f>'Express-Khi'!AK22+'Express-Lhr'!AK22+'Express-Isl'!AK22</f>
        <v>432</v>
      </c>
      <c r="AL22" s="46">
        <f>'Express-Khi'!AL22+'Express-Lhr'!AL22+'Express-Isl'!AL22</f>
        <v>3388</v>
      </c>
      <c r="AM22" s="46">
        <f>'Express-Khi'!AM22+'Express-Lhr'!AM22+'Express-Isl'!AM22</f>
        <v>2244</v>
      </c>
      <c r="AN22" s="46">
        <f>'Express-Khi'!AN22+'Express-Lhr'!AN22+'Express-Isl'!AN22</f>
        <v>1228</v>
      </c>
      <c r="AO22" s="46">
        <f>'Express-Khi'!AO22+'Express-Lhr'!AO22+'Express-Isl'!AO22</f>
        <v>2380</v>
      </c>
      <c r="AP22" s="46">
        <f>'Express-Khi'!AP22+'Express-Lhr'!AP22+'Express-Isl'!AP22</f>
        <v>1188</v>
      </c>
      <c r="AQ22" s="46">
        <f>'Express-Khi'!AQ22+'Express-Lhr'!AQ22+'Express-Isl'!AQ22</f>
        <v>3750</v>
      </c>
      <c r="AR22" s="46">
        <f>'Express-Khi'!AR22+'Express-Lhr'!AR22+'Express-Isl'!AR22</f>
        <v>5078</v>
      </c>
      <c r="AS22" s="46">
        <f>'Express-Khi'!AS22+'Express-Lhr'!AS22+'Express-Isl'!AS22</f>
        <v>7201</v>
      </c>
      <c r="AT22" s="46">
        <f>'Express-Khi'!AT22+'Express-Lhr'!AT22+'Express-Isl'!AT22</f>
        <v>2448</v>
      </c>
      <c r="AU22" s="46">
        <f>'Express-Khi'!AU22+'Express-Lhr'!AU22+'Express-Isl'!AU22</f>
        <v>8569</v>
      </c>
      <c r="AV22" s="46">
        <f>'Express-Khi'!AV22+'Express-Lhr'!AV22+'Express-Isl'!AV22</f>
        <v>2052</v>
      </c>
      <c r="AW22" s="46">
        <f>'Express-Khi'!AW22+'Express-Lhr'!AW22+'Express-Isl'!AW22</f>
        <v>1234</v>
      </c>
      <c r="AX22" s="46">
        <f>'Express-Khi'!AX22+'Express-Lhr'!AX22+'Express-Isl'!AX22</f>
        <v>396</v>
      </c>
      <c r="AY22" s="46">
        <f>'Express-Khi'!AY22+'Express-Lhr'!AY22+'Express-Isl'!AY22</f>
        <v>708</v>
      </c>
      <c r="AZ22" s="46">
        <f>'Express-Khi'!AZ22+'Express-Lhr'!AZ22+'Express-Isl'!AZ22</f>
        <v>196</v>
      </c>
      <c r="BA22" s="46">
        <f>'Express-Khi'!BA22+'Express-Lhr'!BA22+'Express-Isl'!BA22</f>
        <v>1386</v>
      </c>
      <c r="BB22" s="46">
        <f>'Express-Khi'!BB22+'Express-Lhr'!BB22+'Express-Isl'!BB22</f>
        <v>1164</v>
      </c>
      <c r="BC22" s="46">
        <f>'Express-Khi'!BC22+'Express-Lhr'!BC22+'Express-Isl'!BC22</f>
        <v>2142</v>
      </c>
      <c r="BD22" s="46">
        <f>'Express-Khi'!BD22+'Express-Lhr'!BD22+'Express-Isl'!BD22</f>
        <v>1220</v>
      </c>
      <c r="BE22" s="46">
        <f ca="1">'Express-Khi'!BE22+'Express-Lhr'!BG22+'Express-Isl'!BG22</f>
        <v>20881</v>
      </c>
      <c r="BF22" s="349"/>
      <c r="BG22" s="59">
        <f ca="1">SUM(OFFSET(BG22,0,-1,):OFFSET(BG22,0,-12))</f>
        <v>39948</v>
      </c>
    </row>
    <row r="23" spans="1:71" ht="20.100000000000001" customHeight="1" outlineLevel="1" x14ac:dyDescent="0.2">
      <c r="A23" s="19"/>
      <c r="B23" s="60" t="s">
        <v>27</v>
      </c>
      <c r="C23" s="46">
        <f>'Express-Khi'!C23+'Express-Lhr'!C23+'Express-Isl'!C23</f>
        <v>2024</v>
      </c>
      <c r="D23" s="46">
        <f>'Express-Khi'!D23+'Express-Lhr'!D23+'Express-Isl'!D23</f>
        <v>2913</v>
      </c>
      <c r="E23" s="46">
        <f>'Express-Khi'!E23+'Express-Lhr'!E23+'Express-Isl'!E23</f>
        <v>7484</v>
      </c>
      <c r="F23" s="46">
        <f>'Express-Khi'!F23+'Express-Lhr'!F23+'Express-Isl'!F23</f>
        <v>3378</v>
      </c>
      <c r="G23" s="46">
        <f>'Express-Khi'!G23+'Express-Lhr'!G23+'Express-Isl'!G23</f>
        <v>569</v>
      </c>
      <c r="H23" s="46">
        <f>'Express-Khi'!H23+'Express-Lhr'!H23+'Express-Isl'!H23</f>
        <v>6547</v>
      </c>
      <c r="I23" s="46">
        <f>'Express-Khi'!I23+'Express-Lhr'!I23+'Express-Isl'!I23</f>
        <v>1682</v>
      </c>
      <c r="J23" s="46">
        <f>'Express-Khi'!J23+'Express-Lhr'!J23+'Express-Isl'!J23</f>
        <v>1438</v>
      </c>
      <c r="K23" s="46">
        <f>'Express-Khi'!K23+'Express-Lhr'!K23+'Express-Isl'!K23</f>
        <v>1168</v>
      </c>
      <c r="L23" s="46">
        <f>'Express-Khi'!L23+'Express-Lhr'!L23+'Express-Isl'!L23</f>
        <v>4014</v>
      </c>
      <c r="M23" s="46">
        <f>'Express-Khi'!M23+'Express-Lhr'!M23+'Express-Isl'!M23</f>
        <v>12844</v>
      </c>
      <c r="N23" s="46">
        <f>'Express-Khi'!N23+'Express-Lhr'!N23+'Express-Isl'!N23</f>
        <v>1755</v>
      </c>
      <c r="O23" s="46">
        <f>'Express-Khi'!O23+'Express-Lhr'!O23+'Express-Isl'!O23</f>
        <v>876</v>
      </c>
      <c r="P23" s="46">
        <f>'Express-Khi'!P23+'Express-Lhr'!P23+'Express-Isl'!P23</f>
        <v>5598</v>
      </c>
      <c r="Q23" s="46">
        <f>'Express-Khi'!Q23+'Express-Lhr'!Q23+'Express-Isl'!Q23</f>
        <v>6272</v>
      </c>
      <c r="R23" s="46">
        <f>'Express-Khi'!R23+'Express-Lhr'!R23+'Express-Isl'!R23</f>
        <v>928</v>
      </c>
      <c r="S23" s="46">
        <f>'Express-Khi'!S23+'Express-Lhr'!S23+'Express-Isl'!S23</f>
        <v>3686</v>
      </c>
      <c r="T23" s="46">
        <f>'Express-Khi'!T23+'Express-Lhr'!T23+'Express-Isl'!T23</f>
        <v>5295</v>
      </c>
      <c r="U23" s="46">
        <f>'Express-Khi'!U23+'Express-Lhr'!U23+'Express-Isl'!U23</f>
        <v>2269</v>
      </c>
      <c r="V23" s="46">
        <f>'Express-Khi'!V23+'Express-Lhr'!V23+'Express-Isl'!V23</f>
        <v>2267</v>
      </c>
      <c r="W23" s="46">
        <f>'Express-Khi'!W23+'Express-Lhr'!W23+'Express-Isl'!W23</f>
        <v>6058</v>
      </c>
      <c r="X23" s="46">
        <f>'Express-Khi'!X23+'Express-Lhr'!X23+'Express-Isl'!X23</f>
        <v>2561</v>
      </c>
      <c r="Y23" s="46">
        <f>'Express-Khi'!Y23+'Express-Lhr'!Y23+'Express-Isl'!Y23</f>
        <v>3848</v>
      </c>
      <c r="Z23" s="46">
        <f>'Express-Khi'!Z23+'Express-Lhr'!Z23+'Express-Isl'!Z23</f>
        <v>3756</v>
      </c>
      <c r="AA23" s="46">
        <f>'Express-Khi'!AA23+'Express-Lhr'!AA23+'Express-Isl'!AA23</f>
        <v>1823</v>
      </c>
      <c r="AB23" s="46">
        <f>'Express-Khi'!AB23+'Express-Lhr'!AB23+'Express-Isl'!AB23</f>
        <v>864</v>
      </c>
      <c r="AC23" s="46">
        <f>'Express-Khi'!AC23+'Express-Lhr'!AC23+'Express-Isl'!AC23</f>
        <v>2852</v>
      </c>
      <c r="AD23" s="46">
        <f>'Express-Khi'!AD23+'Express-Lhr'!AD23+'Express-Isl'!AD23</f>
        <v>1540</v>
      </c>
      <c r="AE23" s="46">
        <f>'Express-Khi'!AE23+'Express-Lhr'!AE23+'Express-Isl'!AE23</f>
        <v>1353</v>
      </c>
      <c r="AF23" s="46">
        <f>'Express-Khi'!AF23+'Express-Lhr'!AF23+'Express-Isl'!AF23</f>
        <v>5484</v>
      </c>
      <c r="AG23" s="46">
        <f>'Express-Khi'!AG23+'Express-Lhr'!AG23+'Express-Isl'!AG23</f>
        <v>1925</v>
      </c>
      <c r="AH23" s="46">
        <f>'Express-Khi'!AH23+'Express-Lhr'!AH23+'Express-Isl'!AH23</f>
        <v>9958</v>
      </c>
      <c r="AI23" s="46">
        <f>'Express-Khi'!AI23+'Express-Lhr'!AI23+'Express-Isl'!AI23</f>
        <v>3141</v>
      </c>
      <c r="AJ23" s="46">
        <f>'Express-Khi'!AJ23+'Express-Lhr'!AJ23+'Express-Isl'!AJ23</f>
        <v>600</v>
      </c>
      <c r="AK23" s="46">
        <f>'Express-Khi'!AK23+'Express-Lhr'!AK23+'Express-Isl'!AK23</f>
        <v>324</v>
      </c>
      <c r="AL23" s="46">
        <f>'Express-Khi'!AL23+'Express-Lhr'!AL23+'Express-Isl'!AL23</f>
        <v>1142</v>
      </c>
      <c r="AM23" s="46">
        <f>'Express-Khi'!AM23+'Express-Lhr'!AM23+'Express-Isl'!AM23</f>
        <v>1080</v>
      </c>
      <c r="AN23" s="46">
        <f>'Express-Khi'!AN23+'Express-Lhr'!AN23+'Express-Isl'!AN23</f>
        <v>108</v>
      </c>
      <c r="AO23" s="46">
        <f>'Express-Khi'!AO23+'Express-Lhr'!AO23+'Express-Isl'!AO23</f>
        <v>380</v>
      </c>
      <c r="AP23" s="46">
        <f>'Express-Khi'!AP23+'Express-Lhr'!AP23+'Express-Isl'!AP23</f>
        <v>808</v>
      </c>
      <c r="AQ23" s="46">
        <f>'Express-Khi'!AQ23+'Express-Lhr'!AQ23+'Express-Isl'!AQ23</f>
        <v>288</v>
      </c>
      <c r="AR23" s="46">
        <f>'Express-Khi'!AR23+'Express-Lhr'!AR23+'Express-Isl'!AR23</f>
        <v>633</v>
      </c>
      <c r="AS23" s="46">
        <f>'Express-Khi'!AS23+'Express-Lhr'!AS23+'Express-Isl'!AS23</f>
        <v>540</v>
      </c>
      <c r="AT23" s="46">
        <f>'Express-Khi'!AT23+'Express-Lhr'!AT23+'Express-Isl'!AT23</f>
        <v>922</v>
      </c>
      <c r="AU23" s="46">
        <f>'Express-Khi'!AU23+'Express-Lhr'!AU23+'Express-Isl'!AU23</f>
        <v>0</v>
      </c>
      <c r="AV23" s="46">
        <f>'Express-Khi'!AV23+'Express-Lhr'!AV23+'Express-Isl'!AV23</f>
        <v>1351</v>
      </c>
      <c r="AW23" s="46">
        <f>'Express-Khi'!AW23+'Express-Lhr'!AW23+'Express-Isl'!AW23</f>
        <v>94</v>
      </c>
      <c r="AX23" s="46">
        <f>'Express-Khi'!AX23+'Express-Lhr'!AX23+'Express-Isl'!AX23</f>
        <v>60</v>
      </c>
      <c r="AY23" s="46">
        <f>'Express-Khi'!AY23+'Express-Lhr'!AY23+'Express-Isl'!AY23</f>
        <v>1296</v>
      </c>
      <c r="AZ23" s="46">
        <f>'Express-Khi'!AZ23+'Express-Lhr'!AZ23+'Express-Isl'!AZ23</f>
        <v>465</v>
      </c>
      <c r="BA23" s="46">
        <f>'Express-Khi'!BA23+'Express-Lhr'!BA23+'Express-Isl'!BA23</f>
        <v>1568</v>
      </c>
      <c r="BB23" s="46">
        <f>'Express-Khi'!BB23+'Express-Lhr'!BB23+'Express-Isl'!BB23</f>
        <v>286</v>
      </c>
      <c r="BC23" s="46">
        <f>'Express-Khi'!BC23+'Express-Lhr'!BC23+'Express-Isl'!BC23</f>
        <v>1252</v>
      </c>
      <c r="BD23" s="46">
        <f>'Express-Khi'!BD23+'Express-Lhr'!BD23+'Express-Isl'!BD23</f>
        <v>801</v>
      </c>
      <c r="BE23" s="46">
        <f ca="1">'Express-Khi'!BE23+'Express-Lhr'!BG23+'Express-Isl'!BG23</f>
        <v>4749</v>
      </c>
      <c r="BF23" s="349"/>
      <c r="BG23" s="59">
        <f ca="1">SUM(OFFSET(BG23,0,-1,):OFFSET(BG23,0,-12))</f>
        <v>11922</v>
      </c>
    </row>
    <row r="24" spans="1:71" ht="20.100000000000001" customHeight="1" outlineLevel="1" x14ac:dyDescent="0.2">
      <c r="A24" s="19"/>
      <c r="B24" s="60" t="s">
        <v>76</v>
      </c>
      <c r="C24" s="46">
        <f>'Express-Khi'!C24+'Express-Lhr'!C24+'Express-Isl'!C24</f>
        <v>1728</v>
      </c>
      <c r="D24" s="46">
        <f>'Express-Khi'!D24+'Express-Lhr'!D24+'Express-Isl'!D24</f>
        <v>1728</v>
      </c>
      <c r="E24" s="46">
        <f>'Express-Khi'!E24+'Express-Lhr'!E24+'Express-Isl'!E24</f>
        <v>864</v>
      </c>
      <c r="F24" s="46">
        <f>'Express-Khi'!F24+'Express-Lhr'!F24+'Express-Isl'!F24</f>
        <v>1080</v>
      </c>
      <c r="G24" s="46">
        <f>'Express-Khi'!G24+'Express-Lhr'!G24+'Express-Isl'!G24</f>
        <v>1184</v>
      </c>
      <c r="H24" s="46">
        <f>'Express-Khi'!H24+'Express-Lhr'!H24+'Express-Isl'!H24</f>
        <v>648</v>
      </c>
      <c r="I24" s="46">
        <f>'Express-Khi'!I24+'Express-Lhr'!I24+'Express-Isl'!I24</f>
        <v>864</v>
      </c>
      <c r="J24" s="46">
        <f>'Express-Khi'!J24+'Express-Lhr'!J24+'Express-Isl'!J24</f>
        <v>4379</v>
      </c>
      <c r="K24" s="46">
        <f>'Express-Khi'!K24+'Express-Lhr'!K24+'Express-Isl'!K24</f>
        <v>2436</v>
      </c>
      <c r="L24" s="46">
        <f>'Express-Khi'!L24+'Express-Lhr'!L24+'Express-Isl'!L24</f>
        <v>984</v>
      </c>
      <c r="M24" s="46">
        <f>'Express-Khi'!M24+'Express-Lhr'!M24+'Express-Isl'!M24</f>
        <v>1388</v>
      </c>
      <c r="N24" s="46">
        <f>'Express-Khi'!N24+'Express-Lhr'!N24+'Express-Isl'!N24</f>
        <v>5184</v>
      </c>
      <c r="O24" s="46">
        <f>'Express-Khi'!O24+'Express-Lhr'!O24+'Express-Isl'!O24</f>
        <v>864</v>
      </c>
      <c r="P24" s="46">
        <f>'Express-Khi'!P24+'Express-Lhr'!P24+'Express-Isl'!P24</f>
        <v>864</v>
      </c>
      <c r="Q24" s="46">
        <f>'Express-Khi'!Q24+'Express-Lhr'!Q24+'Express-Isl'!Q24</f>
        <v>3616</v>
      </c>
      <c r="R24" s="46">
        <f>'Express-Khi'!R24+'Express-Lhr'!R24+'Express-Isl'!R24</f>
        <v>1512</v>
      </c>
      <c r="S24" s="46">
        <f>'Express-Khi'!S24+'Express-Lhr'!S24+'Express-Isl'!S24</f>
        <v>2160</v>
      </c>
      <c r="T24" s="46">
        <f>'Express-Khi'!T24+'Express-Lhr'!T24+'Express-Isl'!T24</f>
        <v>432</v>
      </c>
      <c r="U24" s="46">
        <f>'Express-Khi'!U24+'Express-Lhr'!U24+'Express-Isl'!U24</f>
        <v>864</v>
      </c>
      <c r="V24" s="46">
        <f>'Express-Khi'!V24+'Express-Lhr'!V24+'Express-Isl'!V24</f>
        <v>19364</v>
      </c>
      <c r="W24" s="46">
        <f>'Express-Khi'!W24+'Express-Lhr'!W24+'Express-Isl'!W24</f>
        <v>4536</v>
      </c>
      <c r="X24" s="46">
        <f>'Express-Khi'!X24+'Express-Lhr'!X24+'Express-Isl'!X24</f>
        <v>1144</v>
      </c>
      <c r="Y24" s="46">
        <f>'Express-Khi'!Y24+'Express-Lhr'!Y24+'Express-Isl'!Y24</f>
        <v>432</v>
      </c>
      <c r="Z24" s="46">
        <f>'Express-Khi'!Z24+'Express-Lhr'!Z24+'Express-Isl'!Z24</f>
        <v>1944</v>
      </c>
      <c r="AA24" s="46">
        <f>'Express-Khi'!AA24+'Express-Lhr'!AA24+'Express-Isl'!AA24</f>
        <v>648</v>
      </c>
      <c r="AB24" s="46">
        <f>'Express-Khi'!AB24+'Express-Lhr'!AB24+'Express-Isl'!AB24</f>
        <v>1728</v>
      </c>
      <c r="AC24" s="46">
        <f>'Express-Khi'!AC24+'Express-Lhr'!AC24+'Express-Isl'!AC24</f>
        <v>2652</v>
      </c>
      <c r="AD24" s="46">
        <f>'Express-Khi'!AD24+'Express-Lhr'!AD24+'Express-Isl'!AD24</f>
        <v>406</v>
      </c>
      <c r="AE24" s="46">
        <f>'Express-Khi'!AE24+'Express-Lhr'!AE24+'Express-Isl'!AE24</f>
        <v>1308</v>
      </c>
      <c r="AF24" s="46">
        <f>'Express-Khi'!AF24+'Express-Lhr'!AF24+'Express-Isl'!AF24</f>
        <v>648</v>
      </c>
      <c r="AG24" s="46">
        <f>'Express-Khi'!AG24+'Express-Lhr'!AG24+'Express-Isl'!AG24</f>
        <v>0</v>
      </c>
      <c r="AH24" s="46">
        <f>'Express-Khi'!AH24+'Express-Lhr'!AH24+'Express-Isl'!AH24</f>
        <v>4540</v>
      </c>
      <c r="AI24" s="46">
        <f>'Express-Khi'!AI24+'Express-Lhr'!AI24+'Express-Isl'!AI24</f>
        <v>4968</v>
      </c>
      <c r="AJ24" s="46">
        <f>'Express-Khi'!AJ24+'Express-Lhr'!AJ24+'Express-Isl'!AJ24</f>
        <v>4120</v>
      </c>
      <c r="AK24" s="46">
        <f>'Express-Khi'!AK24+'Express-Lhr'!AK24+'Express-Isl'!AK24</f>
        <v>0</v>
      </c>
      <c r="AL24" s="46">
        <f>'Express-Khi'!AL24+'Express-Lhr'!AL24+'Express-Isl'!AL24</f>
        <v>1404</v>
      </c>
      <c r="AM24" s="46">
        <f>'Express-Khi'!AM24+'Express-Lhr'!AM24+'Express-Isl'!AM24</f>
        <v>2376</v>
      </c>
      <c r="AN24" s="46">
        <f>'Express-Khi'!AN24+'Express-Lhr'!AN24+'Express-Isl'!AN24</f>
        <v>5908</v>
      </c>
      <c r="AO24" s="46">
        <f>'Express-Khi'!AO24+'Express-Lhr'!AO24+'Express-Isl'!AO24</f>
        <v>1664</v>
      </c>
      <c r="AP24" s="46">
        <f>'Express-Khi'!AP24+'Express-Lhr'!AP24+'Express-Isl'!AP24</f>
        <v>238</v>
      </c>
      <c r="AQ24" s="46">
        <f>'Express-Khi'!AQ24+'Express-Lhr'!AQ24+'Express-Isl'!AQ24</f>
        <v>0</v>
      </c>
      <c r="AR24" s="46">
        <f>'Express-Khi'!AR24+'Express-Lhr'!AR24+'Express-Isl'!AR24</f>
        <v>432</v>
      </c>
      <c r="AS24" s="46">
        <f>'Express-Khi'!AS24+'Express-Lhr'!AS24+'Express-Isl'!AS24</f>
        <v>1968</v>
      </c>
      <c r="AT24" s="46">
        <f>'Express-Khi'!AT24+'Express-Lhr'!AT24+'Express-Isl'!AT24</f>
        <v>6185</v>
      </c>
      <c r="AU24" s="46">
        <f>'Express-Khi'!AU24+'Express-Lhr'!AU24+'Express-Isl'!AU24</f>
        <v>7536</v>
      </c>
      <c r="AV24" s="46">
        <f>'Express-Khi'!AV24+'Express-Lhr'!AV24+'Express-Isl'!AV24</f>
        <v>432</v>
      </c>
      <c r="AW24" s="46">
        <f>'Express-Khi'!AW24+'Express-Lhr'!AW24+'Express-Isl'!AW24</f>
        <v>432</v>
      </c>
      <c r="AX24" s="46">
        <f>'Express-Khi'!AX24+'Express-Lhr'!AX24+'Express-Isl'!AX24</f>
        <v>2484</v>
      </c>
      <c r="AY24" s="46">
        <f>'Express-Khi'!AY24+'Express-Lhr'!AY24+'Express-Isl'!AY24</f>
        <v>216</v>
      </c>
      <c r="AZ24" s="46">
        <f>'Express-Khi'!AZ24+'Express-Lhr'!AZ24+'Express-Isl'!AZ24</f>
        <v>78680</v>
      </c>
      <c r="BA24" s="46">
        <f>'Express-Khi'!BA24+'Express-Lhr'!BA24+'Express-Isl'!BA24</f>
        <v>4380</v>
      </c>
      <c r="BB24" s="46">
        <f>'Express-Khi'!BB24+'Express-Lhr'!BB24+'Express-Isl'!BB24</f>
        <v>432</v>
      </c>
      <c r="BC24" s="46">
        <f>'Express-Khi'!BC24+'Express-Lhr'!BC24+'Express-Isl'!BC24</f>
        <v>256</v>
      </c>
      <c r="BD24" s="46">
        <f>'Express-Khi'!BD24+'Express-Lhr'!BD24+'Express-Isl'!BD24</f>
        <v>0</v>
      </c>
      <c r="BE24" s="46">
        <f ca="1">'Express-Khi'!BE24+'Express-Lhr'!BG24+'Express-Isl'!BG24</f>
        <v>89104</v>
      </c>
      <c r="BF24" s="349"/>
      <c r="BG24" s="59">
        <f ca="1">SUM(OFFSET(BG24,0,-1,):OFFSET(BG24,0,-12))</f>
        <v>183952</v>
      </c>
    </row>
    <row r="25" spans="1:71" ht="20.100000000000001" customHeight="1" outlineLevel="1" thickBot="1" x14ac:dyDescent="0.25">
      <c r="A25" s="19"/>
      <c r="B25" s="130" t="s">
        <v>77</v>
      </c>
      <c r="C25" s="46">
        <f>'Express-Khi'!C25+'Express-Lhr'!C25+'Express-Isl'!C25</f>
        <v>34622</v>
      </c>
      <c r="D25" s="46">
        <f>'Express-Khi'!D25+'Express-Lhr'!D25+'Express-Isl'!D25</f>
        <v>32717</v>
      </c>
      <c r="E25" s="46">
        <f>'Express-Khi'!E25+'Express-Lhr'!E25+'Express-Isl'!E25</f>
        <v>37706</v>
      </c>
      <c r="F25" s="46">
        <f>'Express-Khi'!F25+'Express-Lhr'!F25+'Express-Isl'!F25</f>
        <v>33177</v>
      </c>
      <c r="G25" s="46">
        <f>'Express-Khi'!G25+'Express-Lhr'!G25+'Express-Isl'!G25</f>
        <v>29143</v>
      </c>
      <c r="H25" s="46">
        <f>'Express-Khi'!H25+'Express-Lhr'!H25+'Express-Isl'!H25</f>
        <v>36394</v>
      </c>
      <c r="I25" s="46">
        <f>'Express-Khi'!I25+'Express-Lhr'!I25+'Express-Isl'!I25</f>
        <v>32817</v>
      </c>
      <c r="J25" s="46">
        <f>'Express-Khi'!J25+'Express-Lhr'!J25+'Express-Isl'!J25</f>
        <v>51424</v>
      </c>
      <c r="K25" s="46">
        <f>'Express-Khi'!K25+'Express-Lhr'!K25+'Express-Isl'!K25</f>
        <v>48423</v>
      </c>
      <c r="L25" s="46">
        <f>'Express-Khi'!L25+'Express-Lhr'!L25+'Express-Isl'!L25</f>
        <v>46220</v>
      </c>
      <c r="M25" s="46">
        <f>'Express-Khi'!M25+'Express-Lhr'!M25+'Express-Isl'!M25</f>
        <v>48281</v>
      </c>
      <c r="N25" s="46">
        <f>'Express-Khi'!N25+'Express-Lhr'!N25+'Express-Isl'!N25</f>
        <v>51061</v>
      </c>
      <c r="O25" s="46">
        <f>'Express-Khi'!O25+'Express-Lhr'!O25+'Express-Isl'!O25</f>
        <v>49724</v>
      </c>
      <c r="P25" s="46">
        <f>'Express-Khi'!P25+'Express-Lhr'!P25+'Express-Isl'!P25</f>
        <v>46529</v>
      </c>
      <c r="Q25" s="46">
        <f>'Express-Khi'!Q25+'Express-Lhr'!Q25+'Express-Isl'!Q25</f>
        <v>58977</v>
      </c>
      <c r="R25" s="46">
        <f>'Express-Khi'!R25+'Express-Lhr'!R25+'Express-Isl'!R25</f>
        <v>40502</v>
      </c>
      <c r="S25" s="46">
        <f>'Express-Khi'!S25+'Express-Lhr'!S25+'Express-Isl'!S25</f>
        <v>43721</v>
      </c>
      <c r="T25" s="46">
        <f>'Express-Khi'!T25+'Express-Lhr'!T25+'Express-Isl'!T25</f>
        <v>33343</v>
      </c>
      <c r="U25" s="46">
        <f>'Express-Khi'!U25+'Express-Lhr'!U25+'Express-Isl'!U25</f>
        <v>34322</v>
      </c>
      <c r="V25" s="46">
        <f>'Express-Khi'!V25+'Express-Lhr'!V25+'Express-Isl'!V25</f>
        <v>41044</v>
      </c>
      <c r="W25" s="46">
        <f>'Express-Khi'!W25+'Express-Lhr'!W25+'Express-Isl'!W25</f>
        <v>51652</v>
      </c>
      <c r="X25" s="46">
        <f>'Express-Khi'!X25+'Express-Lhr'!X25+'Express-Isl'!X25</f>
        <v>53838</v>
      </c>
      <c r="Y25" s="46">
        <f>'Express-Khi'!Y25+'Express-Lhr'!Y25+'Express-Isl'!Y25</f>
        <v>58339</v>
      </c>
      <c r="Z25" s="46">
        <f>'Express-Khi'!Z25+'Express-Lhr'!Z25+'Express-Isl'!Z25</f>
        <v>56364</v>
      </c>
      <c r="AA25" s="46">
        <f>'Express-Khi'!AA25+'Express-Lhr'!AA25+'Express-Isl'!AA25</f>
        <v>55484</v>
      </c>
      <c r="AB25" s="46">
        <f>'Express-Khi'!AB25+'Express-Lhr'!AB25+'Express-Isl'!AB25</f>
        <v>40059</v>
      </c>
      <c r="AC25" s="46">
        <f>'Express-Khi'!AC25+'Express-Lhr'!AC25+'Express-Isl'!AC25</f>
        <v>49612</v>
      </c>
      <c r="AD25" s="46">
        <f>'Express-Khi'!AD25+'Express-Lhr'!AD25+'Express-Isl'!AD25</f>
        <v>41909</v>
      </c>
      <c r="AE25" s="46">
        <f>'Express-Khi'!AE25+'Express-Lhr'!AE25+'Express-Isl'!AE25</f>
        <v>59864</v>
      </c>
      <c r="AF25" s="46">
        <f>'Express-Khi'!AF25+'Express-Lhr'!AF25+'Express-Isl'!AF25</f>
        <v>41151</v>
      </c>
      <c r="AG25" s="46">
        <f>'Express-Khi'!AG25+'Express-Lhr'!AG25+'Express-Isl'!AG25</f>
        <v>49006</v>
      </c>
      <c r="AH25" s="46">
        <f>'Express-Khi'!AH25+'Express-Lhr'!AH25+'Express-Isl'!AH25</f>
        <v>57629</v>
      </c>
      <c r="AI25" s="46">
        <f>'Express-Khi'!AI25+'Express-Lhr'!AI25+'Express-Isl'!AI25</f>
        <v>44656</v>
      </c>
      <c r="AJ25" s="46">
        <f>'Express-Khi'!AJ25+'Express-Lhr'!AJ25+'Express-Isl'!AJ25</f>
        <v>47622</v>
      </c>
      <c r="AK25" s="46">
        <f>'Express-Khi'!AK25+'Express-Lhr'!AK25+'Express-Isl'!AK25</f>
        <v>48098</v>
      </c>
      <c r="AL25" s="46">
        <f>'Express-Khi'!AL25+'Express-Lhr'!AL25+'Express-Isl'!AL25</f>
        <v>44824</v>
      </c>
      <c r="AM25" s="50">
        <f>'Express-Khi'!AM25+'Express-Lhr'!AM25+'Express-Isl'!AM25</f>
        <v>36386</v>
      </c>
      <c r="AN25" s="50">
        <f>'Express-Khi'!AN25+'Express-Lhr'!AN25+'Express-Isl'!AN25</f>
        <v>37773</v>
      </c>
      <c r="AO25" s="50">
        <f>'Express-Khi'!AO25+'Express-Lhr'!AO25+'Express-Isl'!AO25</f>
        <v>47448</v>
      </c>
      <c r="AP25" s="50">
        <f>'Express-Khi'!AP25+'Express-Lhr'!AP25+'Express-Isl'!AP25</f>
        <v>41765</v>
      </c>
      <c r="AQ25" s="50">
        <f>'Express-Khi'!AQ25+'Express-Lhr'!AQ25+'Express-Isl'!AQ25</f>
        <v>49282</v>
      </c>
      <c r="AR25" s="50">
        <f>'Express-Khi'!AR25+'Express-Lhr'!AR25+'Express-Isl'!AR25</f>
        <v>50916</v>
      </c>
      <c r="AS25" s="50">
        <f>'Express-Khi'!AS25+'Express-Lhr'!AS25+'Express-Isl'!AS25</f>
        <v>52480</v>
      </c>
      <c r="AT25" s="50">
        <f>'Express-Khi'!AT25+'Express-Lhr'!AT25+'Express-Isl'!AT25</f>
        <v>65697</v>
      </c>
      <c r="AU25" s="50">
        <f>'Express-Khi'!AU25+'Express-Lhr'!AU25+'Express-Isl'!AU25</f>
        <v>70067</v>
      </c>
      <c r="AV25" s="50">
        <f>'Express-Khi'!AV25+'Express-Lhr'!AV25+'Express-Isl'!AV25</f>
        <v>66008</v>
      </c>
      <c r="AW25" s="50">
        <f>'Express-Khi'!AW25+'Express-Lhr'!AW25+'Express-Isl'!AW25</f>
        <v>84106</v>
      </c>
      <c r="AX25" s="50">
        <f>'Express-Khi'!AX25+'Express-Lhr'!AX25+'Express-Isl'!AX25</f>
        <v>77116</v>
      </c>
      <c r="AY25" s="50">
        <f>'Express-Khi'!AY25+'Express-Lhr'!AY25+'Express-Isl'!AY25</f>
        <v>88401</v>
      </c>
      <c r="AZ25" s="50">
        <f>'Express-Khi'!AZ25+'Express-Lhr'!AZ25+'Express-Isl'!AZ25</f>
        <v>94086</v>
      </c>
      <c r="BA25" s="50">
        <f>'Express-Khi'!BA25+'Express-Lhr'!BA25+'Express-Isl'!BA25</f>
        <v>107880</v>
      </c>
      <c r="BB25" s="50">
        <f>'Express-Khi'!BB25+'Express-Lhr'!BB25+'Express-Isl'!BB25</f>
        <v>70015</v>
      </c>
      <c r="BC25" s="50">
        <f>'Express-Khi'!BC25+'Express-Lhr'!BC25+'Express-Isl'!BC25</f>
        <v>107714</v>
      </c>
      <c r="BD25" s="50">
        <f>'Express-Khi'!BD25+'Express-Lhr'!BD25+'Express-Isl'!BD25</f>
        <v>98125</v>
      </c>
      <c r="BE25" s="50">
        <f ca="1">'Express-Khi'!BE25+'Express-Lhr'!BG25+'Express-Isl'!BG25</f>
        <v>855717</v>
      </c>
      <c r="BF25" s="50"/>
      <c r="BG25" s="138">
        <f ca="1">SUM(OFFSET(BG25,0,-1,):OFFSET(BG25,0,-12))</f>
        <v>1719235</v>
      </c>
    </row>
    <row r="26" spans="1:71" ht="20.100000000000001" customHeight="1" outlineLevel="1" thickBot="1" x14ac:dyDescent="0.25">
      <c r="A26" s="19"/>
      <c r="B26" s="131" t="s">
        <v>25</v>
      </c>
      <c r="C26" s="48">
        <f t="shared" ref="C26:T26" si="16">C24+C23+C22+C21+C25</f>
        <v>54505</v>
      </c>
      <c r="D26" s="48">
        <f t="shared" si="16"/>
        <v>53979</v>
      </c>
      <c r="E26" s="48">
        <f t="shared" si="16"/>
        <v>70793</v>
      </c>
      <c r="F26" s="48">
        <f t="shared" si="16"/>
        <v>67651</v>
      </c>
      <c r="G26" s="48">
        <f t="shared" si="16"/>
        <v>44665</v>
      </c>
      <c r="H26" s="48">
        <f t="shared" si="16"/>
        <v>64107</v>
      </c>
      <c r="I26" s="48">
        <f t="shared" si="16"/>
        <v>49671</v>
      </c>
      <c r="J26" s="48">
        <f t="shared" si="16"/>
        <v>75529</v>
      </c>
      <c r="K26" s="48">
        <f t="shared" si="16"/>
        <v>66580</v>
      </c>
      <c r="L26" s="48">
        <f t="shared" si="16"/>
        <v>86786</v>
      </c>
      <c r="M26" s="48">
        <f t="shared" si="16"/>
        <v>80792</v>
      </c>
      <c r="N26" s="48">
        <f t="shared" si="16"/>
        <v>73652</v>
      </c>
      <c r="O26" s="48">
        <f t="shared" si="16"/>
        <v>66500</v>
      </c>
      <c r="P26" s="48">
        <f t="shared" si="16"/>
        <v>68867</v>
      </c>
      <c r="Q26" s="48">
        <f t="shared" si="16"/>
        <v>85015</v>
      </c>
      <c r="R26" s="48">
        <f t="shared" si="16"/>
        <v>58870</v>
      </c>
      <c r="S26" s="48">
        <f t="shared" si="16"/>
        <v>66579</v>
      </c>
      <c r="T26" s="48">
        <f t="shared" si="16"/>
        <v>53413</v>
      </c>
      <c r="U26" s="48">
        <f t="shared" ref="U26:AR26" si="17">U24+U23+U22+U21+U25</f>
        <v>52584</v>
      </c>
      <c r="V26" s="48">
        <f t="shared" si="17"/>
        <v>74494</v>
      </c>
      <c r="W26" s="48">
        <f t="shared" si="17"/>
        <v>85199</v>
      </c>
      <c r="X26" s="48">
        <f t="shared" si="17"/>
        <v>86422</v>
      </c>
      <c r="Y26" s="48">
        <f t="shared" si="17"/>
        <v>79215</v>
      </c>
      <c r="Z26" s="48">
        <f t="shared" si="17"/>
        <v>78501</v>
      </c>
      <c r="AA26" s="48">
        <f t="shared" si="17"/>
        <v>71962</v>
      </c>
      <c r="AB26" s="48">
        <f t="shared" si="17"/>
        <v>52088</v>
      </c>
      <c r="AC26" s="48">
        <f t="shared" si="17"/>
        <v>72947</v>
      </c>
      <c r="AD26" s="48">
        <f t="shared" si="17"/>
        <v>65616</v>
      </c>
      <c r="AE26" s="48">
        <f t="shared" si="17"/>
        <v>79325</v>
      </c>
      <c r="AF26" s="48">
        <f t="shared" si="17"/>
        <v>83322</v>
      </c>
      <c r="AG26" s="48">
        <f t="shared" si="17"/>
        <v>69209</v>
      </c>
      <c r="AH26" s="48">
        <f t="shared" si="17"/>
        <v>92352</v>
      </c>
      <c r="AI26" s="48">
        <f t="shared" si="17"/>
        <v>84449</v>
      </c>
      <c r="AJ26" s="48">
        <f t="shared" si="17"/>
        <v>81057</v>
      </c>
      <c r="AK26" s="48">
        <f t="shared" si="17"/>
        <v>61013</v>
      </c>
      <c r="AL26" s="48">
        <f t="shared" si="17"/>
        <v>63146</v>
      </c>
      <c r="AM26" s="48">
        <f t="shared" si="17"/>
        <v>53796</v>
      </c>
      <c r="AN26" s="48">
        <f t="shared" si="17"/>
        <v>58480</v>
      </c>
      <c r="AO26" s="48">
        <f t="shared" si="17"/>
        <v>69322</v>
      </c>
      <c r="AP26" s="48">
        <f t="shared" si="17"/>
        <v>61230</v>
      </c>
      <c r="AQ26" s="48">
        <f t="shared" si="17"/>
        <v>62687</v>
      </c>
      <c r="AR26" s="48">
        <f t="shared" si="17"/>
        <v>71420</v>
      </c>
      <c r="AS26" s="48">
        <f t="shared" ref="AS26:AT26" si="18">AS24+AS23+AS22+AS21+AS25</f>
        <v>75024</v>
      </c>
      <c r="AT26" s="48">
        <f t="shared" si="18"/>
        <v>89102</v>
      </c>
      <c r="AU26" s="48">
        <f t="shared" ref="AU26:AV26" si="19">AU24+AU23+AU22+AU21+AU25</f>
        <v>103992</v>
      </c>
      <c r="AV26" s="48">
        <f t="shared" si="19"/>
        <v>98053</v>
      </c>
      <c r="AW26" s="48">
        <f t="shared" ref="AW26:AZ26" si="20">AW24+AW23+AW22+AW21+AW25</f>
        <v>106547</v>
      </c>
      <c r="AX26" s="48">
        <f t="shared" si="20"/>
        <v>98180</v>
      </c>
      <c r="AY26" s="48">
        <f t="shared" si="20"/>
        <v>104950</v>
      </c>
      <c r="AZ26" s="48">
        <f t="shared" si="20"/>
        <v>189313</v>
      </c>
      <c r="BA26" s="48">
        <f t="shared" ref="BA26:BB26" si="21">BA24+BA23+BA22+BA21+BA25</f>
        <v>137426</v>
      </c>
      <c r="BB26" s="48">
        <f t="shared" si="21"/>
        <v>89403</v>
      </c>
      <c r="BC26" s="48">
        <f t="shared" ref="BC26:BD26" si="22">BC24+BC23+BC22+BC21+BC25</f>
        <v>127577</v>
      </c>
      <c r="BD26" s="48">
        <f t="shared" si="22"/>
        <v>114819</v>
      </c>
      <c r="BE26" s="48">
        <f t="shared" ref="BE26" ca="1" si="23">BE24+BE23+BE22+BE21+BE25</f>
        <v>1071646</v>
      </c>
      <c r="BF26" s="48"/>
      <c r="BG26" s="47">
        <f ca="1">SUM(OFFSET(BG26,0,-1,):OFFSET(BG26,0,-12))</f>
        <v>2241906</v>
      </c>
    </row>
    <row r="27" spans="1:71" ht="10.9" customHeight="1" outlineLevel="1" thickBot="1" x14ac:dyDescent="0.25">
      <c r="A27" s="19"/>
      <c r="B27" s="127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128"/>
    </row>
    <row r="28" spans="1:71" ht="17.25" customHeight="1" thickBot="1" x14ac:dyDescent="0.25">
      <c r="A28" s="222" t="s">
        <v>31</v>
      </c>
      <c r="B28" s="58" t="s">
        <v>14</v>
      </c>
      <c r="C28" s="46">
        <f>'Express-Khi'!C28+'Express-Lhr'!C28+'Express-Isl'!C28</f>
        <v>25519</v>
      </c>
      <c r="D28" s="46">
        <f>'Express-Khi'!D28+'Express-Lhr'!D28+'Express-Isl'!D28</f>
        <v>20101</v>
      </c>
      <c r="E28" s="46">
        <f>'Express-Khi'!E28+'Express-Lhr'!E28+'Express-Isl'!E28</f>
        <v>36567</v>
      </c>
      <c r="F28" s="46">
        <f>'Express-Khi'!F28+'Express-Lhr'!F28+'Express-Isl'!F28</f>
        <v>34944</v>
      </c>
      <c r="G28" s="46">
        <f>'Express-Khi'!G28+'Express-Lhr'!G28+'Express-Isl'!G28</f>
        <v>20177</v>
      </c>
      <c r="H28" s="46">
        <f>'Express-Khi'!H28+'Express-Lhr'!H28+'Express-Isl'!H28</f>
        <v>28411</v>
      </c>
      <c r="I28" s="46">
        <f>'Express-Khi'!I28+'Express-Lhr'!I28+'Express-Isl'!I28</f>
        <v>19891</v>
      </c>
      <c r="J28" s="46">
        <f>'Express-Khi'!J28+'Express-Lhr'!J28+'Express-Isl'!J28</f>
        <v>22328</v>
      </c>
      <c r="K28" s="46">
        <f>'Express-Khi'!K28+'Express-Lhr'!K28+'Express-Isl'!K28</f>
        <v>22849</v>
      </c>
      <c r="L28" s="46">
        <f>'Express-Khi'!L28+'Express-Lhr'!L28+'Express-Isl'!L28</f>
        <v>41661</v>
      </c>
      <c r="M28" s="46">
        <f>'Express-Khi'!M28+'Express-Lhr'!M28+'Express-Isl'!M28</f>
        <v>30039</v>
      </c>
      <c r="N28" s="46">
        <f>'Express-Khi'!N28+'Express-Lhr'!N28+'Express-Isl'!N28</f>
        <v>21617</v>
      </c>
      <c r="O28" s="46">
        <f>'Express-Khi'!O28+'Express-Lhr'!O28+'Express-Isl'!O28</f>
        <v>22254</v>
      </c>
      <c r="P28" s="46">
        <f>'Express-Khi'!P28+'Express-Lhr'!P28+'Express-Isl'!P28</f>
        <v>23027</v>
      </c>
      <c r="Q28" s="46">
        <f>'Express-Khi'!Q28+'Express-Lhr'!Q28+'Express-Isl'!Q28</f>
        <v>30356</v>
      </c>
      <c r="R28" s="46">
        <f>'Express-Khi'!R28+'Express-Lhr'!R28+'Express-Isl'!R28</f>
        <v>27416</v>
      </c>
      <c r="S28" s="46">
        <f>'Express-Khi'!S28+'Express-Lhr'!S28+'Express-Isl'!S28</f>
        <v>23410</v>
      </c>
      <c r="T28" s="46">
        <f>'Express-Khi'!T28+'Express-Lhr'!T28+'Express-Isl'!T28</f>
        <v>21751</v>
      </c>
      <c r="U28" s="46">
        <f>'Express-Khi'!U28+'Express-Lhr'!U28+'Express-Isl'!U28</f>
        <v>18970</v>
      </c>
      <c r="V28" s="46">
        <f>'Express-Khi'!V28+'Express-Lhr'!V28+'Express-Isl'!V28</f>
        <v>21883</v>
      </c>
      <c r="W28" s="46">
        <f>'Express-Khi'!W28+'Express-Lhr'!W28+'Express-Isl'!W28</f>
        <v>32829</v>
      </c>
      <c r="X28" s="46">
        <f>'Express-Khi'!X28+'Express-Lhr'!X28+'Express-Isl'!X28</f>
        <v>25474</v>
      </c>
      <c r="Y28" s="46">
        <f>'Express-Khi'!Y28+'Express-Lhr'!Y28+'Express-Isl'!Y28</f>
        <v>21261</v>
      </c>
      <c r="Z28" s="46">
        <f>'Express-Khi'!Z28+'Express-Lhr'!Z28+'Express-Isl'!Z28</f>
        <v>23069</v>
      </c>
      <c r="AA28" s="46">
        <f>'Express-Khi'!AA28+'Express-Lhr'!AA28+'Express-Isl'!AA28</f>
        <v>15171</v>
      </c>
      <c r="AB28" s="46">
        <f>'Express-Khi'!AB28+'Express-Lhr'!AB28+'Express-Isl'!AB28</f>
        <v>12225</v>
      </c>
      <c r="AC28" s="46">
        <f>'Express-Khi'!AC28+'Express-Lhr'!AC28+'Express-Isl'!AC28</f>
        <v>34307</v>
      </c>
      <c r="AD28" s="46">
        <f>'Express-Khi'!AD28+'Express-Lhr'!AD28+'Express-Isl'!AD28</f>
        <v>28175</v>
      </c>
      <c r="AE28" s="46">
        <f>'Express-Khi'!AE28+'Express-Lhr'!AE28+'Express-Isl'!AE28</f>
        <v>23132</v>
      </c>
      <c r="AF28" s="46">
        <f>'Express-Khi'!AF28+'Express-Lhr'!AF28+'Express-Isl'!AF28</f>
        <v>21430</v>
      </c>
      <c r="AG28" s="46">
        <f>'Express-Khi'!AG28+'Express-Lhr'!AG28+'Express-Isl'!AG28</f>
        <v>15047</v>
      </c>
      <c r="AH28" s="46">
        <f>'Express-Khi'!AH28+'Express-Lhr'!AH28+'Express-Isl'!AH28</f>
        <v>20916</v>
      </c>
      <c r="AI28" s="46">
        <f>'Express-Khi'!AI28+'Express-Lhr'!AI28+'Express-Isl'!AI28</f>
        <v>21832</v>
      </c>
      <c r="AJ28" s="46">
        <f>'Express-Khi'!AJ28+'Express-Lhr'!AJ28+'Express-Isl'!AJ28</f>
        <v>25939</v>
      </c>
      <c r="AK28" s="46">
        <f>'Express-Khi'!AK28+'Express-Lhr'!AK28+'Express-Isl'!AK28</f>
        <v>23476</v>
      </c>
      <c r="AL28" s="46">
        <f>'Express-Khi'!AL28+'Express-Lhr'!AL28+'Express-Isl'!AL28</f>
        <v>25019</v>
      </c>
      <c r="AM28" s="46">
        <f>'Express-Khi'!AM28+'Express-Lhr'!AM28+'Express-Isl'!AM28</f>
        <v>30684</v>
      </c>
      <c r="AN28" s="46">
        <f>'Express-Khi'!AN28+'Express-Lhr'!AN28+'Express-Isl'!AN28</f>
        <v>24285</v>
      </c>
      <c r="AO28" s="46">
        <f>'Express-Khi'!AO28+'Express-Lhr'!AO28+'Express-Isl'!AO28</f>
        <v>44441</v>
      </c>
      <c r="AP28" s="46">
        <f>'Express-Khi'!AP28+'Express-Lhr'!AP28+'Express-Isl'!AP28</f>
        <v>17809</v>
      </c>
      <c r="AQ28" s="46">
        <f>'Express-Khi'!AQ28+'Express-Lhr'!AQ28+'Express-Isl'!AQ28</f>
        <v>23487</v>
      </c>
      <c r="AR28" s="46">
        <f>'Express-Khi'!AR28+'Express-Lhr'!AR28+'Express-Isl'!AR28</f>
        <v>18316</v>
      </c>
      <c r="AS28" s="46">
        <f>'Express-Khi'!AS28+'Express-Lhr'!AS28+'Express-Isl'!AS28</f>
        <v>19708</v>
      </c>
      <c r="AT28" s="46">
        <f>'Express-Khi'!AT28+'Express-Lhr'!AT28+'Express-Isl'!AT28</f>
        <v>22051</v>
      </c>
      <c r="AU28" s="46">
        <f>'Express-Khi'!AU28+'Express-Lhr'!AU28+'Express-Isl'!AU28</f>
        <v>22959</v>
      </c>
      <c r="AV28" s="46">
        <f>'Express-Khi'!AV28+'Express-Lhr'!AV28+'Express-Isl'!AV28</f>
        <v>22254</v>
      </c>
      <c r="AW28" s="46">
        <f>'Express-Khi'!AW28+'Express-Lhr'!AW28+'Express-Isl'!AW28</f>
        <v>23078</v>
      </c>
      <c r="AX28" s="46">
        <f>'Express-Khi'!AX28+'Express-Lhr'!AX28+'Express-Isl'!AX28</f>
        <v>22180</v>
      </c>
      <c r="AY28" s="46">
        <f>'Express-Khi'!AY28+'Express-Lhr'!AY28+'Express-Isl'!AY28</f>
        <v>14774</v>
      </c>
      <c r="AZ28" s="46">
        <f>'Express-Khi'!AZ28+'Express-Lhr'!AZ28+'Express-Isl'!AZ28</f>
        <v>20883</v>
      </c>
      <c r="BA28" s="46">
        <f>'Express-Khi'!BA28+'Express-Lhr'!BA28+'Express-Isl'!BA28</f>
        <v>29632</v>
      </c>
      <c r="BB28" s="46">
        <f>'Express-Khi'!BB28+'Express-Lhr'!BB28+'Express-Isl'!BB28</f>
        <v>17448</v>
      </c>
      <c r="BC28" s="46">
        <f>'Express-Khi'!BC28+'Express-Lhr'!BC28+'Express-Isl'!BC28</f>
        <v>21708</v>
      </c>
      <c r="BD28" s="46">
        <f>'Express-Khi'!BD28+'Express-Lhr'!BD28+'Express-Isl'!BD28</f>
        <v>18691</v>
      </c>
      <c r="BE28" s="46">
        <f ca="1">'Express-Khi'!BE28+'Express-Lhr'!BG28+'Express-Isl'!BG28</f>
        <v>140671</v>
      </c>
      <c r="BF28" s="349"/>
      <c r="BG28" s="59">
        <f ca="1">SUM(OFFSET(BG28,0,-1,):OFFSET(BG28,0,-12))</f>
        <v>354278</v>
      </c>
      <c r="BH28" s="13">
        <f ca="1">BG28/BG$33</f>
        <v>0.17360509469244068</v>
      </c>
      <c r="BS28" s="80"/>
    </row>
    <row r="29" spans="1:71" ht="13.5" customHeight="1" x14ac:dyDescent="0.2">
      <c r="A29" s="19"/>
      <c r="B29" s="58" t="s">
        <v>15</v>
      </c>
      <c r="C29" s="46">
        <f>'Express-Khi'!C29+'Express-Lhr'!C29+'Express-Isl'!C29</f>
        <v>4486</v>
      </c>
      <c r="D29" s="46">
        <f>'Express-Khi'!D29+'Express-Lhr'!D29+'Express-Isl'!D29</f>
        <v>1902</v>
      </c>
      <c r="E29" s="46">
        <f>'Express-Khi'!E29+'Express-Lhr'!E29+'Express-Isl'!E29</f>
        <v>967</v>
      </c>
      <c r="F29" s="46">
        <f>'Express-Khi'!F29+'Express-Lhr'!F29+'Express-Isl'!F29</f>
        <v>733</v>
      </c>
      <c r="G29" s="46">
        <f>'Express-Khi'!G29+'Express-Lhr'!G29+'Express-Isl'!G29</f>
        <v>1503</v>
      </c>
      <c r="H29" s="46">
        <f>'Express-Khi'!H29+'Express-Lhr'!H29+'Express-Isl'!H29</f>
        <v>2977</v>
      </c>
      <c r="I29" s="46">
        <f>'Express-Khi'!I29+'Express-Lhr'!I29+'Express-Isl'!I29</f>
        <v>4642</v>
      </c>
      <c r="J29" s="46">
        <f>'Express-Khi'!J29+'Express-Lhr'!J29+'Express-Isl'!J29</f>
        <v>10747</v>
      </c>
      <c r="K29" s="46">
        <f>'Express-Khi'!K29+'Express-Lhr'!K29+'Express-Isl'!K29</f>
        <v>3875</v>
      </c>
      <c r="L29" s="46">
        <f>'Express-Khi'!L29+'Express-Lhr'!L29+'Express-Isl'!L29</f>
        <v>14513</v>
      </c>
      <c r="M29" s="46">
        <f>'Express-Khi'!M29+'Express-Lhr'!M29+'Express-Isl'!M29</f>
        <v>4722</v>
      </c>
      <c r="N29" s="46">
        <f>'Express-Khi'!N29+'Express-Lhr'!N29+'Express-Isl'!N29</f>
        <v>5661</v>
      </c>
      <c r="O29" s="46">
        <f>'Express-Khi'!O29+'Express-Lhr'!O29+'Express-Isl'!O29</f>
        <v>5357</v>
      </c>
      <c r="P29" s="46">
        <f>'Express-Khi'!P29+'Express-Lhr'!P29+'Express-Isl'!P29</f>
        <v>3293</v>
      </c>
      <c r="Q29" s="46">
        <f>'Express-Khi'!Q29+'Express-Lhr'!Q29+'Express-Isl'!Q29</f>
        <v>1602</v>
      </c>
      <c r="R29" s="46">
        <f>'Express-Khi'!R29+'Express-Lhr'!R29+'Express-Isl'!R29</f>
        <v>705</v>
      </c>
      <c r="S29" s="46">
        <f>'Express-Khi'!S29+'Express-Lhr'!S29+'Express-Isl'!S29</f>
        <v>1737</v>
      </c>
      <c r="T29" s="46">
        <f>'Express-Khi'!T29+'Express-Lhr'!T29+'Express-Isl'!T29</f>
        <v>1363</v>
      </c>
      <c r="U29" s="46">
        <f>'Express-Khi'!U29+'Express-Lhr'!U29+'Express-Isl'!U29</f>
        <v>5894</v>
      </c>
      <c r="V29" s="46">
        <f>'Express-Khi'!V29+'Express-Lhr'!V29+'Express-Isl'!V29</f>
        <v>5282</v>
      </c>
      <c r="W29" s="46">
        <f>'Express-Khi'!W29+'Express-Lhr'!W29+'Express-Isl'!W29</f>
        <v>3128</v>
      </c>
      <c r="X29" s="46">
        <f>'Express-Khi'!X29+'Express-Lhr'!X29+'Express-Isl'!X29</f>
        <v>7752</v>
      </c>
      <c r="Y29" s="46">
        <f>'Express-Khi'!Y29+'Express-Lhr'!Y29+'Express-Isl'!Y29</f>
        <v>4408</v>
      </c>
      <c r="Z29" s="46">
        <f>'Express-Khi'!Z29+'Express-Lhr'!Z29+'Express-Isl'!Z29</f>
        <v>7548</v>
      </c>
      <c r="AA29" s="46">
        <f>'Express-Khi'!AA29+'Express-Lhr'!AA29+'Express-Isl'!AA29</f>
        <v>6102</v>
      </c>
      <c r="AB29" s="46">
        <f>'Express-Khi'!AB29+'Express-Lhr'!AB29+'Express-Isl'!AB29</f>
        <v>2965</v>
      </c>
      <c r="AC29" s="46">
        <f>'Express-Khi'!AC29+'Express-Lhr'!AC29+'Express-Isl'!AC29</f>
        <v>5421</v>
      </c>
      <c r="AD29" s="46">
        <f>'Express-Khi'!AD29+'Express-Lhr'!AD29+'Express-Isl'!AD29</f>
        <v>250</v>
      </c>
      <c r="AE29" s="46">
        <f>'Express-Khi'!AE29+'Express-Lhr'!AE29+'Express-Isl'!AE29</f>
        <v>1237</v>
      </c>
      <c r="AF29" s="46">
        <f>'Express-Khi'!AF29+'Express-Lhr'!AF29+'Express-Isl'!AF29</f>
        <v>2185</v>
      </c>
      <c r="AG29" s="46">
        <f>'Express-Khi'!AG29+'Express-Lhr'!AG29+'Express-Isl'!AG29</f>
        <v>3739</v>
      </c>
      <c r="AH29" s="46">
        <f>'Express-Khi'!AH29+'Express-Lhr'!AH29+'Express-Isl'!AH29</f>
        <v>5595</v>
      </c>
      <c r="AI29" s="46">
        <f>'Express-Khi'!AI29+'Express-Lhr'!AI29+'Express-Isl'!AI29</f>
        <v>5668</v>
      </c>
      <c r="AJ29" s="46">
        <f>'Express-Khi'!AJ29+'Express-Lhr'!AJ29+'Express-Isl'!AJ29</f>
        <v>5290</v>
      </c>
      <c r="AK29" s="46">
        <f>'Express-Khi'!AK29+'Express-Lhr'!AK29+'Express-Isl'!AK29</f>
        <v>2085</v>
      </c>
      <c r="AL29" s="46">
        <f>'Express-Khi'!AL29+'Express-Lhr'!AL29+'Express-Isl'!AL29</f>
        <v>5201</v>
      </c>
      <c r="AM29" s="46">
        <f>'Express-Khi'!AM29+'Express-Lhr'!AM29+'Express-Isl'!AM29</f>
        <v>3946</v>
      </c>
      <c r="AN29" s="46">
        <f>'Express-Khi'!AN29+'Express-Lhr'!AN29+'Express-Isl'!AN29</f>
        <v>2649</v>
      </c>
      <c r="AO29" s="46">
        <f>'Express-Khi'!AO29+'Express-Lhr'!AO29+'Express-Isl'!AO29</f>
        <v>3185</v>
      </c>
      <c r="AP29" s="46">
        <f>'Express-Khi'!AP29+'Express-Lhr'!AP29+'Express-Isl'!AP29</f>
        <v>1961</v>
      </c>
      <c r="AQ29" s="46">
        <f>'Express-Khi'!AQ29+'Express-Lhr'!AQ29+'Express-Isl'!AQ29</f>
        <v>3954</v>
      </c>
      <c r="AR29" s="46">
        <f>'Express-Khi'!AR29+'Express-Lhr'!AR29+'Express-Isl'!AR29</f>
        <v>3519</v>
      </c>
      <c r="AS29" s="46">
        <f>'Express-Khi'!AS29+'Express-Lhr'!AS29+'Express-Isl'!AS29</f>
        <v>6002</v>
      </c>
      <c r="AT29" s="46">
        <f>'Express-Khi'!AT29+'Express-Lhr'!AT29+'Express-Isl'!AT29</f>
        <v>3786</v>
      </c>
      <c r="AU29" s="46">
        <f>'Express-Khi'!AU29+'Express-Lhr'!AU29+'Express-Isl'!AU29</f>
        <v>7061</v>
      </c>
      <c r="AV29" s="46">
        <f>'Express-Khi'!AV29+'Express-Lhr'!AV29+'Express-Isl'!AV29</f>
        <v>1461</v>
      </c>
      <c r="AW29" s="46">
        <f>'Express-Khi'!AW29+'Express-Lhr'!AW29+'Express-Isl'!AW29</f>
        <v>1548</v>
      </c>
      <c r="AX29" s="46">
        <f>'Express-Khi'!AX29+'Express-Lhr'!AX29+'Express-Isl'!AX29</f>
        <v>1412</v>
      </c>
      <c r="AY29" s="46">
        <f>'Express-Khi'!AY29+'Express-Lhr'!AY29+'Express-Isl'!AY29</f>
        <v>1692</v>
      </c>
      <c r="AZ29" s="46">
        <f>'Express-Khi'!AZ29+'Express-Lhr'!AZ29+'Express-Isl'!AZ29</f>
        <v>1598</v>
      </c>
      <c r="BA29" s="46">
        <f>'Express-Khi'!BA29+'Express-Lhr'!BA29+'Express-Isl'!BA29</f>
        <v>1939</v>
      </c>
      <c r="BB29" s="46">
        <f>'Express-Khi'!BB29+'Express-Lhr'!BB29+'Express-Isl'!BB29</f>
        <v>940</v>
      </c>
      <c r="BC29" s="46">
        <f>'Express-Khi'!BC29+'Express-Lhr'!BC29+'Express-Isl'!BC29</f>
        <v>1448</v>
      </c>
      <c r="BD29" s="46">
        <f>'Express-Khi'!BD29+'Express-Lhr'!BD29+'Express-Isl'!BD29</f>
        <v>3026</v>
      </c>
      <c r="BE29" s="46">
        <f ca="1">'Express-Khi'!BE29+'Express-Lhr'!BG29+'Express-Isl'!BG29</f>
        <v>24511</v>
      </c>
      <c r="BF29" s="349"/>
      <c r="BG29" s="59">
        <f ca="1">SUM(OFFSET(BG29,0,-1,):OFFSET(BG29,0,-12))</f>
        <v>46636</v>
      </c>
      <c r="BH29" s="13">
        <f ca="1">BG29/BG$33</f>
        <v>2.2852808235557003E-2</v>
      </c>
    </row>
    <row r="30" spans="1:71" ht="20.100000000000001" customHeight="1" x14ac:dyDescent="0.2">
      <c r="A30" s="19"/>
      <c r="B30" s="60" t="s">
        <v>27</v>
      </c>
      <c r="C30" s="46">
        <f>'Express-Khi'!C30+'Express-Lhr'!C30+'Express-Isl'!C30</f>
        <v>6259</v>
      </c>
      <c r="D30" s="46">
        <f>'Express-Khi'!D30+'Express-Lhr'!D30+'Express-Isl'!D30</f>
        <v>14808</v>
      </c>
      <c r="E30" s="46">
        <f>'Express-Khi'!E30+'Express-Lhr'!E30+'Express-Isl'!E30</f>
        <v>25136</v>
      </c>
      <c r="F30" s="46">
        <f>'Express-Khi'!F30+'Express-Lhr'!F30+'Express-Isl'!F30</f>
        <v>4019</v>
      </c>
      <c r="G30" s="46">
        <f>'Express-Khi'!G30+'Express-Lhr'!G30+'Express-Isl'!G30</f>
        <v>2273</v>
      </c>
      <c r="H30" s="46">
        <f>'Express-Khi'!H30+'Express-Lhr'!H30+'Express-Isl'!H30</f>
        <v>4140</v>
      </c>
      <c r="I30" s="46">
        <f>'Express-Khi'!I30+'Express-Lhr'!I30+'Express-Isl'!I30</f>
        <v>6162</v>
      </c>
      <c r="J30" s="46">
        <f>'Express-Khi'!J30+'Express-Lhr'!J30+'Express-Isl'!J30</f>
        <v>2939</v>
      </c>
      <c r="K30" s="46">
        <f>'Express-Khi'!K30+'Express-Lhr'!K30+'Express-Isl'!K30</f>
        <v>2006</v>
      </c>
      <c r="L30" s="46">
        <f>'Express-Khi'!L30+'Express-Lhr'!L30+'Express-Isl'!L30</f>
        <v>14996</v>
      </c>
      <c r="M30" s="46">
        <f>'Express-Khi'!M30+'Express-Lhr'!M30+'Express-Isl'!M30</f>
        <v>11960</v>
      </c>
      <c r="N30" s="46">
        <f>'Express-Khi'!N30+'Express-Lhr'!N30+'Express-Isl'!N30</f>
        <v>3941</v>
      </c>
      <c r="O30" s="46">
        <f>'Express-Khi'!O30+'Express-Lhr'!O30+'Express-Isl'!O30</f>
        <v>2690</v>
      </c>
      <c r="P30" s="46">
        <f>'Express-Khi'!P30+'Express-Lhr'!P30+'Express-Isl'!P30</f>
        <v>11636</v>
      </c>
      <c r="Q30" s="46">
        <f>'Express-Khi'!Q30+'Express-Lhr'!Q30+'Express-Isl'!Q30</f>
        <v>13462</v>
      </c>
      <c r="R30" s="46">
        <f>'Express-Khi'!R30+'Express-Lhr'!R30+'Express-Isl'!R30</f>
        <v>1131</v>
      </c>
      <c r="S30" s="46">
        <f>'Express-Khi'!S30+'Express-Lhr'!S30+'Express-Isl'!S30</f>
        <v>4617</v>
      </c>
      <c r="T30" s="46">
        <f>'Express-Khi'!T30+'Express-Lhr'!T30+'Express-Isl'!T30</f>
        <v>6182</v>
      </c>
      <c r="U30" s="46">
        <f>'Express-Khi'!U30+'Express-Lhr'!U30+'Express-Isl'!U30</f>
        <v>2714</v>
      </c>
      <c r="V30" s="46">
        <f>'Express-Khi'!V30+'Express-Lhr'!V30+'Express-Isl'!V30</f>
        <v>3683</v>
      </c>
      <c r="W30" s="46">
        <f>'Express-Khi'!W30+'Express-Lhr'!W30+'Express-Isl'!W30</f>
        <v>7583</v>
      </c>
      <c r="X30" s="46">
        <f>'Express-Khi'!X30+'Express-Lhr'!X30+'Express-Isl'!X30</f>
        <v>20709</v>
      </c>
      <c r="Y30" s="46">
        <f>'Express-Khi'!Y30+'Express-Lhr'!Y30+'Express-Isl'!Y30</f>
        <v>10343</v>
      </c>
      <c r="Z30" s="46">
        <f>'Express-Khi'!Z30+'Express-Lhr'!Z30+'Express-Isl'!Z30</f>
        <v>5633</v>
      </c>
      <c r="AA30" s="46">
        <f>'Express-Khi'!AA30+'Express-Lhr'!AA30+'Express-Isl'!AA30</f>
        <v>5453</v>
      </c>
      <c r="AB30" s="46">
        <f>'Express-Khi'!AB30+'Express-Lhr'!AB30+'Express-Isl'!AB30</f>
        <v>6153</v>
      </c>
      <c r="AC30" s="46">
        <f>'Express-Khi'!AC30+'Express-Lhr'!AC30+'Express-Isl'!AC30</f>
        <v>8674</v>
      </c>
      <c r="AD30" s="46">
        <f>'Express-Khi'!AD30+'Express-Lhr'!AD30+'Express-Isl'!AD30</f>
        <v>5294</v>
      </c>
      <c r="AE30" s="46">
        <f>'Express-Khi'!AE30+'Express-Lhr'!AE30+'Express-Isl'!AE30</f>
        <v>9488</v>
      </c>
      <c r="AF30" s="46">
        <f>'Express-Khi'!AF30+'Express-Lhr'!AF30+'Express-Isl'!AF30</f>
        <v>15724</v>
      </c>
      <c r="AG30" s="46">
        <f>'Express-Khi'!AG30+'Express-Lhr'!AG30+'Express-Isl'!AG30</f>
        <v>4887</v>
      </c>
      <c r="AH30" s="46">
        <f>'Express-Khi'!AH30+'Express-Lhr'!AH30+'Express-Isl'!AH30</f>
        <v>11966</v>
      </c>
      <c r="AI30" s="46">
        <f>'Express-Khi'!AI30+'Express-Lhr'!AI30+'Express-Isl'!AI30</f>
        <v>4706</v>
      </c>
      <c r="AJ30" s="46">
        <f>'Express-Khi'!AJ30+'Express-Lhr'!AJ30+'Express-Isl'!AJ30</f>
        <v>5635</v>
      </c>
      <c r="AK30" s="46">
        <f>'Express-Khi'!AK30+'Express-Lhr'!AK30+'Express-Isl'!AK30</f>
        <v>2556</v>
      </c>
      <c r="AL30" s="46">
        <f>'Express-Khi'!AL30+'Express-Lhr'!AL30+'Express-Isl'!AL30</f>
        <v>5006</v>
      </c>
      <c r="AM30" s="46">
        <f>'Express-Khi'!AM30+'Express-Lhr'!AM30+'Express-Isl'!AM30</f>
        <v>3390</v>
      </c>
      <c r="AN30" s="46">
        <f>'Express-Khi'!AN30+'Express-Lhr'!AN30+'Express-Isl'!AN30</f>
        <v>2880</v>
      </c>
      <c r="AO30" s="46">
        <f>'Express-Khi'!AO30+'Express-Lhr'!AO30+'Express-Isl'!AO30</f>
        <v>3375</v>
      </c>
      <c r="AP30" s="46">
        <f>'Express-Khi'!AP30+'Express-Lhr'!AP30+'Express-Isl'!AP30</f>
        <v>4578</v>
      </c>
      <c r="AQ30" s="46">
        <f>'Express-Khi'!AQ30+'Express-Lhr'!AQ30+'Express-Isl'!AQ30</f>
        <v>5211</v>
      </c>
      <c r="AR30" s="46">
        <f>'Express-Khi'!AR30+'Express-Lhr'!AR30+'Express-Isl'!AR30</f>
        <v>4367</v>
      </c>
      <c r="AS30" s="46">
        <f>'Express-Khi'!AS30+'Express-Lhr'!AS30+'Express-Isl'!AS30</f>
        <v>4118</v>
      </c>
      <c r="AT30" s="46">
        <f>'Express-Khi'!AT30+'Express-Lhr'!AT30+'Express-Isl'!AT30</f>
        <v>4328</v>
      </c>
      <c r="AU30" s="46">
        <f>'Express-Khi'!AU30+'Express-Lhr'!AU30+'Express-Isl'!AU30</f>
        <v>2814</v>
      </c>
      <c r="AV30" s="46">
        <f>'Express-Khi'!AV30+'Express-Lhr'!AV30+'Express-Isl'!AV30</f>
        <v>3051</v>
      </c>
      <c r="AW30" s="46">
        <f>'Express-Khi'!AW30+'Express-Lhr'!AW30+'Express-Isl'!AW30</f>
        <v>2704</v>
      </c>
      <c r="AX30" s="46">
        <f>'Express-Khi'!AX30+'Express-Lhr'!AX30+'Express-Isl'!AX30</f>
        <v>1184</v>
      </c>
      <c r="AY30" s="46">
        <f>'Express-Khi'!AY30+'Express-Lhr'!AY30+'Express-Isl'!AY30</f>
        <v>648</v>
      </c>
      <c r="AZ30" s="46">
        <f>'Express-Khi'!AZ30+'Express-Lhr'!AZ30+'Express-Isl'!AZ30</f>
        <v>1049</v>
      </c>
      <c r="BA30" s="46">
        <f>'Express-Khi'!BA30+'Express-Lhr'!BA30+'Express-Isl'!BA30</f>
        <v>2102</v>
      </c>
      <c r="BB30" s="46">
        <f>'Express-Khi'!BB30+'Express-Lhr'!BB30+'Express-Isl'!BB30</f>
        <v>855</v>
      </c>
      <c r="BC30" s="46">
        <f>'Express-Khi'!BC30+'Express-Lhr'!BC30+'Express-Isl'!BC30</f>
        <v>2880</v>
      </c>
      <c r="BD30" s="46">
        <f>'Express-Khi'!BD30+'Express-Lhr'!BD30+'Express-Isl'!BD30</f>
        <v>2852</v>
      </c>
      <c r="BE30" s="46">
        <f ca="1">'Express-Khi'!BE30+'Express-Lhr'!BG30+'Express-Isl'!BG30</f>
        <v>8473</v>
      </c>
      <c r="BF30" s="349"/>
      <c r="BG30" s="59">
        <f ca="1">SUM(OFFSET(BG30,0,-1,):OFFSET(BG30,0,-12))</f>
        <v>28612</v>
      </c>
      <c r="BH30" s="13">
        <f ca="1">BG30/BG$33</f>
        <v>1.4020596732904986E-2</v>
      </c>
    </row>
    <row r="31" spans="1:71" ht="17.25" customHeight="1" x14ac:dyDescent="0.2">
      <c r="A31" s="19"/>
      <c r="B31" s="60" t="s">
        <v>76</v>
      </c>
      <c r="C31" s="46">
        <f>'Express-Khi'!C31+'Express-Lhr'!C31+'Express-Isl'!C31</f>
        <v>1080</v>
      </c>
      <c r="D31" s="46">
        <f>'Express-Khi'!D31+'Express-Lhr'!D31+'Express-Isl'!D31</f>
        <v>2592</v>
      </c>
      <c r="E31" s="46">
        <f>'Express-Khi'!E31+'Express-Lhr'!E31+'Express-Isl'!E31</f>
        <v>2092</v>
      </c>
      <c r="F31" s="46">
        <f>'Express-Khi'!F31+'Express-Lhr'!F31+'Express-Isl'!F31</f>
        <v>1080</v>
      </c>
      <c r="G31" s="46">
        <f>'Express-Khi'!G31+'Express-Lhr'!G31+'Express-Isl'!G31</f>
        <v>432</v>
      </c>
      <c r="H31" s="46">
        <f>'Express-Khi'!H31+'Express-Lhr'!H31+'Express-Isl'!H31</f>
        <v>1512</v>
      </c>
      <c r="I31" s="46">
        <f>'Express-Khi'!I31+'Express-Lhr'!I31+'Express-Isl'!I31</f>
        <v>3888</v>
      </c>
      <c r="J31" s="46">
        <f>'Express-Khi'!J31+'Express-Lhr'!J31+'Express-Isl'!J31</f>
        <v>4576</v>
      </c>
      <c r="K31" s="46">
        <f>'Express-Khi'!K31+'Express-Lhr'!K31+'Express-Isl'!K31</f>
        <v>5400</v>
      </c>
      <c r="L31" s="46">
        <f>'Express-Khi'!L31+'Express-Lhr'!L31+'Express-Isl'!L31</f>
        <v>5088</v>
      </c>
      <c r="M31" s="46">
        <f>'Express-Khi'!M31+'Express-Lhr'!M31+'Express-Isl'!M31</f>
        <v>4968</v>
      </c>
      <c r="N31" s="46">
        <f>'Express-Khi'!N31+'Express-Lhr'!N31+'Express-Isl'!N31</f>
        <v>8016</v>
      </c>
      <c r="O31" s="46">
        <f>'Express-Khi'!O31+'Express-Lhr'!O31+'Express-Isl'!O31</f>
        <v>864</v>
      </c>
      <c r="P31" s="46">
        <f>'Express-Khi'!P31+'Express-Lhr'!P31+'Express-Isl'!P31</f>
        <v>1053</v>
      </c>
      <c r="Q31" s="46">
        <f>'Express-Khi'!Q31+'Express-Lhr'!Q31+'Express-Isl'!Q31</f>
        <v>3552</v>
      </c>
      <c r="R31" s="46">
        <f>'Express-Khi'!R31+'Express-Lhr'!R31+'Express-Isl'!R31</f>
        <v>432</v>
      </c>
      <c r="S31" s="46">
        <f>'Express-Khi'!S31+'Express-Lhr'!S31+'Express-Isl'!S31</f>
        <v>1728</v>
      </c>
      <c r="T31" s="46">
        <f>'Express-Khi'!T31+'Express-Lhr'!T31+'Express-Isl'!T31</f>
        <v>1404</v>
      </c>
      <c r="U31" s="46">
        <f>'Express-Khi'!U31+'Express-Lhr'!U31+'Express-Isl'!U31</f>
        <v>2592</v>
      </c>
      <c r="V31" s="46">
        <f>'Express-Khi'!V31+'Express-Lhr'!V31+'Express-Isl'!V31</f>
        <v>13335</v>
      </c>
      <c r="W31" s="46">
        <f>'Express-Khi'!W31+'Express-Lhr'!W31+'Express-Isl'!W31</f>
        <v>3589</v>
      </c>
      <c r="X31" s="46">
        <f>'Express-Khi'!X31+'Express-Lhr'!X31+'Express-Isl'!X31</f>
        <v>1296</v>
      </c>
      <c r="Y31" s="46">
        <f>'Express-Khi'!Y31+'Express-Lhr'!Y31+'Express-Isl'!Y31</f>
        <v>648</v>
      </c>
      <c r="Z31" s="46">
        <f>'Express-Khi'!Z31+'Express-Lhr'!Z31+'Express-Isl'!Z31</f>
        <v>2592</v>
      </c>
      <c r="AA31" s="46">
        <f>'Express-Khi'!AA31+'Express-Lhr'!AA31+'Express-Isl'!AA31</f>
        <v>972</v>
      </c>
      <c r="AB31" s="46">
        <f>'Express-Khi'!AB31+'Express-Lhr'!AB31+'Express-Isl'!AB31</f>
        <v>648</v>
      </c>
      <c r="AC31" s="46">
        <f>'Express-Khi'!AC31+'Express-Lhr'!AC31+'Express-Isl'!AC31</f>
        <v>2592</v>
      </c>
      <c r="AD31" s="46">
        <f>'Express-Khi'!AD31+'Express-Lhr'!AD31+'Express-Isl'!AD31</f>
        <v>216</v>
      </c>
      <c r="AE31" s="46">
        <f>'Express-Khi'!AE31+'Express-Lhr'!AE31+'Express-Isl'!AE31</f>
        <v>648</v>
      </c>
      <c r="AF31" s="46">
        <f>'Express-Khi'!AF31+'Express-Lhr'!AF31+'Express-Isl'!AF31</f>
        <v>972</v>
      </c>
      <c r="AG31" s="46">
        <f>'Express-Khi'!AG31+'Express-Lhr'!AG31+'Express-Isl'!AG31</f>
        <v>5400</v>
      </c>
      <c r="AH31" s="46">
        <f>'Express-Khi'!AH31+'Express-Lhr'!AH31+'Express-Isl'!AH31</f>
        <v>2274</v>
      </c>
      <c r="AI31" s="46">
        <f>'Express-Khi'!AI31+'Express-Lhr'!AI31+'Express-Isl'!AI31</f>
        <v>4896</v>
      </c>
      <c r="AJ31" s="46">
        <f>'Express-Khi'!AJ31+'Express-Lhr'!AJ31+'Express-Isl'!AJ31</f>
        <v>3672</v>
      </c>
      <c r="AK31" s="46">
        <f>'Express-Khi'!AK31+'Express-Lhr'!AK31+'Express-Isl'!AK31</f>
        <v>1512</v>
      </c>
      <c r="AL31" s="46">
        <f>'Express-Khi'!AL31+'Express-Lhr'!AL31+'Express-Isl'!AL31</f>
        <v>4644</v>
      </c>
      <c r="AM31" s="46">
        <f>'Express-Khi'!AM31+'Express-Lhr'!AM31+'Express-Isl'!AM31</f>
        <v>6723</v>
      </c>
      <c r="AN31" s="46">
        <f>'Express-Khi'!AN31+'Express-Lhr'!AN31+'Express-Isl'!AN31</f>
        <v>7844</v>
      </c>
      <c r="AO31" s="46">
        <f>'Express-Khi'!AO31+'Express-Lhr'!AO31+'Express-Isl'!AO31</f>
        <v>1296</v>
      </c>
      <c r="AP31" s="46">
        <f>'Express-Khi'!AP31+'Express-Lhr'!AP31+'Express-Isl'!AP31</f>
        <v>648</v>
      </c>
      <c r="AQ31" s="46">
        <f>'Express-Khi'!AQ31+'Express-Lhr'!AQ31+'Express-Isl'!AQ31</f>
        <v>0</v>
      </c>
      <c r="AR31" s="46">
        <f>'Express-Khi'!AR31+'Express-Lhr'!AR31+'Express-Isl'!AR31</f>
        <v>2592</v>
      </c>
      <c r="AS31" s="46">
        <f>'Express-Khi'!AS31+'Express-Lhr'!AS31+'Express-Isl'!AS31</f>
        <v>1296</v>
      </c>
      <c r="AT31" s="46">
        <f>'Express-Khi'!AT31+'Express-Lhr'!AT31+'Express-Isl'!AT31</f>
        <v>6223</v>
      </c>
      <c r="AU31" s="46">
        <f>'Express-Khi'!AU31+'Express-Lhr'!AU31+'Express-Isl'!AU31</f>
        <v>2350</v>
      </c>
      <c r="AV31" s="46">
        <f>'Express-Khi'!AV31+'Express-Lhr'!AV31+'Express-Isl'!AV31</f>
        <v>648</v>
      </c>
      <c r="AW31" s="46">
        <f>'Express-Khi'!AW31+'Express-Lhr'!AW31+'Express-Isl'!AW31</f>
        <v>65016</v>
      </c>
      <c r="AX31" s="46">
        <f>'Express-Khi'!AX31+'Express-Lhr'!AX31+'Express-Isl'!AX31</f>
        <v>1944</v>
      </c>
      <c r="AY31" s="46">
        <f>'Express-Khi'!AY31+'Express-Lhr'!AY31+'Express-Isl'!AY31</f>
        <v>216</v>
      </c>
      <c r="AZ31" s="46">
        <f>'Express-Khi'!AZ31+'Express-Lhr'!AZ31+'Express-Isl'!AZ31</f>
        <v>52920</v>
      </c>
      <c r="BA31" s="46">
        <f>'Express-Khi'!BA31+'Express-Lhr'!BA31+'Express-Isl'!BA31</f>
        <v>1156</v>
      </c>
      <c r="BB31" s="46">
        <f>'Express-Khi'!BB31+'Express-Lhr'!BB31+'Express-Isl'!BB31</f>
        <v>216</v>
      </c>
      <c r="BC31" s="46">
        <f>'Express-Khi'!BC31+'Express-Lhr'!BC31+'Express-Isl'!BC31</f>
        <v>432</v>
      </c>
      <c r="BD31" s="46">
        <f>'Express-Khi'!BD31+'Express-Lhr'!BD31+'Express-Isl'!BD31</f>
        <v>1673</v>
      </c>
      <c r="BE31" s="46">
        <f ca="1">'Express-Khi'!BE31+'Express-Lhr'!BG31+'Express-Isl'!BG31</f>
        <v>59551</v>
      </c>
      <c r="BF31" s="349"/>
      <c r="BG31" s="59">
        <f ca="1">SUM(OFFSET(BG31,0,-1,):OFFSET(BG31,0,-12))</f>
        <v>186122</v>
      </c>
      <c r="BH31" s="13">
        <f ca="1">BG31/BG$33</f>
        <v>9.1204442371094013E-2</v>
      </c>
    </row>
    <row r="32" spans="1:71" ht="17.25" customHeight="1" x14ac:dyDescent="0.2">
      <c r="A32" s="19"/>
      <c r="B32" s="61" t="s">
        <v>77</v>
      </c>
      <c r="C32" s="46">
        <f>'Express-Khi'!C32+'Express-Lhr'!C32+'Express-Isl'!C32</f>
        <v>70067</v>
      </c>
      <c r="D32" s="46">
        <f>'Express-Khi'!D32+'Express-Lhr'!D32+'Express-Isl'!D32</f>
        <v>51561</v>
      </c>
      <c r="E32" s="46">
        <f>'Express-Khi'!E32+'Express-Lhr'!E32+'Express-Isl'!E32</f>
        <v>55298</v>
      </c>
      <c r="F32" s="46">
        <f>'Express-Khi'!F32+'Express-Lhr'!F32+'Express-Isl'!F32</f>
        <v>69822</v>
      </c>
      <c r="G32" s="46">
        <f>'Express-Khi'!G32+'Express-Lhr'!G32+'Express-Isl'!G32</f>
        <v>59913</v>
      </c>
      <c r="H32" s="46">
        <f>'Express-Khi'!H32+'Express-Lhr'!H32+'Express-Isl'!H32</f>
        <v>56944</v>
      </c>
      <c r="I32" s="46">
        <f>'Express-Khi'!I32+'Express-Lhr'!I32+'Express-Isl'!I32</f>
        <v>53501</v>
      </c>
      <c r="J32" s="46">
        <f>'Express-Khi'!J32+'Express-Lhr'!J32+'Express-Isl'!J32</f>
        <v>74268</v>
      </c>
      <c r="K32" s="46">
        <f>'Express-Khi'!K32+'Express-Lhr'!K32+'Express-Isl'!K32</f>
        <v>162043</v>
      </c>
      <c r="L32" s="46">
        <f>'Express-Khi'!L32+'Express-Lhr'!L32+'Express-Isl'!L32</f>
        <v>85199</v>
      </c>
      <c r="M32" s="46">
        <f>'Express-Khi'!M32+'Express-Lhr'!M32+'Express-Isl'!M32</f>
        <v>85207</v>
      </c>
      <c r="N32" s="46">
        <f>'Express-Khi'!N32+'Express-Lhr'!N32+'Express-Isl'!N32</f>
        <v>93935</v>
      </c>
      <c r="O32" s="46">
        <f>'Express-Khi'!O32+'Express-Lhr'!O32+'Express-Isl'!O32</f>
        <v>76786</v>
      </c>
      <c r="P32" s="46">
        <f>'Express-Khi'!P32+'Express-Lhr'!P32+'Express-Isl'!P32</f>
        <v>65715</v>
      </c>
      <c r="Q32" s="46">
        <f>'Express-Khi'!Q32+'Express-Lhr'!Q32+'Express-Isl'!Q32</f>
        <v>86709</v>
      </c>
      <c r="R32" s="46">
        <f>'Express-Khi'!R32+'Express-Lhr'!R32+'Express-Isl'!R32</f>
        <v>75260</v>
      </c>
      <c r="S32" s="46">
        <f>'Express-Khi'!S32+'Express-Lhr'!S32+'Express-Isl'!S32</f>
        <v>57673</v>
      </c>
      <c r="T32" s="46">
        <f>'Express-Khi'!T32+'Express-Lhr'!T32+'Express-Isl'!T32</f>
        <v>56758</v>
      </c>
      <c r="U32" s="46">
        <f>'Express-Khi'!U32+'Express-Lhr'!U32+'Express-Isl'!U32</f>
        <v>46614</v>
      </c>
      <c r="V32" s="46">
        <f>'Express-Khi'!V32+'Express-Lhr'!V32+'Express-Isl'!V32</f>
        <v>55599</v>
      </c>
      <c r="W32" s="46">
        <f>'Express-Khi'!W32+'Express-Lhr'!W32+'Express-Isl'!W32</f>
        <v>75943</v>
      </c>
      <c r="X32" s="46">
        <f>'Express-Khi'!X32+'Express-Lhr'!X32+'Express-Isl'!X32</f>
        <v>91457</v>
      </c>
      <c r="Y32" s="46">
        <f>'Express-Khi'!Y32+'Express-Lhr'!Y32+'Express-Isl'!Y32</f>
        <v>81140</v>
      </c>
      <c r="Z32" s="46">
        <f>'Express-Khi'!Z32+'Express-Lhr'!Z32+'Express-Isl'!Z32</f>
        <v>73899</v>
      </c>
      <c r="AA32" s="46">
        <f>'Express-Khi'!AA32+'Express-Lhr'!AA32+'Express-Isl'!AA32</f>
        <v>67269</v>
      </c>
      <c r="AB32" s="46">
        <f>'Express-Khi'!AB32+'Express-Lhr'!AB32+'Express-Isl'!AB32</f>
        <v>62019</v>
      </c>
      <c r="AC32" s="46">
        <f>'Express-Khi'!AC32+'Express-Lhr'!AC32+'Express-Isl'!AC32</f>
        <v>56558</v>
      </c>
      <c r="AD32" s="46">
        <f>'Express-Khi'!AD32+'Express-Lhr'!AD32+'Express-Isl'!AD32</f>
        <v>57132</v>
      </c>
      <c r="AE32" s="46">
        <f>'Express-Khi'!AE32+'Express-Lhr'!AE32+'Express-Isl'!AE32</f>
        <v>65223</v>
      </c>
      <c r="AF32" s="46">
        <f>'Express-Khi'!AF32+'Express-Lhr'!AF32+'Express-Isl'!AF32</f>
        <v>67847</v>
      </c>
      <c r="AG32" s="46">
        <f>'Express-Khi'!AG32+'Express-Lhr'!AG32+'Express-Isl'!AG32</f>
        <v>72490</v>
      </c>
      <c r="AH32" s="46">
        <f>'Express-Khi'!AH32+'Express-Lhr'!AH32+'Express-Isl'!AH32</f>
        <v>141632</v>
      </c>
      <c r="AI32" s="46">
        <f>'Express-Khi'!AI32+'Express-Lhr'!AI32+'Express-Isl'!AI32</f>
        <v>57362</v>
      </c>
      <c r="AJ32" s="46">
        <f>'Express-Khi'!AJ32+'Express-Lhr'!AJ32+'Express-Isl'!AJ32</f>
        <v>50127</v>
      </c>
      <c r="AK32" s="46">
        <f>'Express-Khi'!AK32+'Express-Lhr'!AK32+'Express-Isl'!AK32</f>
        <v>65278</v>
      </c>
      <c r="AL32" s="46">
        <f>'Express-Khi'!AL32+'Express-Lhr'!AL32+'Express-Isl'!AL32</f>
        <v>60406</v>
      </c>
      <c r="AM32" s="46">
        <f>'Express-Khi'!AM32+'Express-Lhr'!AM32+'Express-Isl'!AM32</f>
        <v>55177</v>
      </c>
      <c r="AN32" s="46">
        <f>'Express-Khi'!AN32+'Express-Lhr'!AN32+'Express-Isl'!AN32</f>
        <v>44067</v>
      </c>
      <c r="AO32" s="46">
        <f>'Express-Khi'!AO32+'Express-Lhr'!AO32+'Express-Isl'!AO32</f>
        <v>75244</v>
      </c>
      <c r="AP32" s="46">
        <f>'Express-Khi'!AP32+'Express-Lhr'!AP32+'Express-Isl'!AP32</f>
        <v>55767</v>
      </c>
      <c r="AQ32" s="46">
        <f>'Express-Khi'!AQ32+'Express-Lhr'!AQ32+'Express-Isl'!AQ32</f>
        <v>79551</v>
      </c>
      <c r="AR32" s="46">
        <f>'Express-Khi'!AR32+'Express-Lhr'!AR32+'Express-Isl'!AR32</f>
        <v>70246</v>
      </c>
      <c r="AS32" s="46">
        <f>'Express-Khi'!AS32+'Express-Lhr'!AS32+'Express-Isl'!AS32</f>
        <v>64242</v>
      </c>
      <c r="AT32" s="46">
        <f>'Express-Khi'!AT32+'Express-Lhr'!AT32+'Express-Isl'!AT32</f>
        <v>79984</v>
      </c>
      <c r="AU32" s="46">
        <f>'Express-Khi'!AU32+'Express-Lhr'!AU32+'Express-Isl'!AU32</f>
        <v>83074</v>
      </c>
      <c r="AV32" s="46">
        <f>'Express-Khi'!AV32+'Express-Lhr'!AV32+'Express-Isl'!AV32</f>
        <v>61825</v>
      </c>
      <c r="AW32" s="46">
        <f>'Express-Khi'!AW32+'Express-Lhr'!AW32+'Express-Isl'!AW32</f>
        <v>70790</v>
      </c>
      <c r="AX32" s="46">
        <f>'Express-Khi'!AX32+'Express-Lhr'!AX32+'Express-Isl'!AX32</f>
        <v>68937</v>
      </c>
      <c r="AY32" s="46">
        <f>'Express-Khi'!AY32+'Express-Lhr'!AY32+'Express-Isl'!AY32</f>
        <v>77981</v>
      </c>
      <c r="AZ32" s="46">
        <f>'Express-Khi'!AZ32+'Express-Lhr'!AZ32+'Express-Isl'!AZ32</f>
        <v>76762</v>
      </c>
      <c r="BA32" s="46">
        <f>'Express-Khi'!BA32+'Express-Lhr'!BA32+'Express-Isl'!BA32</f>
        <v>82684</v>
      </c>
      <c r="BB32" s="46">
        <f>'Express-Khi'!BB32+'Express-Lhr'!BB32+'Express-Isl'!BB32</f>
        <v>66511</v>
      </c>
      <c r="BC32" s="46">
        <f>'Express-Khi'!BC32+'Express-Lhr'!BC32+'Express-Isl'!BC32</f>
        <v>90459</v>
      </c>
      <c r="BD32" s="46">
        <f>'Express-Khi'!BD32+'Express-Lhr'!BD32+'Express-Isl'!BD32</f>
        <v>75160</v>
      </c>
      <c r="BE32" s="46">
        <f ca="1">'Express-Khi'!BE32+'Express-Lhr'!BG32+'Express-Isl'!BG32</f>
        <v>670881</v>
      </c>
      <c r="BF32" s="349"/>
      <c r="BG32" s="59">
        <f ca="1">SUM(OFFSET(BG32,0,-1,):OFFSET(BG32,0,-12))</f>
        <v>1425064</v>
      </c>
      <c r="BH32" s="13">
        <f ca="1">BG32/BG$33</f>
        <v>0.69831705796800336</v>
      </c>
    </row>
    <row r="33" spans="1:71" s="9" customFormat="1" ht="17.45" customHeight="1" x14ac:dyDescent="0.2">
      <c r="A33" s="21"/>
      <c r="B33" s="70" t="s">
        <v>25</v>
      </c>
      <c r="C33" s="71">
        <f t="shared" ref="C33:T33" si="24">C31+C30+C29+C28+C32</f>
        <v>107411</v>
      </c>
      <c r="D33" s="71">
        <f t="shared" si="24"/>
        <v>90964</v>
      </c>
      <c r="E33" s="71">
        <f t="shared" si="24"/>
        <v>120060</v>
      </c>
      <c r="F33" s="71">
        <f t="shared" si="24"/>
        <v>110598</v>
      </c>
      <c r="G33" s="71">
        <f t="shared" si="24"/>
        <v>84298</v>
      </c>
      <c r="H33" s="71">
        <f t="shared" si="24"/>
        <v>93984</v>
      </c>
      <c r="I33" s="71">
        <f t="shared" si="24"/>
        <v>88084</v>
      </c>
      <c r="J33" s="71">
        <f t="shared" si="24"/>
        <v>114858</v>
      </c>
      <c r="K33" s="71">
        <f t="shared" si="24"/>
        <v>196173</v>
      </c>
      <c r="L33" s="71">
        <f t="shared" si="24"/>
        <v>161457</v>
      </c>
      <c r="M33" s="71">
        <f t="shared" si="24"/>
        <v>136896</v>
      </c>
      <c r="N33" s="71">
        <f t="shared" si="24"/>
        <v>133170</v>
      </c>
      <c r="O33" s="71">
        <f t="shared" si="24"/>
        <v>107951</v>
      </c>
      <c r="P33" s="71">
        <f t="shared" si="24"/>
        <v>104724</v>
      </c>
      <c r="Q33" s="71">
        <f t="shared" si="24"/>
        <v>135681</v>
      </c>
      <c r="R33" s="71">
        <f t="shared" si="24"/>
        <v>104944</v>
      </c>
      <c r="S33" s="71">
        <f t="shared" si="24"/>
        <v>89165</v>
      </c>
      <c r="T33" s="71">
        <f t="shared" si="24"/>
        <v>87458</v>
      </c>
      <c r="U33" s="71">
        <f t="shared" ref="U33:AR33" si="25">U31+U30+U29+U28+U32</f>
        <v>76784</v>
      </c>
      <c r="V33" s="71">
        <f t="shared" si="25"/>
        <v>99782</v>
      </c>
      <c r="W33" s="71">
        <f t="shared" si="25"/>
        <v>123072</v>
      </c>
      <c r="X33" s="71">
        <f t="shared" si="25"/>
        <v>146688</v>
      </c>
      <c r="Y33" s="71">
        <f t="shared" si="25"/>
        <v>117800</v>
      </c>
      <c r="Z33" s="71">
        <f t="shared" si="25"/>
        <v>112741</v>
      </c>
      <c r="AA33" s="71">
        <f t="shared" si="25"/>
        <v>94967</v>
      </c>
      <c r="AB33" s="71">
        <f t="shared" si="25"/>
        <v>84010</v>
      </c>
      <c r="AC33" s="71">
        <f t="shared" si="25"/>
        <v>107552</v>
      </c>
      <c r="AD33" s="71">
        <f t="shared" si="25"/>
        <v>91067</v>
      </c>
      <c r="AE33" s="71">
        <f t="shared" si="25"/>
        <v>99728</v>
      </c>
      <c r="AF33" s="71">
        <f t="shared" si="25"/>
        <v>108158</v>
      </c>
      <c r="AG33" s="71">
        <f t="shared" si="25"/>
        <v>101563</v>
      </c>
      <c r="AH33" s="71">
        <f t="shared" si="25"/>
        <v>182383</v>
      </c>
      <c r="AI33" s="71">
        <f t="shared" si="25"/>
        <v>94464</v>
      </c>
      <c r="AJ33" s="71">
        <f t="shared" si="25"/>
        <v>90663</v>
      </c>
      <c r="AK33" s="71">
        <f t="shared" si="25"/>
        <v>94907</v>
      </c>
      <c r="AL33" s="71">
        <f t="shared" si="25"/>
        <v>100276</v>
      </c>
      <c r="AM33" s="71">
        <f t="shared" si="25"/>
        <v>99920</v>
      </c>
      <c r="AN33" s="71">
        <f t="shared" si="25"/>
        <v>81725</v>
      </c>
      <c r="AO33" s="71">
        <f t="shared" si="25"/>
        <v>127541</v>
      </c>
      <c r="AP33" s="71">
        <f t="shared" si="25"/>
        <v>80763</v>
      </c>
      <c r="AQ33" s="71">
        <f t="shared" si="25"/>
        <v>112203</v>
      </c>
      <c r="AR33" s="71">
        <f t="shared" si="25"/>
        <v>99040</v>
      </c>
      <c r="AS33" s="71">
        <f t="shared" ref="AS33:AT33" si="26">AS31+AS30+AS29+AS28+AS32</f>
        <v>95366</v>
      </c>
      <c r="AT33" s="71">
        <f t="shared" si="26"/>
        <v>116372</v>
      </c>
      <c r="AU33" s="71">
        <f t="shared" ref="AU33:AV33" si="27">AU31+AU30+AU29+AU28+AU32</f>
        <v>118258</v>
      </c>
      <c r="AV33" s="71">
        <f t="shared" si="27"/>
        <v>89239</v>
      </c>
      <c r="AW33" s="71">
        <f t="shared" ref="AW33:AZ33" si="28">AW31+AW30+AW29+AW28+AW32</f>
        <v>163136</v>
      </c>
      <c r="AX33" s="71">
        <f t="shared" si="28"/>
        <v>95657</v>
      </c>
      <c r="AY33" s="71">
        <f t="shared" si="28"/>
        <v>95311</v>
      </c>
      <c r="AZ33" s="71">
        <f t="shared" si="28"/>
        <v>153212</v>
      </c>
      <c r="BA33" s="71">
        <f t="shared" ref="BA33:BB33" si="29">BA31+BA30+BA29+BA28+BA32</f>
        <v>117513</v>
      </c>
      <c r="BB33" s="71">
        <f t="shared" si="29"/>
        <v>85970</v>
      </c>
      <c r="BC33" s="71">
        <f t="shared" ref="BC33:BD33" si="30">BC31+BC30+BC29+BC28+BC32</f>
        <v>116927</v>
      </c>
      <c r="BD33" s="71">
        <f t="shared" si="30"/>
        <v>101402</v>
      </c>
      <c r="BE33" s="71">
        <f t="shared" ref="BE33" ca="1" si="31">BE31+BE30+BE29+BE28+BE32</f>
        <v>904087</v>
      </c>
      <c r="BF33" s="350"/>
      <c r="BG33" s="71">
        <f ca="1">SUM(OFFSET(BG33,0,-1,):OFFSET(BG33,0,-12))</f>
        <v>2040712</v>
      </c>
      <c r="BH33" s="23"/>
    </row>
    <row r="34" spans="1:71" ht="9" customHeight="1" thickBot="1" x14ac:dyDescent="0.25">
      <c r="A34" s="19"/>
      <c r="B34" s="141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142"/>
    </row>
    <row r="35" spans="1:71" ht="15" customHeight="1" thickBot="1" x14ac:dyDescent="0.25">
      <c r="A35" s="223" t="s">
        <v>32</v>
      </c>
      <c r="B35" s="63" t="s">
        <v>14</v>
      </c>
      <c r="C35" s="105">
        <f t="shared" ref="C35:D40" si="32">IFERROR(C28/C7,"")</f>
        <v>0.76262626262626265</v>
      </c>
      <c r="D35" s="105">
        <f t="shared" si="32"/>
        <v>0.81157138242894056</v>
      </c>
      <c r="E35" s="105">
        <f t="shared" ref="E35:K35" si="33">IFERROR(E28/E7,"")</f>
        <v>0.98420089357808038</v>
      </c>
      <c r="F35" s="105">
        <f t="shared" si="33"/>
        <v>0.69832134292565951</v>
      </c>
      <c r="G35" s="105">
        <f t="shared" si="33"/>
        <v>0.64029576034526525</v>
      </c>
      <c r="H35" s="105">
        <f t="shared" si="33"/>
        <v>0.73498900530332423</v>
      </c>
      <c r="I35" s="105">
        <f t="shared" si="33"/>
        <v>0.62828895416785113</v>
      </c>
      <c r="J35" s="105">
        <f t="shared" si="33"/>
        <v>0.6571117454898614</v>
      </c>
      <c r="K35" s="105">
        <f t="shared" si="33"/>
        <v>0.70761845772685039</v>
      </c>
      <c r="L35" s="105">
        <f t="shared" ref="L35:T35" si="34">IFERROR(L28/L7,"")</f>
        <v>1.0239388502470077</v>
      </c>
      <c r="M35" s="105">
        <f t="shared" si="34"/>
        <v>0.88885929871282732</v>
      </c>
      <c r="N35" s="105">
        <f t="shared" si="34"/>
        <v>0.75205260228221538</v>
      </c>
      <c r="O35" s="105">
        <f t="shared" si="34"/>
        <v>0.8037997543884996</v>
      </c>
      <c r="P35" s="105">
        <f t="shared" si="34"/>
        <v>0.6514371393006676</v>
      </c>
      <c r="Q35" s="105">
        <f t="shared" si="34"/>
        <v>0.74623269991887708</v>
      </c>
      <c r="R35" s="105">
        <f t="shared" si="34"/>
        <v>0.71169721198276314</v>
      </c>
      <c r="S35" s="105">
        <f t="shared" si="34"/>
        <v>0.67653093662399211</v>
      </c>
      <c r="T35" s="105">
        <f t="shared" si="34"/>
        <v>0.86588375796178341</v>
      </c>
      <c r="U35" s="105">
        <f t="shared" ref="U35:BG35" si="35">IFERROR(U28/U7,"")</f>
        <v>0.74127622992458286</v>
      </c>
      <c r="V35" s="105">
        <f t="shared" si="35"/>
        <v>0.89853822780652048</v>
      </c>
      <c r="W35" s="105">
        <f t="shared" si="35"/>
        <v>1.1571730701445189</v>
      </c>
      <c r="X35" s="105">
        <f t="shared" si="35"/>
        <v>0.65962350138532844</v>
      </c>
      <c r="Y35" s="105">
        <f t="shared" si="35"/>
        <v>0.61720904578047431</v>
      </c>
      <c r="Z35" s="105">
        <f t="shared" si="35"/>
        <v>0.83170494285611274</v>
      </c>
      <c r="AA35" s="105">
        <f t="shared" si="35"/>
        <v>0.64464179485000428</v>
      </c>
      <c r="AB35" s="105">
        <f t="shared" si="35"/>
        <v>0.51560522986081825</v>
      </c>
      <c r="AC35" s="105">
        <f t="shared" si="35"/>
        <v>0.73508174240963342</v>
      </c>
      <c r="AD35" s="105">
        <f t="shared" si="35"/>
        <v>0.76105453661435396</v>
      </c>
      <c r="AE35" s="105">
        <f t="shared" si="35"/>
        <v>0.92365436831177128</v>
      </c>
      <c r="AF35" s="105">
        <f t="shared" si="35"/>
        <v>0.62800375102567108</v>
      </c>
      <c r="AG35" s="105">
        <f t="shared" si="35"/>
        <v>0.50396891851157177</v>
      </c>
      <c r="AH35" s="105">
        <f t="shared" si="35"/>
        <v>0.74389159583170328</v>
      </c>
      <c r="AI35" s="105">
        <f t="shared" si="35"/>
        <v>0.91034942873822033</v>
      </c>
      <c r="AJ35" s="105">
        <f t="shared" si="35"/>
        <v>0.63849846153846157</v>
      </c>
      <c r="AK35" s="105">
        <f t="shared" si="35"/>
        <v>0.80756793945648431</v>
      </c>
      <c r="AL35" s="105">
        <f t="shared" si="35"/>
        <v>0.76223989275812687</v>
      </c>
      <c r="AM35" s="105">
        <f t="shared" si="35"/>
        <v>0.97654434932051815</v>
      </c>
      <c r="AN35" s="105">
        <f t="shared" si="35"/>
        <v>0.88360500654926499</v>
      </c>
      <c r="AO35" s="105">
        <f t="shared" si="35"/>
        <v>0.70044288934070953</v>
      </c>
      <c r="AP35" s="105">
        <f t="shared" si="35"/>
        <v>0.58432311831485007</v>
      </c>
      <c r="AQ35" s="105">
        <f t="shared" si="35"/>
        <v>0.73465749139818581</v>
      </c>
      <c r="AR35" s="105">
        <f t="shared" si="35"/>
        <v>0.49782561426397043</v>
      </c>
      <c r="AS35" s="105">
        <f t="shared" ref="AS35" si="36">IFERROR(AS28/AS7,"")</f>
        <v>0.67564880523843807</v>
      </c>
      <c r="AT35" s="105">
        <f t="shared" ref="AT35:AU35" si="37">IFERROR(AT28/AT7,"")</f>
        <v>0.70190348866819452</v>
      </c>
      <c r="AU35" s="105">
        <f t="shared" si="37"/>
        <v>0.73241458512776347</v>
      </c>
      <c r="AV35" s="105">
        <f t="shared" ref="AV35:AW35" si="38">IFERROR(AV28/AV7,"")</f>
        <v>0.64007132995858262</v>
      </c>
      <c r="AW35" s="105">
        <f t="shared" si="38"/>
        <v>0.59677794729900957</v>
      </c>
      <c r="AX35" s="105">
        <f t="shared" ref="AX35:AY35" si="39">IFERROR(AX28/AX7,"")</f>
        <v>0.68427222804960819</v>
      </c>
      <c r="AY35" s="105">
        <f t="shared" si="39"/>
        <v>0.71151993835484495</v>
      </c>
      <c r="AZ35" s="105">
        <f t="shared" ref="AZ35:BA35" si="40">IFERROR(AZ28/AZ7,"")</f>
        <v>0.79751766278403668</v>
      </c>
      <c r="BA35" s="105">
        <f t="shared" si="40"/>
        <v>0.56064934819215562</v>
      </c>
      <c r="BB35" s="105">
        <f t="shared" ref="BB35:BC35" si="41">IFERROR(BB28/BB7,"")</f>
        <v>0.57105452641225374</v>
      </c>
      <c r="BC35" s="105">
        <f t="shared" si="41"/>
        <v>1.0014300871891868</v>
      </c>
      <c r="BD35" s="105">
        <f t="shared" ref="BD35:BE35" si="42">IFERROR(BD28/BD7,"")</f>
        <v>0.65376005596362363</v>
      </c>
      <c r="BE35" s="105">
        <f t="shared" ca="1" si="42"/>
        <v>0.84951898978796903</v>
      </c>
      <c r="BF35" s="475"/>
      <c r="BG35" s="120">
        <f t="shared" ca="1" si="35"/>
        <v>0.73286968465822111</v>
      </c>
      <c r="BH35" s="35"/>
    </row>
    <row r="36" spans="1:71" ht="15" x14ac:dyDescent="0.2">
      <c r="B36" s="63" t="s">
        <v>15</v>
      </c>
      <c r="C36" s="105">
        <f t="shared" si="32"/>
        <v>0.47320675105485233</v>
      </c>
      <c r="D36" s="105">
        <f t="shared" si="32"/>
        <v>0.51197846567967698</v>
      </c>
      <c r="E36" s="105">
        <f t="shared" ref="E36:K36" si="43">IFERROR(E29/E8,"")</f>
        <v>0.33367839889579021</v>
      </c>
      <c r="F36" s="105">
        <f t="shared" si="43"/>
        <v>0.24763513513513513</v>
      </c>
      <c r="G36" s="105">
        <f t="shared" si="43"/>
        <v>0.3122792437149387</v>
      </c>
      <c r="H36" s="105">
        <f t="shared" si="43"/>
        <v>0.52999821969022609</v>
      </c>
      <c r="I36" s="105">
        <f t="shared" si="43"/>
        <v>0.68014652014652011</v>
      </c>
      <c r="J36" s="105">
        <f t="shared" si="43"/>
        <v>0.85165227038592595</v>
      </c>
      <c r="K36" s="105">
        <f t="shared" si="43"/>
        <v>0.46981086323957322</v>
      </c>
      <c r="L36" s="105">
        <f t="shared" ref="L36:T36" si="44">IFERROR(L29/L8,"")</f>
        <v>0.73442639542533272</v>
      </c>
      <c r="M36" s="105">
        <f t="shared" si="44"/>
        <v>0.45960677438193498</v>
      </c>
      <c r="N36" s="105">
        <f t="shared" si="44"/>
        <v>0.78018191841234841</v>
      </c>
      <c r="O36" s="105">
        <f t="shared" si="44"/>
        <v>0.5584862385321101</v>
      </c>
      <c r="P36" s="105">
        <f t="shared" si="44"/>
        <v>0.55737982396750174</v>
      </c>
      <c r="Q36" s="105">
        <f t="shared" si="44"/>
        <v>0.41076923076923078</v>
      </c>
      <c r="R36" s="105">
        <f t="shared" si="44"/>
        <v>0.76965065502183405</v>
      </c>
      <c r="S36" s="105">
        <f t="shared" si="44"/>
        <v>0.41015348288075559</v>
      </c>
      <c r="T36" s="105">
        <f t="shared" si="44"/>
        <v>0.18730245980486465</v>
      </c>
      <c r="U36" s="105">
        <f t="shared" ref="U36:BG36" si="45">IFERROR(U29/U8,"")</f>
        <v>0.43893357164134644</v>
      </c>
      <c r="V36" s="105">
        <f t="shared" si="45"/>
        <v>0.63923514462059783</v>
      </c>
      <c r="W36" s="105">
        <f t="shared" si="45"/>
        <v>0.21524910542251582</v>
      </c>
      <c r="X36" s="105">
        <f t="shared" si="45"/>
        <v>0.35121420804639364</v>
      </c>
      <c r="Y36" s="105">
        <f t="shared" si="45"/>
        <v>0.32205742675531529</v>
      </c>
      <c r="Z36" s="105">
        <f t="shared" si="45"/>
        <v>0.75851673198673497</v>
      </c>
      <c r="AA36" s="105">
        <f t="shared" si="45"/>
        <v>0.49840725312423428</v>
      </c>
      <c r="AB36" s="105">
        <f t="shared" si="45"/>
        <v>0.44313256613361229</v>
      </c>
      <c r="AC36" s="105">
        <f t="shared" si="45"/>
        <v>0.95105263157894737</v>
      </c>
      <c r="AD36" s="105">
        <f t="shared" si="45"/>
        <v>0.10969723562966213</v>
      </c>
      <c r="AE36" s="105">
        <f t="shared" si="45"/>
        <v>0.23043964232488823</v>
      </c>
      <c r="AF36" s="105">
        <f t="shared" si="45"/>
        <v>0.19441231426283478</v>
      </c>
      <c r="AG36" s="105">
        <f t="shared" si="45"/>
        <v>0.48282541322314049</v>
      </c>
      <c r="AH36" s="105">
        <f t="shared" si="45"/>
        <v>0.40759087928899251</v>
      </c>
      <c r="AI36" s="105">
        <f t="shared" si="45"/>
        <v>0.30616323664452005</v>
      </c>
      <c r="AJ36" s="105">
        <f t="shared" si="45"/>
        <v>0.4994335347432024</v>
      </c>
      <c r="AK36" s="105">
        <f t="shared" si="45"/>
        <v>0.39767308792675948</v>
      </c>
      <c r="AL36" s="105">
        <f t="shared" si="45"/>
        <v>0.40888364779874214</v>
      </c>
      <c r="AM36" s="105">
        <f t="shared" si="45"/>
        <v>0.58407341622261688</v>
      </c>
      <c r="AN36" s="105">
        <f t="shared" si="45"/>
        <v>0.40063520871143377</v>
      </c>
      <c r="AO36" s="105">
        <f t="shared" si="45"/>
        <v>0.53305439330543936</v>
      </c>
      <c r="AP36" s="105">
        <f t="shared" si="45"/>
        <v>0.66837082481254262</v>
      </c>
      <c r="AQ36" s="105">
        <f t="shared" si="45"/>
        <v>0.55902728686554504</v>
      </c>
      <c r="AR36" s="105">
        <f t="shared" si="45"/>
        <v>0.37175153179801396</v>
      </c>
      <c r="AS36" s="105">
        <f t="shared" ref="AS36" si="46">IFERROR(AS29/AS8,"")</f>
        <v>0.6006204343040128</v>
      </c>
      <c r="AT36" s="105">
        <f t="shared" ref="AT36:AU36" si="47">IFERROR(AT29/AT8,"")</f>
        <v>0.40801810539928873</v>
      </c>
      <c r="AU36" s="105">
        <f t="shared" si="47"/>
        <v>0.45785241862274673</v>
      </c>
      <c r="AV36" s="105">
        <f t="shared" ref="AV36:AW36" si="48">IFERROR(AV29/AV8,"")</f>
        <v>0.25812720848056536</v>
      </c>
      <c r="AW36" s="105">
        <f t="shared" si="48"/>
        <v>0.29048601989116157</v>
      </c>
      <c r="AX36" s="105">
        <f t="shared" ref="AX36:AY36" si="49">IFERROR(AX29/AX8,"")</f>
        <v>0.19643850862548692</v>
      </c>
      <c r="AY36" s="105">
        <f t="shared" si="49"/>
        <v>0.16174361915686836</v>
      </c>
      <c r="AZ36" s="105">
        <f t="shared" ref="AZ36:BA36" si="50">IFERROR(AZ29/AZ8,"")</f>
        <v>0.35709497206703911</v>
      </c>
      <c r="BA36" s="105">
        <f t="shared" si="50"/>
        <v>0.43779634228945585</v>
      </c>
      <c r="BB36" s="105">
        <f t="shared" ref="BB36:BC36" si="51">IFERROR(BB29/BB8,"")</f>
        <v>0.16749821810406273</v>
      </c>
      <c r="BC36" s="105">
        <f t="shared" si="51"/>
        <v>0.21350634031259216</v>
      </c>
      <c r="BD36" s="105">
        <f t="shared" ref="BD36:BE36" si="52">IFERROR(BD29/BD8,"")</f>
        <v>0.37179014620960804</v>
      </c>
      <c r="BE36" s="105">
        <f t="shared" ca="1" si="52"/>
        <v>0.32133352560993195</v>
      </c>
      <c r="BF36" s="475"/>
      <c r="BG36" s="120">
        <f t="shared" ca="1" si="45"/>
        <v>0.31137164832817005</v>
      </c>
    </row>
    <row r="37" spans="1:71" ht="16.149999999999999" customHeight="1" x14ac:dyDescent="0.2">
      <c r="B37" s="65" t="s">
        <v>27</v>
      </c>
      <c r="C37" s="105">
        <f t="shared" si="32"/>
        <v>0.3201043318160896</v>
      </c>
      <c r="D37" s="105">
        <f t="shared" si="32"/>
        <v>0.86475122634898394</v>
      </c>
      <c r="E37" s="105">
        <f t="shared" ref="E37:K37" si="53">IFERROR(E30/E9,"")</f>
        <v>1.0186003160838026</v>
      </c>
      <c r="F37" s="105">
        <f t="shared" si="53"/>
        <v>0.41734164070612667</v>
      </c>
      <c r="G37" s="105">
        <f t="shared" si="53"/>
        <v>0.42725563909774439</v>
      </c>
      <c r="H37" s="105">
        <f t="shared" si="53"/>
        <v>0.21486402325098608</v>
      </c>
      <c r="I37" s="105">
        <f t="shared" si="53"/>
        <v>0.34825364530349273</v>
      </c>
      <c r="J37" s="105">
        <f t="shared" si="53"/>
        <v>0.57899921197793536</v>
      </c>
      <c r="K37" s="105">
        <f t="shared" si="53"/>
        <v>0.27411861164252527</v>
      </c>
      <c r="L37" s="105">
        <f t="shared" ref="L37:T37" si="54">IFERROR(L30/L9,"")</f>
        <v>1.2233643334964921</v>
      </c>
      <c r="M37" s="105">
        <f t="shared" si="54"/>
        <v>0.84979394628392779</v>
      </c>
      <c r="N37" s="105">
        <f t="shared" si="54"/>
        <v>0.68171596609583118</v>
      </c>
      <c r="O37" s="105">
        <f t="shared" si="54"/>
        <v>0.64539347408829173</v>
      </c>
      <c r="P37" s="105">
        <f t="shared" si="54"/>
        <v>0.49692517936453706</v>
      </c>
      <c r="Q37" s="105">
        <f t="shared" si="54"/>
        <v>0.56989247311827962</v>
      </c>
      <c r="R37" s="105">
        <f t="shared" si="54"/>
        <v>0.45476477683956573</v>
      </c>
      <c r="S37" s="105">
        <f t="shared" si="54"/>
        <v>0.4650015107261557</v>
      </c>
      <c r="T37" s="105">
        <f t="shared" si="54"/>
        <v>0.5746421267893661</v>
      </c>
      <c r="U37" s="105">
        <f t="shared" ref="U37:BG37" si="55">IFERROR(U30/U9,"")</f>
        <v>0.28967872771907355</v>
      </c>
      <c r="V37" s="105">
        <f t="shared" si="55"/>
        <v>0.49087031853925095</v>
      </c>
      <c r="W37" s="105">
        <f t="shared" si="55"/>
        <v>0.60995817245817241</v>
      </c>
      <c r="X37" s="105">
        <f t="shared" si="55"/>
        <v>0.85419072760270587</v>
      </c>
      <c r="Y37" s="105">
        <f t="shared" si="55"/>
        <v>0.74549517082312233</v>
      </c>
      <c r="Z37" s="105">
        <f t="shared" si="55"/>
        <v>0.33495867277160019</v>
      </c>
      <c r="AA37" s="105">
        <f t="shared" si="55"/>
        <v>0.44387464387464387</v>
      </c>
      <c r="AB37" s="105">
        <f t="shared" si="55"/>
        <v>0.39161150712830956</v>
      </c>
      <c r="AC37" s="105">
        <f t="shared" si="55"/>
        <v>0.72434237995824635</v>
      </c>
      <c r="AD37" s="105">
        <f t="shared" si="55"/>
        <v>0.8577446532728451</v>
      </c>
      <c r="AE37" s="105">
        <f t="shared" si="55"/>
        <v>0.85431298397262745</v>
      </c>
      <c r="AF37" s="105">
        <f t="shared" si="55"/>
        <v>1.1604428044280444</v>
      </c>
      <c r="AG37" s="105">
        <f t="shared" si="55"/>
        <v>0.45473155299153251</v>
      </c>
      <c r="AH37" s="105">
        <f t="shared" si="55"/>
        <v>0.59868914794616501</v>
      </c>
      <c r="AI37" s="105">
        <f t="shared" si="55"/>
        <v>0.37014314928425357</v>
      </c>
      <c r="AJ37" s="105">
        <f t="shared" si="55"/>
        <v>0.69965234666004472</v>
      </c>
      <c r="AK37" s="105">
        <f t="shared" si="55"/>
        <v>0.43153807192301197</v>
      </c>
      <c r="AL37" s="105">
        <f t="shared" si="55"/>
        <v>0.78661219358893775</v>
      </c>
      <c r="AM37" s="105">
        <f t="shared" si="55"/>
        <v>1.1133004926108374</v>
      </c>
      <c r="AN37" s="105">
        <f t="shared" si="55"/>
        <v>0.72653884964682136</v>
      </c>
      <c r="AO37" s="105">
        <f t="shared" si="55"/>
        <v>0.64041745730550281</v>
      </c>
      <c r="AP37" s="105">
        <f t="shared" si="55"/>
        <v>0.73934108527131781</v>
      </c>
      <c r="AQ37" s="105">
        <f t="shared" si="55"/>
        <v>0.72054756637168138</v>
      </c>
      <c r="AR37" s="105">
        <f t="shared" si="55"/>
        <v>0.48296836982968372</v>
      </c>
      <c r="AS37" s="105">
        <f t="shared" ref="AS37" si="56">IFERROR(AS30/AS9,"")</f>
        <v>0.88903281519861832</v>
      </c>
      <c r="AT37" s="105">
        <f t="shared" ref="AT37:AU37" si="57">IFERROR(AT30/AT9,"")</f>
        <v>0.74995667995148152</v>
      </c>
      <c r="AU37" s="105">
        <f t="shared" si="57"/>
        <v>0.61955085865257598</v>
      </c>
      <c r="AV37" s="105">
        <f t="shared" ref="AV37:AW37" si="58">IFERROR(AV30/AV9,"")</f>
        <v>0.74505494505494507</v>
      </c>
      <c r="AW37" s="105">
        <f t="shared" si="58"/>
        <v>0.79366011153507487</v>
      </c>
      <c r="AX37" s="105">
        <f t="shared" ref="AX37:AY37" si="59">IFERROR(AX30/AX9,"")</f>
        <v>0.93819334389857367</v>
      </c>
      <c r="AY37" s="105">
        <f t="shared" si="59"/>
        <v>0.13846153846153847</v>
      </c>
      <c r="AZ37" s="105">
        <f t="shared" ref="AZ37:BA37" si="60">IFERROR(AZ30/AZ9,"")</f>
        <v>0.26787538304392239</v>
      </c>
      <c r="BA37" s="105">
        <f t="shared" si="60"/>
        <v>0.80413159908186682</v>
      </c>
      <c r="BB37" s="105">
        <f t="shared" ref="BB37:BC37" si="61">IFERROR(BB30/BB9,"")</f>
        <v>0.6878519710378117</v>
      </c>
      <c r="BC37" s="105">
        <f t="shared" si="61"/>
        <v>0.44266830617891179</v>
      </c>
      <c r="BD37" s="105">
        <f t="shared" ref="BD37:BE37" si="62">IFERROR(BD30/BD9,"")</f>
        <v>0.92717815344603383</v>
      </c>
      <c r="BE37" s="105">
        <f t="shared" ca="1" si="62"/>
        <v>0.52830776904850973</v>
      </c>
      <c r="BF37" s="475"/>
      <c r="BG37" s="120">
        <f t="shared" ca="1" si="55"/>
        <v>0.55688121606103658</v>
      </c>
      <c r="BS37" s="80"/>
    </row>
    <row r="38" spans="1:71" ht="15" x14ac:dyDescent="0.2">
      <c r="B38" s="65" t="s">
        <v>76</v>
      </c>
      <c r="C38" s="105">
        <f t="shared" si="32"/>
        <v>0.17964071856287425</v>
      </c>
      <c r="D38" s="105">
        <f t="shared" si="32"/>
        <v>0.77419354838709675</v>
      </c>
      <c r="E38" s="105">
        <f t="shared" ref="E38:K38" si="63">IFERROR(E31/E10,"")</f>
        <v>0.58698092031425364</v>
      </c>
      <c r="F38" s="105">
        <f t="shared" si="63"/>
        <v>1.2162162162162162</v>
      </c>
      <c r="G38" s="105">
        <f t="shared" si="63"/>
        <v>0.25366999412800939</v>
      </c>
      <c r="H38" s="105">
        <f t="shared" si="63"/>
        <v>0.21140939597315436</v>
      </c>
      <c r="I38" s="105">
        <f t="shared" si="63"/>
        <v>1.125</v>
      </c>
      <c r="J38" s="105">
        <f t="shared" si="63"/>
        <v>0.43329230186535367</v>
      </c>
      <c r="K38" s="105">
        <f t="shared" si="63"/>
        <v>0.18867924528301888</v>
      </c>
      <c r="L38" s="105">
        <f t="shared" ref="L38:T38" si="64">IFERROR(L31/L10,"")</f>
        <v>0.56760374832663985</v>
      </c>
      <c r="M38" s="105">
        <f t="shared" si="64"/>
        <v>1.069767441860465</v>
      </c>
      <c r="N38" s="105">
        <f t="shared" si="64"/>
        <v>0.73480612338436158</v>
      </c>
      <c r="O38" s="105">
        <f t="shared" si="64"/>
        <v>9.7428958051420836E-2</v>
      </c>
      <c r="P38" s="105">
        <f t="shared" si="64"/>
        <v>0.27083333333333331</v>
      </c>
      <c r="Q38" s="105">
        <f t="shared" si="64"/>
        <v>0.48604269293924468</v>
      </c>
      <c r="R38" s="105">
        <f t="shared" si="64"/>
        <v>0.25</v>
      </c>
      <c r="S38" s="105">
        <f t="shared" si="64"/>
        <v>1</v>
      </c>
      <c r="T38" s="105">
        <f t="shared" si="64"/>
        <v>0.39393939393939392</v>
      </c>
      <c r="U38" s="105">
        <f t="shared" ref="U38:BG38" si="65">IFERROR(U31/U10,"")</f>
        <v>0.34285714285714286</v>
      </c>
      <c r="V38" s="105">
        <f t="shared" si="65"/>
        <v>0.33506708879843206</v>
      </c>
      <c r="W38" s="105">
        <f t="shared" si="65"/>
        <v>0.8450671061926065</v>
      </c>
      <c r="X38" s="105">
        <f t="shared" si="65"/>
        <v>0.17335473515248795</v>
      </c>
      <c r="Y38" s="105">
        <f t="shared" si="65"/>
        <v>0.5</v>
      </c>
      <c r="Z38" s="105">
        <f t="shared" si="65"/>
        <v>0.15870683321087437</v>
      </c>
      <c r="AA38" s="105">
        <f t="shared" si="65"/>
        <v>0.2231404958677686</v>
      </c>
      <c r="AB38" s="105">
        <f t="shared" si="65"/>
        <v>0.23209169054441262</v>
      </c>
      <c r="AC38" s="105">
        <f t="shared" si="65"/>
        <v>0.62427745664739887</v>
      </c>
      <c r="AD38" s="105">
        <f t="shared" si="65"/>
        <v>0.2857142857142857</v>
      </c>
      <c r="AE38" s="105">
        <f t="shared" si="65"/>
        <v>0.39036144578313253</v>
      </c>
      <c r="AF38" s="105">
        <f t="shared" si="65"/>
        <v>5.982274741506647E-2</v>
      </c>
      <c r="AG38" s="105">
        <f t="shared" si="65"/>
        <v>0.30303030303030304</v>
      </c>
      <c r="AH38" s="105">
        <f t="shared" si="65"/>
        <v>0.25805719473445304</v>
      </c>
      <c r="AI38" s="105">
        <f t="shared" si="65"/>
        <v>0.66666666666666663</v>
      </c>
      <c r="AJ38" s="105">
        <f t="shared" si="65"/>
        <v>0.38611987381703472</v>
      </c>
      <c r="AK38" s="105">
        <f t="shared" si="65"/>
        <v>0.64615384615384619</v>
      </c>
      <c r="AL38" s="105">
        <f t="shared" si="65"/>
        <v>0.45690672963400236</v>
      </c>
      <c r="AM38" s="105">
        <f t="shared" si="65"/>
        <v>0.49466558752115369</v>
      </c>
      <c r="AN38" s="105">
        <f t="shared" si="65"/>
        <v>3.8226120857699804</v>
      </c>
      <c r="AO38" s="105">
        <f t="shared" si="65"/>
        <v>0.51923076923076927</v>
      </c>
      <c r="AP38" s="105">
        <f t="shared" si="65"/>
        <v>0.5</v>
      </c>
      <c r="AQ38" s="105">
        <f t="shared" si="65"/>
        <v>0</v>
      </c>
      <c r="AR38" s="105">
        <f t="shared" si="65"/>
        <v>0.18699949498593174</v>
      </c>
      <c r="AS38" s="105">
        <f t="shared" ref="AS38" si="66">IFERROR(AS31/AS10,"")</f>
        <v>8.7989680222689937E-2</v>
      </c>
      <c r="AT38" s="105">
        <f t="shared" ref="AT38:AU38" si="67">IFERROR(AT31/AT10,"")</f>
        <v>0.71430211202938476</v>
      </c>
      <c r="AU38" s="105">
        <f t="shared" si="67"/>
        <v>0.29807204464738712</v>
      </c>
      <c r="AV38" s="105">
        <f t="shared" ref="AV38:AW38" si="68">IFERROR(AV31/AV10,"")</f>
        <v>0.24</v>
      </c>
      <c r="AW38" s="105">
        <f t="shared" si="68"/>
        <v>0.97971730809800794</v>
      </c>
      <c r="AX38" s="105">
        <f t="shared" ref="AX38:AY38" si="69">IFERROR(AX31/AX10,"")</f>
        <v>0.31868852459016395</v>
      </c>
      <c r="AY38" s="105">
        <f t="shared" si="69"/>
        <v>2.097902097902098E-2</v>
      </c>
      <c r="AZ38" s="105">
        <f t="shared" ref="AZ38:BA38" si="70">IFERROR(AZ31/AZ10,"")</f>
        <v>0.92304472197027843</v>
      </c>
      <c r="BA38" s="105">
        <f t="shared" si="70"/>
        <v>0.29595494111623144</v>
      </c>
      <c r="BB38" s="105" t="str">
        <f t="shared" ref="BB38:BC38" si="71">IFERROR(BB31/BB10,"")</f>
        <v/>
      </c>
      <c r="BC38" s="105">
        <f t="shared" si="71"/>
        <v>0.13793103448275862</v>
      </c>
      <c r="BD38" s="105">
        <f t="shared" ref="BD38:BE38" si="72">IFERROR(BD31/BD10,"")</f>
        <v>0.15848806366047746</v>
      </c>
      <c r="BE38" s="105">
        <f t="shared" ca="1" si="72"/>
        <v>0.70134259804498877</v>
      </c>
      <c r="BF38" s="475"/>
      <c r="BG38" s="120">
        <f t="shared" ca="1" si="65"/>
        <v>0.73514286391392614</v>
      </c>
    </row>
    <row r="39" spans="1:71" ht="15" x14ac:dyDescent="0.2">
      <c r="B39" s="66" t="s">
        <v>77</v>
      </c>
      <c r="C39" s="105">
        <f t="shared" si="32"/>
        <v>0.66344414881025648</v>
      </c>
      <c r="D39" s="105">
        <f t="shared" si="32"/>
        <v>0.77299371842345921</v>
      </c>
      <c r="E39" s="105">
        <f t="shared" ref="E39:K39" si="73">IFERROR(E32/E11,"")</f>
        <v>0.74044615837819017</v>
      </c>
      <c r="F39" s="105">
        <f t="shared" si="73"/>
        <v>1.0157109190887668</v>
      </c>
      <c r="G39" s="105">
        <f t="shared" si="73"/>
        <v>0.7864765880360729</v>
      </c>
      <c r="H39" s="105">
        <f t="shared" si="73"/>
        <v>0.71360184465776089</v>
      </c>
      <c r="I39" s="105">
        <f t="shared" si="73"/>
        <v>0.80481677597930079</v>
      </c>
      <c r="J39" s="105">
        <f t="shared" si="73"/>
        <v>1.1230436557741452</v>
      </c>
      <c r="K39" s="105">
        <f t="shared" si="73"/>
        <v>1.0146394915625685</v>
      </c>
      <c r="L39" s="105">
        <f t="shared" ref="L39:T39" si="74">IFERROR(L32/L11,"")</f>
        <v>0.99678264735475119</v>
      </c>
      <c r="M39" s="105">
        <f t="shared" si="74"/>
        <v>0.94110825169264078</v>
      </c>
      <c r="N39" s="105">
        <f t="shared" si="74"/>
        <v>0.96167036927077465</v>
      </c>
      <c r="O39" s="105">
        <f t="shared" si="74"/>
        <v>0.86260896917408103</v>
      </c>
      <c r="P39" s="105">
        <f t="shared" si="74"/>
        <v>0.89187318476697153</v>
      </c>
      <c r="Q39" s="105">
        <f t="shared" si="74"/>
        <v>2.5058956129703485</v>
      </c>
      <c r="R39" s="105">
        <f t="shared" si="74"/>
        <v>1.4829264447991173</v>
      </c>
      <c r="S39" s="105">
        <f t="shared" si="74"/>
        <v>0.62156336555767511</v>
      </c>
      <c r="T39" s="105">
        <f t="shared" si="74"/>
        <v>0.67845274809342804</v>
      </c>
      <c r="U39" s="105">
        <f t="shared" ref="U39:BG39" si="75">IFERROR(U32/U11,"")</f>
        <v>0.59315153905862295</v>
      </c>
      <c r="V39" s="105">
        <f t="shared" si="75"/>
        <v>0.67646092637880062</v>
      </c>
      <c r="W39" s="105">
        <f t="shared" si="75"/>
        <v>0.62763847336319611</v>
      </c>
      <c r="X39" s="105">
        <f t="shared" si="75"/>
        <v>0.78682163873498745</v>
      </c>
      <c r="Y39" s="105">
        <f t="shared" si="75"/>
        <v>0.71233550176898697</v>
      </c>
      <c r="Z39" s="105">
        <f t="shared" si="75"/>
        <v>0.93766177739430545</v>
      </c>
      <c r="AA39" s="105">
        <f t="shared" si="75"/>
        <v>0.7890143917801471</v>
      </c>
      <c r="AB39" s="105">
        <f t="shared" si="75"/>
        <v>0.62601191077016249</v>
      </c>
      <c r="AC39" s="105">
        <f t="shared" si="75"/>
        <v>0.53769513053067897</v>
      </c>
      <c r="AD39" s="105">
        <f t="shared" si="75"/>
        <v>0.60376640669583415</v>
      </c>
      <c r="AE39" s="105">
        <f t="shared" si="75"/>
        <v>0.57215667353831312</v>
      </c>
      <c r="AF39" s="105">
        <f t="shared" si="75"/>
        <v>0.58992261542474567</v>
      </c>
      <c r="AG39" s="105">
        <f t="shared" si="75"/>
        <v>0.64869750418355754</v>
      </c>
      <c r="AH39" s="105">
        <f t="shared" si="75"/>
        <v>0.88298150895874117</v>
      </c>
      <c r="AI39" s="105">
        <f t="shared" si="75"/>
        <v>0.52367215030400405</v>
      </c>
      <c r="AJ39" s="105">
        <f t="shared" si="75"/>
        <v>0.43655507559395246</v>
      </c>
      <c r="AK39" s="105">
        <f t="shared" si="75"/>
        <v>0.63007219798463376</v>
      </c>
      <c r="AL39" s="105">
        <f t="shared" si="75"/>
        <v>0.52740670892486075</v>
      </c>
      <c r="AM39" s="105">
        <f t="shared" si="75"/>
        <v>0.65827179346464493</v>
      </c>
      <c r="AN39" s="105">
        <f t="shared" si="75"/>
        <v>0.43243216721456257</v>
      </c>
      <c r="AO39" s="105">
        <f t="shared" si="75"/>
        <v>0.60386019822639536</v>
      </c>
      <c r="AP39" s="105">
        <f t="shared" si="75"/>
        <v>0.55053506555046594</v>
      </c>
      <c r="AQ39" s="105">
        <f t="shared" si="75"/>
        <v>0.61182252370734413</v>
      </c>
      <c r="AR39" s="105">
        <f t="shared" si="75"/>
        <v>0.52798280294033639</v>
      </c>
      <c r="AS39" s="105">
        <f t="shared" ref="AS39" si="76">IFERROR(AS32/AS11,"")</f>
        <v>0.55387241673635834</v>
      </c>
      <c r="AT39" s="105">
        <f t="shared" ref="AT39:AU39" si="77">IFERROR(AT32/AT11,"")</f>
        <v>0.65936276328263466</v>
      </c>
      <c r="AU39" s="105">
        <f t="shared" si="77"/>
        <v>0.64243567832589643</v>
      </c>
      <c r="AV39" s="105">
        <f t="shared" ref="AV39:AW39" si="78">IFERROR(AV32/AV11,"")</f>
        <v>0.5611374321552397</v>
      </c>
      <c r="AW39" s="105">
        <f t="shared" si="78"/>
        <v>0.58688929604788631</v>
      </c>
      <c r="AX39" s="105">
        <f t="shared" ref="AX39:AY39" si="79">IFERROR(AX32/AX11,"")</f>
        <v>0.52757773577108225</v>
      </c>
      <c r="AY39" s="105">
        <f t="shared" si="79"/>
        <v>0.61707986800769166</v>
      </c>
      <c r="AZ39" s="105">
        <f t="shared" ref="AZ39:BA39" si="80">IFERROR(AZ32/AZ11,"")</f>
        <v>0.59575623991059234</v>
      </c>
      <c r="BA39" s="105">
        <f t="shared" si="80"/>
        <v>0.60840004709206497</v>
      </c>
      <c r="BB39" s="105">
        <f t="shared" ref="BB39:BC39" si="81">IFERROR(BB32/BB11,"")</f>
        <v>0.6320535968830181</v>
      </c>
      <c r="BC39" s="105">
        <f t="shared" si="81"/>
        <v>0.64444634422620706</v>
      </c>
      <c r="BD39" s="105">
        <f t="shared" ref="BD39:BE39" si="82">IFERROR(BD32/BD11,"")</f>
        <v>0.62270091135045569</v>
      </c>
      <c r="BE39" s="105">
        <f t="shared" ca="1" si="82"/>
        <v>0.61887164576182219</v>
      </c>
      <c r="BF39" s="475"/>
      <c r="BG39" s="120">
        <f t="shared" ca="1" si="75"/>
        <v>0.6110295965156155</v>
      </c>
    </row>
    <row r="40" spans="1:71" ht="15" x14ac:dyDescent="0.2">
      <c r="B40" s="76" t="s">
        <v>25</v>
      </c>
      <c r="C40" s="64">
        <f t="shared" si="32"/>
        <v>0.61688624955489957</v>
      </c>
      <c r="D40" s="64">
        <f t="shared" si="32"/>
        <v>0.78649120683394147</v>
      </c>
      <c r="E40" s="64">
        <f t="shared" ref="E40:K40" si="83">IFERROR(E33/E12,"")</f>
        <v>0.8397272250393425</v>
      </c>
      <c r="F40" s="64">
        <f t="shared" si="83"/>
        <v>0.83621654317253891</v>
      </c>
      <c r="G40" s="64">
        <f t="shared" si="83"/>
        <v>0.70526324596116363</v>
      </c>
      <c r="H40" s="64">
        <f t="shared" si="83"/>
        <v>0.62451990165459503</v>
      </c>
      <c r="I40" s="64">
        <f t="shared" si="83"/>
        <v>0.69846959004044085</v>
      </c>
      <c r="J40" s="64">
        <f t="shared" si="83"/>
        <v>0.89476964305189843</v>
      </c>
      <c r="K40" s="64">
        <f t="shared" si="83"/>
        <v>0.83060449401094927</v>
      </c>
      <c r="L40" s="64">
        <f t="shared" ref="L40:T40" si="84">IFERROR(L33/L12,"")</f>
        <v>0.9659754463217346</v>
      </c>
      <c r="M40" s="64">
        <f t="shared" si="84"/>
        <v>0.89284270117266473</v>
      </c>
      <c r="N40" s="64">
        <f t="shared" si="84"/>
        <v>0.88562137142629127</v>
      </c>
      <c r="O40" s="64">
        <f t="shared" si="84"/>
        <v>0.77478647814541013</v>
      </c>
      <c r="P40" s="64">
        <f t="shared" si="84"/>
        <v>0.73623824186949005</v>
      </c>
      <c r="Q40" s="64">
        <f t="shared" si="84"/>
        <v>1.232220214147542</v>
      </c>
      <c r="R40" s="64">
        <f t="shared" si="84"/>
        <v>1.1116478115334096</v>
      </c>
      <c r="S40" s="64">
        <f t="shared" si="84"/>
        <v>0.62230426710961595</v>
      </c>
      <c r="T40" s="64">
        <f t="shared" si="84"/>
        <v>0.67080850149949756</v>
      </c>
      <c r="U40" s="64">
        <f t="shared" ref="U40:BG40" si="85">IFERROR(U33/U12,"")</f>
        <v>0.57073623964024234</v>
      </c>
      <c r="V40" s="64">
        <f t="shared" si="85"/>
        <v>0.61552412265821144</v>
      </c>
      <c r="W40" s="64">
        <f t="shared" si="85"/>
        <v>0.68154104297841944</v>
      </c>
      <c r="X40" s="64">
        <f t="shared" si="85"/>
        <v>0.70304389710851345</v>
      </c>
      <c r="Y40" s="64">
        <f t="shared" si="85"/>
        <v>0.66474428788280637</v>
      </c>
      <c r="Z40" s="64">
        <f t="shared" si="85"/>
        <v>0.75336955141698236</v>
      </c>
      <c r="AA40" s="64">
        <f t="shared" si="85"/>
        <v>0.6897911748683494</v>
      </c>
      <c r="AB40" s="64">
        <f t="shared" si="85"/>
        <v>0.5677310356479135</v>
      </c>
      <c r="AC40" s="64">
        <f t="shared" si="85"/>
        <v>0.61923953847216784</v>
      </c>
      <c r="AD40" s="64">
        <f t="shared" si="85"/>
        <v>0.64653470969940507</v>
      </c>
      <c r="AE40" s="64">
        <f t="shared" si="85"/>
        <v>0.63451101652319419</v>
      </c>
      <c r="AF40" s="64">
        <f t="shared" si="85"/>
        <v>0.56874076489054592</v>
      </c>
      <c r="AG40" s="64">
        <f t="shared" si="85"/>
        <v>0.5708512491920299</v>
      </c>
      <c r="AH40" s="64">
        <f t="shared" si="85"/>
        <v>0.78938302062368804</v>
      </c>
      <c r="AI40" s="64">
        <f t="shared" si="85"/>
        <v>0.54891888593825355</v>
      </c>
      <c r="AJ40" s="64">
        <f t="shared" si="85"/>
        <v>0.4937937420004902</v>
      </c>
      <c r="AK40" s="64">
        <f t="shared" si="85"/>
        <v>0.64924750307839652</v>
      </c>
      <c r="AL40" s="64">
        <f t="shared" si="85"/>
        <v>0.56779819370912488</v>
      </c>
      <c r="AM40" s="64">
        <f t="shared" si="85"/>
        <v>0.7207467143702122</v>
      </c>
      <c r="AN40" s="64">
        <f t="shared" si="85"/>
        <v>0.57545927600216873</v>
      </c>
      <c r="AO40" s="64">
        <f t="shared" si="85"/>
        <v>0.63203877240538575</v>
      </c>
      <c r="AP40" s="64">
        <f t="shared" si="85"/>
        <v>0.56796956313820357</v>
      </c>
      <c r="AQ40" s="64">
        <f t="shared" si="85"/>
        <v>0.62783553610797138</v>
      </c>
      <c r="AR40" s="64">
        <f t="shared" si="85"/>
        <v>0.48979511095065947</v>
      </c>
      <c r="AS40" s="64">
        <f t="shared" ref="AS40" si="86">IFERROR(AS33/AS12,"")</f>
        <v>0.54647871182167207</v>
      </c>
      <c r="AT40" s="64">
        <f t="shared" ref="AT40:AU40" si="87">IFERROR(AT33/AT12,"")</f>
        <v>0.65939495588810249</v>
      </c>
      <c r="AU40" s="64">
        <f t="shared" si="87"/>
        <v>0.62734342673442756</v>
      </c>
      <c r="AV40" s="64">
        <f t="shared" ref="AV40:AW40" si="88">IFERROR(AV33/AV12,"")</f>
        <v>0.56695319597715388</v>
      </c>
      <c r="AW40" s="64">
        <f t="shared" si="88"/>
        <v>0.696008328071403</v>
      </c>
      <c r="AX40" s="64">
        <f t="shared" ref="AX40:AY40" si="89">IFERROR(AX33/AX12,"")</f>
        <v>0.53851523664225276</v>
      </c>
      <c r="AY40" s="64">
        <f t="shared" si="89"/>
        <v>0.55229701226154881</v>
      </c>
      <c r="AZ40" s="64">
        <f t="shared" ref="AZ40:BA40" si="90">IFERROR(AZ33/AZ12,"")</f>
        <v>0.6940332312598525</v>
      </c>
      <c r="BA40" s="64">
        <f t="shared" si="90"/>
        <v>0.58842999208836988</v>
      </c>
      <c r="BB40" s="64">
        <f t="shared" ref="BB40:BC40" si="91">IFERROR(BB33/BB12,"")</f>
        <v>0.60271033868717527</v>
      </c>
      <c r="BC40" s="64">
        <f t="shared" si="91"/>
        <v>0.65518535951228263</v>
      </c>
      <c r="BD40" s="64">
        <f t="shared" ref="BD40:BE40" si="92">IFERROR(BD33/BD12,"")</f>
        <v>0.59278269155447472</v>
      </c>
      <c r="BE40" s="64">
        <f t="shared" ca="1" si="92"/>
        <v>0.63362219706977929</v>
      </c>
      <c r="BF40" s="476"/>
      <c r="BG40" s="120">
        <f t="shared" ca="1" si="85"/>
        <v>0.62407495583304973</v>
      </c>
    </row>
    <row r="41" spans="1:71" ht="9.6" customHeight="1" thickBot="1" x14ac:dyDescent="0.25">
      <c r="A41" s="104"/>
      <c r="B41" s="143"/>
      <c r="BG41" s="135"/>
    </row>
    <row r="42" spans="1:71" ht="15.75" thickBot="1" x14ac:dyDescent="0.25">
      <c r="A42" s="224" t="s">
        <v>93</v>
      </c>
      <c r="B42" s="63" t="s">
        <v>14</v>
      </c>
      <c r="C42" s="105">
        <f t="shared" ref="C42:D47" si="93">IFERROR(C28/(C7+C14+C21+C28),"")</f>
        <v>0.26037404728137215</v>
      </c>
      <c r="D42" s="105">
        <f t="shared" si="93"/>
        <v>0.28689483900433888</v>
      </c>
      <c r="E42" s="105">
        <f t="shared" ref="E42:K42" si="94">IFERROR(E28/(E7+E14+E21+E28),"")</f>
        <v>0.28035298086359178</v>
      </c>
      <c r="F42" s="105">
        <f t="shared" si="94"/>
        <v>0.24479502339787598</v>
      </c>
      <c r="G42" s="105">
        <f t="shared" si="94"/>
        <v>0.26065444586546782</v>
      </c>
      <c r="H42" s="105">
        <f t="shared" si="94"/>
        <v>0.25618575293056806</v>
      </c>
      <c r="I42" s="105">
        <f t="shared" si="94"/>
        <v>0.25799631637655968</v>
      </c>
      <c r="J42" s="105">
        <f t="shared" si="94"/>
        <v>0.23953997339398361</v>
      </c>
      <c r="K42" s="105">
        <f t="shared" si="94"/>
        <v>0.23625084009719277</v>
      </c>
      <c r="L42" s="105">
        <f t="shared" ref="L42:T42" si="95">IFERROR(L28/(L7+L14+L21+L28),"")</f>
        <v>0.27108751244460927</v>
      </c>
      <c r="M42" s="105">
        <f t="shared" si="95"/>
        <v>0.30499543100822418</v>
      </c>
      <c r="N42" s="105">
        <f t="shared" si="95"/>
        <v>0.27871684781907968</v>
      </c>
      <c r="O42" s="105">
        <f t="shared" si="95"/>
        <v>0.28208898466218785</v>
      </c>
      <c r="P42" s="105">
        <f t="shared" si="95"/>
        <v>0.25328610869732604</v>
      </c>
      <c r="Q42" s="105">
        <f t="shared" si="95"/>
        <v>0.27301752902767412</v>
      </c>
      <c r="R42" s="105">
        <f t="shared" si="95"/>
        <v>0.27363735265642625</v>
      </c>
      <c r="S42" s="105">
        <f t="shared" si="95"/>
        <v>0.27716278133620637</v>
      </c>
      <c r="T42" s="105">
        <f t="shared" si="95"/>
        <v>0.2880431184034537</v>
      </c>
      <c r="U42" s="105">
        <f t="shared" ref="U42:AR42" si="96">IFERROR(U28/(U7+U14+U21+U28),"")</f>
        <v>0.30042918454935624</v>
      </c>
      <c r="V42" s="105">
        <f t="shared" si="96"/>
        <v>0.32298677529814618</v>
      </c>
      <c r="W42" s="105">
        <f t="shared" si="96"/>
        <v>0.30818985749422656</v>
      </c>
      <c r="X42" s="105">
        <f t="shared" si="96"/>
        <v>0.19358319654690254</v>
      </c>
      <c r="Y42" s="105">
        <f t="shared" si="96"/>
        <v>0.24484366902746588</v>
      </c>
      <c r="Z42" s="105">
        <f t="shared" si="96"/>
        <v>0.2675721443815533</v>
      </c>
      <c r="AA42" s="105">
        <f t="shared" si="96"/>
        <v>0.24906013494656312</v>
      </c>
      <c r="AB42" s="105">
        <f t="shared" si="96"/>
        <v>0.2339130933930314</v>
      </c>
      <c r="AC42" s="105">
        <f t="shared" si="96"/>
        <v>0.25236869207003088</v>
      </c>
      <c r="AD42" s="105">
        <f t="shared" si="96"/>
        <v>0.23738509887184153</v>
      </c>
      <c r="AE42" s="105">
        <f t="shared" si="96"/>
        <v>0.23672684104957223</v>
      </c>
      <c r="AF42" s="105">
        <f t="shared" si="96"/>
        <v>0.16458914157123875</v>
      </c>
      <c r="AG42" s="105">
        <f t="shared" si="96"/>
        <v>0.17758972724804967</v>
      </c>
      <c r="AH42" s="105">
        <f t="shared" si="96"/>
        <v>0.26042782080334687</v>
      </c>
      <c r="AI42" s="105">
        <f t="shared" si="96"/>
        <v>0.23390008463771841</v>
      </c>
      <c r="AJ42" s="105">
        <f t="shared" si="96"/>
        <v>0.15808462790173267</v>
      </c>
      <c r="AK42" s="105">
        <f t="shared" si="96"/>
        <v>0.27672867010868285</v>
      </c>
      <c r="AL42" s="105">
        <f t="shared" si="96"/>
        <v>0.27129395690786262</v>
      </c>
      <c r="AM42" s="105">
        <f t="shared" si="96"/>
        <v>0.32655754453928182</v>
      </c>
      <c r="AN42" s="105">
        <f t="shared" si="96"/>
        <v>0.27510620220900595</v>
      </c>
      <c r="AO42" s="105">
        <f t="shared" si="96"/>
        <v>0.29224810279746954</v>
      </c>
      <c r="AP42" s="105">
        <f t="shared" si="96"/>
        <v>0.16400069987383853</v>
      </c>
      <c r="AQ42" s="105">
        <f t="shared" si="96"/>
        <v>0.23852176827224811</v>
      </c>
      <c r="AR42" s="105">
        <f t="shared" si="96"/>
        <v>0.20472352934601584</v>
      </c>
      <c r="AS42" s="105">
        <f t="shared" ref="AS42" si="97">IFERROR(AS28/(AS7+AS14+AS21+AS28),"")</f>
        <v>0.26378980337567426</v>
      </c>
      <c r="AT42" s="105">
        <f t="shared" ref="AT42:AU42" si="98">IFERROR(AT28/(AT7+AT14+AT21+AT28),"")</f>
        <v>0.27263510589631679</v>
      </c>
      <c r="AU42" s="105">
        <f t="shared" si="98"/>
        <v>0.20239784898840746</v>
      </c>
      <c r="AV42" s="105">
        <f t="shared" ref="AV42:AW42" si="99">IFERROR(AV28/(AV7+AV14+AV21+AV28),"")</f>
        <v>0.15255945321551234</v>
      </c>
      <c r="AW42" s="105">
        <f t="shared" si="99"/>
        <v>0.21395262596764475</v>
      </c>
      <c r="AX42" s="105">
        <f t="shared" ref="AX42:AY42" si="100">IFERROR(AX28/(AX7+AX14+AX21+AX28),"")</f>
        <v>0.23183376536499709</v>
      </c>
      <c r="AY42" s="105">
        <f t="shared" si="100"/>
        <v>0.20995935537049143</v>
      </c>
      <c r="AZ42" s="105">
        <f t="shared" ref="AZ42:BA42" si="101">IFERROR(AZ28/(AZ7+AZ14+AZ21+AZ28),"")</f>
        <v>0.24038539016725566</v>
      </c>
      <c r="BA42" s="105">
        <f t="shared" si="101"/>
        <v>0.21473864237522736</v>
      </c>
      <c r="BB42" s="105">
        <f t="shared" ref="BB42:BC42" si="102">IFERROR(BB28/(BB7+BB14+BB21+BB28),"")</f>
        <v>0.18383731956590454</v>
      </c>
      <c r="BC42" s="105">
        <f t="shared" si="102"/>
        <v>0.28329809725158561</v>
      </c>
      <c r="BD42" s="105">
        <f t="shared" ref="BD42:BE42" si="103">IFERROR(BD28/(BD7+BD14+BD21+BD28),"")</f>
        <v>0.23531707562728979</v>
      </c>
      <c r="BE42" s="105">
        <f t="shared" ca="1" si="103"/>
        <v>0.2472306045656579</v>
      </c>
      <c r="BF42" s="475"/>
      <c r="BG42" s="64">
        <f t="shared" ref="BG42:BG47" ca="1" si="104">BG28/(BG7+BG14+BG21+BG28)</f>
        <v>0.22450721629885459</v>
      </c>
    </row>
    <row r="43" spans="1:71" ht="15" x14ac:dyDescent="0.2">
      <c r="B43" s="63" t="s">
        <v>15</v>
      </c>
      <c r="C43" s="105">
        <f t="shared" si="93"/>
        <v>0.27405461543160853</v>
      </c>
      <c r="D43" s="105">
        <f t="shared" si="93"/>
        <v>0.19855934857500782</v>
      </c>
      <c r="E43" s="105">
        <f t="shared" ref="E43:K43" si="105">IFERROR(E29/(E8+E15+E22+E29),"")</f>
        <v>0.11428909112398061</v>
      </c>
      <c r="F43" s="105">
        <f t="shared" si="105"/>
        <v>0.10404542228530873</v>
      </c>
      <c r="G43" s="105">
        <f t="shared" si="105"/>
        <v>0.18374083129584351</v>
      </c>
      <c r="H43" s="105">
        <f t="shared" si="105"/>
        <v>0.22390192539109507</v>
      </c>
      <c r="I43" s="105">
        <f t="shared" si="105"/>
        <v>0.24670493197278912</v>
      </c>
      <c r="J43" s="105">
        <f t="shared" si="105"/>
        <v>0.33749960744904689</v>
      </c>
      <c r="K43" s="105">
        <f t="shared" si="105"/>
        <v>0.22582901101462788</v>
      </c>
      <c r="L43" s="105">
        <f t="shared" ref="L43:T43" si="106">IFERROR(L29/(L8+L15+L22+L29),"")</f>
        <v>0.30526692187960119</v>
      </c>
      <c r="M43" s="105">
        <f t="shared" si="106"/>
        <v>0.23226758484997539</v>
      </c>
      <c r="N43" s="105">
        <f t="shared" si="106"/>
        <v>0.33576512455516017</v>
      </c>
      <c r="O43" s="105">
        <f t="shared" si="106"/>
        <v>0.28970850684116595</v>
      </c>
      <c r="P43" s="105">
        <f t="shared" si="106"/>
        <v>0.27568020092088741</v>
      </c>
      <c r="Q43" s="105">
        <f t="shared" si="106"/>
        <v>0.17851571205705372</v>
      </c>
      <c r="R43" s="105">
        <f t="shared" si="106"/>
        <v>0.20411117544875507</v>
      </c>
      <c r="S43" s="105">
        <f t="shared" si="106"/>
        <v>0.20043849526886684</v>
      </c>
      <c r="T43" s="105">
        <f t="shared" si="106"/>
        <v>0.11517660976846375</v>
      </c>
      <c r="U43" s="105">
        <f t="shared" ref="U43:AR43" si="107">IFERROR(U29/(U8+U15+U22+U29),"")</f>
        <v>0.19712374581939798</v>
      </c>
      <c r="V43" s="105">
        <f t="shared" si="107"/>
        <v>0.26433790411370234</v>
      </c>
      <c r="W43" s="105">
        <f t="shared" si="107"/>
        <v>0.13010564844854838</v>
      </c>
      <c r="X43" s="105">
        <f t="shared" si="107"/>
        <v>0.19261541519654127</v>
      </c>
      <c r="Y43" s="105">
        <f t="shared" si="107"/>
        <v>0.17937657686986247</v>
      </c>
      <c r="Z43" s="105">
        <f t="shared" si="107"/>
        <v>0.33333333333333331</v>
      </c>
      <c r="AA43" s="105">
        <f t="shared" si="107"/>
        <v>0.25699123989218331</v>
      </c>
      <c r="AB43" s="105">
        <f t="shared" si="107"/>
        <v>0.23034493474207582</v>
      </c>
      <c r="AC43" s="105">
        <f t="shared" si="107"/>
        <v>0.39505902929602099</v>
      </c>
      <c r="AD43" s="105">
        <f t="shared" si="107"/>
        <v>7.7303648732220162E-2</v>
      </c>
      <c r="AE43" s="105">
        <f t="shared" si="107"/>
        <v>0.11133111331113311</v>
      </c>
      <c r="AF43" s="105">
        <f t="shared" si="107"/>
        <v>0.12524360885016622</v>
      </c>
      <c r="AG43" s="105">
        <f t="shared" si="107"/>
        <v>0.21557887453874539</v>
      </c>
      <c r="AH43" s="105">
        <f t="shared" si="107"/>
        <v>0.19355173487390598</v>
      </c>
      <c r="AI43" s="105">
        <f t="shared" si="107"/>
        <v>0.14516583429376362</v>
      </c>
      <c r="AJ43" s="105">
        <f t="shared" si="107"/>
        <v>0.2533767602260753</v>
      </c>
      <c r="AK43" s="105">
        <f t="shared" si="107"/>
        <v>0.25248244126907243</v>
      </c>
      <c r="AL43" s="105">
        <f t="shared" si="107"/>
        <v>0.21605117766792672</v>
      </c>
      <c r="AM43" s="105">
        <f t="shared" si="107"/>
        <v>0.27372364039955605</v>
      </c>
      <c r="AN43" s="105">
        <f t="shared" si="107"/>
        <v>0.21987051792828685</v>
      </c>
      <c r="AO43" s="105">
        <f t="shared" si="107"/>
        <v>0.24196611714654714</v>
      </c>
      <c r="AP43" s="105">
        <f t="shared" si="107"/>
        <v>0.27040816326530615</v>
      </c>
      <c r="AQ43" s="105">
        <f t="shared" si="107"/>
        <v>0.2190945863578434</v>
      </c>
      <c r="AR43" s="105">
        <f t="shared" si="107"/>
        <v>0.16272079903819475</v>
      </c>
      <c r="AS43" s="105">
        <f t="shared" ref="AS43" si="108">IFERROR(AS29/(AS8+AS15+AS22+AS29),"")</f>
        <v>0.22614920874152222</v>
      </c>
      <c r="AT43" s="105">
        <f t="shared" ref="AT43:AU43" si="109">IFERROR(AT29/(AT8+AT15+AT22+AT29),"")</f>
        <v>0.22611084567606307</v>
      </c>
      <c r="AU43" s="105">
        <f t="shared" si="109"/>
        <v>0.20019279294604633</v>
      </c>
      <c r="AV43" s="105">
        <f t="shared" ref="AV43:AW43" si="110">IFERROR(AV29/(AV8+AV15+AV22+AV29),"")</f>
        <v>0.15367623856106027</v>
      </c>
      <c r="AW43" s="105">
        <f t="shared" si="110"/>
        <v>0.18424184717924305</v>
      </c>
      <c r="AX43" s="105">
        <f t="shared" ref="AX43:AY43" si="111">IFERROR(AX29/(AX8+AX15+AX22+AX29),"")</f>
        <v>0.14937057018935787</v>
      </c>
      <c r="AY43" s="105">
        <f t="shared" si="111"/>
        <v>0.12503694945314808</v>
      </c>
      <c r="AZ43" s="105">
        <f t="shared" ref="AZ43:BA43" si="112">IFERROR(AZ29/(AZ8+AZ15+AZ22+AZ29),"")</f>
        <v>0.230093592512599</v>
      </c>
      <c r="BA43" s="105">
        <f t="shared" si="112"/>
        <v>0.24021308225966304</v>
      </c>
      <c r="BB43" s="105">
        <f t="shared" ref="BB43:BC43" si="113">IFERROR(BB29/(BB8+BB15+BB22+BB29),"")</f>
        <v>0.11178499227018671</v>
      </c>
      <c r="BC43" s="105">
        <f t="shared" si="113"/>
        <v>0.1304034582132565</v>
      </c>
      <c r="BD43" s="105">
        <f t="shared" ref="BD43:BE43" si="114">IFERROR(BD29/(BD8+BD15+BD22+BD29),"")</f>
        <v>0.2255347693225013</v>
      </c>
      <c r="BE43" s="105">
        <f t="shared" ca="1" si="114"/>
        <v>0.18255688377462481</v>
      </c>
      <c r="BF43" s="475"/>
      <c r="BG43" s="64">
        <f ca="1">BG29/(BG8+BG15+BG22+BG29)</f>
        <v>0.18049594197625948</v>
      </c>
    </row>
    <row r="44" spans="1:71" ht="15" x14ac:dyDescent="0.2">
      <c r="B44" s="65" t="s">
        <v>27</v>
      </c>
      <c r="C44" s="105">
        <f t="shared" si="93"/>
        <v>0.21212634718362366</v>
      </c>
      <c r="D44" s="105">
        <f t="shared" si="93"/>
        <v>0.39558678171666711</v>
      </c>
      <c r="E44" s="105">
        <f t="shared" ref="E44:K44" si="115">IFERROR(E30/(E9+E16+E23+E30),"")</f>
        <v>0.40916120000651118</v>
      </c>
      <c r="F44" s="105">
        <f t="shared" si="115"/>
        <v>0.22735758330033376</v>
      </c>
      <c r="G44" s="105">
        <f t="shared" si="115"/>
        <v>0.22860303731268228</v>
      </c>
      <c r="H44" s="105">
        <f t="shared" si="115"/>
        <v>0.12463122403516166</v>
      </c>
      <c r="I44" s="105">
        <f t="shared" si="115"/>
        <v>0.2230507492941432</v>
      </c>
      <c r="J44" s="105">
        <f t="shared" si="115"/>
        <v>0.26020362992474544</v>
      </c>
      <c r="K44" s="105">
        <f t="shared" si="115"/>
        <v>0.17182012847965739</v>
      </c>
      <c r="L44" s="105">
        <f t="shared" ref="L44:T44" si="116">IFERROR(L30/(L9+L16+L23+L30),"")</f>
        <v>0.41755304338141114</v>
      </c>
      <c r="M44" s="105">
        <f t="shared" si="116"/>
        <v>0.27047808584739247</v>
      </c>
      <c r="N44" s="105">
        <f t="shared" si="116"/>
        <v>0.30519631379230233</v>
      </c>
      <c r="O44" s="105">
        <f t="shared" si="116"/>
        <v>0.32339504688627074</v>
      </c>
      <c r="P44" s="105">
        <f t="shared" si="116"/>
        <v>0.26399255847721032</v>
      </c>
      <c r="Q44" s="105">
        <f t="shared" si="116"/>
        <v>0.28082106053652633</v>
      </c>
      <c r="R44" s="105">
        <f t="shared" si="116"/>
        <v>0.20496556723450526</v>
      </c>
      <c r="S44" s="105">
        <f t="shared" si="116"/>
        <v>0.21843213322609642</v>
      </c>
      <c r="T44" s="105">
        <f t="shared" si="116"/>
        <v>0.25063855665923374</v>
      </c>
      <c r="U44" s="105">
        <f t="shared" ref="U44:AR44" si="117">IFERROR(U30/(U9+U16+U23+U30),"")</f>
        <v>0.16924420054876527</v>
      </c>
      <c r="V44" s="105">
        <f t="shared" si="117"/>
        <v>0.21952673302735889</v>
      </c>
      <c r="W44" s="105">
        <f t="shared" si="117"/>
        <v>0.22953747427049279</v>
      </c>
      <c r="X44" s="105">
        <f t="shared" si="117"/>
        <v>0.40925259871151337</v>
      </c>
      <c r="Y44" s="105">
        <f t="shared" si="117"/>
        <v>0.3090322387881323</v>
      </c>
      <c r="Z44" s="105">
        <f t="shared" si="117"/>
        <v>0.18433798023430853</v>
      </c>
      <c r="AA44" s="105">
        <f t="shared" si="117"/>
        <v>0.23471935261707988</v>
      </c>
      <c r="AB44" s="105">
        <f t="shared" si="117"/>
        <v>0.23468609352353345</v>
      </c>
      <c r="AC44" s="105">
        <f t="shared" si="117"/>
        <v>0.31202561243210186</v>
      </c>
      <c r="AD44" s="105">
        <f t="shared" si="117"/>
        <v>0.3461940884122417</v>
      </c>
      <c r="AE44" s="105">
        <f t="shared" si="117"/>
        <v>0.37879271798147557</v>
      </c>
      <c r="AF44" s="105">
        <f t="shared" si="117"/>
        <v>0.4104197118396325</v>
      </c>
      <c r="AG44" s="105">
        <f t="shared" si="117"/>
        <v>0.23230498645244094</v>
      </c>
      <c r="AH44" s="105">
        <f t="shared" si="117"/>
        <v>0.24598622674478363</v>
      </c>
      <c r="AI44" s="105">
        <f t="shared" si="117"/>
        <v>0.17937869258623976</v>
      </c>
      <c r="AJ44" s="105">
        <f t="shared" si="117"/>
        <v>0.33274284027162682</v>
      </c>
      <c r="AK44" s="105">
        <f t="shared" si="117"/>
        <v>0.24070063094453339</v>
      </c>
      <c r="AL44" s="105">
        <f t="shared" si="117"/>
        <v>0.3166350411132195</v>
      </c>
      <c r="AM44" s="105">
        <f t="shared" si="117"/>
        <v>0.33707865168539325</v>
      </c>
      <c r="AN44" s="105">
        <f t="shared" si="117"/>
        <v>0.32690124858115777</v>
      </c>
      <c r="AO44" s="105">
        <f t="shared" si="117"/>
        <v>0.28478609400050631</v>
      </c>
      <c r="AP44" s="105">
        <f t="shared" si="117"/>
        <v>0.32760841562902532</v>
      </c>
      <c r="AQ44" s="105">
        <f t="shared" si="117"/>
        <v>0.32208418320044502</v>
      </c>
      <c r="AR44" s="105">
        <f t="shared" si="117"/>
        <v>0.25765531889787008</v>
      </c>
      <c r="AS44" s="105">
        <f t="shared" ref="AS44" si="118">IFERROR(AS30/(AS9+AS16+AS23+AS30),"")</f>
        <v>0.35871080139372824</v>
      </c>
      <c r="AT44" s="105">
        <f t="shared" ref="AT44:AU44" si="119">IFERROR(AT30/(AT9+AT16+AT23+AT30),"")</f>
        <v>0.32339535231263544</v>
      </c>
      <c r="AU44" s="105">
        <f t="shared" si="119"/>
        <v>0.28307011367065688</v>
      </c>
      <c r="AV44" s="105">
        <f t="shared" ref="AV44:AW44" si="120">IFERROR(AV30/(AV9+AV16+AV23+AV30),"")</f>
        <v>0.28373477169162092</v>
      </c>
      <c r="AW44" s="105">
        <f t="shared" si="120"/>
        <v>0.33974117351426059</v>
      </c>
      <c r="AX44" s="105">
        <f t="shared" ref="AX44:AY44" si="121">IFERROR(AX30/(AX9+AX16+AX23+AX30),"")</f>
        <v>0.29482071713147412</v>
      </c>
      <c r="AY44" s="105">
        <f t="shared" si="121"/>
        <v>7.6777251184834125E-2</v>
      </c>
      <c r="AZ44" s="105">
        <f t="shared" ref="AZ44:BA44" si="122">IFERROR(AZ30/(AZ9+AZ16+AZ23+AZ30),"")</f>
        <v>0.12194838409672169</v>
      </c>
      <c r="BA44" s="105">
        <f t="shared" si="122"/>
        <v>0.27154114455496708</v>
      </c>
      <c r="BB44" s="105">
        <f t="shared" ref="BB44:BC44" si="123">IFERROR(BB30/(BB9+BB16+BB23+BB30),"")</f>
        <v>0.23411829134720702</v>
      </c>
      <c r="BC44" s="105">
        <f t="shared" si="123"/>
        <v>0.23270846800258566</v>
      </c>
      <c r="BD44" s="105">
        <f t="shared" ref="BD44:BE44" si="124">IFERROR(BD30/(BD9+BD16+BD23+BD30),"")</f>
        <v>0.34386303351820591</v>
      </c>
      <c r="BE44" s="105">
        <f t="shared" ca="1" si="124"/>
        <v>0.23220060290490546</v>
      </c>
      <c r="BF44" s="475"/>
      <c r="BG44" s="64">
        <f ca="1">BG30/(BG9+BG16+BG23+BG30)</f>
        <v>0.24193330176554151</v>
      </c>
    </row>
    <row r="45" spans="1:71" ht="15" x14ac:dyDescent="0.2">
      <c r="B45" s="65" t="s">
        <v>76</v>
      </c>
      <c r="C45" s="105">
        <f t="shared" si="93"/>
        <v>0.11673151750972763</v>
      </c>
      <c r="D45" s="105">
        <f t="shared" si="93"/>
        <v>0.26389737324373852</v>
      </c>
      <c r="E45" s="105">
        <f t="shared" ref="E45:K45" si="125">IFERROR(E31/(E10+E17+E24+E31),"")</f>
        <v>0.25630972800784124</v>
      </c>
      <c r="F45" s="105">
        <f t="shared" si="125"/>
        <v>0.25163094128611369</v>
      </c>
      <c r="G45" s="105">
        <f t="shared" si="125"/>
        <v>0.10648262262755731</v>
      </c>
      <c r="H45" s="105">
        <f t="shared" si="125"/>
        <v>0.15827488746990473</v>
      </c>
      <c r="I45" s="105">
        <f t="shared" si="125"/>
        <v>0.45</v>
      </c>
      <c r="J45" s="105">
        <f t="shared" si="125"/>
        <v>0.21227443521825856</v>
      </c>
      <c r="K45" s="105">
        <f t="shared" si="125"/>
        <v>0.13648426639706812</v>
      </c>
      <c r="L45" s="105">
        <f t="shared" ref="L45:T45" si="126">IFERROR(L31/(L10+L17+L24+L31),"")</f>
        <v>0.28088771116263661</v>
      </c>
      <c r="M45" s="105">
        <f t="shared" si="126"/>
        <v>0.38940272770026652</v>
      </c>
      <c r="N45" s="105">
        <f t="shared" si="126"/>
        <v>0.25441965277557366</v>
      </c>
      <c r="O45" s="105">
        <f t="shared" si="126"/>
        <v>6.7101584342963649E-2</v>
      </c>
      <c r="P45" s="105">
        <f t="shared" si="126"/>
        <v>0.15118449389806174</v>
      </c>
      <c r="Q45" s="105">
        <f t="shared" si="126"/>
        <v>0.20009013068949977</v>
      </c>
      <c r="R45" s="105">
        <f t="shared" si="126"/>
        <v>9.8923746278910013E-2</v>
      </c>
      <c r="S45" s="105">
        <f t="shared" si="126"/>
        <v>0.25426721600941732</v>
      </c>
      <c r="T45" s="105">
        <f t="shared" si="126"/>
        <v>0.22075471698113208</v>
      </c>
      <c r="U45" s="105">
        <f t="shared" ref="U45:AR45" si="127">IFERROR(U31/(U10+U17+U24+U31),"")</f>
        <v>0.20689655172413793</v>
      </c>
      <c r="V45" s="105">
        <f t="shared" si="127"/>
        <v>0.16666874976565135</v>
      </c>
      <c r="W45" s="105">
        <f t="shared" si="127"/>
        <v>0.22347447073474472</v>
      </c>
      <c r="X45" s="105">
        <f t="shared" si="127"/>
        <v>0.11765773944620972</v>
      </c>
      <c r="Y45" s="105">
        <f t="shared" si="127"/>
        <v>0.10847003682624708</v>
      </c>
      <c r="Z45" s="105">
        <f t="shared" si="127"/>
        <v>0.10920121334681497</v>
      </c>
      <c r="AA45" s="105">
        <f t="shared" si="127"/>
        <v>0.14167031045037168</v>
      </c>
      <c r="AB45" s="105">
        <f t="shared" si="127"/>
        <v>0.10749834107498341</v>
      </c>
      <c r="AC45" s="105">
        <f t="shared" si="127"/>
        <v>0.21095466753479286</v>
      </c>
      <c r="AD45" s="105">
        <f t="shared" si="127"/>
        <v>0.15674891146589259</v>
      </c>
      <c r="AE45" s="105">
        <f t="shared" si="127"/>
        <v>0.12125748502994012</v>
      </c>
      <c r="AF45" s="105">
        <f t="shared" si="127"/>
        <v>5.2190721649484538E-2</v>
      </c>
      <c r="AG45" s="105">
        <f t="shared" si="127"/>
        <v>0.2304147465437788</v>
      </c>
      <c r="AH45" s="105">
        <f t="shared" si="127"/>
        <v>0.11765314569536424</v>
      </c>
      <c r="AI45" s="105">
        <f t="shared" si="127"/>
        <v>0.21451104100946372</v>
      </c>
      <c r="AJ45" s="105">
        <f t="shared" si="127"/>
        <v>0.19517380673966195</v>
      </c>
      <c r="AK45" s="105">
        <f t="shared" si="127"/>
        <v>0.32006773920406434</v>
      </c>
      <c r="AL45" s="105">
        <f t="shared" si="127"/>
        <v>0.23621566632756866</v>
      </c>
      <c r="AM45" s="105">
        <f t="shared" si="127"/>
        <v>0.25951517023083454</v>
      </c>
      <c r="AN45" s="105">
        <f t="shared" si="127"/>
        <v>0.37103259070053451</v>
      </c>
      <c r="AO45" s="105">
        <f t="shared" si="127"/>
        <v>0.19506321493076459</v>
      </c>
      <c r="AP45" s="105">
        <f t="shared" si="127"/>
        <v>0.26118500604594924</v>
      </c>
      <c r="AQ45" s="105">
        <f t="shared" si="127"/>
        <v>0</v>
      </c>
      <c r="AR45" s="105">
        <f t="shared" si="127"/>
        <v>0.15157008362084087</v>
      </c>
      <c r="AS45" s="105">
        <f t="shared" ref="AS45" si="128">IFERROR(AS31/(AS10+AS17+AS24+AS31),"")</f>
        <v>6.7188553061330286E-2</v>
      </c>
      <c r="AT45" s="105">
        <f t="shared" ref="AT45:AU45" si="129">IFERROR(AT31/(AT10+AT17+AT24+AT31),"")</f>
        <v>0.24674861221252975</v>
      </c>
      <c r="AU45" s="105">
        <f t="shared" si="129"/>
        <v>0.11500440442399922</v>
      </c>
      <c r="AV45" s="105">
        <f t="shared" ref="AV45:AW45" si="130">IFERROR(AV31/(AV10+AV17+AV24+AV31),"")</f>
        <v>0.13989637305699482</v>
      </c>
      <c r="AW45" s="105">
        <f t="shared" si="130"/>
        <v>0.48766145122335397</v>
      </c>
      <c r="AX45" s="105">
        <f t="shared" ref="AX45:AY45" si="131">IFERROR(AX31/(AX10+AX17+AX24+AX31),"")</f>
        <v>0.13795061027533354</v>
      </c>
      <c r="AY45" s="105">
        <f t="shared" si="131"/>
        <v>2.0037105751391466E-2</v>
      </c>
      <c r="AZ45" s="105">
        <f t="shared" ref="AZ45:BA45" si="132">IFERROR(AZ31/(AZ10+AZ17+AZ24+AZ31),"")</f>
        <v>0.21861625658905762</v>
      </c>
      <c r="BA45" s="105">
        <f t="shared" si="132"/>
        <v>9.4506213211249177E-2</v>
      </c>
      <c r="BB45" s="105">
        <f t="shared" ref="BB45:BC45" si="133">IFERROR(BB31/(BB10+BB17+BB24+BB31),"")</f>
        <v>0.16666666666666666</v>
      </c>
      <c r="BC45" s="105">
        <f t="shared" si="133"/>
        <v>9.06801007556675E-2</v>
      </c>
      <c r="BD45" s="105">
        <f t="shared" ref="BD45:BE45" si="134">IFERROR(BD31/(BD10+BD17+BD24+BD31),"")</f>
        <v>0.13443149859381279</v>
      </c>
      <c r="BE45" s="105">
        <f t="shared" ca="1" si="134"/>
        <v>0.20174674856103286</v>
      </c>
      <c r="BF45" s="475"/>
      <c r="BG45" s="64">
        <f t="shared" ca="1" si="104"/>
        <v>0.24775238871096131</v>
      </c>
    </row>
    <row r="46" spans="1:71" ht="15" x14ac:dyDescent="0.2">
      <c r="B46" s="66" t="s">
        <v>77</v>
      </c>
      <c r="C46" s="105">
        <f t="shared" si="93"/>
        <v>0.27186413583312641</v>
      </c>
      <c r="D46" s="105">
        <f t="shared" si="93"/>
        <v>0.27113679627273013</v>
      </c>
      <c r="E46" s="105">
        <f t="shared" ref="E46:K46" si="135">IFERROR(E32/(E11+E18+E25+E32),"")</f>
        <v>0.25168860487556211</v>
      </c>
      <c r="F46" s="105">
        <f t="shared" si="135"/>
        <v>0.31829868708971554</v>
      </c>
      <c r="G46" s="105">
        <f t="shared" si="135"/>
        <v>0.28779006931401702</v>
      </c>
      <c r="H46" s="105">
        <f t="shared" si="135"/>
        <v>0.25228498137014704</v>
      </c>
      <c r="I46" s="105">
        <f t="shared" si="135"/>
        <v>0.2740043839882001</v>
      </c>
      <c r="J46" s="105">
        <f t="shared" si="135"/>
        <v>0.28476993865030675</v>
      </c>
      <c r="K46" s="105">
        <f t="shared" si="135"/>
        <v>0.38269496913274104</v>
      </c>
      <c r="L46" s="105">
        <f t="shared" ref="L46:T46" si="136">IFERROR(L32/(L11+L18+L25+L32),"")</f>
        <v>0.31051687817536394</v>
      </c>
      <c r="M46" s="105">
        <f t="shared" si="136"/>
        <v>0.29737653082236004</v>
      </c>
      <c r="N46" s="105">
        <f t="shared" si="136"/>
        <v>0.29155880837539033</v>
      </c>
      <c r="O46" s="105">
        <f t="shared" si="136"/>
        <v>0.28346555523971606</v>
      </c>
      <c r="P46" s="105">
        <f t="shared" si="136"/>
        <v>0.28379376314459814</v>
      </c>
      <c r="Q46" s="105">
        <f t="shared" si="136"/>
        <v>0.32837477040768021</v>
      </c>
      <c r="R46" s="105">
        <f t="shared" si="136"/>
        <v>0.35277684028949641</v>
      </c>
      <c r="S46" s="105">
        <f t="shared" si="136"/>
        <v>0.23368598483774114</v>
      </c>
      <c r="T46" s="105">
        <f t="shared" si="136"/>
        <v>0.26066270178419709</v>
      </c>
      <c r="U46" s="105">
        <f t="shared" ref="U46:AR46" si="137">IFERROR(U32/(U11+U18+U25+U32),"")</f>
        <v>0.25332043562376366</v>
      </c>
      <c r="V46" s="105">
        <f t="shared" si="137"/>
        <v>0.25923663695027788</v>
      </c>
      <c r="W46" s="105">
        <f t="shared" si="137"/>
        <v>0.2520653339219272</v>
      </c>
      <c r="X46" s="105">
        <f t="shared" si="137"/>
        <v>0.27468111497881109</v>
      </c>
      <c r="Y46" s="105">
        <f t="shared" si="137"/>
        <v>0.24905155373301083</v>
      </c>
      <c r="Z46" s="105">
        <f t="shared" si="137"/>
        <v>0.25586790251266373</v>
      </c>
      <c r="AA46" s="105">
        <f t="shared" si="137"/>
        <v>0.25439246681541428</v>
      </c>
      <c r="AB46" s="105">
        <f t="shared" si="137"/>
        <v>0.26289151417271767</v>
      </c>
      <c r="AC46" s="105">
        <f t="shared" si="137"/>
        <v>0.22178129301183844</v>
      </c>
      <c r="AD46" s="105">
        <f t="shared" si="137"/>
        <v>0.25158750429352755</v>
      </c>
      <c r="AE46" s="105">
        <f t="shared" si="137"/>
        <v>0.23020234427114766</v>
      </c>
      <c r="AF46" s="105">
        <f t="shared" si="137"/>
        <v>0.25426955638587723</v>
      </c>
      <c r="AG46" s="105">
        <f t="shared" si="137"/>
        <v>0.26686055072890591</v>
      </c>
      <c r="AH46" s="105">
        <f t="shared" si="137"/>
        <v>0.34690258550588327</v>
      </c>
      <c r="AI46" s="105">
        <f t="shared" si="137"/>
        <v>0.23275214951450796</v>
      </c>
      <c r="AJ46" s="105">
        <f t="shared" si="137"/>
        <v>0.19018982178833904</v>
      </c>
      <c r="AK46" s="105">
        <f t="shared" si="137"/>
        <v>0.2469742084135734</v>
      </c>
      <c r="AL46" s="105">
        <f t="shared" si="137"/>
        <v>0.22671520792673772</v>
      </c>
      <c r="AM46" s="105">
        <f t="shared" si="137"/>
        <v>0.25439615664794785</v>
      </c>
      <c r="AN46" s="105">
        <f t="shared" si="137"/>
        <v>0.20092009155321303</v>
      </c>
      <c r="AO46" s="105">
        <f t="shared" si="137"/>
        <v>0.25663116177067452</v>
      </c>
      <c r="AP46" s="105">
        <f t="shared" si="137"/>
        <v>0.23130620167899923</v>
      </c>
      <c r="AQ46" s="105">
        <f t="shared" si="137"/>
        <v>0.25369697704158922</v>
      </c>
      <c r="AR46" s="105">
        <f t="shared" si="137"/>
        <v>0.23423687781975572</v>
      </c>
      <c r="AS46" s="105">
        <f t="shared" ref="AS46" si="138">IFERROR(AS32/(AS11+AS18+AS25+AS32),"")</f>
        <v>0.22871851836028453</v>
      </c>
      <c r="AT46" s="105">
        <f t="shared" ref="AT46:AU46" si="139">IFERROR(AT32/(AT11+AT18+AT25+AT32),"")</f>
        <v>0.24941298267168502</v>
      </c>
      <c r="AU46" s="105">
        <f t="shared" si="139"/>
        <v>0.25145212893149343</v>
      </c>
      <c r="AV46" s="105">
        <f t="shared" ref="AV46:AW46" si="140">IFERROR(AV32/(AV11+AV18+AV25+AV32),"")</f>
        <v>0.21598630543764957</v>
      </c>
      <c r="AW46" s="105">
        <f t="shared" si="140"/>
        <v>0.2174420533361183</v>
      </c>
      <c r="AX46" s="105">
        <f t="shared" ref="AX46:AY46" si="141">IFERROR(AX32/(AX11+AX18+AX25+AX32),"")</f>
        <v>0.20728069806180804</v>
      </c>
      <c r="AY46" s="105">
        <f t="shared" si="141"/>
        <v>0.22637045552188201</v>
      </c>
      <c r="AZ46" s="105">
        <f t="shared" ref="AZ46:BA46" si="142">IFERROR(AZ32/(AZ11+AZ18+AZ25+AZ32),"")</f>
        <v>0.2217222016822257</v>
      </c>
      <c r="BA46" s="105">
        <f t="shared" si="142"/>
        <v>0.21686525786255897</v>
      </c>
      <c r="BB46" s="105">
        <f t="shared" ref="BB46:BC46" si="143">IFERROR(BB32/(BB11+BB18+BB25+BB32),"")</f>
        <v>0.23049598691415185</v>
      </c>
      <c r="BC46" s="105">
        <f t="shared" si="143"/>
        <v>0.22560548282750692</v>
      </c>
      <c r="BD46" s="105">
        <f t="shared" ref="BD46:BE46" si="144">IFERROR(BD32/(BD11+BD18+BD25+BD32),"")</f>
        <v>0.21500024314822602</v>
      </c>
      <c r="BE46" s="105">
        <f t="shared" ca="1" si="144"/>
        <v>0.21506214988098959</v>
      </c>
      <c r="BF46" s="475"/>
      <c r="BG46" s="64">
        <f t="shared" ca="1" si="104"/>
        <v>0.21906226499901926</v>
      </c>
    </row>
    <row r="47" spans="1:71" ht="15" x14ac:dyDescent="0.2">
      <c r="B47" s="76" t="s">
        <v>25</v>
      </c>
      <c r="C47" s="64">
        <f t="shared" si="93"/>
        <v>0.26142713890727831</v>
      </c>
      <c r="D47" s="64">
        <f t="shared" si="93"/>
        <v>0.28689475941765702</v>
      </c>
      <c r="E47" s="64">
        <f t="shared" ref="E47:K47" si="145">IFERROR(E33/(E12+E19+E26+E33),"")</f>
        <v>0.28038561780119386</v>
      </c>
      <c r="F47" s="64">
        <f t="shared" si="145"/>
        <v>0.28277110466810867</v>
      </c>
      <c r="G47" s="64">
        <f t="shared" si="145"/>
        <v>0.27389756053182224</v>
      </c>
      <c r="H47" s="64">
        <f t="shared" si="145"/>
        <v>0.23933992054599165</v>
      </c>
      <c r="I47" s="64">
        <f t="shared" si="145"/>
        <v>0.26901134878266286</v>
      </c>
      <c r="J47" s="64">
        <f t="shared" si="145"/>
        <v>0.27431592975517488</v>
      </c>
      <c r="K47" s="64">
        <f t="shared" si="145"/>
        <v>0.33332143949434195</v>
      </c>
      <c r="L47" s="64">
        <f t="shared" ref="L47:T47" si="146">IFERROR(L33/(L12+L19+L26+L33),"")</f>
        <v>0.30484924352707271</v>
      </c>
      <c r="M47" s="64">
        <f t="shared" si="146"/>
        <v>0.29610339047207052</v>
      </c>
      <c r="N47" s="64">
        <f t="shared" si="146"/>
        <v>0.28885885892399693</v>
      </c>
      <c r="O47" s="64">
        <f t="shared" si="146"/>
        <v>0.27718264870666415</v>
      </c>
      <c r="P47" s="64">
        <f t="shared" si="146"/>
        <v>0.2716864828684763</v>
      </c>
      <c r="Q47" s="64">
        <f t="shared" si="146"/>
        <v>0.30157632927767136</v>
      </c>
      <c r="R47" s="64">
        <f t="shared" si="146"/>
        <v>0.32106122998415254</v>
      </c>
      <c r="S47" s="64">
        <f t="shared" si="146"/>
        <v>0.24238906755033859</v>
      </c>
      <c r="T47" s="64">
        <f t="shared" si="146"/>
        <v>0.26020106094008932</v>
      </c>
      <c r="U47" s="64">
        <f t="shared" ref="U47:AR47" si="147">IFERROR(U33/(U12+U19+U26+U33),"")</f>
        <v>0.25124092415720228</v>
      </c>
      <c r="V47" s="64">
        <f t="shared" si="147"/>
        <v>0.2500852147411477</v>
      </c>
      <c r="W47" s="64">
        <f t="shared" si="147"/>
        <v>0.25589726849127653</v>
      </c>
      <c r="X47" s="64">
        <f t="shared" si="147"/>
        <v>0.25897756403466027</v>
      </c>
      <c r="Y47" s="64">
        <f t="shared" si="147"/>
        <v>0.24714254544233899</v>
      </c>
      <c r="Z47" s="64">
        <f t="shared" si="147"/>
        <v>0.24944299523642002</v>
      </c>
      <c r="AA47" s="64">
        <f t="shared" si="147"/>
        <v>0.25045361042249065</v>
      </c>
      <c r="AB47" s="64">
        <f t="shared" si="147"/>
        <v>0.25206125559569387</v>
      </c>
      <c r="AC47" s="64">
        <f t="shared" si="147"/>
        <v>0.24181758906388767</v>
      </c>
      <c r="AD47" s="64">
        <f t="shared" si="147"/>
        <v>0.24903535614569061</v>
      </c>
      <c r="AE47" s="64">
        <f t="shared" si="147"/>
        <v>0.23601578992209168</v>
      </c>
      <c r="AF47" s="64">
        <f t="shared" si="147"/>
        <v>0.2294321787974952</v>
      </c>
      <c r="AG47" s="64">
        <f t="shared" si="147"/>
        <v>0.24286561482211264</v>
      </c>
      <c r="AH47" s="64">
        <f t="shared" si="147"/>
        <v>0.31151553452781527</v>
      </c>
      <c r="AI47" s="64">
        <f t="shared" si="147"/>
        <v>0.22076495580681196</v>
      </c>
      <c r="AJ47" s="64">
        <f t="shared" si="147"/>
        <v>0.18721464958814554</v>
      </c>
      <c r="AK47" s="64">
        <f t="shared" si="147"/>
        <v>0.25461574369678014</v>
      </c>
      <c r="AL47" s="64">
        <f t="shared" si="147"/>
        <v>0.23977771613853527</v>
      </c>
      <c r="AM47" s="64">
        <f t="shared" si="147"/>
        <v>0.27660664110620509</v>
      </c>
      <c r="AN47" s="64">
        <f t="shared" si="147"/>
        <v>0.23376716247139587</v>
      </c>
      <c r="AO47" s="64">
        <f t="shared" si="147"/>
        <v>0.26742472055237426</v>
      </c>
      <c r="AP47" s="64">
        <f t="shared" si="147"/>
        <v>0.21629431645928965</v>
      </c>
      <c r="AQ47" s="64">
        <f t="shared" si="147"/>
        <v>0.24883458930084229</v>
      </c>
      <c r="AR47" s="64">
        <f t="shared" si="147"/>
        <v>0.22254379420990661</v>
      </c>
      <c r="AS47" s="64">
        <f t="shared" ref="AS47" si="148">IFERROR(AS33/(AS12+AS19+AS26+AS33),"")</f>
        <v>0.23096745443184516</v>
      </c>
      <c r="AT47" s="64">
        <f t="shared" ref="AT47:AU47" si="149">IFERROR(AT33/(AT12+AT19+AT26+AT33),"")</f>
        <v>0.25468958257188945</v>
      </c>
      <c r="AU47" s="64">
        <f t="shared" si="149"/>
        <v>0.23212512120724377</v>
      </c>
      <c r="AV47" s="64">
        <f t="shared" ref="AV47:AW47" si="150">IFERROR(AV33/(AV12+AV19+AV26+AV33),"")</f>
        <v>0.19526791653537795</v>
      </c>
      <c r="AW47" s="64">
        <f t="shared" si="150"/>
        <v>0.27977074494174303</v>
      </c>
      <c r="AX47" s="64">
        <f t="shared" ref="AX47:AY47" si="151">IFERROR(AX33/(AX12+AX19+AX26+AX33),"")</f>
        <v>0.20986110471226013</v>
      </c>
      <c r="AY47" s="64">
        <f t="shared" si="151"/>
        <v>0.21293693951322826</v>
      </c>
      <c r="AZ47" s="64">
        <f t="shared" ref="AZ47:BA47" si="152">IFERROR(AZ33/(AZ12+AZ19+AZ26+AZ33),"")</f>
        <v>0.22182262529390645</v>
      </c>
      <c r="BA47" s="64">
        <f t="shared" si="152"/>
        <v>0.21471208923726259</v>
      </c>
      <c r="BB47" s="64">
        <f t="shared" ref="BB47:BC47" si="153">IFERROR(BB33/(BB12+BB19+BB26+BB33),"")</f>
        <v>0.21664570854007958</v>
      </c>
      <c r="BC47" s="64">
        <f t="shared" si="153"/>
        <v>0.23115823269036495</v>
      </c>
      <c r="BD47" s="64">
        <f t="shared" ref="BD47:BE47" si="154">IFERROR(BD33/(BD12+BD19+BD26+BD33),"")</f>
        <v>0.21893230504829803</v>
      </c>
      <c r="BE47" s="64">
        <f t="shared" ca="1" si="154"/>
        <v>0.21762187216715603</v>
      </c>
      <c r="BF47" s="476"/>
      <c r="BG47" s="64">
        <f t="shared" ca="1" si="104"/>
        <v>0.22154681257599443</v>
      </c>
    </row>
    <row r="48" spans="1:71" ht="19.5" customHeight="1" x14ac:dyDescent="0.2">
      <c r="A48" s="190" t="s">
        <v>97</v>
      </c>
      <c r="B48" s="5"/>
      <c r="BG48" s="6"/>
      <c r="BH48" s="6"/>
    </row>
    <row r="49" spans="1:103" ht="15" x14ac:dyDescent="0.2">
      <c r="A49" s="200" t="s">
        <v>96</v>
      </c>
      <c r="B49"/>
      <c r="BG49" s="79"/>
    </row>
    <row r="50" spans="1:103" ht="15" x14ac:dyDescent="0.2">
      <c r="A50" s="234" t="s">
        <v>117</v>
      </c>
      <c r="B50"/>
    </row>
    <row r="51" spans="1:103" ht="15" x14ac:dyDescent="0.2">
      <c r="A51" s="235" t="s">
        <v>95</v>
      </c>
      <c r="B51"/>
    </row>
    <row r="52" spans="1:103" ht="15" x14ac:dyDescent="0.2"/>
    <row r="53" spans="1:103" ht="20.100000000000001" customHeight="1" x14ac:dyDescent="0.2">
      <c r="A53" s="566" t="s">
        <v>25</v>
      </c>
      <c r="B53" s="566"/>
    </row>
    <row r="54" spans="1:103" ht="19.5" customHeight="1" x14ac:dyDescent="0.2"/>
    <row r="55" spans="1:103" ht="20.100000000000001" customHeight="1" x14ac:dyDescent="0.2">
      <c r="CR55" s="5" t="s">
        <v>14</v>
      </c>
      <c r="CS55" s="53" t="s">
        <v>82</v>
      </c>
      <c r="CT55" s="5" t="s">
        <v>27</v>
      </c>
      <c r="CU55" s="53" t="s">
        <v>83</v>
      </c>
      <c r="CV55" s="5" t="s">
        <v>73</v>
      </c>
      <c r="CW55" s="52" t="s">
        <v>25</v>
      </c>
    </row>
    <row r="56" spans="1:103" ht="20.100000000000001" customHeight="1" x14ac:dyDescent="0.2">
      <c r="CQ56" s="6" t="s">
        <v>26</v>
      </c>
      <c r="CR56" s="35">
        <f ca="1">BG7/$CR$60</f>
        <v>0.30633988688392133</v>
      </c>
      <c r="CS56" s="35">
        <f ca="1">(BG8)/$CS$60</f>
        <v>0.5796800798832713</v>
      </c>
      <c r="CT56" s="35">
        <f ca="1">(BG9)/$CT$60</f>
        <v>0.43444327944260297</v>
      </c>
      <c r="CU56" s="35">
        <f ca="1">BG10/$CU$60</f>
        <v>0.33701257384438038</v>
      </c>
      <c r="CV56" s="35">
        <f ca="1">IFERROR(BG11/$CV$60,0)</f>
        <v>0.35851334574989102</v>
      </c>
      <c r="CW56" s="35">
        <f ca="1">BG12/CW60</f>
        <v>0.3550003256904638</v>
      </c>
    </row>
    <row r="57" spans="1:103" ht="20.100000000000001" customHeight="1" x14ac:dyDescent="0.2">
      <c r="CQ57" s="6" t="s">
        <v>74</v>
      </c>
      <c r="CR57" s="35">
        <f ca="1">(BG14+BG21)/$CR$60</f>
        <v>0.46915289681722405</v>
      </c>
      <c r="CS57" s="35">
        <f ca="1">(BG15+BG22)/$CS$60</f>
        <v>0.23982397814046916</v>
      </c>
      <c r="CT57" s="35">
        <f ca="1">(BG16+BG23)/$CT$60</f>
        <v>0.32362341879185552</v>
      </c>
      <c r="CU57" s="35">
        <f ca="1">(BG17+BG24)/$CU$60</f>
        <v>0.41523503744465834</v>
      </c>
      <c r="CV57" s="35">
        <f ca="1">IFERROR((BG18+BG25)/$CV$60,0)</f>
        <v>0.42242438925108972</v>
      </c>
      <c r="CW57" s="35">
        <v>0.31</v>
      </c>
    </row>
    <row r="58" spans="1:103" ht="20.100000000000001" customHeight="1" x14ac:dyDescent="0.2">
      <c r="CQ58" s="6" t="s">
        <v>31</v>
      </c>
      <c r="CR58" s="35">
        <f ca="1">BG28/$CR$60</f>
        <v>0.22450721629885459</v>
      </c>
      <c r="CS58" s="35">
        <f ca="1">(BG29)/$CS$60</f>
        <v>0.18049594197625948</v>
      </c>
      <c r="CT58" s="35">
        <f ca="1">(BG30)/$CT$60</f>
        <v>0.24193330176554151</v>
      </c>
      <c r="CU58" s="35">
        <f ca="1">(BG31)/$CU$60</f>
        <v>0.24775238871096131</v>
      </c>
      <c r="CV58" s="35">
        <f ca="1">IFERROR(BG32/$CV$60,0)</f>
        <v>0.21906226499901926</v>
      </c>
      <c r="CW58" s="35">
        <f ca="1">BG33/CW60</f>
        <v>0.22154681257599443</v>
      </c>
    </row>
    <row r="59" spans="1:103" ht="20.100000000000001" customHeight="1" x14ac:dyDescent="0.2">
      <c r="CR59" s="35">
        <f t="shared" ref="CR59:CW59" ca="1" si="155">SUM(CR56:CR58)</f>
        <v>1</v>
      </c>
      <c r="CS59" s="35">
        <f t="shared" ca="1" si="155"/>
        <v>1</v>
      </c>
      <c r="CT59" s="35">
        <f t="shared" ca="1" si="155"/>
        <v>1</v>
      </c>
      <c r="CU59" s="35">
        <f t="shared" ca="1" si="155"/>
        <v>1</v>
      </c>
      <c r="CV59" s="35">
        <f t="shared" ca="1" si="155"/>
        <v>1</v>
      </c>
      <c r="CW59" s="35">
        <f t="shared" ca="1" si="155"/>
        <v>0.88654713826645815</v>
      </c>
    </row>
    <row r="60" spans="1:103" ht="20.100000000000001" customHeight="1" x14ac:dyDescent="0.2">
      <c r="CQ60" s="88"/>
      <c r="CR60" s="89">
        <f ca="1">BG7+BG14+BG21+BG28</f>
        <v>1578025</v>
      </c>
      <c r="CS60" s="89">
        <f ca="1">BG8+BG15+BG22+BG29</f>
        <v>258377</v>
      </c>
      <c r="CT60" s="89">
        <f ca="1">BG9+BG16+BG23+BG30</f>
        <v>118264</v>
      </c>
      <c r="CU60" s="89">
        <f ca="1">BG10+BG17+BG24+BG31</f>
        <v>751242</v>
      </c>
      <c r="CV60" s="89">
        <f ca="1">BG11+BG18+BG25+BG32</f>
        <v>6505292</v>
      </c>
      <c r="CW60" s="89">
        <f ca="1">BG12+BG19+BG26+BG33</f>
        <v>9211200</v>
      </c>
    </row>
    <row r="61" spans="1:103" ht="20.100000000000001" customHeight="1" x14ac:dyDescent="0.2">
      <c r="CQ61" s="90" t="s">
        <v>91</v>
      </c>
      <c r="CR61" s="91">
        <f t="shared" ref="CR61:CW61" ca="1" si="156">CR60/$CW$60</f>
        <v>0.17131589803717215</v>
      </c>
      <c r="CS61" s="91">
        <f t="shared" ca="1" si="156"/>
        <v>2.8050308320305715E-2</v>
      </c>
      <c r="CT61" s="91">
        <f t="shared" ca="1" si="156"/>
        <v>1.2839152336286261E-2</v>
      </c>
      <c r="CU61" s="91">
        <f t="shared" ca="1" si="156"/>
        <v>8.1557451797811362E-2</v>
      </c>
      <c r="CV61" s="91">
        <f t="shared" ca="1" si="156"/>
        <v>0.70623718950842451</v>
      </c>
      <c r="CW61" s="91">
        <f t="shared" ca="1" si="156"/>
        <v>1</v>
      </c>
    </row>
    <row r="62" spans="1:103" ht="20.100000000000001" customHeight="1" x14ac:dyDescent="0.2">
      <c r="CQ62" s="92" t="s">
        <v>26</v>
      </c>
      <c r="CR62" s="93">
        <f ca="1">BG7</f>
        <v>483412</v>
      </c>
      <c r="CS62" s="93">
        <f ca="1">BG8</f>
        <v>149776</v>
      </c>
      <c r="CT62" s="93">
        <f ca="1">BG9</f>
        <v>51379</v>
      </c>
      <c r="CU62" s="93">
        <f ca="1">BG10</f>
        <v>253178</v>
      </c>
      <c r="CV62" s="93">
        <f ca="1">BG11</f>
        <v>2332234</v>
      </c>
      <c r="CW62" s="93">
        <f ca="1">SUM(CR62:CV62)</f>
        <v>3269979</v>
      </c>
      <c r="CY62" s="34">
        <f ca="1">BG12</f>
        <v>3269979</v>
      </c>
    </row>
    <row r="63" spans="1:103" ht="20.100000000000001" customHeight="1" x14ac:dyDescent="0.2">
      <c r="CQ63" s="94"/>
      <c r="CR63" s="95">
        <f t="shared" ref="CR63:CW63" ca="1" si="157">CR62/$CW$62</f>
        <v>0.14783336529072511</v>
      </c>
      <c r="CS63" s="95">
        <f t="shared" ca="1" si="157"/>
        <v>4.5803352253944135E-2</v>
      </c>
      <c r="CT63" s="95">
        <f t="shared" ca="1" si="157"/>
        <v>1.5712333320795028E-2</v>
      </c>
      <c r="CU63" s="95">
        <f t="shared" ca="1" si="157"/>
        <v>7.7424962056331245E-2</v>
      </c>
      <c r="CV63" s="95">
        <f t="shared" ca="1" si="157"/>
        <v>0.7132259870782045</v>
      </c>
      <c r="CW63" s="95">
        <f t="shared" ca="1" si="157"/>
        <v>1</v>
      </c>
    </row>
    <row r="64" spans="1:103" ht="20.100000000000001" customHeight="1" x14ac:dyDescent="0.2">
      <c r="CQ64" s="96" t="s">
        <v>31</v>
      </c>
      <c r="CR64" s="97">
        <f ca="1">BG28</f>
        <v>354278</v>
      </c>
      <c r="CS64" s="97">
        <f ca="1">BG29</f>
        <v>46636</v>
      </c>
      <c r="CT64" s="97">
        <f ca="1">BG30</f>
        <v>28612</v>
      </c>
      <c r="CU64" s="97">
        <f ca="1">BG31</f>
        <v>186122</v>
      </c>
      <c r="CV64" s="97">
        <f ca="1">BG32</f>
        <v>1425064</v>
      </c>
      <c r="CW64" s="98">
        <f ca="1">SUM(CR64:CV64)</f>
        <v>2040712</v>
      </c>
      <c r="CY64" s="34">
        <f ca="1">BG33</f>
        <v>2040712</v>
      </c>
    </row>
    <row r="65" spans="2:101" ht="20.100000000000001" customHeight="1" x14ac:dyDescent="0.2">
      <c r="B65" s="80" t="s">
        <v>25</v>
      </c>
      <c r="CQ65" s="99"/>
      <c r="CR65" s="100">
        <f t="shared" ref="CR65:CW65" ca="1" si="158">CR64/$CW$64</f>
        <v>0.17360509469244068</v>
      </c>
      <c r="CS65" s="100">
        <f t="shared" ca="1" si="158"/>
        <v>2.2852808235557003E-2</v>
      </c>
      <c r="CT65" s="100">
        <f t="shared" ca="1" si="158"/>
        <v>1.4020596732904986E-2</v>
      </c>
      <c r="CU65" s="100">
        <f t="shared" ca="1" si="158"/>
        <v>9.1204442371094013E-2</v>
      </c>
      <c r="CV65" s="100">
        <f t="shared" ca="1" si="158"/>
        <v>0.69831705796800336</v>
      </c>
      <c r="CW65" s="100">
        <f t="shared" ca="1" si="158"/>
        <v>1</v>
      </c>
    </row>
    <row r="68" spans="2:101" ht="20.100000000000001" customHeight="1" x14ac:dyDescent="0.2">
      <c r="BG68" s="28"/>
    </row>
    <row r="76" spans="2:101" ht="20.100000000000001" customHeight="1" x14ac:dyDescent="0.2">
      <c r="B76" s="80" t="s">
        <v>25</v>
      </c>
    </row>
    <row r="87" spans="2:2" ht="20.100000000000001" customHeight="1" x14ac:dyDescent="0.2">
      <c r="B87" s="80" t="s">
        <v>25</v>
      </c>
    </row>
    <row r="98" spans="2:80" ht="20.100000000000001" customHeight="1" x14ac:dyDescent="0.2">
      <c r="B98" s="80" t="s">
        <v>25</v>
      </c>
    </row>
    <row r="102" spans="2:80" ht="20.100000000000001" customHeight="1" x14ac:dyDescent="0.2">
      <c r="CB102" s="80"/>
    </row>
    <row r="109" spans="2:80" ht="20.100000000000001" customHeight="1" x14ac:dyDescent="0.2">
      <c r="B109" s="80" t="s">
        <v>25</v>
      </c>
    </row>
    <row r="113" spans="62:80" ht="20.100000000000001" customHeight="1" x14ac:dyDescent="0.2">
      <c r="CB113" s="80"/>
    </row>
    <row r="120" spans="62:80" ht="19.5" customHeight="1" x14ac:dyDescent="0.2"/>
    <row r="122" spans="62:80" ht="19.5" customHeight="1" x14ac:dyDescent="0.2">
      <c r="BJ122" s="87" t="s">
        <v>10</v>
      </c>
    </row>
    <row r="126" spans="62:80" ht="20.100000000000001" customHeight="1" x14ac:dyDescent="0.2">
      <c r="CB126" s="80"/>
    </row>
  </sheetData>
  <mergeCells count="5">
    <mergeCell ref="BL1:BM1"/>
    <mergeCell ref="BS1:BT1"/>
    <mergeCell ref="BY1:BZ1"/>
    <mergeCell ref="CE1:CF1"/>
    <mergeCell ref="A53:B53"/>
  </mergeCells>
  <conditionalFormatting sqref="C35">
    <cfRule type="colorScale" priority="23026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C36">
    <cfRule type="colorScale" priority="23027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C37">
    <cfRule type="colorScale" priority="23028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C38">
    <cfRule type="colorScale" priority="23029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C39">
    <cfRule type="colorScale" priority="23030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C40">
    <cfRule type="colorScale" priority="23031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C42">
    <cfRule type="colorScale" priority="23032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C43">
    <cfRule type="colorScale" priority="23033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C44">
    <cfRule type="colorScale" priority="23034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C45">
    <cfRule type="colorScale" priority="23035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C46">
    <cfRule type="colorScale" priority="2303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C47">
    <cfRule type="colorScale" priority="23037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C33:BF33">
    <cfRule type="expression" dxfId="39" priority="14">
      <formula>AND(C33&gt;#REF!,C12&lt;#REF!)</formula>
    </cfRule>
    <cfRule type="expression" dxfId="38" priority="13">
      <formula>AND(C33&lt;#REF!,C12&gt;#REF!)</formula>
    </cfRule>
  </conditionalFormatting>
  <conditionalFormatting sqref="D35">
    <cfRule type="colorScale" priority="2303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D36">
    <cfRule type="colorScale" priority="23039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D37">
    <cfRule type="colorScale" priority="2304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D38">
    <cfRule type="colorScale" priority="23041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D39">
    <cfRule type="colorScale" priority="23042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D40">
    <cfRule type="colorScale" priority="23043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D42">
    <cfRule type="colorScale" priority="23044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D43">
    <cfRule type="colorScale" priority="23045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D44">
    <cfRule type="colorScale" priority="23046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D45">
    <cfRule type="colorScale" priority="23047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D46">
    <cfRule type="colorScale" priority="2304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D47">
    <cfRule type="colorScale" priority="23049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E35:K35">
    <cfRule type="colorScale" priority="2305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E36:K36">
    <cfRule type="colorScale" priority="23051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E37:K37">
    <cfRule type="colorScale" priority="2305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E38:K38">
    <cfRule type="colorScale" priority="23053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E39:K39">
    <cfRule type="colorScale" priority="23054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E40:K40">
    <cfRule type="colorScale" priority="23055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E42:K42">
    <cfRule type="colorScale" priority="23056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E43:K43">
    <cfRule type="colorScale" priority="23057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E44:K44">
    <cfRule type="colorScale" priority="23058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E45:K45">
    <cfRule type="colorScale" priority="23059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E46:K46">
    <cfRule type="colorScale" priority="23060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E47:K47">
    <cfRule type="colorScale" priority="23061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L35:W35">
    <cfRule type="colorScale" priority="2306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L36:W36">
    <cfRule type="colorScale" priority="23063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L37:W37">
    <cfRule type="colorScale" priority="2306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L38:W38">
    <cfRule type="colorScale" priority="23065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L39:W39">
    <cfRule type="colorScale" priority="23066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L40:W40">
    <cfRule type="colorScale" priority="23067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L42:W42">
    <cfRule type="colorScale" priority="23068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L43:W43">
    <cfRule type="colorScale" priority="23069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L44:W44">
    <cfRule type="colorScale" priority="23070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L45:W45">
    <cfRule type="colorScale" priority="23071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L46:W46">
    <cfRule type="colorScale" priority="2307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L47:W47">
    <cfRule type="colorScale" priority="23073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X35">
    <cfRule type="colorScale" priority="2307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X36">
    <cfRule type="colorScale" priority="23075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X37">
    <cfRule type="colorScale" priority="2307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X38">
    <cfRule type="colorScale" priority="23077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X39">
    <cfRule type="colorScale" priority="23078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X40">
    <cfRule type="colorScale" priority="23079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X42">
    <cfRule type="colorScale" priority="23080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X43">
    <cfRule type="colorScale" priority="23081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X44">
    <cfRule type="colorScale" priority="23082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X45">
    <cfRule type="colorScale" priority="23083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X46">
    <cfRule type="colorScale" priority="2308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X47">
    <cfRule type="colorScale" priority="23085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Y35">
    <cfRule type="colorScale" priority="23086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Y36">
    <cfRule type="colorScale" priority="23087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Y37">
    <cfRule type="colorScale" priority="23088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Y38">
    <cfRule type="colorScale" priority="23089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Y39">
    <cfRule type="colorScale" priority="23090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Y40">
    <cfRule type="colorScale" priority="23091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Y42">
    <cfRule type="colorScale" priority="23092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Y43">
    <cfRule type="colorScale" priority="23093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Y44">
    <cfRule type="colorScale" priority="23094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Y45">
    <cfRule type="colorScale" priority="23095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Y46">
    <cfRule type="colorScale" priority="2309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Y47">
    <cfRule type="colorScale" priority="23097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Z35">
    <cfRule type="colorScale" priority="2309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Z36">
    <cfRule type="colorScale" priority="23099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Z37">
    <cfRule type="colorScale" priority="2310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Z38">
    <cfRule type="colorScale" priority="23101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Z39">
    <cfRule type="colorScale" priority="23102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Z40">
    <cfRule type="colorScale" priority="23103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Z42">
    <cfRule type="colorScale" priority="23104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Z43">
    <cfRule type="colorScale" priority="23105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Z44">
    <cfRule type="colorScale" priority="23106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Z45">
    <cfRule type="colorScale" priority="23107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Z46">
    <cfRule type="colorScale" priority="2310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Z47">
    <cfRule type="colorScale" priority="23109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A35">
    <cfRule type="colorScale" priority="2311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A36">
    <cfRule type="colorScale" priority="23113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A37">
    <cfRule type="colorScale" priority="2311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A38">
    <cfRule type="colorScale" priority="23115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A39">
    <cfRule type="colorScale" priority="23116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A40">
    <cfRule type="colorScale" priority="23117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A42">
    <cfRule type="colorScale" priority="23118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A43">
    <cfRule type="colorScale" priority="23119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A44">
    <cfRule type="colorScale" priority="23120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A45">
    <cfRule type="colorScale" priority="23121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A46">
    <cfRule type="colorScale" priority="2312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A47">
    <cfRule type="colorScale" priority="23123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B35">
    <cfRule type="colorScale" priority="2312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B36">
    <cfRule type="colorScale" priority="23125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B37">
    <cfRule type="colorScale" priority="2312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B38">
    <cfRule type="colorScale" priority="23127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B39">
    <cfRule type="colorScale" priority="23128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B40">
    <cfRule type="colorScale" priority="23129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B42">
    <cfRule type="colorScale" priority="23130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B43">
    <cfRule type="colorScale" priority="23131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B44">
    <cfRule type="colorScale" priority="23132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B45">
    <cfRule type="colorScale" priority="23133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B46">
    <cfRule type="colorScale" priority="2313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B47">
    <cfRule type="colorScale" priority="23135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C35">
    <cfRule type="colorScale" priority="23136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C36">
    <cfRule type="colorScale" priority="23137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C37">
    <cfRule type="colorScale" priority="23138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C38">
    <cfRule type="colorScale" priority="23139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C39">
    <cfRule type="colorScale" priority="23140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C40">
    <cfRule type="colorScale" priority="23141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C42">
    <cfRule type="colorScale" priority="23142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C43">
    <cfRule type="colorScale" priority="23143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C44">
    <cfRule type="colorScale" priority="23144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C45">
    <cfRule type="colorScale" priority="23145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C46">
    <cfRule type="colorScale" priority="2314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C47">
    <cfRule type="colorScale" priority="23147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D35">
    <cfRule type="colorScale" priority="2314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D36">
    <cfRule type="colorScale" priority="23149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D37">
    <cfRule type="colorScale" priority="2315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D38">
    <cfRule type="colorScale" priority="23151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D39">
    <cfRule type="colorScale" priority="23152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D40">
    <cfRule type="colorScale" priority="23153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D42">
    <cfRule type="colorScale" priority="23154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D43">
    <cfRule type="colorScale" priority="23155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D44">
    <cfRule type="colorScale" priority="23156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D45">
    <cfRule type="colorScale" priority="23157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D46">
    <cfRule type="colorScale" priority="2315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D47">
    <cfRule type="colorScale" priority="23159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E35">
    <cfRule type="colorScale" priority="2316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E36">
    <cfRule type="colorScale" priority="23161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E37">
    <cfRule type="colorScale" priority="2316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E38">
    <cfRule type="colorScale" priority="23163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E39">
    <cfRule type="colorScale" priority="23164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E40">
    <cfRule type="colorScale" priority="23165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E42">
    <cfRule type="colorScale" priority="23166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E43">
    <cfRule type="colorScale" priority="23167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E44">
    <cfRule type="colorScale" priority="23168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E45">
    <cfRule type="colorScale" priority="23169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E46">
    <cfRule type="colorScale" priority="23170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E47">
    <cfRule type="colorScale" priority="23171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F35">
    <cfRule type="colorScale" priority="2317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F36">
    <cfRule type="colorScale" priority="23173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F37">
    <cfRule type="colorScale" priority="2317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F38">
    <cfRule type="colorScale" priority="23175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F39">
    <cfRule type="colorScale" priority="23176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F40">
    <cfRule type="colorScale" priority="23177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F42">
    <cfRule type="colorScale" priority="23178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F43">
    <cfRule type="colorScale" priority="23179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F44">
    <cfRule type="colorScale" priority="23180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F45">
    <cfRule type="colorScale" priority="23181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F46">
    <cfRule type="colorScale" priority="2318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F47">
    <cfRule type="colorScale" priority="23183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G35">
    <cfRule type="colorScale" priority="2318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G36">
    <cfRule type="colorScale" priority="23185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G37">
    <cfRule type="colorScale" priority="2318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G38">
    <cfRule type="colorScale" priority="23187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G39">
    <cfRule type="colorScale" priority="23188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G40">
    <cfRule type="colorScale" priority="23189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G42">
    <cfRule type="colorScale" priority="23190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G43">
    <cfRule type="colorScale" priority="23191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G44">
    <cfRule type="colorScale" priority="23192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G45">
    <cfRule type="colorScale" priority="23193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G46">
    <cfRule type="colorScale" priority="2319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G47">
    <cfRule type="colorScale" priority="23195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H35">
    <cfRule type="colorScale" priority="23196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H36">
    <cfRule type="colorScale" priority="23197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H37">
    <cfRule type="colorScale" priority="23198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H38">
    <cfRule type="colorScale" priority="23199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H39">
    <cfRule type="colorScale" priority="23200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H40">
    <cfRule type="colorScale" priority="23201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H42">
    <cfRule type="colorScale" priority="23202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H43">
    <cfRule type="colorScale" priority="23203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H44">
    <cfRule type="colorScale" priority="23204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H45">
    <cfRule type="colorScale" priority="23205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H46">
    <cfRule type="colorScale" priority="2320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H47">
    <cfRule type="colorScale" priority="23207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I35">
    <cfRule type="colorScale" priority="2320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I36">
    <cfRule type="colorScale" priority="23209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I37">
    <cfRule type="colorScale" priority="2321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I38">
    <cfRule type="colorScale" priority="23211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I39">
    <cfRule type="colorScale" priority="23212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I40">
    <cfRule type="colorScale" priority="23213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I42">
    <cfRule type="colorScale" priority="23214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I43">
    <cfRule type="colorScale" priority="23215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I44">
    <cfRule type="colorScale" priority="23216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I45">
    <cfRule type="colorScale" priority="23217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I46">
    <cfRule type="colorScale" priority="2321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I47">
    <cfRule type="colorScale" priority="23219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J35:BF35">
    <cfRule type="colorScale" priority="2322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J36:BF36">
    <cfRule type="colorScale" priority="23221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J37:BF37">
    <cfRule type="colorScale" priority="2322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J38:BF38">
    <cfRule type="colorScale" priority="23223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J39:BF39">
    <cfRule type="colorScale" priority="23224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J40:BF40">
    <cfRule type="colorScale" priority="23225">
      <colorScale>
        <cfvo type="min"/>
        <cfvo type="percentile" val="50"/>
        <cfvo type="formula" val="$BG$40"/>
        <color theme="5" tint="0.39997558519241921"/>
        <color theme="5" tint="0.79998168889431442"/>
        <color rgb="FF00B050"/>
      </colorScale>
    </cfRule>
  </conditionalFormatting>
  <conditionalFormatting sqref="AJ42:BF42">
    <cfRule type="colorScale" priority="23226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J43:BF43">
    <cfRule type="colorScale" priority="23227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J44:BF44">
    <cfRule type="colorScale" priority="23228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J45:BF45">
    <cfRule type="colorScale" priority="23229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J46:BF46">
    <cfRule type="colorScale" priority="23230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J47:BF47">
    <cfRule type="colorScale" priority="23231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pageMargins left="0.25" right="0.17" top="0.3" bottom="0.38" header="0.18" footer="0.17"/>
  <pageSetup paperSize="9" scale="80" orientation="landscape" r:id="rId1"/>
  <headerFooter>
    <oddFooter>&amp;L&amp;8Report Date: &amp;D&amp;T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tabColor rgb="FF92D050"/>
    <pageSetUpPr fitToPage="1"/>
  </sheetPr>
  <dimension ref="A1:BJ66"/>
  <sheetViews>
    <sheetView showGridLines="0" zoomScale="80" zoomScaleNormal="80" workbookViewId="0">
      <pane xSplit="2" topLeftCell="AS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Row="1" outlineLevelCol="1" x14ac:dyDescent="0.2"/>
  <cols>
    <col min="1" max="1" width="14.85546875" style="6" customWidth="1"/>
    <col min="2" max="2" width="9.28515625" style="6" customWidth="1"/>
    <col min="3" max="14" width="10.7109375" style="5" hidden="1" customWidth="1" outlineLevel="1"/>
    <col min="15" max="31" width="9.5703125" style="5" hidden="1" customWidth="1" outlineLevel="1"/>
    <col min="32" max="38" width="10.7109375" style="5" hidden="1" customWidth="1" outlineLevel="1"/>
    <col min="39" max="58" width="10.7109375" style="5" customWidth="1" outlineLevel="1"/>
    <col min="59" max="59" width="11.140625" style="23" customWidth="1"/>
    <col min="60" max="60" width="4.85546875" style="5" bestFit="1" customWidth="1"/>
    <col min="61" max="61" width="11.28515625" style="6" customWidth="1"/>
    <col min="62" max="16384" width="9.140625" style="6"/>
  </cols>
  <sheetData>
    <row r="1" spans="1:62" ht="20.100000000000001" customHeight="1" x14ac:dyDescent="0.2">
      <c r="A1" s="4" t="s">
        <v>79</v>
      </c>
      <c r="B1" s="4" t="s">
        <v>138</v>
      </c>
    </row>
    <row r="2" spans="1:62" ht="20.100000000000001" customHeight="1" x14ac:dyDescent="0.2">
      <c r="A2" s="187" t="s">
        <v>207</v>
      </c>
      <c r="BG2" s="56"/>
    </row>
    <row r="3" spans="1:62" ht="15" x14ac:dyDescent="0.2">
      <c r="BI3" s="8"/>
      <c r="BJ3" s="8"/>
    </row>
    <row r="4" spans="1:62" ht="15" x14ac:dyDescent="0.2">
      <c r="A4" s="9" t="s">
        <v>16</v>
      </c>
      <c r="BI4" s="8"/>
      <c r="BJ4" s="8"/>
    </row>
    <row r="5" spans="1:62" s="290" customFormat="1" ht="22.5" customHeight="1" x14ac:dyDescent="0.2">
      <c r="B5" s="294" t="s">
        <v>17</v>
      </c>
      <c r="C5" s="294" t="str">
        <f>'Express-Total'!C5</f>
        <v>Jan'21</v>
      </c>
      <c r="D5" s="294" t="str">
        <f>'Express-Total'!D5</f>
        <v>Feb'21</v>
      </c>
      <c r="E5" s="294" t="str">
        <f>'Express-Total'!E5</f>
        <v>Mar'21</v>
      </c>
      <c r="F5" s="294" t="str">
        <f>'Express-Total'!F5</f>
        <v>Apr'21</v>
      </c>
      <c r="G5" s="294" t="str">
        <f>'Express-Total'!G5</f>
        <v>May'21</v>
      </c>
      <c r="H5" s="294" t="str">
        <f>'Express-Total'!H5</f>
        <v>Jun'21</v>
      </c>
      <c r="I5" s="294" t="str">
        <f>'Express-Total'!I5</f>
        <v>Jul'21</v>
      </c>
      <c r="J5" s="294" t="str">
        <f>'Express-Total'!J5</f>
        <v>Aug'21</v>
      </c>
      <c r="K5" s="294" t="str">
        <f>'Express-Total'!K5</f>
        <v>Sep'21</v>
      </c>
      <c r="L5" s="294" t="str">
        <f>'Express-Total'!L5</f>
        <v>Oct'21</v>
      </c>
      <c r="M5" s="294" t="str">
        <f>'Express-Total'!M5</f>
        <v>Nov'21</v>
      </c>
      <c r="N5" s="294" t="str">
        <f>'Express-Total'!N5</f>
        <v>Dec'21</v>
      </c>
      <c r="O5" s="294" t="str">
        <f>'Express-Total'!O5</f>
        <v>Jan'22</v>
      </c>
      <c r="P5" s="294" t="str">
        <f>'Express-Total'!P5</f>
        <v>Feb'22</v>
      </c>
      <c r="Q5" s="294" t="str">
        <f>'Express-Total'!Q5</f>
        <v>Mar'22</v>
      </c>
      <c r="R5" s="294" t="str">
        <f>'Express-Total'!R5</f>
        <v>Apr'22</v>
      </c>
      <c r="S5" s="294" t="str">
        <f>'Express-Total'!S5</f>
        <v>May'22</v>
      </c>
      <c r="T5" s="294" t="str">
        <f>'Express-Total'!T5</f>
        <v>Jun'22</v>
      </c>
      <c r="U5" s="294" t="str">
        <f>'Express-Total'!U5</f>
        <v>Jul'22</v>
      </c>
      <c r="V5" s="294" t="str">
        <f>'Express-Total'!V5</f>
        <v>Aug'22</v>
      </c>
      <c r="W5" s="294" t="str">
        <f>'Express-Total'!W5</f>
        <v>Sep'22</v>
      </c>
      <c r="X5" s="300" t="str">
        <f>'Express-Total'!X5</f>
        <v>Oct'22</v>
      </c>
      <c r="Y5" s="300" t="str">
        <f>'Express-Total'!Y5</f>
        <v>Nov'22</v>
      </c>
      <c r="Z5" s="300" t="str">
        <f>'Express-Total'!Z5</f>
        <v>Dec'22</v>
      </c>
      <c r="AA5" s="300" t="str">
        <f>'Express-Total'!AA5</f>
        <v>Jan'23</v>
      </c>
      <c r="AB5" s="300" t="str">
        <f>'Express-Total'!AB5</f>
        <v>Feb'23</v>
      </c>
      <c r="AC5" s="300" t="str">
        <f>'Express-Total'!AC5</f>
        <v>Mar'23</v>
      </c>
      <c r="AD5" s="300" t="str">
        <f>'Express-Total'!AD5</f>
        <v>Apr'23</v>
      </c>
      <c r="AE5" s="300" t="str">
        <f>'Express-Total'!AE5</f>
        <v>May'23</v>
      </c>
      <c r="AF5" s="300" t="str">
        <f>'Express-Total'!AF5</f>
        <v>Jun'23</v>
      </c>
      <c r="AG5" s="300" t="str">
        <f>'Express-Total'!AG5</f>
        <v>Jul'23</v>
      </c>
      <c r="AH5" s="300" t="str">
        <f>'Express-Total'!AH5</f>
        <v>Aug'23</v>
      </c>
      <c r="AI5" s="300" t="str">
        <f>'Express-Total'!AI5</f>
        <v>Sep'23</v>
      </c>
      <c r="AJ5" s="300" t="str">
        <f>'Express-Total'!AJ5</f>
        <v>Oct'23</v>
      </c>
      <c r="AK5" s="300" t="str">
        <f>'Express-Total'!AK5</f>
        <v>Nov'23</v>
      </c>
      <c r="AL5" s="300" t="str">
        <f>'Express-Total'!AL5</f>
        <v>Dec'23</v>
      </c>
      <c r="AM5" s="300" t="str">
        <f>'Express-Total'!AM5</f>
        <v>Jan'24</v>
      </c>
      <c r="AN5" s="300" t="str">
        <f>'Express-Total'!AN5</f>
        <v>Feb'24</v>
      </c>
      <c r="AO5" s="300" t="str">
        <f>'Express-Total'!AO5</f>
        <v>Mar'24</v>
      </c>
      <c r="AP5" s="300" t="str">
        <f>'Express-Total'!AP5</f>
        <v>Apr'24</v>
      </c>
      <c r="AQ5" s="300" t="str">
        <f>'Express-Total'!AQ5</f>
        <v>May'24</v>
      </c>
      <c r="AR5" s="300" t="str">
        <f>'Express-Total'!AR5</f>
        <v>Jun'24</v>
      </c>
      <c r="AS5" s="300" t="str">
        <f>'Express-Total'!AS5</f>
        <v xml:space="preserve">Jul'24 </v>
      </c>
      <c r="AT5" s="300" t="str">
        <f>'Express-Total'!AT5</f>
        <v>Aug'24</v>
      </c>
      <c r="AU5" s="300" t="str">
        <f>'Express-Total'!AU5</f>
        <v>Sep'24</v>
      </c>
      <c r="AV5" s="300" t="str">
        <f>'Express-Total'!AV5</f>
        <v>Oct'24</v>
      </c>
      <c r="AW5" s="300" t="str">
        <f>'Express-Total'!AW5</f>
        <v>Nov'24</v>
      </c>
      <c r="AX5" s="300" t="str">
        <f>'Express-Total'!AX5</f>
        <v>Dec'24</v>
      </c>
      <c r="AY5" s="300" t="str">
        <f>'Express-Total'!AY5</f>
        <v>Jan'25</v>
      </c>
      <c r="AZ5" s="300" t="str">
        <f>'Express-Total'!AZ5</f>
        <v>Feb'25</v>
      </c>
      <c r="BA5" s="300" t="str">
        <f>'Express-Total'!BA5</f>
        <v>Mar'25</v>
      </c>
      <c r="BB5" s="300" t="str">
        <f>'Express-Total'!BB5</f>
        <v>Apr'25</v>
      </c>
      <c r="BC5" s="300" t="str">
        <f>'Express-Total'!BC5</f>
        <v>May'25</v>
      </c>
      <c r="BD5" s="300" t="str">
        <f>'Express-Total'!BD5</f>
        <v>Jun'25</v>
      </c>
      <c r="BE5" s="300" t="str">
        <f>'Express-Total'!BE5</f>
        <v>Jul'25</v>
      </c>
      <c r="BF5" s="495" t="s">
        <v>208</v>
      </c>
      <c r="BG5" s="294" t="str">
        <f>'Express-Total'!BG5</f>
        <v>TOTAL</v>
      </c>
      <c r="BH5" s="296"/>
      <c r="BI5" s="297"/>
      <c r="BJ5" s="297"/>
    </row>
    <row r="6" spans="1:62" ht="15.75" thickBot="1" x14ac:dyDescent="0.25">
      <c r="A6" s="10"/>
      <c r="B6" s="121"/>
      <c r="BG6" s="135"/>
    </row>
    <row r="7" spans="1:62" ht="15.75" customHeight="1" thickBot="1" x14ac:dyDescent="0.25">
      <c r="A7" s="221" t="s">
        <v>26</v>
      </c>
      <c r="B7" s="58" t="s">
        <v>14</v>
      </c>
      <c r="C7" s="46">
        <v>15586</v>
      </c>
      <c r="D7" s="46">
        <v>12648</v>
      </c>
      <c r="E7" s="46">
        <v>18461</v>
      </c>
      <c r="F7" s="46">
        <v>28873</v>
      </c>
      <c r="G7" s="46">
        <v>18286</v>
      </c>
      <c r="H7" s="46">
        <v>18038</v>
      </c>
      <c r="I7" s="46">
        <v>16611</v>
      </c>
      <c r="J7" s="46">
        <v>14047</v>
      </c>
      <c r="K7" s="46">
        <v>17010</v>
      </c>
      <c r="L7" s="46">
        <v>17294</v>
      </c>
      <c r="M7" s="46">
        <v>16213</v>
      </c>
      <c r="N7" s="46">
        <v>16499</v>
      </c>
      <c r="O7" s="46">
        <v>13873</v>
      </c>
      <c r="P7" s="46">
        <v>20071</v>
      </c>
      <c r="Q7" s="46">
        <v>23781</v>
      </c>
      <c r="R7" s="46">
        <v>20580</v>
      </c>
      <c r="S7" s="46">
        <v>17731</v>
      </c>
      <c r="T7" s="46">
        <v>15990</v>
      </c>
      <c r="U7" s="46">
        <v>14071</v>
      </c>
      <c r="V7" s="46">
        <v>13954</v>
      </c>
      <c r="W7" s="46">
        <v>17522</v>
      </c>
      <c r="X7" s="46">
        <v>18524</v>
      </c>
      <c r="Y7" s="46">
        <v>21172</v>
      </c>
      <c r="Z7" s="46">
        <v>16764</v>
      </c>
      <c r="AA7" s="46">
        <v>15001</v>
      </c>
      <c r="AB7" s="46">
        <v>13628</v>
      </c>
      <c r="AC7" s="46">
        <v>25906</v>
      </c>
      <c r="AD7" s="46">
        <v>19297</v>
      </c>
      <c r="AE7" s="46">
        <v>15011</v>
      </c>
      <c r="AF7" s="46">
        <v>20111</v>
      </c>
      <c r="AG7" s="46">
        <v>19706</v>
      </c>
      <c r="AH7" s="46">
        <v>15122</v>
      </c>
      <c r="AI7" s="46">
        <v>14157</v>
      </c>
      <c r="AJ7" s="46">
        <v>20371</v>
      </c>
      <c r="AK7" s="46">
        <v>16808</v>
      </c>
      <c r="AL7" s="46">
        <v>17309</v>
      </c>
      <c r="AM7" s="46">
        <v>20479</v>
      </c>
      <c r="AN7" s="46">
        <v>18182</v>
      </c>
      <c r="AO7" s="46">
        <v>35074</v>
      </c>
      <c r="AP7" s="46">
        <v>16339</v>
      </c>
      <c r="AQ7" s="46">
        <v>22956</v>
      </c>
      <c r="AR7" s="46">
        <v>19125</v>
      </c>
      <c r="AS7" s="46">
        <v>17191</v>
      </c>
      <c r="AT7" s="349">
        <v>15873</v>
      </c>
      <c r="AU7" s="349">
        <v>19897</v>
      </c>
      <c r="AV7" s="349">
        <v>20058</v>
      </c>
      <c r="AW7" s="349">
        <v>23191</v>
      </c>
      <c r="AX7" s="349">
        <v>17239</v>
      </c>
      <c r="AY7" s="349">
        <v>10200</v>
      </c>
      <c r="AZ7" s="349">
        <v>15182</v>
      </c>
      <c r="BA7" s="349">
        <v>31355</v>
      </c>
      <c r="BB7" s="349">
        <v>18581</v>
      </c>
      <c r="BC7" s="349">
        <v>11222</v>
      </c>
      <c r="BD7" s="349">
        <v>13760</v>
      </c>
      <c r="BE7" s="349">
        <v>18547</v>
      </c>
      <c r="BF7" s="349">
        <v>3842</v>
      </c>
      <c r="BG7" s="59">
        <f ca="1">SUM(OFFSET(BG7,0,-1,):OFFSET(BG7,0,-12))</f>
        <v>203074</v>
      </c>
      <c r="BH7" s="13">
        <f ca="1">BG7/$BG$12</f>
        <v>0.31723918147748342</v>
      </c>
    </row>
    <row r="8" spans="1:62" ht="15" x14ac:dyDescent="0.2">
      <c r="A8" s="14"/>
      <c r="B8" s="58" t="s">
        <v>15</v>
      </c>
      <c r="C8" s="46">
        <v>2082</v>
      </c>
      <c r="D8" s="46">
        <v>632</v>
      </c>
      <c r="E8" s="46">
        <v>840</v>
      </c>
      <c r="F8" s="46">
        <v>1328</v>
      </c>
      <c r="G8" s="46">
        <v>2348</v>
      </c>
      <c r="H8" s="46">
        <v>2794</v>
      </c>
      <c r="I8" s="46">
        <v>1400</v>
      </c>
      <c r="J8" s="46">
        <v>2522</v>
      </c>
      <c r="K8" s="46">
        <v>1062</v>
      </c>
      <c r="L8" s="46">
        <v>1550</v>
      </c>
      <c r="M8" s="46">
        <v>1612</v>
      </c>
      <c r="N8" s="46">
        <v>1752</v>
      </c>
      <c r="O8" s="46">
        <v>1415</v>
      </c>
      <c r="P8" s="46">
        <v>1070</v>
      </c>
      <c r="Q8" s="46">
        <v>469</v>
      </c>
      <c r="R8" s="46">
        <v>84</v>
      </c>
      <c r="S8" s="46">
        <v>1053</v>
      </c>
      <c r="T8" s="46">
        <v>2834</v>
      </c>
      <c r="U8" s="46">
        <v>1304</v>
      </c>
      <c r="V8" s="46">
        <v>1004</v>
      </c>
      <c r="W8" s="46">
        <v>1427</v>
      </c>
      <c r="X8" s="46">
        <v>1576</v>
      </c>
      <c r="Y8" s="46">
        <v>1178</v>
      </c>
      <c r="Z8" s="46">
        <v>2036</v>
      </c>
      <c r="AA8" s="46">
        <v>1810</v>
      </c>
      <c r="AB8" s="46">
        <v>1403</v>
      </c>
      <c r="AC8" s="46">
        <v>796</v>
      </c>
      <c r="AD8" s="46">
        <v>385</v>
      </c>
      <c r="AE8" s="46">
        <v>636</v>
      </c>
      <c r="AF8" s="46">
        <v>1569</v>
      </c>
      <c r="AG8" s="46">
        <v>1257</v>
      </c>
      <c r="AH8" s="46">
        <v>1141</v>
      </c>
      <c r="AI8" s="46">
        <v>930</v>
      </c>
      <c r="AJ8" s="46">
        <v>1946</v>
      </c>
      <c r="AK8" s="46">
        <v>877</v>
      </c>
      <c r="AL8" s="46">
        <v>1392</v>
      </c>
      <c r="AM8" s="46">
        <v>1312</v>
      </c>
      <c r="AN8" s="46">
        <v>639</v>
      </c>
      <c r="AO8" s="46">
        <v>679</v>
      </c>
      <c r="AP8" s="46">
        <v>424</v>
      </c>
      <c r="AQ8" s="46">
        <v>466</v>
      </c>
      <c r="AR8" s="46">
        <v>795</v>
      </c>
      <c r="AS8" s="46">
        <v>865</v>
      </c>
      <c r="AT8" s="349">
        <v>1665</v>
      </c>
      <c r="AU8" s="349">
        <v>1459</v>
      </c>
      <c r="AV8" s="349">
        <v>486</v>
      </c>
      <c r="AW8" s="349">
        <v>768</v>
      </c>
      <c r="AX8" s="349">
        <v>572</v>
      </c>
      <c r="AY8" s="349">
        <v>1763</v>
      </c>
      <c r="AZ8" s="349">
        <v>864</v>
      </c>
      <c r="BA8" s="349">
        <v>1181</v>
      </c>
      <c r="BB8" s="349">
        <v>825</v>
      </c>
      <c r="BC8" s="349">
        <v>1218</v>
      </c>
      <c r="BD8" s="349">
        <v>2405</v>
      </c>
      <c r="BE8" s="349">
        <v>1572</v>
      </c>
      <c r="BF8" s="349">
        <v>171</v>
      </c>
      <c r="BG8" s="59">
        <f ca="1">SUM(OFFSET(BG8,0,-1,):OFFSET(BG8,0,-12))</f>
        <v>13284</v>
      </c>
      <c r="BH8" s="13">
        <f ca="1">BG8/$BG$12</f>
        <v>2.0752067161462769E-2</v>
      </c>
    </row>
    <row r="9" spans="1:62" ht="15" x14ac:dyDescent="0.2">
      <c r="A9" s="14"/>
      <c r="B9" s="60" t="s">
        <v>27</v>
      </c>
      <c r="C9" s="46">
        <v>9640</v>
      </c>
      <c r="D9" s="46">
        <v>9348</v>
      </c>
      <c r="E9" s="46">
        <v>9334</v>
      </c>
      <c r="F9" s="46">
        <v>3361</v>
      </c>
      <c r="G9" s="46">
        <v>2492</v>
      </c>
      <c r="H9" s="46">
        <v>10376</v>
      </c>
      <c r="I9" s="46">
        <v>3850</v>
      </c>
      <c r="J9" s="46">
        <v>756</v>
      </c>
      <c r="K9" s="46">
        <v>3224</v>
      </c>
      <c r="L9" s="46">
        <v>6299</v>
      </c>
      <c r="M9" s="46">
        <v>7037</v>
      </c>
      <c r="N9" s="46">
        <v>1981</v>
      </c>
      <c r="O9" s="46">
        <v>2368</v>
      </c>
      <c r="P9" s="46">
        <v>5856</v>
      </c>
      <c r="Q9" s="46">
        <v>13708</v>
      </c>
      <c r="R9" s="46">
        <v>1154</v>
      </c>
      <c r="S9" s="46">
        <v>5712</v>
      </c>
      <c r="T9" s="46">
        <v>3603</v>
      </c>
      <c r="U9" s="46">
        <v>4716</v>
      </c>
      <c r="V9" s="46">
        <v>3672</v>
      </c>
      <c r="W9" s="46">
        <v>4581</v>
      </c>
      <c r="X9" s="46">
        <v>6256</v>
      </c>
      <c r="Y9" s="46">
        <v>11292</v>
      </c>
      <c r="Z9" s="46">
        <v>8900</v>
      </c>
      <c r="AA9" s="46">
        <v>8729</v>
      </c>
      <c r="AB9" s="46">
        <v>10646</v>
      </c>
      <c r="AC9" s="46">
        <v>8441</v>
      </c>
      <c r="AD9" s="46">
        <v>5160</v>
      </c>
      <c r="AE9" s="46">
        <v>9801</v>
      </c>
      <c r="AF9" s="46">
        <v>8184</v>
      </c>
      <c r="AG9" s="46">
        <v>8187</v>
      </c>
      <c r="AH9" s="46">
        <v>10327</v>
      </c>
      <c r="AI9" s="46">
        <v>10034</v>
      </c>
      <c r="AJ9" s="46">
        <v>6844</v>
      </c>
      <c r="AK9" s="46">
        <v>5304</v>
      </c>
      <c r="AL9" s="46">
        <v>4968</v>
      </c>
      <c r="AM9" s="46">
        <v>2268</v>
      </c>
      <c r="AN9" s="46">
        <v>3780</v>
      </c>
      <c r="AO9" s="46">
        <v>4212</v>
      </c>
      <c r="AP9" s="46">
        <v>5944</v>
      </c>
      <c r="AQ9" s="46">
        <v>6444</v>
      </c>
      <c r="AR9" s="46">
        <v>7332</v>
      </c>
      <c r="AS9" s="46">
        <v>2132</v>
      </c>
      <c r="AT9" s="349">
        <v>2726</v>
      </c>
      <c r="AU9" s="349">
        <v>3184</v>
      </c>
      <c r="AV9" s="349">
        <v>2966</v>
      </c>
      <c r="AW9" s="349">
        <v>2287</v>
      </c>
      <c r="AX9" s="349">
        <v>1212</v>
      </c>
      <c r="AY9" s="349">
        <v>2088</v>
      </c>
      <c r="AZ9" s="349">
        <v>2640</v>
      </c>
      <c r="BA9" s="349">
        <v>1230</v>
      </c>
      <c r="BB9" s="349">
        <v>1076</v>
      </c>
      <c r="BC9" s="349">
        <v>2392</v>
      </c>
      <c r="BD9" s="349">
        <v>2104</v>
      </c>
      <c r="BE9" s="349">
        <v>994</v>
      </c>
      <c r="BF9" s="349">
        <v>216</v>
      </c>
      <c r="BG9" s="59">
        <f ca="1">SUM(OFFSET(BG9,0,-1,):OFFSET(BG9,0,-12))</f>
        <v>22389</v>
      </c>
      <c r="BH9" s="13">
        <f ca="1">BG9/$BG$12</f>
        <v>3.4975762697831217E-2</v>
      </c>
    </row>
    <row r="10" spans="1:62" ht="15" x14ac:dyDescent="0.2">
      <c r="A10" s="14"/>
      <c r="B10" s="60" t="s">
        <v>76</v>
      </c>
      <c r="C10" s="46">
        <v>1640</v>
      </c>
      <c r="D10" s="46">
        <v>1404</v>
      </c>
      <c r="E10" s="46">
        <v>2484</v>
      </c>
      <c r="F10" s="46">
        <v>648</v>
      </c>
      <c r="G10" s="46">
        <v>216</v>
      </c>
      <c r="H10" s="46">
        <v>1620</v>
      </c>
      <c r="I10" s="46">
        <v>1512</v>
      </c>
      <c r="J10" s="46">
        <v>5532</v>
      </c>
      <c r="K10" s="46">
        <v>1104</v>
      </c>
      <c r="L10" s="46">
        <v>3240</v>
      </c>
      <c r="M10" s="46">
        <v>216</v>
      </c>
      <c r="N10" s="46">
        <v>5077</v>
      </c>
      <c r="O10" s="46">
        <v>3780</v>
      </c>
      <c r="P10" s="46">
        <v>432</v>
      </c>
      <c r="Q10" s="46">
        <v>1692</v>
      </c>
      <c r="R10" s="46">
        <v>648</v>
      </c>
      <c r="S10" s="46">
        <v>0</v>
      </c>
      <c r="T10" s="46">
        <v>648</v>
      </c>
      <c r="U10" s="46">
        <v>864</v>
      </c>
      <c r="V10" s="46">
        <v>9704</v>
      </c>
      <c r="W10" s="46">
        <v>656</v>
      </c>
      <c r="X10" s="46">
        <v>5640</v>
      </c>
      <c r="Y10" s="46">
        <v>432</v>
      </c>
      <c r="Z10" s="46">
        <v>7368</v>
      </c>
      <c r="AA10" s="46">
        <v>0</v>
      </c>
      <c r="AB10" s="46">
        <v>0</v>
      </c>
      <c r="AC10" s="46">
        <v>3444</v>
      </c>
      <c r="AD10" s="46">
        <v>756</v>
      </c>
      <c r="AE10" s="46">
        <v>972</v>
      </c>
      <c r="AF10" s="46">
        <v>5016</v>
      </c>
      <c r="AG10" s="46">
        <v>7992</v>
      </c>
      <c r="AH10" s="46">
        <v>3660</v>
      </c>
      <c r="AI10" s="46">
        <v>864</v>
      </c>
      <c r="AJ10" s="46">
        <v>5724</v>
      </c>
      <c r="AK10" s="46">
        <v>552</v>
      </c>
      <c r="AL10" s="46">
        <v>5088</v>
      </c>
      <c r="AM10" s="46">
        <v>3564</v>
      </c>
      <c r="AN10" s="46">
        <v>1080</v>
      </c>
      <c r="AO10" s="46">
        <v>2328</v>
      </c>
      <c r="AP10" s="46">
        <v>0</v>
      </c>
      <c r="AQ10" s="46">
        <v>864</v>
      </c>
      <c r="AR10" s="46">
        <v>4501</v>
      </c>
      <c r="AS10" s="46">
        <v>2824</v>
      </c>
      <c r="AT10" s="349">
        <v>4716</v>
      </c>
      <c r="AU10" s="349">
        <v>1836</v>
      </c>
      <c r="AV10" s="349">
        <v>2052</v>
      </c>
      <c r="AW10" s="349">
        <v>65282</v>
      </c>
      <c r="AX10" s="349">
        <v>4104</v>
      </c>
      <c r="AY10" s="349">
        <v>3816</v>
      </c>
      <c r="AZ10" s="349">
        <v>3332</v>
      </c>
      <c r="BA10" s="349">
        <v>2724</v>
      </c>
      <c r="BB10" s="349">
        <v>0</v>
      </c>
      <c r="BC10" s="349">
        <v>1296</v>
      </c>
      <c r="BD10" s="349">
        <v>6704</v>
      </c>
      <c r="BE10" s="349">
        <v>2496</v>
      </c>
      <c r="BF10" s="349">
        <v>0</v>
      </c>
      <c r="BG10" s="59">
        <f ca="1">SUM(OFFSET(BG10,0,-1,):OFFSET(BG10,0,-12))</f>
        <v>93642</v>
      </c>
      <c r="BH10" s="13">
        <f ca="1">BG10/$BG$12</f>
        <v>0.1462861392000675</v>
      </c>
    </row>
    <row r="11" spans="1:62" ht="15" x14ac:dyDescent="0.2">
      <c r="A11" s="14"/>
      <c r="B11" s="61" t="s">
        <v>77</v>
      </c>
      <c r="C11" s="62">
        <v>52098</v>
      </c>
      <c r="D11" s="62">
        <v>19249</v>
      </c>
      <c r="E11" s="46">
        <v>25667</v>
      </c>
      <c r="F11" s="62">
        <v>34246</v>
      </c>
      <c r="G11" s="62">
        <v>24624</v>
      </c>
      <c r="H11" s="62">
        <v>28917</v>
      </c>
      <c r="I11" s="62">
        <v>22381</v>
      </c>
      <c r="J11" s="62">
        <v>17687</v>
      </c>
      <c r="K11" s="62">
        <v>105994</v>
      </c>
      <c r="L11" s="62">
        <v>27019</v>
      </c>
      <c r="M11" s="62">
        <v>27722</v>
      </c>
      <c r="N11" s="62">
        <v>28444</v>
      </c>
      <c r="O11" s="62">
        <v>21074</v>
      </c>
      <c r="P11" s="62">
        <v>17329</v>
      </c>
      <c r="Q11" s="62">
        <v>14105</v>
      </c>
      <c r="R11" s="62">
        <v>13274</v>
      </c>
      <c r="S11" s="62">
        <v>23627</v>
      </c>
      <c r="T11" s="62">
        <v>20508</v>
      </c>
      <c r="U11" s="62">
        <v>21157</v>
      </c>
      <c r="V11" s="62">
        <v>21953</v>
      </c>
      <c r="W11" s="62">
        <v>27986</v>
      </c>
      <c r="X11" s="46">
        <v>25191</v>
      </c>
      <c r="Y11" s="46">
        <v>28200</v>
      </c>
      <c r="Z11" s="46">
        <v>25082</v>
      </c>
      <c r="AA11" s="46">
        <v>27471</v>
      </c>
      <c r="AB11" s="46">
        <v>29402</v>
      </c>
      <c r="AC11" s="46">
        <v>27454</v>
      </c>
      <c r="AD11" s="46">
        <v>21594</v>
      </c>
      <c r="AE11" s="46">
        <v>26704</v>
      </c>
      <c r="AF11" s="46">
        <v>30331</v>
      </c>
      <c r="AG11" s="46">
        <v>34013</v>
      </c>
      <c r="AH11" s="46">
        <v>69318</v>
      </c>
      <c r="AI11" s="46">
        <v>24207</v>
      </c>
      <c r="AJ11" s="46">
        <v>22226</v>
      </c>
      <c r="AK11" s="46">
        <v>22426</v>
      </c>
      <c r="AL11" s="46">
        <v>28380</v>
      </c>
      <c r="AM11" s="46">
        <v>20104</v>
      </c>
      <c r="AN11" s="46">
        <v>23717</v>
      </c>
      <c r="AO11" s="46">
        <v>35434</v>
      </c>
      <c r="AP11" s="46">
        <v>22920</v>
      </c>
      <c r="AQ11" s="46">
        <v>33316</v>
      </c>
      <c r="AR11" s="46">
        <v>31180</v>
      </c>
      <c r="AS11" s="46">
        <v>20763</v>
      </c>
      <c r="AT11" s="349">
        <v>24232</v>
      </c>
      <c r="AU11" s="349">
        <v>24637</v>
      </c>
      <c r="AV11" s="349">
        <v>21511</v>
      </c>
      <c r="AW11" s="349">
        <v>28086</v>
      </c>
      <c r="AX11" s="349">
        <v>32853</v>
      </c>
      <c r="AY11" s="349">
        <v>28206</v>
      </c>
      <c r="AZ11" s="349">
        <v>27692</v>
      </c>
      <c r="BA11" s="349">
        <v>27405</v>
      </c>
      <c r="BB11" s="349">
        <v>25578</v>
      </c>
      <c r="BC11" s="349">
        <v>32631</v>
      </c>
      <c r="BD11" s="349">
        <v>28501</v>
      </c>
      <c r="BE11" s="349">
        <v>24912</v>
      </c>
      <c r="BF11" s="349">
        <v>5728</v>
      </c>
      <c r="BG11" s="59">
        <f ca="1">SUM(OFFSET(BG11,0,-1,):OFFSET(BG11,0,-12))</f>
        <v>307740</v>
      </c>
      <c r="BH11" s="13">
        <f ca="1">BG11/$BG$12</f>
        <v>0.4807468494631551</v>
      </c>
    </row>
    <row r="12" spans="1:62" ht="20.100000000000001" customHeight="1" x14ac:dyDescent="0.2">
      <c r="A12" s="14"/>
      <c r="B12" s="70" t="s">
        <v>25</v>
      </c>
      <c r="C12" s="71">
        <f t="shared" ref="C12:T12" si="0">C7+C8+C9+C10+C11</f>
        <v>81046</v>
      </c>
      <c r="D12" s="71">
        <f t="shared" si="0"/>
        <v>43281</v>
      </c>
      <c r="E12" s="71">
        <f t="shared" si="0"/>
        <v>56786</v>
      </c>
      <c r="F12" s="71">
        <f t="shared" si="0"/>
        <v>68456</v>
      </c>
      <c r="G12" s="71">
        <f t="shared" si="0"/>
        <v>47966</v>
      </c>
      <c r="H12" s="71">
        <f t="shared" si="0"/>
        <v>61745</v>
      </c>
      <c r="I12" s="71">
        <f t="shared" si="0"/>
        <v>45754</v>
      </c>
      <c r="J12" s="71">
        <f t="shared" si="0"/>
        <v>40544</v>
      </c>
      <c r="K12" s="71">
        <f t="shared" si="0"/>
        <v>128394</v>
      </c>
      <c r="L12" s="71">
        <f t="shared" si="0"/>
        <v>55402</v>
      </c>
      <c r="M12" s="71">
        <f t="shared" si="0"/>
        <v>52800</v>
      </c>
      <c r="N12" s="71">
        <f t="shared" si="0"/>
        <v>53753</v>
      </c>
      <c r="O12" s="71">
        <f t="shared" si="0"/>
        <v>42510</v>
      </c>
      <c r="P12" s="71">
        <f t="shared" si="0"/>
        <v>44758</v>
      </c>
      <c r="Q12" s="71">
        <f t="shared" si="0"/>
        <v>53755</v>
      </c>
      <c r="R12" s="71">
        <f t="shared" si="0"/>
        <v>35740</v>
      </c>
      <c r="S12" s="71">
        <f t="shared" si="0"/>
        <v>48123</v>
      </c>
      <c r="T12" s="71">
        <f t="shared" si="0"/>
        <v>43583</v>
      </c>
      <c r="U12" s="71">
        <f t="shared" ref="U12:BF12" si="1">U7+U8+U9+U10+U11</f>
        <v>42112</v>
      </c>
      <c r="V12" s="71">
        <f t="shared" si="1"/>
        <v>50287</v>
      </c>
      <c r="W12" s="71">
        <f t="shared" si="1"/>
        <v>52172</v>
      </c>
      <c r="X12" s="71">
        <f t="shared" si="1"/>
        <v>57187</v>
      </c>
      <c r="Y12" s="71">
        <f t="shared" si="1"/>
        <v>62274</v>
      </c>
      <c r="Z12" s="71">
        <f t="shared" si="1"/>
        <v>60150</v>
      </c>
      <c r="AA12" s="71">
        <f t="shared" si="1"/>
        <v>53011</v>
      </c>
      <c r="AB12" s="71">
        <f t="shared" si="1"/>
        <v>55079</v>
      </c>
      <c r="AC12" s="71">
        <f t="shared" si="1"/>
        <v>66041</v>
      </c>
      <c r="AD12" s="71">
        <f t="shared" si="1"/>
        <v>47192</v>
      </c>
      <c r="AE12" s="71">
        <f t="shared" si="1"/>
        <v>53124</v>
      </c>
      <c r="AF12" s="71">
        <f t="shared" si="1"/>
        <v>65211</v>
      </c>
      <c r="AG12" s="71">
        <f t="shared" si="1"/>
        <v>71155</v>
      </c>
      <c r="AH12" s="71">
        <f t="shared" si="1"/>
        <v>99568</v>
      </c>
      <c r="AI12" s="71">
        <f t="shared" si="1"/>
        <v>50192</v>
      </c>
      <c r="AJ12" s="71">
        <f t="shared" si="1"/>
        <v>57111</v>
      </c>
      <c r="AK12" s="71">
        <f t="shared" si="1"/>
        <v>45967</v>
      </c>
      <c r="AL12" s="71">
        <f t="shared" si="1"/>
        <v>57137</v>
      </c>
      <c r="AM12" s="71">
        <f t="shared" si="1"/>
        <v>47727</v>
      </c>
      <c r="AN12" s="71">
        <f t="shared" si="1"/>
        <v>47398</v>
      </c>
      <c r="AO12" s="71">
        <f t="shared" si="1"/>
        <v>77727</v>
      </c>
      <c r="AP12" s="71">
        <f t="shared" si="1"/>
        <v>45627</v>
      </c>
      <c r="AQ12" s="71">
        <f t="shared" si="1"/>
        <v>64046</v>
      </c>
      <c r="AR12" s="71">
        <f t="shared" si="1"/>
        <v>62933</v>
      </c>
      <c r="AS12" s="71">
        <f t="shared" si="1"/>
        <v>43775</v>
      </c>
      <c r="AT12" s="71">
        <f t="shared" si="1"/>
        <v>49212</v>
      </c>
      <c r="AU12" s="71">
        <f t="shared" si="1"/>
        <v>51013</v>
      </c>
      <c r="AV12" s="71">
        <f t="shared" si="1"/>
        <v>47073</v>
      </c>
      <c r="AW12" s="71">
        <f t="shared" si="1"/>
        <v>119614</v>
      </c>
      <c r="AX12" s="71">
        <f t="shared" si="1"/>
        <v>55980</v>
      </c>
      <c r="AY12" s="71">
        <f t="shared" si="1"/>
        <v>46073</v>
      </c>
      <c r="AZ12" s="71">
        <f t="shared" si="1"/>
        <v>49710</v>
      </c>
      <c r="BA12" s="71">
        <f t="shared" si="1"/>
        <v>63895</v>
      </c>
      <c r="BB12" s="71">
        <f t="shared" si="1"/>
        <v>46060</v>
      </c>
      <c r="BC12" s="71">
        <f t="shared" si="1"/>
        <v>48759</v>
      </c>
      <c r="BD12" s="71">
        <f t="shared" si="1"/>
        <v>53474</v>
      </c>
      <c r="BE12" s="71">
        <f t="shared" si="1"/>
        <v>48521</v>
      </c>
      <c r="BF12" s="71">
        <f t="shared" si="1"/>
        <v>9957</v>
      </c>
      <c r="BG12" s="71">
        <f ca="1">SUM(OFFSET(BG12,0,-1,):OFFSET(BG12,0,-12))</f>
        <v>640129</v>
      </c>
    </row>
    <row r="13" spans="1:62" ht="7.15" customHeight="1" outlineLevel="1" thickBot="1" x14ac:dyDescent="0.25">
      <c r="A13" s="11"/>
      <c r="B13" s="127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40"/>
      <c r="BG13" s="144"/>
    </row>
    <row r="14" spans="1:62" ht="20.100000000000001" customHeight="1" outlineLevel="1" thickBot="1" x14ac:dyDescent="0.25">
      <c r="A14" s="146" t="s">
        <v>29</v>
      </c>
      <c r="B14" s="129" t="s">
        <v>14</v>
      </c>
      <c r="C14" s="44">
        <v>11184</v>
      </c>
      <c r="D14" s="44">
        <v>4412</v>
      </c>
      <c r="E14" s="44">
        <v>18769</v>
      </c>
      <c r="F14" s="44">
        <v>15900</v>
      </c>
      <c r="G14" s="44">
        <v>6837</v>
      </c>
      <c r="H14" s="44">
        <v>13784</v>
      </c>
      <c r="I14" s="44">
        <v>6977</v>
      </c>
      <c r="J14" s="44">
        <v>12846</v>
      </c>
      <c r="K14" s="44">
        <v>19461</v>
      </c>
      <c r="L14" s="44">
        <v>20194</v>
      </c>
      <c r="M14" s="44">
        <v>12179</v>
      </c>
      <c r="N14" s="44">
        <v>6608</v>
      </c>
      <c r="O14" s="44">
        <v>6677</v>
      </c>
      <c r="P14" s="44">
        <v>10026</v>
      </c>
      <c r="Q14" s="44">
        <v>15178</v>
      </c>
      <c r="R14" s="44">
        <v>9007</v>
      </c>
      <c r="S14" s="44">
        <v>6432</v>
      </c>
      <c r="T14" s="44">
        <v>9957</v>
      </c>
      <c r="U14" s="44">
        <v>4745</v>
      </c>
      <c r="V14" s="44">
        <v>6646</v>
      </c>
      <c r="W14" s="44">
        <v>18206</v>
      </c>
      <c r="X14" s="44">
        <v>18112</v>
      </c>
      <c r="Y14" s="44">
        <v>10043</v>
      </c>
      <c r="Z14" s="44">
        <v>13812</v>
      </c>
      <c r="AA14" s="44">
        <v>7462</v>
      </c>
      <c r="AB14" s="44">
        <v>3373</v>
      </c>
      <c r="AC14" s="44">
        <v>19590</v>
      </c>
      <c r="AD14" s="44">
        <v>13644</v>
      </c>
      <c r="AE14" s="44">
        <v>17599</v>
      </c>
      <c r="AF14" s="44">
        <v>21212</v>
      </c>
      <c r="AG14" s="44">
        <v>19225</v>
      </c>
      <c r="AH14" s="44">
        <v>10972</v>
      </c>
      <c r="AI14" s="44">
        <v>15025</v>
      </c>
      <c r="AJ14" s="44">
        <v>40608</v>
      </c>
      <c r="AK14" s="44">
        <v>11276</v>
      </c>
      <c r="AL14" s="44">
        <v>12453</v>
      </c>
      <c r="AM14" s="44">
        <v>9591</v>
      </c>
      <c r="AN14" s="44">
        <v>20422</v>
      </c>
      <c r="AO14" s="44">
        <v>15851</v>
      </c>
      <c r="AP14" s="44">
        <v>21768</v>
      </c>
      <c r="AQ14" s="44">
        <v>13035</v>
      </c>
      <c r="AR14" s="44">
        <v>7631</v>
      </c>
      <c r="AS14" s="44">
        <v>8240</v>
      </c>
      <c r="AT14" s="44">
        <v>7225</v>
      </c>
      <c r="AU14" s="44">
        <v>17766</v>
      </c>
      <c r="AV14" s="44">
        <v>27354</v>
      </c>
      <c r="AW14" s="44">
        <v>14418</v>
      </c>
      <c r="AX14" s="44">
        <v>13717</v>
      </c>
      <c r="AY14" s="44">
        <v>12083</v>
      </c>
      <c r="AZ14" s="44">
        <v>17602</v>
      </c>
      <c r="BA14" s="44">
        <v>15486</v>
      </c>
      <c r="BB14" s="44">
        <v>15738</v>
      </c>
      <c r="BC14" s="44">
        <v>7715</v>
      </c>
      <c r="BD14" s="44">
        <v>9654</v>
      </c>
      <c r="BE14" s="44">
        <v>12374</v>
      </c>
      <c r="BF14" s="44">
        <v>1196</v>
      </c>
      <c r="BG14" s="137">
        <f ca="1">SUM(OFFSET(BG14,0,-1,):OFFSET(BG14,0,-12))</f>
        <v>165103</v>
      </c>
    </row>
    <row r="15" spans="1:62" ht="20.100000000000001" customHeight="1" outlineLevel="1" x14ac:dyDescent="0.2">
      <c r="A15" s="17"/>
      <c r="B15" s="58" t="s">
        <v>15</v>
      </c>
      <c r="C15" s="46">
        <v>0</v>
      </c>
      <c r="D15" s="46">
        <v>0</v>
      </c>
      <c r="E15" s="46">
        <v>20</v>
      </c>
      <c r="F15" s="46">
        <v>0</v>
      </c>
      <c r="G15" s="46">
        <v>54</v>
      </c>
      <c r="H15" s="46">
        <v>672</v>
      </c>
      <c r="I15" s="46">
        <v>0</v>
      </c>
      <c r="J15" s="46">
        <v>0</v>
      </c>
      <c r="K15" s="46">
        <v>0</v>
      </c>
      <c r="L15" s="46">
        <v>108</v>
      </c>
      <c r="M15" s="46">
        <v>108</v>
      </c>
      <c r="N15" s="46">
        <v>0</v>
      </c>
      <c r="O15" s="46">
        <v>0</v>
      </c>
      <c r="P15" s="46">
        <v>0</v>
      </c>
      <c r="Q15" s="46">
        <v>179</v>
      </c>
      <c r="R15" s="46">
        <v>159</v>
      </c>
      <c r="S15" s="46">
        <v>0</v>
      </c>
      <c r="T15" s="46">
        <v>0</v>
      </c>
      <c r="U15" s="46">
        <v>10</v>
      </c>
      <c r="V15" s="46">
        <v>0</v>
      </c>
      <c r="W15" s="46">
        <v>88</v>
      </c>
      <c r="X15" s="46">
        <v>0</v>
      </c>
      <c r="Y15" s="46">
        <v>16</v>
      </c>
      <c r="Z15" s="46">
        <v>80</v>
      </c>
      <c r="AA15" s="46">
        <v>60</v>
      </c>
      <c r="AB15" s="46">
        <v>0</v>
      </c>
      <c r="AC15" s="46">
        <v>0</v>
      </c>
      <c r="AD15" s="46">
        <v>0</v>
      </c>
      <c r="AE15" s="46">
        <v>0</v>
      </c>
      <c r="AF15" s="46">
        <v>20</v>
      </c>
      <c r="AG15" s="46">
        <v>40</v>
      </c>
      <c r="AH15" s="46">
        <v>24</v>
      </c>
      <c r="AI15" s="46">
        <v>0</v>
      </c>
      <c r="AJ15" s="46">
        <v>0</v>
      </c>
      <c r="AK15" s="46">
        <v>0</v>
      </c>
      <c r="AL15" s="46">
        <v>0</v>
      </c>
      <c r="AM15" s="46">
        <v>0</v>
      </c>
      <c r="AN15" s="46">
        <v>0</v>
      </c>
      <c r="AO15" s="46">
        <v>0</v>
      </c>
      <c r="AP15" s="46">
        <v>255</v>
      </c>
      <c r="AQ15" s="46">
        <v>38</v>
      </c>
      <c r="AR15" s="46">
        <v>220</v>
      </c>
      <c r="AS15" s="46">
        <v>240</v>
      </c>
      <c r="AT15" s="349">
        <v>0</v>
      </c>
      <c r="AU15" s="349">
        <v>184</v>
      </c>
      <c r="AV15" s="349">
        <v>0</v>
      </c>
      <c r="AW15" s="349">
        <v>96</v>
      </c>
      <c r="AX15" s="349">
        <v>0</v>
      </c>
      <c r="AY15" s="349">
        <v>0</v>
      </c>
      <c r="AZ15" s="349">
        <v>108</v>
      </c>
      <c r="BA15" s="349">
        <v>0</v>
      </c>
      <c r="BB15" s="349">
        <v>0</v>
      </c>
      <c r="BC15" s="349">
        <v>45</v>
      </c>
      <c r="BD15" s="349">
        <v>0</v>
      </c>
      <c r="BE15" s="349">
        <v>196</v>
      </c>
      <c r="BF15" s="349">
        <v>0</v>
      </c>
      <c r="BG15" s="59">
        <f ca="1">SUM(OFFSET(BG15,0,-1,):OFFSET(BG15,0,-12))</f>
        <v>629</v>
      </c>
    </row>
    <row r="16" spans="1:62" ht="20.100000000000001" customHeight="1" outlineLevel="1" x14ac:dyDescent="0.2">
      <c r="A16" s="14"/>
      <c r="B16" s="60" t="s">
        <v>27</v>
      </c>
      <c r="C16" s="46">
        <v>894</v>
      </c>
      <c r="D16" s="46">
        <v>604</v>
      </c>
      <c r="E16" s="46">
        <v>708</v>
      </c>
      <c r="F16" s="46">
        <v>327</v>
      </c>
      <c r="G16" s="46">
        <v>172</v>
      </c>
      <c r="H16" s="46">
        <v>572</v>
      </c>
      <c r="I16" s="46">
        <v>138</v>
      </c>
      <c r="J16" s="46">
        <v>272</v>
      </c>
      <c r="K16" s="46">
        <v>140</v>
      </c>
      <c r="L16" s="46">
        <v>672</v>
      </c>
      <c r="M16" s="46">
        <v>2115</v>
      </c>
      <c r="N16" s="46">
        <v>497</v>
      </c>
      <c r="O16" s="46">
        <v>255</v>
      </c>
      <c r="P16" s="46">
        <v>687</v>
      </c>
      <c r="Q16" s="46">
        <v>1096</v>
      </c>
      <c r="R16" s="46">
        <v>756</v>
      </c>
      <c r="S16" s="46">
        <v>344</v>
      </c>
      <c r="T16" s="46">
        <v>0</v>
      </c>
      <c r="U16" s="46">
        <v>540</v>
      </c>
      <c r="V16" s="46">
        <v>972</v>
      </c>
      <c r="W16" s="46">
        <v>2035</v>
      </c>
      <c r="X16" s="46">
        <v>2376</v>
      </c>
      <c r="Y16" s="46">
        <v>3692</v>
      </c>
      <c r="Z16" s="46">
        <v>2568</v>
      </c>
      <c r="AA16" s="46">
        <v>2737</v>
      </c>
      <c r="AB16" s="46">
        <v>2287</v>
      </c>
      <c r="AC16" s="46">
        <v>2484</v>
      </c>
      <c r="AD16" s="46">
        <v>2062</v>
      </c>
      <c r="AE16" s="46">
        <v>2376</v>
      </c>
      <c r="AF16" s="46">
        <v>3276</v>
      </c>
      <c r="AG16" s="46">
        <v>1892</v>
      </c>
      <c r="AH16" s="46">
        <v>1896</v>
      </c>
      <c r="AI16" s="46">
        <v>3024</v>
      </c>
      <c r="AJ16" s="46">
        <v>2376</v>
      </c>
      <c r="AK16" s="46">
        <v>1728</v>
      </c>
      <c r="AL16" s="46">
        <v>3040</v>
      </c>
      <c r="AM16" s="46">
        <v>1728</v>
      </c>
      <c r="AN16" s="46">
        <v>1836</v>
      </c>
      <c r="AO16" s="46">
        <v>2621</v>
      </c>
      <c r="AP16" s="46">
        <v>2064</v>
      </c>
      <c r="AQ16" s="46">
        <v>3320</v>
      </c>
      <c r="AR16" s="46">
        <v>2580</v>
      </c>
      <c r="AS16" s="46">
        <v>1866</v>
      </c>
      <c r="AT16" s="349">
        <v>1936</v>
      </c>
      <c r="AU16" s="349">
        <v>2402</v>
      </c>
      <c r="AV16" s="349">
        <v>1884</v>
      </c>
      <c r="AW16" s="349">
        <v>1632</v>
      </c>
      <c r="AX16" s="349">
        <v>1326</v>
      </c>
      <c r="AY16" s="349">
        <v>648</v>
      </c>
      <c r="AZ16" s="349">
        <v>2096</v>
      </c>
      <c r="BA16" s="349">
        <v>939</v>
      </c>
      <c r="BB16" s="349">
        <v>906</v>
      </c>
      <c r="BC16" s="349">
        <v>820</v>
      </c>
      <c r="BD16" s="349">
        <v>1497</v>
      </c>
      <c r="BE16" s="349">
        <v>1047</v>
      </c>
      <c r="BF16" s="349">
        <v>108</v>
      </c>
      <c r="BG16" s="59">
        <f ca="1">SUM(OFFSET(BG16,0,-1,):OFFSET(BG16,0,-12))</f>
        <v>15305</v>
      </c>
    </row>
    <row r="17" spans="1:60" ht="20.100000000000001" customHeight="1" outlineLevel="1" x14ac:dyDescent="0.2">
      <c r="A17" s="14"/>
      <c r="B17" s="60" t="s">
        <v>76</v>
      </c>
      <c r="C17" s="46">
        <v>0</v>
      </c>
      <c r="D17" s="46">
        <v>442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1140</v>
      </c>
      <c r="L17" s="46">
        <v>648</v>
      </c>
      <c r="M17" s="46">
        <v>1728</v>
      </c>
      <c r="N17" s="46">
        <v>790</v>
      </c>
      <c r="O17" s="46">
        <v>216</v>
      </c>
      <c r="P17" s="46">
        <v>216</v>
      </c>
      <c r="Q17" s="46">
        <v>1464</v>
      </c>
      <c r="R17" s="46">
        <v>216</v>
      </c>
      <c r="S17" s="46">
        <v>10</v>
      </c>
      <c r="T17" s="46">
        <v>216</v>
      </c>
      <c r="U17" s="46">
        <v>0</v>
      </c>
      <c r="V17" s="46">
        <v>1728</v>
      </c>
      <c r="W17" s="46">
        <v>364</v>
      </c>
      <c r="X17" s="46">
        <v>208</v>
      </c>
      <c r="Y17" s="46">
        <v>2908</v>
      </c>
      <c r="Z17" s="46">
        <v>1540</v>
      </c>
      <c r="AA17" s="46">
        <v>108</v>
      </c>
      <c r="AB17" s="46">
        <v>100</v>
      </c>
      <c r="AC17" s="46">
        <v>1140</v>
      </c>
      <c r="AD17" s="46">
        <v>0</v>
      </c>
      <c r="AE17" s="46">
        <v>216</v>
      </c>
      <c r="AF17" s="46">
        <v>0</v>
      </c>
      <c r="AG17" s="46">
        <v>0</v>
      </c>
      <c r="AH17" s="46">
        <v>1059</v>
      </c>
      <c r="AI17" s="46">
        <v>0</v>
      </c>
      <c r="AJ17" s="46">
        <v>432</v>
      </c>
      <c r="AK17" s="46">
        <v>872</v>
      </c>
      <c r="AL17" s="46">
        <v>2072</v>
      </c>
      <c r="AM17" s="46">
        <v>1080</v>
      </c>
      <c r="AN17" s="46">
        <v>216</v>
      </c>
      <c r="AO17" s="46">
        <v>708</v>
      </c>
      <c r="AP17" s="46">
        <v>0</v>
      </c>
      <c r="AQ17" s="46">
        <v>1728</v>
      </c>
      <c r="AR17" s="46">
        <v>0</v>
      </c>
      <c r="AS17" s="46">
        <v>0</v>
      </c>
      <c r="AT17" s="349">
        <v>2468</v>
      </c>
      <c r="AU17" s="349">
        <v>184</v>
      </c>
      <c r="AV17" s="349">
        <v>324</v>
      </c>
      <c r="AW17" s="349">
        <v>432</v>
      </c>
      <c r="AX17" s="349">
        <v>2808</v>
      </c>
      <c r="AY17" s="349">
        <v>0</v>
      </c>
      <c r="AZ17" s="349">
        <v>0</v>
      </c>
      <c r="BA17" s="349">
        <v>626</v>
      </c>
      <c r="BB17" s="349">
        <v>216</v>
      </c>
      <c r="BC17" s="349">
        <v>176</v>
      </c>
      <c r="BD17" s="349">
        <v>0</v>
      </c>
      <c r="BE17" s="349">
        <v>0</v>
      </c>
      <c r="BF17" s="349">
        <v>616</v>
      </c>
      <c r="BG17" s="59">
        <f ca="1">SUM(OFFSET(BG17,0,-1,):OFFSET(BG17,0,-12))</f>
        <v>5382</v>
      </c>
    </row>
    <row r="18" spans="1:60" ht="20.100000000000001" customHeight="1" outlineLevel="1" thickBot="1" x14ac:dyDescent="0.25">
      <c r="A18" s="14"/>
      <c r="B18" s="130" t="s">
        <v>77</v>
      </c>
      <c r="C18" s="50">
        <v>5438</v>
      </c>
      <c r="D18" s="50">
        <v>3945</v>
      </c>
      <c r="E18" s="50">
        <v>7561</v>
      </c>
      <c r="F18" s="50">
        <v>3887</v>
      </c>
      <c r="G18" s="50">
        <v>2927</v>
      </c>
      <c r="H18" s="50">
        <v>2610</v>
      </c>
      <c r="I18" s="50">
        <v>3171</v>
      </c>
      <c r="J18" s="50">
        <v>3351</v>
      </c>
      <c r="K18" s="50">
        <v>3087</v>
      </c>
      <c r="L18" s="50">
        <v>2527</v>
      </c>
      <c r="M18" s="50">
        <v>3529</v>
      </c>
      <c r="N18" s="50">
        <v>4999</v>
      </c>
      <c r="O18" s="50">
        <v>4056</v>
      </c>
      <c r="P18" s="50">
        <v>5252</v>
      </c>
      <c r="Q18" s="50">
        <v>5563</v>
      </c>
      <c r="R18" s="50">
        <v>2655</v>
      </c>
      <c r="S18" s="50">
        <v>3068</v>
      </c>
      <c r="T18" s="50">
        <v>4361</v>
      </c>
      <c r="U18" s="50">
        <v>2753</v>
      </c>
      <c r="V18" s="50">
        <v>3183</v>
      </c>
      <c r="W18" s="50">
        <v>3684</v>
      </c>
      <c r="X18" s="50">
        <v>4114</v>
      </c>
      <c r="Y18" s="50">
        <v>4093</v>
      </c>
      <c r="Z18" s="50">
        <v>3926</v>
      </c>
      <c r="AA18" s="50">
        <v>3133</v>
      </c>
      <c r="AB18" s="50">
        <v>3843</v>
      </c>
      <c r="AC18" s="50">
        <v>3014</v>
      </c>
      <c r="AD18" s="50">
        <v>2354</v>
      </c>
      <c r="AE18" s="50">
        <v>3434</v>
      </c>
      <c r="AF18" s="50">
        <v>3886</v>
      </c>
      <c r="AG18" s="50">
        <v>4139</v>
      </c>
      <c r="AH18" s="50">
        <v>5133</v>
      </c>
      <c r="AI18" s="50">
        <v>2592</v>
      </c>
      <c r="AJ18" s="50">
        <v>3829</v>
      </c>
      <c r="AK18" s="50">
        <v>3453</v>
      </c>
      <c r="AL18" s="50">
        <v>4147</v>
      </c>
      <c r="AM18" s="50">
        <v>1943</v>
      </c>
      <c r="AN18" s="50">
        <v>2727</v>
      </c>
      <c r="AO18" s="50">
        <v>3411</v>
      </c>
      <c r="AP18" s="50">
        <v>1865</v>
      </c>
      <c r="AQ18" s="50">
        <v>3280</v>
      </c>
      <c r="AR18" s="50">
        <v>3903</v>
      </c>
      <c r="AS18" s="50">
        <v>4614</v>
      </c>
      <c r="AT18" s="50">
        <v>4381</v>
      </c>
      <c r="AU18" s="50">
        <v>3470</v>
      </c>
      <c r="AV18" s="50">
        <v>2662</v>
      </c>
      <c r="AW18" s="50">
        <v>4603</v>
      </c>
      <c r="AX18" s="50">
        <v>5726</v>
      </c>
      <c r="AY18" s="50">
        <v>4722</v>
      </c>
      <c r="AZ18" s="50">
        <v>3956</v>
      </c>
      <c r="BA18" s="50">
        <v>5033</v>
      </c>
      <c r="BB18" s="50">
        <v>5030</v>
      </c>
      <c r="BC18" s="50">
        <v>7240</v>
      </c>
      <c r="BD18" s="50">
        <v>6183</v>
      </c>
      <c r="BE18" s="50">
        <v>4541</v>
      </c>
      <c r="BF18" s="358">
        <v>716</v>
      </c>
      <c r="BG18" s="138">
        <f ca="1">SUM(OFFSET(BG18,0,-1,):OFFSET(BG18,0,-12))</f>
        <v>53882</v>
      </c>
    </row>
    <row r="19" spans="1:60" ht="20.100000000000001" customHeight="1" outlineLevel="1" thickBot="1" x14ac:dyDescent="0.25">
      <c r="A19" s="14"/>
      <c r="B19" s="131" t="s">
        <v>25</v>
      </c>
      <c r="C19" s="47">
        <f t="shared" ref="C19:T19" si="2">C14+C15+C16+C17+C18</f>
        <v>17516</v>
      </c>
      <c r="D19" s="47">
        <f t="shared" si="2"/>
        <v>9403</v>
      </c>
      <c r="E19" s="47">
        <f t="shared" si="2"/>
        <v>27058</v>
      </c>
      <c r="F19" s="47">
        <f t="shared" si="2"/>
        <v>20114</v>
      </c>
      <c r="G19" s="47">
        <f t="shared" si="2"/>
        <v>9990</v>
      </c>
      <c r="H19" s="47">
        <f t="shared" si="2"/>
        <v>17638</v>
      </c>
      <c r="I19" s="47">
        <f t="shared" si="2"/>
        <v>10286</v>
      </c>
      <c r="J19" s="47">
        <f t="shared" si="2"/>
        <v>16469</v>
      </c>
      <c r="K19" s="47">
        <f t="shared" si="2"/>
        <v>23828</v>
      </c>
      <c r="L19" s="47">
        <f t="shared" si="2"/>
        <v>24149</v>
      </c>
      <c r="M19" s="47">
        <f t="shared" si="2"/>
        <v>19659</v>
      </c>
      <c r="N19" s="47">
        <f t="shared" si="2"/>
        <v>12894</v>
      </c>
      <c r="O19" s="47">
        <f t="shared" si="2"/>
        <v>11204</v>
      </c>
      <c r="P19" s="47">
        <f t="shared" si="2"/>
        <v>16181</v>
      </c>
      <c r="Q19" s="47">
        <f t="shared" si="2"/>
        <v>23480</v>
      </c>
      <c r="R19" s="47">
        <f t="shared" si="2"/>
        <v>12793</v>
      </c>
      <c r="S19" s="47">
        <f t="shared" si="2"/>
        <v>9854</v>
      </c>
      <c r="T19" s="47">
        <f t="shared" si="2"/>
        <v>14534</v>
      </c>
      <c r="U19" s="47">
        <f t="shared" ref="U19:BF19" si="3">U14+U15+U16+U17+U18</f>
        <v>8048</v>
      </c>
      <c r="V19" s="47">
        <f t="shared" si="3"/>
        <v>12529</v>
      </c>
      <c r="W19" s="47">
        <f t="shared" si="3"/>
        <v>24377</v>
      </c>
      <c r="X19" s="47">
        <f t="shared" si="3"/>
        <v>24810</v>
      </c>
      <c r="Y19" s="47">
        <f t="shared" si="3"/>
        <v>20752</v>
      </c>
      <c r="Z19" s="47">
        <f t="shared" si="3"/>
        <v>21926</v>
      </c>
      <c r="AA19" s="47">
        <f t="shared" si="3"/>
        <v>13500</v>
      </c>
      <c r="AB19" s="47">
        <f t="shared" si="3"/>
        <v>9603</v>
      </c>
      <c r="AC19" s="47">
        <f t="shared" si="3"/>
        <v>26228</v>
      </c>
      <c r="AD19" s="47">
        <f t="shared" si="3"/>
        <v>18060</v>
      </c>
      <c r="AE19" s="47">
        <f t="shared" si="3"/>
        <v>23625</v>
      </c>
      <c r="AF19" s="47">
        <f t="shared" si="3"/>
        <v>28394</v>
      </c>
      <c r="AG19" s="47">
        <f t="shared" si="3"/>
        <v>25296</v>
      </c>
      <c r="AH19" s="47">
        <f t="shared" si="3"/>
        <v>19084</v>
      </c>
      <c r="AI19" s="47">
        <f t="shared" si="3"/>
        <v>20641</v>
      </c>
      <c r="AJ19" s="47">
        <f t="shared" si="3"/>
        <v>47245</v>
      </c>
      <c r="AK19" s="47">
        <f t="shared" si="3"/>
        <v>17329</v>
      </c>
      <c r="AL19" s="47">
        <f t="shared" si="3"/>
        <v>21712</v>
      </c>
      <c r="AM19" s="47">
        <f t="shared" si="3"/>
        <v>14342</v>
      </c>
      <c r="AN19" s="47">
        <f t="shared" si="3"/>
        <v>25201</v>
      </c>
      <c r="AO19" s="47">
        <f t="shared" si="3"/>
        <v>22591</v>
      </c>
      <c r="AP19" s="47">
        <f t="shared" si="3"/>
        <v>25952</v>
      </c>
      <c r="AQ19" s="47">
        <f t="shared" si="3"/>
        <v>21401</v>
      </c>
      <c r="AR19" s="47">
        <f t="shared" si="3"/>
        <v>14334</v>
      </c>
      <c r="AS19" s="47">
        <f t="shared" si="3"/>
        <v>14960</v>
      </c>
      <c r="AT19" s="47">
        <f t="shared" si="3"/>
        <v>16010</v>
      </c>
      <c r="AU19" s="47">
        <f t="shared" si="3"/>
        <v>24006</v>
      </c>
      <c r="AV19" s="47">
        <f t="shared" si="3"/>
        <v>32224</v>
      </c>
      <c r="AW19" s="47">
        <f t="shared" si="3"/>
        <v>21181</v>
      </c>
      <c r="AX19" s="47">
        <f t="shared" si="3"/>
        <v>23577</v>
      </c>
      <c r="AY19" s="47">
        <f t="shared" si="3"/>
        <v>17453</v>
      </c>
      <c r="AZ19" s="47">
        <f t="shared" si="3"/>
        <v>23762</v>
      </c>
      <c r="BA19" s="47">
        <f t="shared" si="3"/>
        <v>22084</v>
      </c>
      <c r="BB19" s="47">
        <f t="shared" si="3"/>
        <v>21890</v>
      </c>
      <c r="BC19" s="47">
        <f t="shared" si="3"/>
        <v>15996</v>
      </c>
      <c r="BD19" s="47">
        <f t="shared" si="3"/>
        <v>17334</v>
      </c>
      <c r="BE19" s="47">
        <f t="shared" si="3"/>
        <v>18158</v>
      </c>
      <c r="BF19" s="270">
        <f t="shared" si="3"/>
        <v>2636</v>
      </c>
      <c r="BG19" s="47">
        <f ca="1">SUM(OFFSET(BG19,0,-1,):OFFSET(BG19,0,-12))</f>
        <v>240301</v>
      </c>
    </row>
    <row r="20" spans="1:60" ht="9.75" customHeight="1" outlineLevel="1" thickBot="1" x14ac:dyDescent="0.25">
      <c r="A20" s="19"/>
      <c r="B20" s="127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40"/>
      <c r="BG20" s="144"/>
    </row>
    <row r="21" spans="1:60" ht="20.100000000000001" customHeight="1" outlineLevel="1" thickBot="1" x14ac:dyDescent="0.25">
      <c r="A21" s="146" t="s">
        <v>30</v>
      </c>
      <c r="B21" s="129" t="s">
        <v>14</v>
      </c>
      <c r="C21" s="44">
        <v>6702</v>
      </c>
      <c r="D21" s="44">
        <v>4418</v>
      </c>
      <c r="E21" s="44">
        <v>5964</v>
      </c>
      <c r="F21" s="44">
        <v>8783</v>
      </c>
      <c r="G21" s="44">
        <v>5059</v>
      </c>
      <c r="H21" s="44">
        <v>6985</v>
      </c>
      <c r="I21" s="44">
        <v>3972</v>
      </c>
      <c r="J21" s="44">
        <v>4882</v>
      </c>
      <c r="K21" s="44">
        <v>7013</v>
      </c>
      <c r="L21" s="44">
        <v>13490</v>
      </c>
      <c r="M21" s="44">
        <v>6762</v>
      </c>
      <c r="N21" s="44">
        <v>5186</v>
      </c>
      <c r="O21" s="44">
        <v>5845</v>
      </c>
      <c r="P21" s="44">
        <v>8634</v>
      </c>
      <c r="Q21" s="44">
        <v>8391</v>
      </c>
      <c r="R21" s="44">
        <v>7030</v>
      </c>
      <c r="S21" s="44">
        <v>6901</v>
      </c>
      <c r="T21" s="44">
        <v>6478</v>
      </c>
      <c r="U21" s="44">
        <v>4383</v>
      </c>
      <c r="V21" s="44">
        <v>4007</v>
      </c>
      <c r="W21" s="44">
        <v>9211</v>
      </c>
      <c r="X21" s="44">
        <v>11841</v>
      </c>
      <c r="Y21" s="44">
        <v>6049</v>
      </c>
      <c r="Z21" s="44">
        <v>5927</v>
      </c>
      <c r="AA21" s="44">
        <v>5170</v>
      </c>
      <c r="AB21" s="44">
        <v>1924</v>
      </c>
      <c r="AC21" s="44">
        <v>6509</v>
      </c>
      <c r="AD21" s="44">
        <v>9482</v>
      </c>
      <c r="AE21" s="44">
        <v>7094</v>
      </c>
      <c r="AF21" s="44">
        <v>22646</v>
      </c>
      <c r="AG21" s="44">
        <v>5939</v>
      </c>
      <c r="AH21" s="44">
        <v>5732</v>
      </c>
      <c r="AI21" s="44">
        <v>13702</v>
      </c>
      <c r="AJ21" s="44">
        <v>15216</v>
      </c>
      <c r="AK21" s="44">
        <v>6285</v>
      </c>
      <c r="AL21" s="44">
        <v>5464</v>
      </c>
      <c r="AM21" s="44">
        <v>6116</v>
      </c>
      <c r="AN21" s="44">
        <v>9519</v>
      </c>
      <c r="AO21" s="44">
        <v>8707</v>
      </c>
      <c r="AP21" s="44">
        <v>8930</v>
      </c>
      <c r="AQ21" s="44">
        <v>4132</v>
      </c>
      <c r="AR21" s="44">
        <v>7265</v>
      </c>
      <c r="AS21" s="44">
        <v>7651</v>
      </c>
      <c r="AT21" s="44">
        <v>4771</v>
      </c>
      <c r="AU21" s="44">
        <v>10644</v>
      </c>
      <c r="AV21" s="44">
        <v>16137</v>
      </c>
      <c r="AW21" s="44">
        <v>10659</v>
      </c>
      <c r="AX21" s="44">
        <v>10170</v>
      </c>
      <c r="AY21" s="44">
        <v>7578</v>
      </c>
      <c r="AZ21" s="44">
        <v>7318</v>
      </c>
      <c r="BA21" s="44">
        <v>12181</v>
      </c>
      <c r="BB21" s="44">
        <v>8463</v>
      </c>
      <c r="BC21" s="44">
        <v>5397</v>
      </c>
      <c r="BD21" s="44">
        <v>6789</v>
      </c>
      <c r="BE21" s="44">
        <v>7281</v>
      </c>
      <c r="BF21" s="44">
        <v>276</v>
      </c>
      <c r="BG21" s="137">
        <f ca="1">SUM(OFFSET(BG21,0,-1,):OFFSET(BG21,0,-12))</f>
        <v>102893</v>
      </c>
    </row>
    <row r="22" spans="1:60" ht="20.100000000000001" customHeight="1" outlineLevel="1" x14ac:dyDescent="0.2">
      <c r="A22" s="20"/>
      <c r="B22" s="58" t="s">
        <v>15</v>
      </c>
      <c r="C22" s="46">
        <v>120</v>
      </c>
      <c r="D22" s="46">
        <v>0</v>
      </c>
      <c r="E22" s="46">
        <v>0</v>
      </c>
      <c r="F22" s="46">
        <v>120</v>
      </c>
      <c r="G22" s="46">
        <v>120</v>
      </c>
      <c r="H22" s="46">
        <v>0</v>
      </c>
      <c r="I22" s="46">
        <v>60</v>
      </c>
      <c r="J22" s="46">
        <v>0</v>
      </c>
      <c r="K22" s="46">
        <v>70</v>
      </c>
      <c r="L22" s="46">
        <v>0</v>
      </c>
      <c r="M22" s="46">
        <v>108</v>
      </c>
      <c r="N22" s="46">
        <v>0</v>
      </c>
      <c r="O22" s="46">
        <v>0</v>
      </c>
      <c r="P22" s="46">
        <v>20</v>
      </c>
      <c r="Q22" s="46">
        <v>20</v>
      </c>
      <c r="R22" s="46">
        <v>0</v>
      </c>
      <c r="S22" s="46">
        <v>42</v>
      </c>
      <c r="T22" s="46">
        <v>0</v>
      </c>
      <c r="U22" s="46">
        <v>0</v>
      </c>
      <c r="V22" s="46">
        <v>75</v>
      </c>
      <c r="W22" s="46">
        <v>0</v>
      </c>
      <c r="X22" s="46">
        <v>0</v>
      </c>
      <c r="Y22" s="46">
        <v>0</v>
      </c>
      <c r="Z22" s="46">
        <v>0</v>
      </c>
      <c r="AA22" s="46">
        <v>150</v>
      </c>
      <c r="AB22" s="46">
        <v>22</v>
      </c>
      <c r="AC22" s="46">
        <v>0</v>
      </c>
      <c r="AD22" s="46">
        <v>0</v>
      </c>
      <c r="AE22" s="46">
        <v>42</v>
      </c>
      <c r="AF22" s="46">
        <v>60</v>
      </c>
      <c r="AG22" s="46">
        <v>92</v>
      </c>
      <c r="AH22" s="46">
        <v>126</v>
      </c>
      <c r="AI22" s="46">
        <v>10</v>
      </c>
      <c r="AJ22" s="46">
        <v>0</v>
      </c>
      <c r="AK22" s="46">
        <v>0</v>
      </c>
      <c r="AL22" s="46">
        <v>0</v>
      </c>
      <c r="AM22" s="46">
        <v>24</v>
      </c>
      <c r="AN22" s="46">
        <v>0</v>
      </c>
      <c r="AO22" s="46">
        <v>0</v>
      </c>
      <c r="AP22" s="46">
        <v>0</v>
      </c>
      <c r="AQ22" s="46">
        <v>60</v>
      </c>
      <c r="AR22" s="46">
        <v>0</v>
      </c>
      <c r="AS22" s="46">
        <v>240</v>
      </c>
      <c r="AT22" s="349">
        <v>0</v>
      </c>
      <c r="AU22" s="349">
        <v>0</v>
      </c>
      <c r="AV22" s="349">
        <v>0</v>
      </c>
      <c r="AW22" s="349">
        <v>0</v>
      </c>
      <c r="AX22" s="349">
        <v>0</v>
      </c>
      <c r="AY22" s="349">
        <v>0</v>
      </c>
      <c r="AZ22" s="349">
        <v>0</v>
      </c>
      <c r="BA22" s="349">
        <v>30</v>
      </c>
      <c r="BB22" s="349">
        <v>0</v>
      </c>
      <c r="BC22" s="349">
        <v>0</v>
      </c>
      <c r="BD22" s="349">
        <v>0</v>
      </c>
      <c r="BE22" s="349">
        <v>0</v>
      </c>
      <c r="BF22" s="349">
        <v>0</v>
      </c>
      <c r="BG22" s="59">
        <f ca="1">SUM(OFFSET(BG22,0,-1,):OFFSET(BG22,0,-12))</f>
        <v>30</v>
      </c>
    </row>
    <row r="23" spans="1:60" ht="20.100000000000001" customHeight="1" outlineLevel="1" x14ac:dyDescent="0.2">
      <c r="A23" s="19"/>
      <c r="B23" s="60" t="s">
        <v>27</v>
      </c>
      <c r="C23" s="46">
        <v>726</v>
      </c>
      <c r="D23" s="46">
        <v>1036</v>
      </c>
      <c r="E23" s="46">
        <v>828</v>
      </c>
      <c r="F23" s="46">
        <v>301</v>
      </c>
      <c r="G23" s="46">
        <v>120</v>
      </c>
      <c r="H23" s="46">
        <v>4856</v>
      </c>
      <c r="I23" s="46">
        <v>120</v>
      </c>
      <c r="J23" s="46">
        <v>240</v>
      </c>
      <c r="K23" s="46">
        <v>120</v>
      </c>
      <c r="L23" s="46">
        <v>1104</v>
      </c>
      <c r="M23" s="46">
        <v>1960</v>
      </c>
      <c r="N23" s="46">
        <v>492</v>
      </c>
      <c r="O23" s="46">
        <v>864</v>
      </c>
      <c r="P23" s="46">
        <v>948</v>
      </c>
      <c r="Q23" s="46">
        <v>2734</v>
      </c>
      <c r="R23" s="46">
        <v>255</v>
      </c>
      <c r="S23" s="46">
        <v>522</v>
      </c>
      <c r="T23" s="46">
        <v>288</v>
      </c>
      <c r="U23" s="46">
        <v>1104</v>
      </c>
      <c r="V23" s="46">
        <v>180</v>
      </c>
      <c r="W23" s="46">
        <v>396</v>
      </c>
      <c r="X23" s="46">
        <v>848</v>
      </c>
      <c r="Y23" s="46">
        <v>848</v>
      </c>
      <c r="Z23" s="46">
        <v>1044</v>
      </c>
      <c r="AA23" s="46">
        <v>1079</v>
      </c>
      <c r="AB23" s="46">
        <v>432</v>
      </c>
      <c r="AC23" s="46">
        <v>550</v>
      </c>
      <c r="AD23" s="46">
        <v>288</v>
      </c>
      <c r="AE23" s="46">
        <v>660</v>
      </c>
      <c r="AF23" s="46">
        <v>624</v>
      </c>
      <c r="AG23" s="46">
        <v>380</v>
      </c>
      <c r="AH23" s="46">
        <v>60</v>
      </c>
      <c r="AI23" s="46">
        <v>1665</v>
      </c>
      <c r="AJ23" s="46">
        <v>168</v>
      </c>
      <c r="AK23" s="46">
        <v>108</v>
      </c>
      <c r="AL23" s="46">
        <v>0</v>
      </c>
      <c r="AM23" s="46">
        <v>0</v>
      </c>
      <c r="AN23" s="46">
        <v>108</v>
      </c>
      <c r="AO23" s="46">
        <v>0</v>
      </c>
      <c r="AP23" s="46">
        <v>492</v>
      </c>
      <c r="AQ23" s="46">
        <v>108</v>
      </c>
      <c r="AR23" s="46">
        <v>504</v>
      </c>
      <c r="AS23" s="46">
        <v>108</v>
      </c>
      <c r="AT23" s="349">
        <v>216</v>
      </c>
      <c r="AU23" s="349">
        <v>0</v>
      </c>
      <c r="AV23" s="349">
        <v>1246</v>
      </c>
      <c r="AW23" s="349">
        <v>40</v>
      </c>
      <c r="AX23" s="349">
        <v>60</v>
      </c>
      <c r="AY23" s="349">
        <v>0</v>
      </c>
      <c r="AZ23" s="349">
        <v>341</v>
      </c>
      <c r="BA23" s="349">
        <v>108</v>
      </c>
      <c r="BB23" s="349">
        <v>276</v>
      </c>
      <c r="BC23" s="349">
        <v>172</v>
      </c>
      <c r="BD23" s="349">
        <v>657</v>
      </c>
      <c r="BE23" s="349">
        <v>60</v>
      </c>
      <c r="BF23" s="349">
        <v>0</v>
      </c>
      <c r="BG23" s="59">
        <f ca="1">SUM(OFFSET(BG23,0,-1,):OFFSET(BG23,0,-12))</f>
        <v>2960</v>
      </c>
    </row>
    <row r="24" spans="1:60" ht="20.100000000000001" customHeight="1" outlineLevel="1" x14ac:dyDescent="0.2">
      <c r="A24" s="19"/>
      <c r="B24" s="60" t="s">
        <v>76</v>
      </c>
      <c r="C24" s="46">
        <v>0</v>
      </c>
      <c r="D24" s="46">
        <v>0</v>
      </c>
      <c r="E24" s="46">
        <v>196</v>
      </c>
      <c r="F24" s="46">
        <v>1080</v>
      </c>
      <c r="G24" s="46">
        <v>216</v>
      </c>
      <c r="H24" s="46">
        <v>0</v>
      </c>
      <c r="I24" s="46">
        <v>0</v>
      </c>
      <c r="J24" s="46">
        <v>1056</v>
      </c>
      <c r="K24" s="46">
        <v>0</v>
      </c>
      <c r="L24" s="46">
        <v>120</v>
      </c>
      <c r="M24" s="46">
        <v>0</v>
      </c>
      <c r="N24" s="46">
        <v>1944</v>
      </c>
      <c r="O24" s="46">
        <v>216</v>
      </c>
      <c r="P24" s="46">
        <v>216</v>
      </c>
      <c r="Q24" s="46">
        <v>276</v>
      </c>
      <c r="R24" s="46">
        <v>1080</v>
      </c>
      <c r="S24" s="46">
        <v>864</v>
      </c>
      <c r="T24" s="46">
        <v>0</v>
      </c>
      <c r="U24" s="46">
        <v>0</v>
      </c>
      <c r="V24" s="46">
        <v>5856</v>
      </c>
      <c r="W24" s="46">
        <v>432</v>
      </c>
      <c r="X24" s="46">
        <v>0</v>
      </c>
      <c r="Y24" s="46">
        <v>0</v>
      </c>
      <c r="Z24" s="46">
        <v>1080</v>
      </c>
      <c r="AA24" s="46">
        <v>216</v>
      </c>
      <c r="AB24" s="46">
        <v>0</v>
      </c>
      <c r="AC24" s="46">
        <v>2112</v>
      </c>
      <c r="AD24" s="46">
        <v>24</v>
      </c>
      <c r="AE24" s="46">
        <v>336</v>
      </c>
      <c r="AF24" s="46">
        <v>0</v>
      </c>
      <c r="AG24" s="46">
        <v>0</v>
      </c>
      <c r="AH24" s="46">
        <v>1680</v>
      </c>
      <c r="AI24" s="46">
        <v>0</v>
      </c>
      <c r="AJ24" s="46">
        <v>120</v>
      </c>
      <c r="AK24" s="46">
        <v>0</v>
      </c>
      <c r="AL24" s="46">
        <v>756</v>
      </c>
      <c r="AM24" s="46">
        <v>648</v>
      </c>
      <c r="AN24" s="46">
        <v>296</v>
      </c>
      <c r="AO24" s="46">
        <v>1000</v>
      </c>
      <c r="AP24" s="46">
        <v>0</v>
      </c>
      <c r="AQ24" s="46">
        <v>0</v>
      </c>
      <c r="AR24" s="46">
        <v>0</v>
      </c>
      <c r="AS24" s="46">
        <v>0</v>
      </c>
      <c r="AT24" s="349">
        <v>3440</v>
      </c>
      <c r="AU24" s="349">
        <v>756</v>
      </c>
      <c r="AV24" s="349">
        <v>0</v>
      </c>
      <c r="AW24" s="349">
        <v>0</v>
      </c>
      <c r="AX24" s="349">
        <v>1944</v>
      </c>
      <c r="AY24" s="349">
        <v>0</v>
      </c>
      <c r="AZ24" s="349">
        <v>20</v>
      </c>
      <c r="BA24" s="349">
        <v>3024</v>
      </c>
      <c r="BB24" s="349">
        <v>0</v>
      </c>
      <c r="BC24" s="349">
        <v>0</v>
      </c>
      <c r="BD24" s="349">
        <v>0</v>
      </c>
      <c r="BE24" s="349">
        <v>0</v>
      </c>
      <c r="BF24" s="349">
        <v>0</v>
      </c>
      <c r="BG24" s="59">
        <f ca="1">SUM(OFFSET(BG24,0,-1,):OFFSET(BG24,0,-12))</f>
        <v>5744</v>
      </c>
    </row>
    <row r="25" spans="1:60" ht="20.100000000000001" customHeight="1" outlineLevel="1" thickBot="1" x14ac:dyDescent="0.25">
      <c r="A25" s="19"/>
      <c r="B25" s="130" t="s">
        <v>77</v>
      </c>
      <c r="C25" s="50">
        <v>3850</v>
      </c>
      <c r="D25" s="50">
        <v>3839</v>
      </c>
      <c r="E25" s="50">
        <v>6166</v>
      </c>
      <c r="F25" s="50">
        <v>5492</v>
      </c>
      <c r="G25" s="50">
        <v>2771</v>
      </c>
      <c r="H25" s="50">
        <v>4532</v>
      </c>
      <c r="I25" s="50">
        <v>1898</v>
      </c>
      <c r="J25" s="50">
        <v>3835</v>
      </c>
      <c r="K25" s="50">
        <v>1859</v>
      </c>
      <c r="L25" s="50">
        <v>2851</v>
      </c>
      <c r="M25" s="50">
        <v>2979</v>
      </c>
      <c r="N25" s="50">
        <v>6697</v>
      </c>
      <c r="O25" s="50">
        <v>7073</v>
      </c>
      <c r="P25" s="50">
        <v>6540</v>
      </c>
      <c r="Q25" s="50">
        <v>9084</v>
      </c>
      <c r="R25" s="50">
        <v>5509</v>
      </c>
      <c r="S25" s="50">
        <v>4537</v>
      </c>
      <c r="T25" s="50">
        <v>6529</v>
      </c>
      <c r="U25" s="50">
        <v>5175</v>
      </c>
      <c r="V25" s="50">
        <v>4915</v>
      </c>
      <c r="W25" s="50">
        <v>5774</v>
      </c>
      <c r="X25" s="50">
        <v>4724</v>
      </c>
      <c r="Y25" s="50">
        <v>7983</v>
      </c>
      <c r="Z25" s="50">
        <v>5896</v>
      </c>
      <c r="AA25" s="50">
        <v>7379</v>
      </c>
      <c r="AB25" s="50">
        <v>5613</v>
      </c>
      <c r="AC25" s="50">
        <v>4540</v>
      </c>
      <c r="AD25" s="50">
        <v>4096</v>
      </c>
      <c r="AE25" s="50">
        <v>6254</v>
      </c>
      <c r="AF25" s="50">
        <v>5594</v>
      </c>
      <c r="AG25" s="50">
        <v>5824</v>
      </c>
      <c r="AH25" s="50">
        <v>5388</v>
      </c>
      <c r="AI25" s="50">
        <v>6786</v>
      </c>
      <c r="AJ25" s="50">
        <v>2964</v>
      </c>
      <c r="AK25" s="50">
        <v>5124</v>
      </c>
      <c r="AL25" s="50">
        <v>4867</v>
      </c>
      <c r="AM25" s="50">
        <v>3022</v>
      </c>
      <c r="AN25" s="50">
        <v>3988</v>
      </c>
      <c r="AO25" s="50">
        <v>6547</v>
      </c>
      <c r="AP25" s="50">
        <v>3828</v>
      </c>
      <c r="AQ25" s="50">
        <v>4764</v>
      </c>
      <c r="AR25" s="50">
        <v>5880</v>
      </c>
      <c r="AS25" s="50">
        <v>5094</v>
      </c>
      <c r="AT25" s="50">
        <v>4276</v>
      </c>
      <c r="AU25" s="50">
        <v>6273</v>
      </c>
      <c r="AV25" s="50">
        <v>5790</v>
      </c>
      <c r="AW25" s="50">
        <v>7180</v>
      </c>
      <c r="AX25" s="50">
        <v>5355</v>
      </c>
      <c r="AY25" s="50">
        <v>6042</v>
      </c>
      <c r="AZ25" s="50">
        <v>6008</v>
      </c>
      <c r="BA25" s="50">
        <v>6666</v>
      </c>
      <c r="BB25" s="50">
        <v>5186</v>
      </c>
      <c r="BC25" s="50">
        <v>5728</v>
      </c>
      <c r="BD25" s="50">
        <v>7787</v>
      </c>
      <c r="BE25" s="50">
        <v>4639</v>
      </c>
      <c r="BF25" s="358">
        <v>806</v>
      </c>
      <c r="BG25" s="138">
        <f ca="1">SUM(OFFSET(BG25,0,-1,):OFFSET(BG25,0,-12))</f>
        <v>67460</v>
      </c>
    </row>
    <row r="26" spans="1:60" ht="20.100000000000001" customHeight="1" outlineLevel="1" thickBot="1" x14ac:dyDescent="0.25">
      <c r="A26" s="19"/>
      <c r="B26" s="131" t="s">
        <v>25</v>
      </c>
      <c r="C26" s="47">
        <f t="shared" ref="C26:T26" si="4">C21+C22+C23+C24+C25</f>
        <v>11398</v>
      </c>
      <c r="D26" s="47">
        <f t="shared" si="4"/>
        <v>9293</v>
      </c>
      <c r="E26" s="47">
        <f t="shared" si="4"/>
        <v>13154</v>
      </c>
      <c r="F26" s="47">
        <f t="shared" si="4"/>
        <v>15776</v>
      </c>
      <c r="G26" s="47">
        <f t="shared" si="4"/>
        <v>8286</v>
      </c>
      <c r="H26" s="47">
        <f t="shared" si="4"/>
        <v>16373</v>
      </c>
      <c r="I26" s="47">
        <f t="shared" si="4"/>
        <v>6050</v>
      </c>
      <c r="J26" s="47">
        <f t="shared" si="4"/>
        <v>10013</v>
      </c>
      <c r="K26" s="47">
        <f t="shared" si="4"/>
        <v>9062</v>
      </c>
      <c r="L26" s="47">
        <f t="shared" si="4"/>
        <v>17565</v>
      </c>
      <c r="M26" s="47">
        <f t="shared" si="4"/>
        <v>11809</v>
      </c>
      <c r="N26" s="47">
        <f t="shared" si="4"/>
        <v>14319</v>
      </c>
      <c r="O26" s="47">
        <f t="shared" si="4"/>
        <v>13998</v>
      </c>
      <c r="P26" s="47">
        <f t="shared" si="4"/>
        <v>16358</v>
      </c>
      <c r="Q26" s="47">
        <f t="shared" si="4"/>
        <v>20505</v>
      </c>
      <c r="R26" s="47">
        <f t="shared" si="4"/>
        <v>13874</v>
      </c>
      <c r="S26" s="47">
        <f t="shared" si="4"/>
        <v>12866</v>
      </c>
      <c r="T26" s="47">
        <f t="shared" si="4"/>
        <v>13295</v>
      </c>
      <c r="U26" s="47">
        <f t="shared" ref="U26:BD26" si="5">U21+U22+U23+U24+U25</f>
        <v>10662</v>
      </c>
      <c r="V26" s="47">
        <f t="shared" si="5"/>
        <v>15033</v>
      </c>
      <c r="W26" s="47">
        <f t="shared" si="5"/>
        <v>15813</v>
      </c>
      <c r="X26" s="47">
        <f t="shared" si="5"/>
        <v>17413</v>
      </c>
      <c r="Y26" s="47">
        <f t="shared" si="5"/>
        <v>14880</v>
      </c>
      <c r="Z26" s="47">
        <f t="shared" si="5"/>
        <v>13947</v>
      </c>
      <c r="AA26" s="47">
        <f t="shared" si="5"/>
        <v>13994</v>
      </c>
      <c r="AB26" s="47">
        <f t="shared" si="5"/>
        <v>7991</v>
      </c>
      <c r="AC26" s="47">
        <f t="shared" si="5"/>
        <v>13711</v>
      </c>
      <c r="AD26" s="47">
        <f t="shared" si="5"/>
        <v>13890</v>
      </c>
      <c r="AE26" s="47">
        <f t="shared" si="5"/>
        <v>14386</v>
      </c>
      <c r="AF26" s="47">
        <f t="shared" si="5"/>
        <v>28924</v>
      </c>
      <c r="AG26" s="47">
        <f t="shared" si="5"/>
        <v>12235</v>
      </c>
      <c r="AH26" s="47">
        <f t="shared" si="5"/>
        <v>12986</v>
      </c>
      <c r="AI26" s="47">
        <f t="shared" si="5"/>
        <v>22163</v>
      </c>
      <c r="AJ26" s="47">
        <f t="shared" si="5"/>
        <v>18468</v>
      </c>
      <c r="AK26" s="47">
        <f t="shared" si="5"/>
        <v>11517</v>
      </c>
      <c r="AL26" s="47">
        <f t="shared" si="5"/>
        <v>11087</v>
      </c>
      <c r="AM26" s="47">
        <f t="shared" si="5"/>
        <v>9810</v>
      </c>
      <c r="AN26" s="47">
        <f t="shared" si="5"/>
        <v>13911</v>
      </c>
      <c r="AO26" s="47">
        <f t="shared" si="5"/>
        <v>16254</v>
      </c>
      <c r="AP26" s="47">
        <f t="shared" si="5"/>
        <v>13250</v>
      </c>
      <c r="AQ26" s="47">
        <f t="shared" si="5"/>
        <v>9064</v>
      </c>
      <c r="AR26" s="47">
        <f t="shared" si="5"/>
        <v>13649</v>
      </c>
      <c r="AS26" s="47">
        <f t="shared" si="5"/>
        <v>13093</v>
      </c>
      <c r="AT26" s="47">
        <f t="shared" si="5"/>
        <v>12703</v>
      </c>
      <c r="AU26" s="47">
        <f t="shared" si="5"/>
        <v>17673</v>
      </c>
      <c r="AV26" s="47">
        <f t="shared" si="5"/>
        <v>23173</v>
      </c>
      <c r="AW26" s="47">
        <f t="shared" si="5"/>
        <v>17879</v>
      </c>
      <c r="AX26" s="47">
        <f t="shared" si="5"/>
        <v>17529</v>
      </c>
      <c r="AY26" s="47">
        <f t="shared" si="5"/>
        <v>13620</v>
      </c>
      <c r="AZ26" s="47">
        <f t="shared" si="5"/>
        <v>13687</v>
      </c>
      <c r="BA26" s="47">
        <f t="shared" si="5"/>
        <v>22009</v>
      </c>
      <c r="BB26" s="47">
        <f t="shared" si="5"/>
        <v>13925</v>
      </c>
      <c r="BC26" s="47">
        <f t="shared" si="5"/>
        <v>11297</v>
      </c>
      <c r="BD26" s="47">
        <f t="shared" si="5"/>
        <v>15233</v>
      </c>
      <c r="BE26" s="47">
        <f>BE21+BE22+BE23+BE24+BE25</f>
        <v>11980</v>
      </c>
      <c r="BF26" s="270">
        <f t="shared" ref="BF26" si="6">BF21+BF22+BF23+BF24+BF25</f>
        <v>1082</v>
      </c>
      <c r="BG26" s="47">
        <f ca="1">SUM(OFFSET(BG26,0,-1,):OFFSET(BG26,0,-12))</f>
        <v>179087</v>
      </c>
    </row>
    <row r="27" spans="1:60" ht="9" customHeight="1" thickBot="1" x14ac:dyDescent="0.25">
      <c r="A27" s="19"/>
      <c r="B27" s="1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40"/>
      <c r="BG27" s="144"/>
    </row>
    <row r="28" spans="1:60" ht="15.75" customHeight="1" thickBot="1" x14ac:dyDescent="0.25">
      <c r="A28" s="222" t="s">
        <v>31</v>
      </c>
      <c r="B28" s="58" t="s">
        <v>14</v>
      </c>
      <c r="C28" s="46">
        <v>15414</v>
      </c>
      <c r="D28" s="46">
        <v>11706</v>
      </c>
      <c r="E28" s="46">
        <v>25197</v>
      </c>
      <c r="F28" s="46">
        <v>21451</v>
      </c>
      <c r="G28" s="46">
        <v>14935</v>
      </c>
      <c r="H28" s="46">
        <v>17138</v>
      </c>
      <c r="I28" s="46">
        <v>12491</v>
      </c>
      <c r="J28" s="46">
        <v>14032</v>
      </c>
      <c r="K28" s="46">
        <v>13154</v>
      </c>
      <c r="L28" s="46">
        <v>18464</v>
      </c>
      <c r="M28" s="46">
        <v>16851</v>
      </c>
      <c r="N28" s="46">
        <v>12364</v>
      </c>
      <c r="O28" s="46">
        <v>10505</v>
      </c>
      <c r="P28" s="46">
        <v>12891</v>
      </c>
      <c r="Q28" s="46">
        <v>21266</v>
      </c>
      <c r="R28" s="46">
        <v>16142</v>
      </c>
      <c r="S28" s="46">
        <v>14429</v>
      </c>
      <c r="T28" s="46">
        <v>12467</v>
      </c>
      <c r="U28" s="46">
        <v>11964</v>
      </c>
      <c r="V28" s="46">
        <v>13559</v>
      </c>
      <c r="W28" s="46">
        <v>21880</v>
      </c>
      <c r="X28" s="46">
        <v>14494</v>
      </c>
      <c r="Y28" s="46">
        <v>14724</v>
      </c>
      <c r="Z28" s="46">
        <v>15516</v>
      </c>
      <c r="AA28" s="46">
        <v>8466</v>
      </c>
      <c r="AB28" s="46">
        <v>7588</v>
      </c>
      <c r="AC28" s="46">
        <v>20941</v>
      </c>
      <c r="AD28" s="46">
        <v>15353</v>
      </c>
      <c r="AE28" s="46">
        <v>16596</v>
      </c>
      <c r="AF28" s="46">
        <v>14851</v>
      </c>
      <c r="AG28" s="46">
        <v>8870</v>
      </c>
      <c r="AH28" s="46">
        <v>11510</v>
      </c>
      <c r="AI28" s="46">
        <v>13577</v>
      </c>
      <c r="AJ28" s="46">
        <v>14185</v>
      </c>
      <c r="AK28" s="46">
        <v>14775</v>
      </c>
      <c r="AL28" s="46">
        <v>14505</v>
      </c>
      <c r="AM28" s="46">
        <v>21468</v>
      </c>
      <c r="AN28" s="46">
        <v>15186</v>
      </c>
      <c r="AO28" s="46">
        <v>30579</v>
      </c>
      <c r="AP28" s="46">
        <v>11960</v>
      </c>
      <c r="AQ28" s="46">
        <v>14488</v>
      </c>
      <c r="AR28" s="46">
        <v>11123</v>
      </c>
      <c r="AS28" s="46">
        <v>10533</v>
      </c>
      <c r="AT28" s="349">
        <v>10538</v>
      </c>
      <c r="AU28" s="349">
        <v>13178</v>
      </c>
      <c r="AV28" s="349">
        <v>11408</v>
      </c>
      <c r="AW28" s="349">
        <v>15100</v>
      </c>
      <c r="AX28" s="349">
        <v>14220</v>
      </c>
      <c r="AY28" s="349">
        <v>8956</v>
      </c>
      <c r="AZ28" s="349">
        <v>11875</v>
      </c>
      <c r="BA28" s="349">
        <v>18050</v>
      </c>
      <c r="BB28" s="349">
        <v>9398</v>
      </c>
      <c r="BC28" s="349">
        <v>10200</v>
      </c>
      <c r="BD28" s="349">
        <v>9449</v>
      </c>
      <c r="BE28" s="349">
        <v>18606</v>
      </c>
      <c r="BF28" s="349">
        <v>4396</v>
      </c>
      <c r="BG28" s="59">
        <f ca="1">SUM(OFFSET(BG28,0,-1,):OFFSET(BG28,0,-12))</f>
        <v>144836</v>
      </c>
      <c r="BH28" s="13">
        <f ca="1">BG28/$BG$33</f>
        <v>0.35657555898036858</v>
      </c>
    </row>
    <row r="29" spans="1:60" ht="15" customHeight="1" x14ac:dyDescent="0.2">
      <c r="A29" s="19"/>
      <c r="B29" s="58" t="s">
        <v>15</v>
      </c>
      <c r="C29" s="46">
        <v>60</v>
      </c>
      <c r="D29" s="46">
        <v>204</v>
      </c>
      <c r="E29" s="46">
        <v>234</v>
      </c>
      <c r="F29" s="46">
        <v>264</v>
      </c>
      <c r="G29" s="46">
        <v>326</v>
      </c>
      <c r="H29" s="46">
        <v>743</v>
      </c>
      <c r="I29" s="46">
        <v>614</v>
      </c>
      <c r="J29" s="46">
        <v>896</v>
      </c>
      <c r="K29" s="46">
        <v>670</v>
      </c>
      <c r="L29" s="46">
        <v>432</v>
      </c>
      <c r="M29" s="46">
        <v>1838</v>
      </c>
      <c r="N29" s="46">
        <v>804</v>
      </c>
      <c r="O29" s="46">
        <v>633</v>
      </c>
      <c r="P29" s="46">
        <v>198</v>
      </c>
      <c r="Q29" s="46">
        <v>261</v>
      </c>
      <c r="R29" s="46">
        <v>120</v>
      </c>
      <c r="S29" s="46">
        <v>630</v>
      </c>
      <c r="T29" s="46">
        <v>300</v>
      </c>
      <c r="U29" s="46">
        <v>672</v>
      </c>
      <c r="V29" s="46">
        <v>398</v>
      </c>
      <c r="W29" s="46">
        <v>349</v>
      </c>
      <c r="X29" s="46">
        <v>540</v>
      </c>
      <c r="Y29" s="46">
        <v>1344</v>
      </c>
      <c r="Z29" s="46">
        <v>4600</v>
      </c>
      <c r="AA29" s="46">
        <v>508</v>
      </c>
      <c r="AB29" s="46">
        <v>748</v>
      </c>
      <c r="AC29" s="46">
        <v>3984</v>
      </c>
      <c r="AD29" s="46">
        <v>168</v>
      </c>
      <c r="AE29" s="46">
        <v>58</v>
      </c>
      <c r="AF29" s="46">
        <v>39</v>
      </c>
      <c r="AG29" s="46">
        <v>45</v>
      </c>
      <c r="AH29" s="46">
        <v>261</v>
      </c>
      <c r="AI29" s="46">
        <v>500</v>
      </c>
      <c r="AJ29" s="46">
        <v>1284</v>
      </c>
      <c r="AK29" s="46">
        <v>249</v>
      </c>
      <c r="AL29" s="46">
        <v>336</v>
      </c>
      <c r="AM29" s="46">
        <v>1234</v>
      </c>
      <c r="AN29" s="46">
        <v>60</v>
      </c>
      <c r="AO29" s="46">
        <v>452</v>
      </c>
      <c r="AP29" s="46">
        <v>52</v>
      </c>
      <c r="AQ29" s="46">
        <v>100</v>
      </c>
      <c r="AR29" s="46">
        <v>476</v>
      </c>
      <c r="AS29" s="46">
        <v>147</v>
      </c>
      <c r="AT29" s="349">
        <v>600</v>
      </c>
      <c r="AU29" s="349">
        <v>455</v>
      </c>
      <c r="AV29" s="349">
        <v>458</v>
      </c>
      <c r="AW29" s="349">
        <v>360</v>
      </c>
      <c r="AX29" s="349">
        <v>128</v>
      </c>
      <c r="AY29" s="349">
        <v>720</v>
      </c>
      <c r="AZ29" s="349">
        <v>210</v>
      </c>
      <c r="BA29" s="349">
        <v>604</v>
      </c>
      <c r="BB29" s="349">
        <v>24</v>
      </c>
      <c r="BC29" s="349">
        <v>341</v>
      </c>
      <c r="BD29" s="349">
        <v>420</v>
      </c>
      <c r="BE29" s="349">
        <v>2464</v>
      </c>
      <c r="BF29" s="349">
        <v>120</v>
      </c>
      <c r="BG29" s="59">
        <f ca="1">SUM(OFFSET(BG29,0,-1,):OFFSET(BG29,0,-12))</f>
        <v>6304</v>
      </c>
      <c r="BH29" s="13">
        <f ca="1">BG29/$BG$33</f>
        <v>1.55199834558552E-2</v>
      </c>
    </row>
    <row r="30" spans="1:60" ht="16.5" customHeight="1" x14ac:dyDescent="0.2">
      <c r="A30" s="19"/>
      <c r="B30" s="60" t="s">
        <v>27</v>
      </c>
      <c r="C30" s="46">
        <v>4187</v>
      </c>
      <c r="D30" s="46">
        <v>10298</v>
      </c>
      <c r="E30" s="46">
        <v>14006</v>
      </c>
      <c r="F30" s="46">
        <v>1368</v>
      </c>
      <c r="G30" s="46">
        <v>730</v>
      </c>
      <c r="H30" s="46">
        <v>636</v>
      </c>
      <c r="I30" s="46">
        <v>1248</v>
      </c>
      <c r="J30" s="46">
        <v>597</v>
      </c>
      <c r="K30" s="46">
        <v>168</v>
      </c>
      <c r="L30" s="46">
        <v>10344</v>
      </c>
      <c r="M30" s="46">
        <v>6078</v>
      </c>
      <c r="N30" s="46">
        <v>2008</v>
      </c>
      <c r="O30" s="46">
        <v>1188</v>
      </c>
      <c r="P30" s="46">
        <v>2954</v>
      </c>
      <c r="Q30" s="46">
        <v>9326</v>
      </c>
      <c r="R30" s="46">
        <v>123</v>
      </c>
      <c r="S30" s="46">
        <v>972</v>
      </c>
      <c r="T30" s="46">
        <v>1356</v>
      </c>
      <c r="U30" s="46">
        <v>1404</v>
      </c>
      <c r="V30" s="46">
        <v>648</v>
      </c>
      <c r="W30" s="46">
        <v>2052</v>
      </c>
      <c r="X30" s="46">
        <v>3116</v>
      </c>
      <c r="Y30" s="46">
        <v>7236</v>
      </c>
      <c r="Z30" s="46">
        <v>3456</v>
      </c>
      <c r="AA30" s="46">
        <v>4537</v>
      </c>
      <c r="AB30" s="46">
        <v>4881</v>
      </c>
      <c r="AC30" s="46">
        <v>5292</v>
      </c>
      <c r="AD30" s="46">
        <v>2790</v>
      </c>
      <c r="AE30" s="46">
        <v>8772</v>
      </c>
      <c r="AF30" s="46">
        <v>4212</v>
      </c>
      <c r="AG30" s="46">
        <v>2474</v>
      </c>
      <c r="AH30" s="46">
        <v>4158</v>
      </c>
      <c r="AI30" s="46">
        <v>3348</v>
      </c>
      <c r="AJ30" s="46">
        <v>4343</v>
      </c>
      <c r="AK30" s="46">
        <v>2310</v>
      </c>
      <c r="AL30" s="46">
        <v>4236</v>
      </c>
      <c r="AM30" s="46">
        <v>3078</v>
      </c>
      <c r="AN30" s="46">
        <v>2856</v>
      </c>
      <c r="AO30" s="46">
        <v>2961</v>
      </c>
      <c r="AP30" s="46">
        <v>4246</v>
      </c>
      <c r="AQ30" s="46">
        <v>4866</v>
      </c>
      <c r="AR30" s="46">
        <v>3441</v>
      </c>
      <c r="AS30" s="46">
        <v>2390</v>
      </c>
      <c r="AT30" s="349">
        <v>2924</v>
      </c>
      <c r="AU30" s="349">
        <v>2672</v>
      </c>
      <c r="AV30" s="349">
        <v>2853</v>
      </c>
      <c r="AW30" s="349">
        <v>2376</v>
      </c>
      <c r="AX30" s="349">
        <v>972</v>
      </c>
      <c r="AY30" s="349">
        <v>540</v>
      </c>
      <c r="AZ30" s="349">
        <v>865</v>
      </c>
      <c r="BA30" s="349">
        <v>989</v>
      </c>
      <c r="BB30" s="349">
        <v>781</v>
      </c>
      <c r="BC30" s="349">
        <v>2000</v>
      </c>
      <c r="BD30" s="349">
        <v>1976</v>
      </c>
      <c r="BE30" s="349">
        <v>3896</v>
      </c>
      <c r="BF30" s="349">
        <v>369</v>
      </c>
      <c r="BG30" s="59">
        <f ca="1">SUM(OFFSET(BG30,0,-1,):OFFSET(BG30,0,-12))</f>
        <v>20289</v>
      </c>
      <c r="BH30" s="13">
        <f ca="1">BG30/$BG$33</f>
        <v>4.9950022895914679E-2</v>
      </c>
    </row>
    <row r="31" spans="1:60" ht="15.75" customHeight="1" x14ac:dyDescent="0.2">
      <c r="A31" s="19"/>
      <c r="B31" s="60" t="s">
        <v>76</v>
      </c>
      <c r="C31" s="46">
        <v>0</v>
      </c>
      <c r="D31" s="46">
        <v>0</v>
      </c>
      <c r="E31" s="46">
        <v>924</v>
      </c>
      <c r="F31" s="46">
        <v>432</v>
      </c>
      <c r="G31" s="46">
        <v>216</v>
      </c>
      <c r="H31" s="46">
        <v>1296</v>
      </c>
      <c r="I31" s="46">
        <v>3672</v>
      </c>
      <c r="J31" s="46">
        <v>2448</v>
      </c>
      <c r="K31" s="46">
        <v>1728</v>
      </c>
      <c r="L31" s="46">
        <v>120</v>
      </c>
      <c r="M31" s="46">
        <v>1512</v>
      </c>
      <c r="N31" s="46">
        <v>2076</v>
      </c>
      <c r="O31" s="46">
        <v>216</v>
      </c>
      <c r="P31" s="46">
        <v>216</v>
      </c>
      <c r="Q31" s="46">
        <v>432</v>
      </c>
      <c r="R31" s="46">
        <v>216</v>
      </c>
      <c r="S31" s="46">
        <v>864</v>
      </c>
      <c r="T31" s="46">
        <v>0</v>
      </c>
      <c r="U31" s="46">
        <v>648</v>
      </c>
      <c r="V31" s="46">
        <v>4126</v>
      </c>
      <c r="W31" s="46">
        <v>981</v>
      </c>
      <c r="X31" s="46">
        <v>0</v>
      </c>
      <c r="Y31" s="46">
        <v>0</v>
      </c>
      <c r="Z31" s="46">
        <v>1512</v>
      </c>
      <c r="AA31" s="46">
        <v>540</v>
      </c>
      <c r="AB31" s="46">
        <v>0</v>
      </c>
      <c r="AC31" s="46">
        <v>1080</v>
      </c>
      <c r="AD31" s="46">
        <v>0</v>
      </c>
      <c r="AE31" s="46">
        <v>0</v>
      </c>
      <c r="AF31" s="46">
        <v>0</v>
      </c>
      <c r="AG31" s="46">
        <v>4536</v>
      </c>
      <c r="AH31" s="46">
        <v>446</v>
      </c>
      <c r="AI31" s="46">
        <v>0</v>
      </c>
      <c r="AJ31" s="46">
        <v>1836</v>
      </c>
      <c r="AK31" s="46">
        <v>0</v>
      </c>
      <c r="AL31" s="46">
        <v>1728</v>
      </c>
      <c r="AM31" s="46">
        <v>1944</v>
      </c>
      <c r="AN31" s="46">
        <v>864</v>
      </c>
      <c r="AO31" s="46">
        <v>216</v>
      </c>
      <c r="AP31" s="46">
        <v>0</v>
      </c>
      <c r="AQ31" s="46">
        <v>0</v>
      </c>
      <c r="AR31" s="46">
        <v>0</v>
      </c>
      <c r="AS31" s="46">
        <v>432</v>
      </c>
      <c r="AT31" s="349">
        <v>2542</v>
      </c>
      <c r="AU31" s="349">
        <v>108</v>
      </c>
      <c r="AV31" s="349">
        <v>432</v>
      </c>
      <c r="AW31" s="349">
        <v>64800</v>
      </c>
      <c r="AX31" s="349">
        <v>1080</v>
      </c>
      <c r="AY31" s="349">
        <v>0</v>
      </c>
      <c r="AZ31" s="349">
        <v>0</v>
      </c>
      <c r="BA31" s="349">
        <v>600</v>
      </c>
      <c r="BB31" s="349">
        <v>0</v>
      </c>
      <c r="BC31" s="349">
        <v>0</v>
      </c>
      <c r="BD31" s="349">
        <v>216</v>
      </c>
      <c r="BE31" s="349">
        <v>216</v>
      </c>
      <c r="BF31" s="349">
        <v>216</v>
      </c>
      <c r="BG31" s="59">
        <f ca="1">SUM(OFFSET(BG31,0,-1,):OFFSET(BG31,0,-12))</f>
        <v>67668</v>
      </c>
      <c r="BH31" s="13">
        <f ca="1">BG31/$BG$33</f>
        <v>0.16659362951948123</v>
      </c>
    </row>
    <row r="32" spans="1:60" ht="17.25" customHeight="1" x14ac:dyDescent="0.2">
      <c r="A32" s="19"/>
      <c r="B32" s="61" t="s">
        <v>77</v>
      </c>
      <c r="C32" s="62">
        <v>18722</v>
      </c>
      <c r="D32" s="62">
        <v>8714</v>
      </c>
      <c r="E32" s="62">
        <v>12842</v>
      </c>
      <c r="F32" s="62">
        <v>22887</v>
      </c>
      <c r="G32" s="62">
        <v>12152</v>
      </c>
      <c r="H32" s="62">
        <v>10593</v>
      </c>
      <c r="I32" s="62">
        <v>9241</v>
      </c>
      <c r="J32" s="62">
        <v>11679</v>
      </c>
      <c r="K32" s="62">
        <v>87008</v>
      </c>
      <c r="L32" s="62">
        <v>9551</v>
      </c>
      <c r="M32" s="62">
        <v>9001</v>
      </c>
      <c r="N32" s="62">
        <v>13500</v>
      </c>
      <c r="O32" s="62">
        <v>8752</v>
      </c>
      <c r="P32" s="62">
        <v>8965</v>
      </c>
      <c r="Q32" s="62">
        <v>13184</v>
      </c>
      <c r="R32" s="62">
        <v>11653</v>
      </c>
      <c r="S32" s="62">
        <v>7774</v>
      </c>
      <c r="T32" s="62">
        <v>12879</v>
      </c>
      <c r="U32" s="62">
        <v>7927</v>
      </c>
      <c r="V32" s="62">
        <v>10739</v>
      </c>
      <c r="W32" s="62">
        <v>17840</v>
      </c>
      <c r="X32" s="62">
        <v>11729</v>
      </c>
      <c r="Y32" s="62">
        <v>13132</v>
      </c>
      <c r="Z32" s="62">
        <v>11737</v>
      </c>
      <c r="AA32" s="62">
        <v>9296</v>
      </c>
      <c r="AB32" s="62">
        <v>11610</v>
      </c>
      <c r="AC32" s="62">
        <v>10177</v>
      </c>
      <c r="AD32" s="62">
        <v>9305</v>
      </c>
      <c r="AE32" s="62">
        <v>8585</v>
      </c>
      <c r="AF32" s="62">
        <v>13577</v>
      </c>
      <c r="AG32" s="62">
        <v>17559</v>
      </c>
      <c r="AH32" s="62">
        <v>74611</v>
      </c>
      <c r="AI32" s="62">
        <v>9593</v>
      </c>
      <c r="AJ32" s="62">
        <v>8259</v>
      </c>
      <c r="AK32" s="62">
        <v>7724</v>
      </c>
      <c r="AL32" s="62">
        <v>14114</v>
      </c>
      <c r="AM32" s="62">
        <v>10418</v>
      </c>
      <c r="AN32" s="62">
        <v>7506</v>
      </c>
      <c r="AO32" s="62">
        <v>14903</v>
      </c>
      <c r="AP32" s="62">
        <v>6821</v>
      </c>
      <c r="AQ32" s="62">
        <v>13218</v>
      </c>
      <c r="AR32" s="62">
        <v>12336</v>
      </c>
      <c r="AS32" s="339">
        <v>12039</v>
      </c>
      <c r="AT32" s="339">
        <v>16008</v>
      </c>
      <c r="AU32" s="358">
        <v>19416</v>
      </c>
      <c r="AV32" s="358">
        <v>11599</v>
      </c>
      <c r="AW32" s="358">
        <v>15300</v>
      </c>
      <c r="AX32" s="358">
        <v>14510</v>
      </c>
      <c r="AY32" s="358">
        <v>15124</v>
      </c>
      <c r="AZ32" s="358">
        <v>11925</v>
      </c>
      <c r="BA32" s="358">
        <v>15653</v>
      </c>
      <c r="BB32" s="358">
        <v>12515</v>
      </c>
      <c r="BC32" s="358">
        <v>19108</v>
      </c>
      <c r="BD32" s="358">
        <v>14995</v>
      </c>
      <c r="BE32" s="358">
        <v>14928</v>
      </c>
      <c r="BF32" s="349">
        <v>2016</v>
      </c>
      <c r="BG32" s="59">
        <f ca="1">SUM(OFFSET(BG32,0,-1,):OFFSET(BG32,0,-12))</f>
        <v>167089</v>
      </c>
      <c r="BH32" s="13">
        <f ca="1">BG32/$BG$33</f>
        <v>0.4113608051483803</v>
      </c>
    </row>
    <row r="33" spans="1:59" ht="19.5" customHeight="1" x14ac:dyDescent="0.2">
      <c r="A33" s="19"/>
      <c r="B33" s="70" t="s">
        <v>25</v>
      </c>
      <c r="C33" s="71">
        <f t="shared" ref="C33:T33" si="7">C28+C29+C30+C31+C32</f>
        <v>38383</v>
      </c>
      <c r="D33" s="71">
        <f t="shared" si="7"/>
        <v>30922</v>
      </c>
      <c r="E33" s="71">
        <f t="shared" si="7"/>
        <v>53203</v>
      </c>
      <c r="F33" s="71">
        <f t="shared" si="7"/>
        <v>46402</v>
      </c>
      <c r="G33" s="71">
        <f t="shared" si="7"/>
        <v>28359</v>
      </c>
      <c r="H33" s="71">
        <f t="shared" si="7"/>
        <v>30406</v>
      </c>
      <c r="I33" s="71">
        <f t="shared" si="7"/>
        <v>27266</v>
      </c>
      <c r="J33" s="71">
        <f t="shared" si="7"/>
        <v>29652</v>
      </c>
      <c r="K33" s="71">
        <f t="shared" si="7"/>
        <v>102728</v>
      </c>
      <c r="L33" s="71">
        <f t="shared" si="7"/>
        <v>38911</v>
      </c>
      <c r="M33" s="71">
        <f t="shared" si="7"/>
        <v>35280</v>
      </c>
      <c r="N33" s="71">
        <f t="shared" si="7"/>
        <v>30752</v>
      </c>
      <c r="O33" s="71">
        <f t="shared" si="7"/>
        <v>21294</v>
      </c>
      <c r="P33" s="71">
        <f t="shared" si="7"/>
        <v>25224</v>
      </c>
      <c r="Q33" s="71">
        <f t="shared" si="7"/>
        <v>44469</v>
      </c>
      <c r="R33" s="71">
        <f t="shared" si="7"/>
        <v>28254</v>
      </c>
      <c r="S33" s="71">
        <f t="shared" si="7"/>
        <v>24669</v>
      </c>
      <c r="T33" s="71">
        <f t="shared" si="7"/>
        <v>27002</v>
      </c>
      <c r="U33" s="71">
        <f t="shared" ref="U33:BF33" si="8">U28+U29+U30+U31+U32</f>
        <v>22615</v>
      </c>
      <c r="V33" s="71">
        <f t="shared" si="8"/>
        <v>29470</v>
      </c>
      <c r="W33" s="71">
        <f t="shared" si="8"/>
        <v>43102</v>
      </c>
      <c r="X33" s="71">
        <f t="shared" si="8"/>
        <v>29879</v>
      </c>
      <c r="Y33" s="71">
        <f t="shared" si="8"/>
        <v>36436</v>
      </c>
      <c r="Z33" s="71">
        <f t="shared" si="8"/>
        <v>36821</v>
      </c>
      <c r="AA33" s="71">
        <f t="shared" si="8"/>
        <v>23347</v>
      </c>
      <c r="AB33" s="71">
        <f t="shared" si="8"/>
        <v>24827</v>
      </c>
      <c r="AC33" s="71">
        <f t="shared" si="8"/>
        <v>41474</v>
      </c>
      <c r="AD33" s="71">
        <f t="shared" si="8"/>
        <v>27616</v>
      </c>
      <c r="AE33" s="71">
        <f t="shared" si="8"/>
        <v>34011</v>
      </c>
      <c r="AF33" s="71">
        <f t="shared" si="8"/>
        <v>32679</v>
      </c>
      <c r="AG33" s="71">
        <f t="shared" si="8"/>
        <v>33484</v>
      </c>
      <c r="AH33" s="71">
        <f t="shared" si="8"/>
        <v>90986</v>
      </c>
      <c r="AI33" s="71">
        <f t="shared" si="8"/>
        <v>27018</v>
      </c>
      <c r="AJ33" s="71">
        <f t="shared" si="8"/>
        <v>29907</v>
      </c>
      <c r="AK33" s="71">
        <f t="shared" si="8"/>
        <v>25058</v>
      </c>
      <c r="AL33" s="71">
        <f t="shared" si="8"/>
        <v>34919</v>
      </c>
      <c r="AM33" s="71">
        <f t="shared" si="8"/>
        <v>38142</v>
      </c>
      <c r="AN33" s="71">
        <f t="shared" si="8"/>
        <v>26472</v>
      </c>
      <c r="AO33" s="71">
        <f t="shared" si="8"/>
        <v>49111</v>
      </c>
      <c r="AP33" s="71">
        <f t="shared" si="8"/>
        <v>23079</v>
      </c>
      <c r="AQ33" s="71">
        <f t="shared" si="8"/>
        <v>32672</v>
      </c>
      <c r="AR33" s="71">
        <f t="shared" si="8"/>
        <v>27376</v>
      </c>
      <c r="AS33" s="71">
        <f t="shared" si="8"/>
        <v>25541</v>
      </c>
      <c r="AT33" s="71">
        <f t="shared" si="8"/>
        <v>32612</v>
      </c>
      <c r="AU33" s="71">
        <f t="shared" si="8"/>
        <v>35829</v>
      </c>
      <c r="AV33" s="71">
        <f t="shared" si="8"/>
        <v>26750</v>
      </c>
      <c r="AW33" s="71">
        <f t="shared" si="8"/>
        <v>97936</v>
      </c>
      <c r="AX33" s="71">
        <f t="shared" si="8"/>
        <v>30910</v>
      </c>
      <c r="AY33" s="71">
        <f t="shared" si="8"/>
        <v>25340</v>
      </c>
      <c r="AZ33" s="71">
        <f t="shared" si="8"/>
        <v>24875</v>
      </c>
      <c r="BA33" s="71">
        <f t="shared" si="8"/>
        <v>35896</v>
      </c>
      <c r="BB33" s="71">
        <f t="shared" si="8"/>
        <v>22718</v>
      </c>
      <c r="BC33" s="71">
        <f t="shared" si="8"/>
        <v>31649</v>
      </c>
      <c r="BD33" s="71">
        <f t="shared" si="8"/>
        <v>27056</v>
      </c>
      <c r="BE33" s="71">
        <f t="shared" si="8"/>
        <v>40110</v>
      </c>
      <c r="BF33" s="71">
        <f t="shared" si="8"/>
        <v>7117</v>
      </c>
      <c r="BG33" s="71">
        <f ca="1">SUM(OFFSET(BG33,0,-1,):OFFSET(BG33,0,-12))</f>
        <v>406186</v>
      </c>
    </row>
    <row r="34" spans="1:59" ht="7.5" customHeight="1" thickBot="1" x14ac:dyDescent="0.25">
      <c r="A34" s="19"/>
      <c r="B34" s="1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139"/>
    </row>
    <row r="35" spans="1:59" ht="14.25" customHeight="1" thickBot="1" x14ac:dyDescent="0.25">
      <c r="A35" s="223" t="s">
        <v>32</v>
      </c>
      <c r="B35" s="67" t="s">
        <v>14</v>
      </c>
      <c r="C35" s="105">
        <f t="shared" ref="C35:T39" si="9">IFERROR(C28/C7,"")</f>
        <v>0.98896445528037979</v>
      </c>
      <c r="D35" s="105">
        <f t="shared" si="9"/>
        <v>0.92552182163187857</v>
      </c>
      <c r="E35" s="105">
        <f t="shared" si="9"/>
        <v>1.3648773089215103</v>
      </c>
      <c r="F35" s="105">
        <f t="shared" si="9"/>
        <v>0.74294323416340524</v>
      </c>
      <c r="G35" s="105">
        <f t="shared" si="9"/>
        <v>0.81674505085858029</v>
      </c>
      <c r="H35" s="105">
        <f t="shared" si="9"/>
        <v>0.95010533318549728</v>
      </c>
      <c r="I35" s="105">
        <f t="shared" si="9"/>
        <v>0.75197158509421469</v>
      </c>
      <c r="J35" s="105">
        <f t="shared" si="9"/>
        <v>0.99893215633231291</v>
      </c>
      <c r="K35" s="105">
        <f t="shared" si="9"/>
        <v>0.77330981775426222</v>
      </c>
      <c r="L35" s="105">
        <f t="shared" si="9"/>
        <v>1.0676535214525269</v>
      </c>
      <c r="M35" s="105">
        <f t="shared" si="9"/>
        <v>1.0393511379756986</v>
      </c>
      <c r="N35" s="105">
        <f t="shared" si="9"/>
        <v>0.74937875022728651</v>
      </c>
      <c r="O35" s="105">
        <f t="shared" si="9"/>
        <v>0.75722626684927552</v>
      </c>
      <c r="P35" s="105">
        <f t="shared" si="9"/>
        <v>0.64226994170694041</v>
      </c>
      <c r="Q35" s="105">
        <f t="shared" si="9"/>
        <v>0.89424330347756609</v>
      </c>
      <c r="R35" s="105">
        <f t="shared" si="9"/>
        <v>0.78435374149659864</v>
      </c>
      <c r="S35" s="105">
        <f t="shared" si="9"/>
        <v>0.81377248886131637</v>
      </c>
      <c r="T35" s="105">
        <f t="shared" si="9"/>
        <v>0.77967479674796747</v>
      </c>
      <c r="U35" s="105">
        <f t="shared" ref="U35:AQ35" si="10">IFERROR(U28/U7,"")</f>
        <v>0.85025939876341416</v>
      </c>
      <c r="V35" s="105">
        <f t="shared" si="10"/>
        <v>0.97169270460083135</v>
      </c>
      <c r="W35" s="105">
        <f t="shared" si="10"/>
        <v>1.2487159000114143</v>
      </c>
      <c r="X35" s="105">
        <f t="shared" si="10"/>
        <v>0.78244439645864827</v>
      </c>
      <c r="Y35" s="105">
        <f t="shared" si="10"/>
        <v>0.69544681655016061</v>
      </c>
      <c r="Z35" s="105">
        <f t="shared" si="10"/>
        <v>0.92555476020042948</v>
      </c>
      <c r="AA35" s="105">
        <f t="shared" si="10"/>
        <v>0.56436237584161053</v>
      </c>
      <c r="AB35" s="105">
        <f t="shared" si="10"/>
        <v>0.55679483416495446</v>
      </c>
      <c r="AC35" s="105">
        <f t="shared" si="10"/>
        <v>0.80834555701381916</v>
      </c>
      <c r="AD35" s="105">
        <f t="shared" si="10"/>
        <v>0.79561589884438</v>
      </c>
      <c r="AE35" s="105">
        <f t="shared" si="10"/>
        <v>1.1055892345613216</v>
      </c>
      <c r="AF35" s="105">
        <f t="shared" si="10"/>
        <v>0.73845159365521351</v>
      </c>
      <c r="AG35" s="105">
        <f t="shared" si="10"/>
        <v>0.45011671572110018</v>
      </c>
      <c r="AH35" s="105">
        <f t="shared" si="10"/>
        <v>0.76114270599127098</v>
      </c>
      <c r="AI35" s="105">
        <f t="shared" si="10"/>
        <v>0.95903086812177718</v>
      </c>
      <c r="AJ35" s="105">
        <f t="shared" si="10"/>
        <v>0.69633302243385209</v>
      </c>
      <c r="AK35" s="105">
        <f t="shared" si="10"/>
        <v>0.87904569252736797</v>
      </c>
      <c r="AL35" s="105">
        <f t="shared" si="10"/>
        <v>0.8380033508579352</v>
      </c>
      <c r="AM35" s="105">
        <f t="shared" si="10"/>
        <v>1.0482933736998876</v>
      </c>
      <c r="AN35" s="105">
        <f t="shared" si="10"/>
        <v>0.83522164778352215</v>
      </c>
      <c r="AO35" s="105">
        <f t="shared" si="10"/>
        <v>0.87184239037463651</v>
      </c>
      <c r="AP35" s="105">
        <f t="shared" si="10"/>
        <v>0.73199094191811009</v>
      </c>
      <c r="AQ35" s="105">
        <f t="shared" si="10"/>
        <v>0.63112040425161176</v>
      </c>
      <c r="AR35" s="105">
        <f t="shared" ref="AR35:AS35" si="11">IFERROR(AR28/AR7,"")</f>
        <v>0.58159477124183001</v>
      </c>
      <c r="AS35" s="105">
        <f t="shared" si="11"/>
        <v>0.61270432202896863</v>
      </c>
      <c r="AT35" s="105">
        <f t="shared" ref="AT35:AU35" si="12">IFERROR(AT28/AT7,"")</f>
        <v>0.66389466389466389</v>
      </c>
      <c r="AU35" s="105">
        <f t="shared" si="12"/>
        <v>0.66231090114087554</v>
      </c>
      <c r="AV35" s="105">
        <f t="shared" ref="AV35:AW35" si="13">IFERROR(AV28/AV7,"")</f>
        <v>0.56875062319274106</v>
      </c>
      <c r="AW35" s="105">
        <f t="shared" si="13"/>
        <v>0.65111465654779876</v>
      </c>
      <c r="AX35" s="105">
        <f t="shared" ref="AX35:AY35" si="14">IFERROR(AX28/AX7,"")</f>
        <v>0.82487383258889724</v>
      </c>
      <c r="AY35" s="105">
        <f t="shared" si="14"/>
        <v>0.87803921568627452</v>
      </c>
      <c r="AZ35" s="105">
        <f t="shared" ref="AZ35:BA35" si="15">IFERROR(AZ28/AZ7,"")</f>
        <v>0.78217626136213936</v>
      </c>
      <c r="BA35" s="105">
        <f t="shared" si="15"/>
        <v>0.57566576303619832</v>
      </c>
      <c r="BB35" s="105">
        <f t="shared" ref="BB35:BC35" si="16">IFERROR(BB28/BB7,"")</f>
        <v>0.50578547979118449</v>
      </c>
      <c r="BC35" s="105">
        <f t="shared" si="16"/>
        <v>0.90892888968098373</v>
      </c>
      <c r="BD35" s="105">
        <f t="shared" ref="BD35:BE35" si="17">IFERROR(BD28/BD7,"")</f>
        <v>0.68670058139534884</v>
      </c>
      <c r="BE35" s="105">
        <f t="shared" si="17"/>
        <v>1.0031811074567316</v>
      </c>
      <c r="BF35" s="105">
        <f t="shared" ref="BF35" si="18">IFERROR(BF28/BF7,"")</f>
        <v>1.1441957313899012</v>
      </c>
      <c r="BG35" s="64">
        <f ca="1">BG28/BG7</f>
        <v>0.7132178417719649</v>
      </c>
    </row>
    <row r="36" spans="1:59" ht="15" x14ac:dyDescent="0.2">
      <c r="B36" s="67" t="s">
        <v>15</v>
      </c>
      <c r="C36" s="105">
        <f t="shared" si="9"/>
        <v>2.8818443804034581E-2</v>
      </c>
      <c r="D36" s="105">
        <f t="shared" si="9"/>
        <v>0.32278481012658228</v>
      </c>
      <c r="E36" s="105">
        <f t="shared" si="9"/>
        <v>0.27857142857142858</v>
      </c>
      <c r="F36" s="105">
        <f t="shared" si="9"/>
        <v>0.19879518072289157</v>
      </c>
      <c r="G36" s="105">
        <f t="shared" si="9"/>
        <v>0.13884156729131175</v>
      </c>
      <c r="H36" s="105">
        <f t="shared" si="9"/>
        <v>0.26592698639942736</v>
      </c>
      <c r="I36" s="105">
        <f t="shared" si="9"/>
        <v>0.43857142857142856</v>
      </c>
      <c r="J36" s="105">
        <f t="shared" si="9"/>
        <v>0.35527359238699446</v>
      </c>
      <c r="K36" s="105">
        <f t="shared" si="9"/>
        <v>0.63088512241054617</v>
      </c>
      <c r="L36" s="105">
        <f t="shared" si="9"/>
        <v>0.27870967741935482</v>
      </c>
      <c r="M36" s="105">
        <f t="shared" si="9"/>
        <v>1.1401985111662531</v>
      </c>
      <c r="N36" s="105">
        <f t="shared" si="9"/>
        <v>0.4589041095890411</v>
      </c>
      <c r="O36" s="105">
        <f t="shared" si="9"/>
        <v>0.44734982332155476</v>
      </c>
      <c r="P36" s="105">
        <f t="shared" si="9"/>
        <v>0.18504672897196262</v>
      </c>
      <c r="Q36" s="105">
        <f t="shared" si="9"/>
        <v>0.55650319829424311</v>
      </c>
      <c r="R36" s="105">
        <f t="shared" si="9"/>
        <v>1.4285714285714286</v>
      </c>
      <c r="S36" s="105">
        <f t="shared" si="9"/>
        <v>0.59829059829059827</v>
      </c>
      <c r="T36" s="105">
        <f t="shared" si="9"/>
        <v>0.1058574453069866</v>
      </c>
      <c r="U36" s="105">
        <f t="shared" ref="U36:AQ36" si="19">IFERROR(U29/U8,"")</f>
        <v>0.51533742331288346</v>
      </c>
      <c r="V36" s="105">
        <f t="shared" si="19"/>
        <v>0.39641434262948205</v>
      </c>
      <c r="W36" s="105">
        <f t="shared" si="19"/>
        <v>0.24456902592852137</v>
      </c>
      <c r="X36" s="105">
        <f t="shared" si="19"/>
        <v>0.34263959390862941</v>
      </c>
      <c r="Y36" s="105">
        <f t="shared" si="19"/>
        <v>1.1409168081494059</v>
      </c>
      <c r="Z36" s="105">
        <f t="shared" si="19"/>
        <v>2.2593320235756384</v>
      </c>
      <c r="AA36" s="105">
        <f t="shared" si="19"/>
        <v>0.28066298342541435</v>
      </c>
      <c r="AB36" s="105">
        <f t="shared" si="19"/>
        <v>0.53314326443335713</v>
      </c>
      <c r="AC36" s="105">
        <f t="shared" si="19"/>
        <v>5.0050251256281406</v>
      </c>
      <c r="AD36" s="105">
        <f t="shared" si="19"/>
        <v>0.43636363636363634</v>
      </c>
      <c r="AE36" s="105">
        <f t="shared" si="19"/>
        <v>9.1194968553459113E-2</v>
      </c>
      <c r="AF36" s="105">
        <f t="shared" si="19"/>
        <v>2.4856596558317401E-2</v>
      </c>
      <c r="AG36" s="105">
        <f t="shared" si="19"/>
        <v>3.5799522673031027E-2</v>
      </c>
      <c r="AH36" s="105">
        <f t="shared" si="19"/>
        <v>0.22874671340929009</v>
      </c>
      <c r="AI36" s="105">
        <f t="shared" si="19"/>
        <v>0.5376344086021505</v>
      </c>
      <c r="AJ36" s="105">
        <f t="shared" si="19"/>
        <v>0.65981500513874614</v>
      </c>
      <c r="AK36" s="105">
        <f t="shared" si="19"/>
        <v>0.2839224629418472</v>
      </c>
      <c r="AL36" s="105">
        <f t="shared" si="19"/>
        <v>0.2413793103448276</v>
      </c>
      <c r="AM36" s="105">
        <f t="shared" si="19"/>
        <v>0.94054878048780488</v>
      </c>
      <c r="AN36" s="105">
        <f t="shared" si="19"/>
        <v>9.3896713615023469E-2</v>
      </c>
      <c r="AO36" s="105">
        <f t="shared" si="19"/>
        <v>0.66568483063328421</v>
      </c>
      <c r="AP36" s="105">
        <f t="shared" si="19"/>
        <v>0.12264150943396226</v>
      </c>
      <c r="AQ36" s="105">
        <f t="shared" si="19"/>
        <v>0.21459227467811159</v>
      </c>
      <c r="AR36" s="105">
        <f t="shared" ref="AR36:AS36" si="20">IFERROR(AR29/AR8,"")</f>
        <v>0.59874213836477985</v>
      </c>
      <c r="AS36" s="105">
        <f t="shared" si="20"/>
        <v>0.16994219653179191</v>
      </c>
      <c r="AT36" s="105">
        <f t="shared" ref="AT36:AU36" si="21">IFERROR(AT29/AT8,"")</f>
        <v>0.36036036036036034</v>
      </c>
      <c r="AU36" s="105">
        <f t="shared" si="21"/>
        <v>0.31185743660041126</v>
      </c>
      <c r="AV36" s="105">
        <f t="shared" ref="AV36:AW36" si="22">IFERROR(AV29/AV8,"")</f>
        <v>0.9423868312757202</v>
      </c>
      <c r="AW36" s="105">
        <f t="shared" si="22"/>
        <v>0.46875</v>
      </c>
      <c r="AX36" s="105">
        <f t="shared" ref="AX36:AY36" si="23">IFERROR(AX29/AX8,"")</f>
        <v>0.22377622377622378</v>
      </c>
      <c r="AY36" s="105">
        <f t="shared" si="23"/>
        <v>0.4083947816222348</v>
      </c>
      <c r="AZ36" s="105">
        <f t="shared" ref="AZ36:BA36" si="24">IFERROR(AZ29/AZ8,"")</f>
        <v>0.24305555555555555</v>
      </c>
      <c r="BA36" s="105">
        <f t="shared" si="24"/>
        <v>0.5114309906858594</v>
      </c>
      <c r="BB36" s="105">
        <f t="shared" ref="BB36:BC36" si="25">IFERROR(BB29/BB8,"")</f>
        <v>2.9090909090909091E-2</v>
      </c>
      <c r="BC36" s="105">
        <f t="shared" si="25"/>
        <v>0.2799671592775041</v>
      </c>
      <c r="BD36" s="105">
        <f t="shared" ref="BD36:BE36" si="26">IFERROR(BD29/BD8,"")</f>
        <v>0.17463617463617465</v>
      </c>
      <c r="BE36" s="105">
        <f t="shared" si="26"/>
        <v>1.5674300254452926</v>
      </c>
      <c r="BF36" s="105">
        <f t="shared" ref="BF36" si="27">IFERROR(BF29/BF8,"")</f>
        <v>0.70175438596491224</v>
      </c>
      <c r="BG36" s="64">
        <f ca="1">BG29/BG8</f>
        <v>0.47455585666967781</v>
      </c>
    </row>
    <row r="37" spans="1:59" ht="15" x14ac:dyDescent="0.2">
      <c r="B37" s="74" t="s">
        <v>27</v>
      </c>
      <c r="C37" s="105">
        <f t="shared" si="9"/>
        <v>0.43433609958506225</v>
      </c>
      <c r="D37" s="105">
        <f t="shared" si="9"/>
        <v>1.1016260162601625</v>
      </c>
      <c r="E37" s="105">
        <f t="shared" si="9"/>
        <v>1.5005356760231412</v>
      </c>
      <c r="F37" s="105">
        <f t="shared" si="9"/>
        <v>0.40702171972627194</v>
      </c>
      <c r="G37" s="105">
        <f t="shared" si="9"/>
        <v>0.2929373996789727</v>
      </c>
      <c r="H37" s="105">
        <f t="shared" si="9"/>
        <v>6.1295296838858905E-2</v>
      </c>
      <c r="I37" s="105">
        <f t="shared" si="9"/>
        <v>0.32415584415584414</v>
      </c>
      <c r="J37" s="105">
        <f t="shared" si="9"/>
        <v>0.78968253968253965</v>
      </c>
      <c r="K37" s="105">
        <f t="shared" si="9"/>
        <v>5.2109181141439205E-2</v>
      </c>
      <c r="L37" s="105">
        <f t="shared" si="9"/>
        <v>1.6421654230830292</v>
      </c>
      <c r="M37" s="105">
        <f t="shared" si="9"/>
        <v>0.86372033537018611</v>
      </c>
      <c r="N37" s="105">
        <f t="shared" si="9"/>
        <v>1.0136294800605754</v>
      </c>
      <c r="O37" s="105">
        <f t="shared" si="9"/>
        <v>0.50168918918918914</v>
      </c>
      <c r="P37" s="105">
        <f t="shared" si="9"/>
        <v>0.50443989071038253</v>
      </c>
      <c r="Q37" s="105">
        <f t="shared" si="9"/>
        <v>0.68033265246571351</v>
      </c>
      <c r="R37" s="105">
        <f t="shared" si="9"/>
        <v>0.10658578856152513</v>
      </c>
      <c r="S37" s="105">
        <f t="shared" si="9"/>
        <v>0.17016806722689076</v>
      </c>
      <c r="T37" s="105">
        <f t="shared" si="9"/>
        <v>0.37635303913405493</v>
      </c>
      <c r="U37" s="105">
        <f t="shared" ref="U37:AQ37" si="28">IFERROR(U30/U9,"")</f>
        <v>0.29770992366412213</v>
      </c>
      <c r="V37" s="105">
        <f t="shared" si="28"/>
        <v>0.17647058823529413</v>
      </c>
      <c r="W37" s="105">
        <f t="shared" si="28"/>
        <v>0.44793713163064836</v>
      </c>
      <c r="X37" s="105">
        <f t="shared" si="28"/>
        <v>0.49808184143222506</v>
      </c>
      <c r="Y37" s="105">
        <f t="shared" si="28"/>
        <v>0.64080765143464402</v>
      </c>
      <c r="Z37" s="105">
        <f t="shared" si="28"/>
        <v>0.38831460674157303</v>
      </c>
      <c r="AA37" s="105">
        <f t="shared" si="28"/>
        <v>0.51976171382747161</v>
      </c>
      <c r="AB37" s="105">
        <f t="shared" si="28"/>
        <v>0.45848205898929173</v>
      </c>
      <c r="AC37" s="105">
        <f t="shared" si="28"/>
        <v>0.62693993602653719</v>
      </c>
      <c r="AD37" s="105">
        <f t="shared" si="28"/>
        <v>0.54069767441860461</v>
      </c>
      <c r="AE37" s="105">
        <f t="shared" si="28"/>
        <v>0.89501071319253134</v>
      </c>
      <c r="AF37" s="105">
        <f t="shared" si="28"/>
        <v>0.51466275659824046</v>
      </c>
      <c r="AG37" s="105">
        <f t="shared" si="28"/>
        <v>0.30218639306217171</v>
      </c>
      <c r="AH37" s="105">
        <f t="shared" si="28"/>
        <v>0.40263387237339016</v>
      </c>
      <c r="AI37" s="105">
        <f t="shared" si="28"/>
        <v>0.33366553717360975</v>
      </c>
      <c r="AJ37" s="105">
        <f t="shared" si="28"/>
        <v>0.63457042665108121</v>
      </c>
      <c r="AK37" s="105">
        <f t="shared" si="28"/>
        <v>0.43552036199095023</v>
      </c>
      <c r="AL37" s="105">
        <f t="shared" si="28"/>
        <v>0.85265700483091789</v>
      </c>
      <c r="AM37" s="105">
        <f t="shared" si="28"/>
        <v>1.3571428571428572</v>
      </c>
      <c r="AN37" s="105">
        <f t="shared" si="28"/>
        <v>0.75555555555555554</v>
      </c>
      <c r="AO37" s="105">
        <f t="shared" si="28"/>
        <v>0.70299145299145294</v>
      </c>
      <c r="AP37" s="105">
        <f t="shared" si="28"/>
        <v>0.71433378196500674</v>
      </c>
      <c r="AQ37" s="105">
        <f t="shared" si="28"/>
        <v>0.75512104283054005</v>
      </c>
      <c r="AR37" s="105">
        <f t="shared" ref="AR37:AS37" si="29">IFERROR(AR30/AR9,"")</f>
        <v>0.46931260229132571</v>
      </c>
      <c r="AS37" s="105">
        <f t="shared" si="29"/>
        <v>1.1210131332082551</v>
      </c>
      <c r="AT37" s="105">
        <f t="shared" ref="AT37:AU37" si="30">IFERROR(AT30/AT9,"")</f>
        <v>1.0726338958180484</v>
      </c>
      <c r="AU37" s="105">
        <f t="shared" si="30"/>
        <v>0.83919597989949746</v>
      </c>
      <c r="AV37" s="105">
        <f t="shared" ref="AV37:AW37" si="31">IFERROR(AV30/AV9,"")</f>
        <v>0.96190155091031693</v>
      </c>
      <c r="AW37" s="105">
        <f t="shared" si="31"/>
        <v>1.0389156099693921</v>
      </c>
      <c r="AX37" s="105">
        <f t="shared" ref="AX37:AY37" si="32">IFERROR(AX30/AX9,"")</f>
        <v>0.80198019801980203</v>
      </c>
      <c r="AY37" s="105">
        <f t="shared" si="32"/>
        <v>0.25862068965517243</v>
      </c>
      <c r="AZ37" s="105">
        <f t="shared" ref="AZ37:BA37" si="33">IFERROR(AZ30/AZ9,"")</f>
        <v>0.32765151515151514</v>
      </c>
      <c r="BA37" s="105">
        <f t="shared" si="33"/>
        <v>0.80406504065040652</v>
      </c>
      <c r="BB37" s="105">
        <f t="shared" ref="BB37:BC37" si="34">IFERROR(BB30/BB9,"")</f>
        <v>0.72583643122676578</v>
      </c>
      <c r="BC37" s="105">
        <f t="shared" si="34"/>
        <v>0.83612040133779264</v>
      </c>
      <c r="BD37" s="105">
        <f t="shared" ref="BD37:BE37" si="35">IFERROR(BD30/BD9,"")</f>
        <v>0.93916349809885935</v>
      </c>
      <c r="BE37" s="105">
        <f t="shared" si="35"/>
        <v>3.9195171026156941</v>
      </c>
      <c r="BF37" s="105">
        <f t="shared" ref="BF37" si="36">IFERROR(BF30/BF9,"")</f>
        <v>1.7083333333333333</v>
      </c>
      <c r="BG37" s="64">
        <f ca="1">BG30/BG9</f>
        <v>0.9062039394345438</v>
      </c>
    </row>
    <row r="38" spans="1:59" ht="15" x14ac:dyDescent="0.2">
      <c r="B38" s="74" t="s">
        <v>76</v>
      </c>
      <c r="C38" s="105">
        <f t="shared" si="9"/>
        <v>0</v>
      </c>
      <c r="D38" s="105">
        <f t="shared" si="9"/>
        <v>0</v>
      </c>
      <c r="E38" s="105">
        <f t="shared" si="9"/>
        <v>0.3719806763285024</v>
      </c>
      <c r="F38" s="105">
        <f t="shared" si="9"/>
        <v>0.66666666666666663</v>
      </c>
      <c r="G38" s="105">
        <f t="shared" si="9"/>
        <v>1</v>
      </c>
      <c r="H38" s="105">
        <f t="shared" si="9"/>
        <v>0.8</v>
      </c>
      <c r="I38" s="105">
        <f t="shared" si="9"/>
        <v>2.4285714285714284</v>
      </c>
      <c r="J38" s="105">
        <f t="shared" si="9"/>
        <v>0.44251626898047725</v>
      </c>
      <c r="K38" s="105">
        <f t="shared" si="9"/>
        <v>1.5652173913043479</v>
      </c>
      <c r="L38" s="105">
        <f t="shared" si="9"/>
        <v>3.7037037037037035E-2</v>
      </c>
      <c r="M38" s="105">
        <f t="shared" si="9"/>
        <v>7</v>
      </c>
      <c r="N38" s="105">
        <f t="shared" si="9"/>
        <v>0.40890289541067559</v>
      </c>
      <c r="O38" s="105">
        <f t="shared" si="9"/>
        <v>5.7142857142857141E-2</v>
      </c>
      <c r="P38" s="105">
        <f t="shared" si="9"/>
        <v>0.5</v>
      </c>
      <c r="Q38" s="105">
        <f t="shared" si="9"/>
        <v>0.25531914893617019</v>
      </c>
      <c r="R38" s="105">
        <f t="shared" si="9"/>
        <v>0.33333333333333331</v>
      </c>
      <c r="S38" s="105" t="str">
        <f t="shared" si="9"/>
        <v/>
      </c>
      <c r="T38" s="105">
        <f t="shared" si="9"/>
        <v>0</v>
      </c>
      <c r="U38" s="105">
        <f t="shared" ref="U38:AQ38" si="37">IFERROR(U31/U10,"")</f>
        <v>0.75</v>
      </c>
      <c r="V38" s="105">
        <f t="shared" si="37"/>
        <v>0.42518549051937343</v>
      </c>
      <c r="W38" s="105">
        <f t="shared" si="37"/>
        <v>1.4954268292682926</v>
      </c>
      <c r="X38" s="105">
        <f t="shared" si="37"/>
        <v>0</v>
      </c>
      <c r="Y38" s="105">
        <f t="shared" si="37"/>
        <v>0</v>
      </c>
      <c r="Z38" s="105">
        <f t="shared" si="37"/>
        <v>0.20521172638436483</v>
      </c>
      <c r="AA38" s="105" t="str">
        <f t="shared" si="37"/>
        <v/>
      </c>
      <c r="AB38" s="105" t="str">
        <f t="shared" si="37"/>
        <v/>
      </c>
      <c r="AC38" s="105">
        <f t="shared" si="37"/>
        <v>0.31358885017421601</v>
      </c>
      <c r="AD38" s="105">
        <f t="shared" si="37"/>
        <v>0</v>
      </c>
      <c r="AE38" s="105">
        <f t="shared" si="37"/>
        <v>0</v>
      </c>
      <c r="AF38" s="105">
        <f t="shared" si="37"/>
        <v>0</v>
      </c>
      <c r="AG38" s="105">
        <f t="shared" si="37"/>
        <v>0.56756756756756754</v>
      </c>
      <c r="AH38" s="105">
        <f t="shared" si="37"/>
        <v>0.12185792349726776</v>
      </c>
      <c r="AI38" s="105">
        <f t="shared" si="37"/>
        <v>0</v>
      </c>
      <c r="AJ38" s="105">
        <f t="shared" si="37"/>
        <v>0.32075471698113206</v>
      </c>
      <c r="AK38" s="105">
        <f t="shared" si="37"/>
        <v>0</v>
      </c>
      <c r="AL38" s="105">
        <f t="shared" si="37"/>
        <v>0.33962264150943394</v>
      </c>
      <c r="AM38" s="105">
        <f t="shared" si="37"/>
        <v>0.54545454545454541</v>
      </c>
      <c r="AN38" s="105">
        <f t="shared" si="37"/>
        <v>0.8</v>
      </c>
      <c r="AO38" s="105">
        <f t="shared" si="37"/>
        <v>9.2783505154639179E-2</v>
      </c>
      <c r="AP38" s="105" t="str">
        <f t="shared" si="37"/>
        <v/>
      </c>
      <c r="AQ38" s="105">
        <f t="shared" si="37"/>
        <v>0</v>
      </c>
      <c r="AR38" s="105">
        <f t="shared" ref="AR38:AS38" si="38">IFERROR(AR31/AR10,"")</f>
        <v>0</v>
      </c>
      <c r="AS38" s="105">
        <f t="shared" si="38"/>
        <v>0.15297450424929179</v>
      </c>
      <c r="AT38" s="105">
        <f t="shared" ref="AT38:AU38" si="39">IFERROR(AT31/AT10,"")</f>
        <v>0.53901611535199323</v>
      </c>
      <c r="AU38" s="105">
        <f t="shared" si="39"/>
        <v>5.8823529411764705E-2</v>
      </c>
      <c r="AV38" s="105">
        <f t="shared" ref="AV38:AW38" si="40">IFERROR(AV31/AV10,"")</f>
        <v>0.21052631578947367</v>
      </c>
      <c r="AW38" s="105">
        <f t="shared" si="40"/>
        <v>0.99261664777427161</v>
      </c>
      <c r="AX38" s="105">
        <f t="shared" ref="AX38:AY38" si="41">IFERROR(AX31/AX10,"")</f>
        <v>0.26315789473684209</v>
      </c>
      <c r="AY38" s="105">
        <f t="shared" si="41"/>
        <v>0</v>
      </c>
      <c r="AZ38" s="105">
        <f t="shared" ref="AZ38:BA38" si="42">IFERROR(AZ31/AZ10,"")</f>
        <v>0</v>
      </c>
      <c r="BA38" s="105">
        <f t="shared" si="42"/>
        <v>0.22026431718061673</v>
      </c>
      <c r="BB38" s="105" t="str">
        <f t="shared" ref="BB38:BC38" si="43">IFERROR(BB31/BB10,"")</f>
        <v/>
      </c>
      <c r="BC38" s="105">
        <f t="shared" si="43"/>
        <v>0</v>
      </c>
      <c r="BD38" s="105">
        <f t="shared" ref="BD38:BE38" si="44">IFERROR(BD31/BD10,"")</f>
        <v>3.2219570405727926E-2</v>
      </c>
      <c r="BE38" s="105">
        <f t="shared" si="44"/>
        <v>8.6538461538461536E-2</v>
      </c>
      <c r="BF38" s="105" t="str">
        <f t="shared" ref="BF38" si="45">IFERROR(BF31/BF10,"")</f>
        <v/>
      </c>
      <c r="BG38" s="64">
        <f ca="1">BG31/BG10</f>
        <v>0.72262446338181585</v>
      </c>
    </row>
    <row r="39" spans="1:59" ht="15" x14ac:dyDescent="0.2">
      <c r="B39" s="75" t="s">
        <v>77</v>
      </c>
      <c r="C39" s="105">
        <f t="shared" si="9"/>
        <v>0.35936120388498599</v>
      </c>
      <c r="D39" s="105">
        <f t="shared" si="9"/>
        <v>0.45269884149825967</v>
      </c>
      <c r="E39" s="105">
        <f t="shared" si="9"/>
        <v>0.50033116453033077</v>
      </c>
      <c r="F39" s="105">
        <f t="shared" si="9"/>
        <v>0.66831162763534424</v>
      </c>
      <c r="G39" s="105">
        <f t="shared" si="9"/>
        <v>0.49350227420402859</v>
      </c>
      <c r="H39" s="105">
        <f t="shared" si="9"/>
        <v>0.3663243075007781</v>
      </c>
      <c r="I39" s="105">
        <f t="shared" si="9"/>
        <v>0.4128948661811358</v>
      </c>
      <c r="J39" s="105">
        <f t="shared" si="9"/>
        <v>0.6603154859501329</v>
      </c>
      <c r="K39" s="105">
        <f t="shared" si="9"/>
        <v>0.82087665339547522</v>
      </c>
      <c r="L39" s="105">
        <f t="shared" si="9"/>
        <v>0.35349198712017471</v>
      </c>
      <c r="M39" s="105">
        <f t="shared" si="9"/>
        <v>0.324687973450689</v>
      </c>
      <c r="N39" s="105">
        <f t="shared" si="9"/>
        <v>0.47461679088735764</v>
      </c>
      <c r="O39" s="105">
        <f t="shared" si="9"/>
        <v>0.41529847205086839</v>
      </c>
      <c r="P39" s="105">
        <f t="shared" si="9"/>
        <v>0.5173408736799584</v>
      </c>
      <c r="Q39" s="105">
        <f t="shared" si="9"/>
        <v>0.93470400567174761</v>
      </c>
      <c r="R39" s="105">
        <f t="shared" si="9"/>
        <v>0.87788157299984937</v>
      </c>
      <c r="S39" s="105">
        <f t="shared" si="9"/>
        <v>0.32903034663732172</v>
      </c>
      <c r="T39" s="105">
        <f t="shared" si="9"/>
        <v>0.62799882972498533</v>
      </c>
      <c r="U39" s="105">
        <f t="shared" ref="U39:AQ39" si="46">IFERROR(U32/U11,"")</f>
        <v>0.37467504844732241</v>
      </c>
      <c r="V39" s="105">
        <f t="shared" si="46"/>
        <v>0.48918143306154055</v>
      </c>
      <c r="W39" s="105">
        <f t="shared" si="46"/>
        <v>0.6374615879368255</v>
      </c>
      <c r="X39" s="105">
        <f t="shared" si="46"/>
        <v>0.46560279464888255</v>
      </c>
      <c r="Y39" s="105">
        <f t="shared" si="46"/>
        <v>0.4656737588652482</v>
      </c>
      <c r="Z39" s="105">
        <f t="shared" si="46"/>
        <v>0.46794513994099352</v>
      </c>
      <c r="AA39" s="105">
        <f t="shared" si="46"/>
        <v>0.33839321466273525</v>
      </c>
      <c r="AB39" s="105">
        <f t="shared" si="46"/>
        <v>0.39487109720427183</v>
      </c>
      <c r="AC39" s="105">
        <f t="shared" si="46"/>
        <v>0.3706927952210971</v>
      </c>
      <c r="AD39" s="105">
        <f t="shared" si="46"/>
        <v>0.43090673335185697</v>
      </c>
      <c r="AE39" s="105">
        <f t="shared" si="46"/>
        <v>0.3214874176153385</v>
      </c>
      <c r="AF39" s="105">
        <f t="shared" si="46"/>
        <v>0.4476278395041377</v>
      </c>
      <c r="AG39" s="105">
        <f t="shared" si="46"/>
        <v>0.51624378913944668</v>
      </c>
      <c r="AH39" s="105">
        <f t="shared" si="46"/>
        <v>1.0763582330707753</v>
      </c>
      <c r="AI39" s="105">
        <f t="shared" si="46"/>
        <v>0.39629032924360724</v>
      </c>
      <c r="AJ39" s="105">
        <f t="shared" si="46"/>
        <v>0.37159182938900387</v>
      </c>
      <c r="AK39" s="105">
        <f t="shared" si="46"/>
        <v>0.34442165343797376</v>
      </c>
      <c r="AL39" s="105">
        <f t="shared" si="46"/>
        <v>0.49732205778717409</v>
      </c>
      <c r="AM39" s="105">
        <f t="shared" si="46"/>
        <v>0.51820533227218468</v>
      </c>
      <c r="AN39" s="105">
        <f t="shared" si="46"/>
        <v>0.31648184846312771</v>
      </c>
      <c r="AO39" s="105">
        <f t="shared" si="46"/>
        <v>0.42058474911102334</v>
      </c>
      <c r="AP39" s="105">
        <f t="shared" si="46"/>
        <v>0.2976003490401396</v>
      </c>
      <c r="AQ39" s="105">
        <f t="shared" si="46"/>
        <v>0.39674630808020173</v>
      </c>
      <c r="AR39" s="105">
        <f t="shared" ref="AR39:AS39" si="47">IFERROR(AR32/AR11,"")</f>
        <v>0.395638229634381</v>
      </c>
      <c r="AS39" s="105">
        <f t="shared" si="47"/>
        <v>0.57982950440687764</v>
      </c>
      <c r="AT39" s="105">
        <f t="shared" ref="AT39:AU39" si="48">IFERROR(AT32/AT11,"")</f>
        <v>0.66061406404754042</v>
      </c>
      <c r="AU39" s="105">
        <f t="shared" si="48"/>
        <v>0.7880829646466696</v>
      </c>
      <c r="AV39" s="105">
        <f t="shared" ref="AV39:AW39" si="49">IFERROR(AV32/AV11,"")</f>
        <v>0.53921249593231368</v>
      </c>
      <c r="AW39" s="105">
        <f t="shared" si="49"/>
        <v>0.54475539414654983</v>
      </c>
      <c r="AX39" s="105">
        <f t="shared" ref="AX39:AY39" si="50">IFERROR(AX32/AX11,"")</f>
        <v>0.44166438377012751</v>
      </c>
      <c r="AY39" s="105">
        <f t="shared" si="50"/>
        <v>0.53619797206268172</v>
      </c>
      <c r="AZ39" s="105">
        <f t="shared" ref="AZ39:BA39" si="51">IFERROR(AZ32/AZ11,"")</f>
        <v>0.43062978477538638</v>
      </c>
      <c r="BA39" s="105">
        <f t="shared" si="51"/>
        <v>0.57117314358693672</v>
      </c>
      <c r="BB39" s="105">
        <f t="shared" ref="BB39:BC39" si="52">IFERROR(BB32/BB11,"")</f>
        <v>0.48928766909062477</v>
      </c>
      <c r="BC39" s="105">
        <f t="shared" si="52"/>
        <v>0.58557813122490887</v>
      </c>
      <c r="BD39" s="105">
        <f t="shared" ref="BD39:BE39" si="53">IFERROR(BD32/BD11,"")</f>
        <v>0.52612189045998381</v>
      </c>
      <c r="BE39" s="105">
        <f t="shared" si="53"/>
        <v>0.59922928709055878</v>
      </c>
      <c r="BF39" s="105">
        <f t="shared" ref="BF39" si="54">IFERROR(BF32/BF11,"")</f>
        <v>0.35195530726256985</v>
      </c>
      <c r="BG39" s="64">
        <f ca="1">BG32/BG11</f>
        <v>0.54295509196074609</v>
      </c>
    </row>
    <row r="40" spans="1:59" ht="15" x14ac:dyDescent="0.2">
      <c r="B40" s="70" t="s">
        <v>25</v>
      </c>
      <c r="C40" s="73">
        <f>IFERROR(C33/C12,"")</f>
        <v>0.47359524220812871</v>
      </c>
      <c r="D40" s="73">
        <f>IFERROR(D33/D12,"")</f>
        <v>0.71444744807190219</v>
      </c>
      <c r="E40" s="73">
        <f t="shared" ref="E40:BG40" si="55">IFERROR(E33/E12,"")</f>
        <v>0.93690346212094533</v>
      </c>
      <c r="F40" s="73">
        <f t="shared" si="55"/>
        <v>0.67783685871216548</v>
      </c>
      <c r="G40" s="73">
        <f t="shared" si="55"/>
        <v>0.59123128882958764</v>
      </c>
      <c r="H40" s="73">
        <f t="shared" si="55"/>
        <v>0.49244473236699327</v>
      </c>
      <c r="I40" s="73">
        <f t="shared" si="55"/>
        <v>0.5959260392533986</v>
      </c>
      <c r="J40" s="73">
        <f t="shared" si="55"/>
        <v>0.73135359116022103</v>
      </c>
      <c r="K40" s="73">
        <f t="shared" si="55"/>
        <v>0.80009969313207785</v>
      </c>
      <c r="L40" s="73">
        <f t="shared" si="55"/>
        <v>0.702339265730479</v>
      </c>
      <c r="M40" s="73">
        <f t="shared" si="55"/>
        <v>0.66818181818181821</v>
      </c>
      <c r="N40" s="73">
        <f t="shared" si="55"/>
        <v>0.5720983014901494</v>
      </c>
      <c r="O40" s="73">
        <f t="shared" si="55"/>
        <v>0.50091743119266052</v>
      </c>
      <c r="P40" s="73">
        <f t="shared" si="55"/>
        <v>0.56356405558782785</v>
      </c>
      <c r="Q40" s="73">
        <f t="shared" si="55"/>
        <v>0.82725327876476606</v>
      </c>
      <c r="R40" s="73">
        <f t="shared" si="55"/>
        <v>0.79054280917739228</v>
      </c>
      <c r="S40" s="73">
        <f t="shared" si="55"/>
        <v>0.51262390125303914</v>
      </c>
      <c r="T40" s="73">
        <f t="shared" si="55"/>
        <v>0.61955349562902962</v>
      </c>
      <c r="U40" s="73">
        <f t="shared" si="55"/>
        <v>0.53702032674772038</v>
      </c>
      <c r="V40" s="73">
        <f t="shared" si="55"/>
        <v>0.58603615248473762</v>
      </c>
      <c r="W40" s="73">
        <f t="shared" si="55"/>
        <v>0.82615195890515991</v>
      </c>
      <c r="X40" s="73">
        <f t="shared" si="55"/>
        <v>0.52247888506129014</v>
      </c>
      <c r="Y40" s="73">
        <f t="shared" ref="Y40:AQ40" si="56">IFERROR(Y33/Y12,"")</f>
        <v>0.58509169155666896</v>
      </c>
      <c r="Z40" s="73">
        <f t="shared" si="56"/>
        <v>0.61215295095594346</v>
      </c>
      <c r="AA40" s="73">
        <f t="shared" si="56"/>
        <v>0.44041802644734113</v>
      </c>
      <c r="AB40" s="73">
        <f t="shared" si="56"/>
        <v>0.45075255542039616</v>
      </c>
      <c r="AC40" s="73">
        <f t="shared" si="56"/>
        <v>0.62800381581138986</v>
      </c>
      <c r="AD40" s="73">
        <f t="shared" si="56"/>
        <v>0.58518392947957276</v>
      </c>
      <c r="AE40" s="73">
        <f t="shared" si="56"/>
        <v>0.64021911000677656</v>
      </c>
      <c r="AF40" s="73">
        <f t="shared" si="56"/>
        <v>0.50112711045682479</v>
      </c>
      <c r="AG40" s="73">
        <f t="shared" si="56"/>
        <v>0.47057831494624414</v>
      </c>
      <c r="AH40" s="73">
        <f t="shared" si="56"/>
        <v>0.91380764904386946</v>
      </c>
      <c r="AI40" s="73">
        <f t="shared" si="56"/>
        <v>0.538292955052598</v>
      </c>
      <c r="AJ40" s="73">
        <f t="shared" si="56"/>
        <v>0.52366444292693182</v>
      </c>
      <c r="AK40" s="73">
        <f t="shared" si="56"/>
        <v>0.54513020210150764</v>
      </c>
      <c r="AL40" s="73">
        <f t="shared" si="56"/>
        <v>0.61114514237709361</v>
      </c>
      <c r="AM40" s="73">
        <f t="shared" si="56"/>
        <v>0.79917028097303411</v>
      </c>
      <c r="AN40" s="73">
        <f t="shared" si="56"/>
        <v>0.55850457825224697</v>
      </c>
      <c r="AO40" s="73">
        <f t="shared" si="56"/>
        <v>0.63183964388179137</v>
      </c>
      <c r="AP40" s="73">
        <f t="shared" si="56"/>
        <v>0.50581892300611475</v>
      </c>
      <c r="AQ40" s="73">
        <f t="shared" si="56"/>
        <v>0.51013334166068136</v>
      </c>
      <c r="AR40" s="73">
        <f t="shared" ref="AR40:AS40" si="57">IFERROR(AR33/AR12,"")</f>
        <v>0.4350023040376273</v>
      </c>
      <c r="AS40" s="73">
        <f t="shared" si="57"/>
        <v>0.58346087949743008</v>
      </c>
      <c r="AT40" s="73">
        <f t="shared" ref="AT40:AU40" si="58">IFERROR(AT33/AT12,"")</f>
        <v>0.66268389823620255</v>
      </c>
      <c r="AU40" s="73">
        <f t="shared" si="58"/>
        <v>0.7023503812753612</v>
      </c>
      <c r="AV40" s="73">
        <f t="shared" ref="AV40:AW40" si="59">IFERROR(AV33/AV12,"")</f>
        <v>0.56826630977418058</v>
      </c>
      <c r="AW40" s="73">
        <f t="shared" si="59"/>
        <v>0.81876703395923556</v>
      </c>
      <c r="AX40" s="73">
        <f t="shared" ref="AX40:AY40" si="60">IFERROR(AX33/AX12,"")</f>
        <v>0.55216148624508754</v>
      </c>
      <c r="AY40" s="73">
        <f t="shared" si="60"/>
        <v>0.54999674429709378</v>
      </c>
      <c r="AZ40" s="73">
        <f t="shared" ref="AZ40:BA40" si="61">IFERROR(AZ33/AZ12,"")</f>
        <v>0.50040233353450014</v>
      </c>
      <c r="BA40" s="73">
        <f t="shared" si="61"/>
        <v>0.56179669770717588</v>
      </c>
      <c r="BB40" s="73">
        <f t="shared" ref="BB40:BC40" si="62">IFERROR(BB33/BB12,"")</f>
        <v>0.49322622666087712</v>
      </c>
      <c r="BC40" s="73">
        <f t="shared" si="62"/>
        <v>0.64909042433191821</v>
      </c>
      <c r="BD40" s="73">
        <f t="shared" ref="BD40:BE40" si="63">IFERROR(BD33/BD12,"")</f>
        <v>0.50596551595167749</v>
      </c>
      <c r="BE40" s="73">
        <f t="shared" si="63"/>
        <v>0.82665237732115993</v>
      </c>
      <c r="BF40" s="73">
        <f t="shared" ref="BF40" si="64">IFERROR(BF33/BF12,"")</f>
        <v>0.71477352616249878</v>
      </c>
      <c r="BG40" s="73">
        <f t="shared" ca="1" si="55"/>
        <v>0.63453772598960523</v>
      </c>
    </row>
    <row r="41" spans="1:59" ht="8.25" customHeight="1" thickBot="1" x14ac:dyDescent="0.25">
      <c r="B41" s="132"/>
      <c r="BG41" s="135"/>
    </row>
    <row r="42" spans="1:59" ht="16.5" customHeight="1" thickBot="1" x14ac:dyDescent="0.25">
      <c r="A42" s="224" t="s">
        <v>93</v>
      </c>
      <c r="B42" s="63" t="s">
        <v>14</v>
      </c>
      <c r="C42" s="105">
        <f t="shared" ref="C42:D47" si="65">IFERROR(C28/(C7+C14+C21+C28),"")</f>
        <v>0.31530499529517653</v>
      </c>
      <c r="D42" s="105">
        <f t="shared" si="65"/>
        <v>0.35276036644165865</v>
      </c>
      <c r="E42" s="105">
        <f t="shared" ref="E42:K42" si="66">IFERROR(E28/(E7+E14+E21+E28),"")</f>
        <v>0.3684256700443041</v>
      </c>
      <c r="F42" s="105">
        <f t="shared" si="66"/>
        <v>0.28598664124681694</v>
      </c>
      <c r="G42" s="105">
        <f t="shared" si="66"/>
        <v>0.33102821552851475</v>
      </c>
      <c r="H42" s="105">
        <f t="shared" si="66"/>
        <v>0.30633658057020285</v>
      </c>
      <c r="I42" s="105">
        <f t="shared" si="66"/>
        <v>0.31187735637062747</v>
      </c>
      <c r="J42" s="105">
        <f t="shared" si="66"/>
        <v>0.30632872705045078</v>
      </c>
      <c r="K42" s="105">
        <f t="shared" si="66"/>
        <v>0.23224690137363607</v>
      </c>
      <c r="L42" s="105">
        <f t="shared" ref="L42:T42" si="67">IFERROR(L28/(L7+L14+L21+L28),"")</f>
        <v>0.26589095936176954</v>
      </c>
      <c r="M42" s="105">
        <f t="shared" si="67"/>
        <v>0.32402653591000863</v>
      </c>
      <c r="N42" s="105">
        <f t="shared" si="67"/>
        <v>0.30410507415697174</v>
      </c>
      <c r="O42" s="105">
        <f t="shared" si="67"/>
        <v>0.28468834688346883</v>
      </c>
      <c r="P42" s="105">
        <f t="shared" si="67"/>
        <v>0.24971911200650884</v>
      </c>
      <c r="Q42" s="105">
        <f t="shared" si="67"/>
        <v>0.30992771365279237</v>
      </c>
      <c r="R42" s="105">
        <f t="shared" si="67"/>
        <v>0.30595727743133871</v>
      </c>
      <c r="S42" s="105">
        <f t="shared" si="67"/>
        <v>0.31716967445541072</v>
      </c>
      <c r="T42" s="105">
        <f t="shared" si="67"/>
        <v>0.27771095072618729</v>
      </c>
      <c r="U42" s="105">
        <f t="shared" ref="U42:AQ42" si="68">IFERROR(U28/(U7+U14+U21+U28),"")</f>
        <v>0.34024400648408837</v>
      </c>
      <c r="V42" s="105">
        <f t="shared" si="68"/>
        <v>0.35526384740344807</v>
      </c>
      <c r="W42" s="105">
        <f t="shared" si="68"/>
        <v>0.32745177269938192</v>
      </c>
      <c r="X42" s="105">
        <f t="shared" si="68"/>
        <v>0.23016944307697193</v>
      </c>
      <c r="Y42" s="105">
        <f t="shared" si="68"/>
        <v>0.28321920443179194</v>
      </c>
      <c r="Z42" s="105">
        <f t="shared" si="68"/>
        <v>0.29827563005824792</v>
      </c>
      <c r="AA42" s="105">
        <f t="shared" si="68"/>
        <v>0.23452173190393086</v>
      </c>
      <c r="AB42" s="105">
        <f t="shared" si="68"/>
        <v>0.28619922302266815</v>
      </c>
      <c r="AC42" s="105">
        <f t="shared" si="68"/>
        <v>0.2870753708222521</v>
      </c>
      <c r="AD42" s="105">
        <f t="shared" si="68"/>
        <v>0.26573317640542787</v>
      </c>
      <c r="AE42" s="105">
        <f t="shared" si="68"/>
        <v>0.29477797513321491</v>
      </c>
      <c r="AF42" s="105">
        <f t="shared" si="68"/>
        <v>0.18841664552144125</v>
      </c>
      <c r="AG42" s="105">
        <f t="shared" si="68"/>
        <v>0.16505396352809826</v>
      </c>
      <c r="AH42" s="105">
        <f t="shared" si="68"/>
        <v>0.26559904005907331</v>
      </c>
      <c r="AI42" s="105">
        <f t="shared" si="68"/>
        <v>0.24046687093746125</v>
      </c>
      <c r="AJ42" s="105">
        <f t="shared" si="68"/>
        <v>0.15694843992033636</v>
      </c>
      <c r="AK42" s="105">
        <f t="shared" si="68"/>
        <v>0.30064707797493084</v>
      </c>
      <c r="AL42" s="105">
        <f t="shared" si="68"/>
        <v>0.29166918018941906</v>
      </c>
      <c r="AM42" s="105">
        <f t="shared" si="68"/>
        <v>0.37235924653970237</v>
      </c>
      <c r="AN42" s="105">
        <f t="shared" si="68"/>
        <v>0.23987110837321707</v>
      </c>
      <c r="AO42" s="105">
        <f t="shared" si="68"/>
        <v>0.33897196572480076</v>
      </c>
      <c r="AP42" s="105">
        <f t="shared" si="68"/>
        <v>0.20272217231384645</v>
      </c>
      <c r="AQ42" s="105">
        <f t="shared" si="68"/>
        <v>0.26529453773049383</v>
      </c>
      <c r="AR42" s="105">
        <f t="shared" ref="AR42:AS42" si="69">IFERROR(AR28/(AR7+AR14+AR21+AR28),"")</f>
        <v>0.24638933191564771</v>
      </c>
      <c r="AS42" s="105">
        <f t="shared" si="69"/>
        <v>0.24149948412243494</v>
      </c>
      <c r="AT42" s="105">
        <f t="shared" ref="AT42:AU42" si="70">IFERROR(AT28/(AT7+AT14+AT21+AT28),"")</f>
        <v>0.27437706668055301</v>
      </c>
      <c r="AU42" s="105">
        <f t="shared" si="70"/>
        <v>0.21432869805643653</v>
      </c>
      <c r="AV42" s="105">
        <f t="shared" ref="AV42:AW42" si="71">IFERROR(AV28/(AV7+AV14+AV21+AV28),"")</f>
        <v>0.15219392451672292</v>
      </c>
      <c r="AW42" s="105">
        <f t="shared" si="71"/>
        <v>0.23829061987122838</v>
      </c>
      <c r="AX42" s="105">
        <f t="shared" ref="AX42:AY42" si="72">IFERROR(AX28/(AX7+AX14+AX21+AX28),"")</f>
        <v>0.25692913670364614</v>
      </c>
      <c r="AY42" s="105">
        <f t="shared" si="72"/>
        <v>0.23072365200814077</v>
      </c>
      <c r="AZ42" s="105">
        <f t="shared" ref="AZ42:BA42" si="73">IFERROR(AZ28/(AZ7+AZ14+AZ21+AZ28),"")</f>
        <v>0.22846643707793832</v>
      </c>
      <c r="BA42" s="105">
        <f t="shared" si="73"/>
        <v>0.2341965953913224</v>
      </c>
      <c r="BB42" s="105">
        <f t="shared" ref="BB42:BC42" si="74">IFERROR(BB28/(BB7+BB14+BB21+BB28),"")</f>
        <v>0.18010732081257186</v>
      </c>
      <c r="BC42" s="105">
        <f t="shared" si="74"/>
        <v>0.29536109341518502</v>
      </c>
      <c r="BD42" s="105">
        <f t="shared" ref="BD42" si="75">IFERROR(BD28/(BD7+BD14+BD21+BD28),"")</f>
        <v>0.23829819429032584</v>
      </c>
      <c r="BE42" s="105">
        <f>IFERROR(BE28/(BE7+BE14+BE21+BE28),"")</f>
        <v>0.32752429235318969</v>
      </c>
      <c r="BF42" s="105">
        <f>IFERROR(BF28/(BF7+BF14+BF21+BF28),"")</f>
        <v>0.45272914521112256</v>
      </c>
      <c r="BG42" s="64">
        <f t="shared" ref="BG42:BG47" ca="1" si="76">IFERROR(BG28/(BG7+BG14+BG21+BG28),"")</f>
        <v>0.23515926131585013</v>
      </c>
    </row>
    <row r="43" spans="1:59" ht="15" x14ac:dyDescent="0.2">
      <c r="B43" s="63" t="s">
        <v>15</v>
      </c>
      <c r="C43" s="105">
        <f t="shared" si="65"/>
        <v>2.6525198938992044E-2</v>
      </c>
      <c r="D43" s="105">
        <f t="shared" si="65"/>
        <v>0.24401913875598086</v>
      </c>
      <c r="E43" s="105">
        <f t="shared" ref="E43:K43" si="77">IFERROR(E29/(E8+E15+E22+E29),"")</f>
        <v>0.21389396709323583</v>
      </c>
      <c r="F43" s="105">
        <f t="shared" si="77"/>
        <v>0.1542056074766355</v>
      </c>
      <c r="G43" s="105">
        <f t="shared" si="77"/>
        <v>0.11446629213483146</v>
      </c>
      <c r="H43" s="105">
        <f t="shared" si="77"/>
        <v>0.17652649085293418</v>
      </c>
      <c r="I43" s="105">
        <f t="shared" si="77"/>
        <v>0.29604628736740596</v>
      </c>
      <c r="J43" s="105">
        <f t="shared" si="77"/>
        <v>0.26214160327677005</v>
      </c>
      <c r="K43" s="105">
        <f t="shared" si="77"/>
        <v>0.37180910099889014</v>
      </c>
      <c r="L43" s="105">
        <f t="shared" ref="L43:T43" si="78">IFERROR(L29/(L8+L15+L22+L29),"")</f>
        <v>0.20669856459330144</v>
      </c>
      <c r="M43" s="105">
        <f t="shared" si="78"/>
        <v>0.5013638843426077</v>
      </c>
      <c r="N43" s="105">
        <f t="shared" si="78"/>
        <v>0.31455399061032863</v>
      </c>
      <c r="O43" s="105">
        <f t="shared" si="78"/>
        <v>0.30908203125</v>
      </c>
      <c r="P43" s="105">
        <f t="shared" si="78"/>
        <v>0.15372670807453417</v>
      </c>
      <c r="Q43" s="105">
        <f t="shared" si="78"/>
        <v>0.28094725511302476</v>
      </c>
      <c r="R43" s="105">
        <f t="shared" si="78"/>
        <v>0.33057851239669422</v>
      </c>
      <c r="S43" s="105">
        <f t="shared" si="78"/>
        <v>0.36521739130434783</v>
      </c>
      <c r="T43" s="105">
        <f t="shared" si="78"/>
        <v>9.5724313975749847E-2</v>
      </c>
      <c r="U43" s="105">
        <f t="shared" ref="U43:AQ43" si="79">IFERROR(U29/(U8+U15+U22+U29),"")</f>
        <v>0.33836858006042297</v>
      </c>
      <c r="V43" s="105">
        <f t="shared" si="79"/>
        <v>0.26946513202437372</v>
      </c>
      <c r="W43" s="105">
        <f t="shared" si="79"/>
        <v>0.18723175965665237</v>
      </c>
      <c r="X43" s="105">
        <f t="shared" si="79"/>
        <v>0.2551984877126654</v>
      </c>
      <c r="Y43" s="105">
        <f t="shared" si="79"/>
        <v>0.52955082742316784</v>
      </c>
      <c r="Z43" s="105">
        <f t="shared" si="79"/>
        <v>0.68493150684931503</v>
      </c>
      <c r="AA43" s="105">
        <f t="shared" si="79"/>
        <v>0.20094936708860758</v>
      </c>
      <c r="AB43" s="105">
        <f t="shared" si="79"/>
        <v>0.34422457432121489</v>
      </c>
      <c r="AC43" s="105">
        <f t="shared" si="79"/>
        <v>0.83347280334728036</v>
      </c>
      <c r="AD43" s="105">
        <f t="shared" si="79"/>
        <v>0.30379746835443039</v>
      </c>
      <c r="AE43" s="105">
        <f t="shared" si="79"/>
        <v>7.880434782608696E-2</v>
      </c>
      <c r="AF43" s="105">
        <f t="shared" si="79"/>
        <v>2.3104265402843601E-2</v>
      </c>
      <c r="AG43" s="105">
        <f t="shared" si="79"/>
        <v>3.1380753138075312E-2</v>
      </c>
      <c r="AH43" s="105">
        <f t="shared" si="79"/>
        <v>0.16817010309278352</v>
      </c>
      <c r="AI43" s="105">
        <f t="shared" si="79"/>
        <v>0.34722222222222221</v>
      </c>
      <c r="AJ43" s="105">
        <f t="shared" si="79"/>
        <v>0.39752321981424149</v>
      </c>
      <c r="AK43" s="105">
        <f t="shared" si="79"/>
        <v>0.2211367673179396</v>
      </c>
      <c r="AL43" s="105">
        <f t="shared" si="79"/>
        <v>0.19444444444444445</v>
      </c>
      <c r="AM43" s="105">
        <f t="shared" si="79"/>
        <v>0.48015564202334632</v>
      </c>
      <c r="AN43" s="105">
        <f t="shared" si="79"/>
        <v>8.5836909871244635E-2</v>
      </c>
      <c r="AO43" s="105">
        <f t="shared" si="79"/>
        <v>0.39964633068081346</v>
      </c>
      <c r="AP43" s="105">
        <f t="shared" si="79"/>
        <v>7.1135430916552667E-2</v>
      </c>
      <c r="AQ43" s="105">
        <f t="shared" si="79"/>
        <v>0.15060240963855423</v>
      </c>
      <c r="AR43" s="105">
        <f t="shared" ref="AR43:AS43" si="80">IFERROR(AR29/(AR8+AR15+AR22+AR29),"")</f>
        <v>0.31924882629107981</v>
      </c>
      <c r="AS43" s="105">
        <f t="shared" si="80"/>
        <v>9.8525469168900801E-2</v>
      </c>
      <c r="AT43" s="105">
        <f t="shared" ref="AT43:AU43" si="81">IFERROR(AT29/(AT8+AT15+AT22+AT29),"")</f>
        <v>0.26490066225165565</v>
      </c>
      <c r="AU43" s="105">
        <f t="shared" si="81"/>
        <v>0.21687321258341277</v>
      </c>
      <c r="AV43" s="105">
        <f t="shared" ref="AV43:AW43" si="82">IFERROR(AV29/(AV8+AV15+AV22+AV29),"")</f>
        <v>0.48516949152542371</v>
      </c>
      <c r="AW43" s="105">
        <f t="shared" si="82"/>
        <v>0.29411764705882354</v>
      </c>
      <c r="AX43" s="105">
        <f t="shared" ref="AX43:AY43" si="83">IFERROR(AX29/(AX8+AX15+AX22+AX29),"")</f>
        <v>0.18285714285714286</v>
      </c>
      <c r="AY43" s="105">
        <f t="shared" si="83"/>
        <v>0.28997180829641561</v>
      </c>
      <c r="AZ43" s="105">
        <f t="shared" ref="AZ43:BA43" si="84">IFERROR(AZ29/(AZ8+AZ15+AZ22+AZ29),"")</f>
        <v>0.17766497461928935</v>
      </c>
      <c r="BA43" s="105">
        <f t="shared" si="84"/>
        <v>0.33278236914600551</v>
      </c>
      <c r="BB43" s="105">
        <f t="shared" ref="BB43:BC43" si="85">IFERROR(BB29/(BB8+BB15+BB22+BB29),"")</f>
        <v>2.8268551236749116E-2</v>
      </c>
      <c r="BC43" s="105">
        <f t="shared" si="85"/>
        <v>0.21259351620947631</v>
      </c>
      <c r="BD43" s="105">
        <f t="shared" ref="BD43:BE43" si="86">IFERROR(BD29/(BD8+BD15+BD22+BD29),"")</f>
        <v>0.14867256637168141</v>
      </c>
      <c r="BE43" s="105">
        <f t="shared" si="86"/>
        <v>0.58223062381852553</v>
      </c>
      <c r="BF43" s="105">
        <f t="shared" ref="BF43" si="87">IFERROR(BF29/(BF8+BF15+BF22+BF29),"")</f>
        <v>0.41237113402061853</v>
      </c>
      <c r="BG43" s="64">
        <f t="shared" ca="1" si="76"/>
        <v>0.31135476860769495</v>
      </c>
    </row>
    <row r="44" spans="1:59" ht="15" x14ac:dyDescent="0.2">
      <c r="B44" s="65" t="s">
        <v>27</v>
      </c>
      <c r="C44" s="105">
        <f t="shared" si="65"/>
        <v>0.27105586845342139</v>
      </c>
      <c r="D44" s="105">
        <f t="shared" si="65"/>
        <v>0.48379216386357232</v>
      </c>
      <c r="E44" s="105">
        <f t="shared" ref="E44:K44" si="88">IFERROR(E30/(E9+E16+E23+E30),"")</f>
        <v>0.56303264190384306</v>
      </c>
      <c r="F44" s="105">
        <f t="shared" si="88"/>
        <v>0.25536680978159415</v>
      </c>
      <c r="G44" s="105">
        <f t="shared" si="88"/>
        <v>0.20774046670461013</v>
      </c>
      <c r="H44" s="105">
        <f t="shared" si="88"/>
        <v>3.8686131386861312E-2</v>
      </c>
      <c r="I44" s="105">
        <f t="shared" si="88"/>
        <v>0.23300970873786409</v>
      </c>
      <c r="J44" s="105">
        <f t="shared" si="88"/>
        <v>0.32010723860589813</v>
      </c>
      <c r="K44" s="105">
        <f t="shared" si="88"/>
        <v>4.6002190580503831E-2</v>
      </c>
      <c r="L44" s="105">
        <f t="shared" ref="L44:T44" si="89">IFERROR(L30/(L9+L16+L23+L30),"")</f>
        <v>0.56159400618926114</v>
      </c>
      <c r="M44" s="105">
        <f t="shared" si="89"/>
        <v>0.35357766143106456</v>
      </c>
      <c r="N44" s="105">
        <f t="shared" si="89"/>
        <v>0.40337484933708317</v>
      </c>
      <c r="O44" s="105">
        <f t="shared" si="89"/>
        <v>0.2541176470588235</v>
      </c>
      <c r="P44" s="105">
        <f t="shared" si="89"/>
        <v>0.28281474389660122</v>
      </c>
      <c r="Q44" s="105">
        <f t="shared" si="89"/>
        <v>0.34715604526503874</v>
      </c>
      <c r="R44" s="105">
        <f t="shared" si="89"/>
        <v>5.3758741258741256E-2</v>
      </c>
      <c r="S44" s="105">
        <f t="shared" si="89"/>
        <v>0.12874172185430463</v>
      </c>
      <c r="T44" s="105">
        <f t="shared" si="89"/>
        <v>0.25843339050886222</v>
      </c>
      <c r="U44" s="105">
        <f t="shared" ref="U44:AQ44" si="90">IFERROR(U30/(U9+U16+U23+U30),"")</f>
        <v>0.18083462132921174</v>
      </c>
      <c r="V44" s="105">
        <f t="shared" si="90"/>
        <v>0.11842105263157894</v>
      </c>
      <c r="W44" s="105">
        <f t="shared" si="90"/>
        <v>0.22639011473962931</v>
      </c>
      <c r="X44" s="105">
        <f t="shared" si="90"/>
        <v>0.24738012067322959</v>
      </c>
      <c r="Y44" s="105">
        <f t="shared" si="90"/>
        <v>0.31368129009883822</v>
      </c>
      <c r="Z44" s="105">
        <f t="shared" si="90"/>
        <v>0.21643286573146292</v>
      </c>
      <c r="AA44" s="105">
        <f t="shared" si="90"/>
        <v>0.26560121765601219</v>
      </c>
      <c r="AB44" s="105">
        <f t="shared" si="90"/>
        <v>0.26751068727392308</v>
      </c>
      <c r="AC44" s="105">
        <f t="shared" si="90"/>
        <v>0.31561996779388085</v>
      </c>
      <c r="AD44" s="105">
        <f t="shared" si="90"/>
        <v>0.27087378640776699</v>
      </c>
      <c r="AE44" s="105">
        <f t="shared" si="90"/>
        <v>0.40594196862418436</v>
      </c>
      <c r="AF44" s="105">
        <f t="shared" si="90"/>
        <v>0.25846833578792344</v>
      </c>
      <c r="AG44" s="105">
        <f t="shared" si="90"/>
        <v>0.19129359004098043</v>
      </c>
      <c r="AH44" s="105">
        <f t="shared" si="90"/>
        <v>0.25290432455446749</v>
      </c>
      <c r="AI44" s="105">
        <f t="shared" si="90"/>
        <v>0.18526921587073211</v>
      </c>
      <c r="AJ44" s="105">
        <f t="shared" si="90"/>
        <v>0.31629160294224745</v>
      </c>
      <c r="AK44" s="105">
        <f t="shared" si="90"/>
        <v>0.24444444444444444</v>
      </c>
      <c r="AL44" s="105">
        <f t="shared" si="90"/>
        <v>0.3459653707938582</v>
      </c>
      <c r="AM44" s="105">
        <f t="shared" si="90"/>
        <v>0.4351145038167939</v>
      </c>
      <c r="AN44" s="105">
        <f t="shared" si="90"/>
        <v>0.33286713286713288</v>
      </c>
      <c r="AO44" s="105">
        <f t="shared" si="90"/>
        <v>0.30232795589136208</v>
      </c>
      <c r="AP44" s="105">
        <f t="shared" si="90"/>
        <v>0.33312411737015535</v>
      </c>
      <c r="AQ44" s="105">
        <f t="shared" si="90"/>
        <v>0.33016691545664267</v>
      </c>
      <c r="AR44" s="105">
        <f t="shared" ref="AR44:AS44" si="91">IFERROR(AR30/(AR9+AR16+AR23+AR30),"")</f>
        <v>0.24832214765100671</v>
      </c>
      <c r="AS44" s="105">
        <f t="shared" si="91"/>
        <v>0.36791871921182268</v>
      </c>
      <c r="AT44" s="105">
        <f t="shared" ref="AT44:AU44" si="92">IFERROR(AT30/(AT9+AT16+AT23+AT30),"")</f>
        <v>0.37477569853883619</v>
      </c>
      <c r="AU44" s="105">
        <f t="shared" si="92"/>
        <v>0.3235650278517801</v>
      </c>
      <c r="AV44" s="105">
        <f t="shared" ref="AV44:AW44" si="93">IFERROR(AV30/(AV9+AV16+AV23+AV30),"")</f>
        <v>0.31880657056654377</v>
      </c>
      <c r="AW44" s="105">
        <f t="shared" si="93"/>
        <v>0.37505919494869772</v>
      </c>
      <c r="AX44" s="105">
        <f t="shared" ref="AX44:AY44" si="94">IFERROR(AX30/(AX9+AX16+AX23+AX30),"")</f>
        <v>0.27226890756302519</v>
      </c>
      <c r="AY44" s="105">
        <f t="shared" si="94"/>
        <v>0.16483516483516483</v>
      </c>
      <c r="AZ44" s="105">
        <f t="shared" ref="AZ44:BA44" si="95">IFERROR(AZ30/(AZ9+AZ16+AZ23+AZ30),"")</f>
        <v>0.14557388084819925</v>
      </c>
      <c r="BA44" s="105">
        <f t="shared" si="95"/>
        <v>0.30281690140845069</v>
      </c>
      <c r="BB44" s="105">
        <f t="shared" ref="BB44:BC44" si="96">IFERROR(BB30/(BB9+BB16+BB23+BB30),"")</f>
        <v>0.25699243172096087</v>
      </c>
      <c r="BC44" s="105">
        <f t="shared" si="96"/>
        <v>0.37147102526002973</v>
      </c>
      <c r="BD44" s="105">
        <f t="shared" ref="BD44:BE44" si="97">IFERROR(BD30/(BD9+BD16+BD23+BD30),"")</f>
        <v>0.31697144690407442</v>
      </c>
      <c r="BE44" s="105">
        <f t="shared" si="97"/>
        <v>0.64965816241454055</v>
      </c>
      <c r="BF44" s="105">
        <f t="shared" ref="BF44" si="98">IFERROR(BF30/(BF9+BF16+BF23+BF30),"")</f>
        <v>0.53246753246753242</v>
      </c>
      <c r="BG44" s="64">
        <f t="shared" ca="1" si="76"/>
        <v>0.33291764435620169</v>
      </c>
    </row>
    <row r="45" spans="1:59" ht="15" x14ac:dyDescent="0.2">
      <c r="B45" s="65" t="s">
        <v>76</v>
      </c>
      <c r="C45" s="105">
        <f t="shared" si="65"/>
        <v>0</v>
      </c>
      <c r="D45" s="105">
        <f t="shared" si="65"/>
        <v>0</v>
      </c>
      <c r="E45" s="105">
        <f t="shared" ref="E45:K45" si="99">IFERROR(E31/(E10+E17+E24+E31),"")</f>
        <v>0.25638179800221977</v>
      </c>
      <c r="F45" s="105">
        <f t="shared" si="99"/>
        <v>0.2</v>
      </c>
      <c r="G45" s="105">
        <f t="shared" si="99"/>
        <v>0.33333333333333331</v>
      </c>
      <c r="H45" s="105">
        <f t="shared" si="99"/>
        <v>0.44444444444444442</v>
      </c>
      <c r="I45" s="105">
        <f t="shared" si="99"/>
        <v>0.70833333333333337</v>
      </c>
      <c r="J45" s="105">
        <f t="shared" si="99"/>
        <v>0.27091633466135456</v>
      </c>
      <c r="K45" s="105">
        <f t="shared" si="99"/>
        <v>0.43504531722054379</v>
      </c>
      <c r="L45" s="105">
        <f t="shared" ref="L45:T45" si="100">IFERROR(L31/(L10+L17+L24+L31),"")</f>
        <v>2.9069767441860465E-2</v>
      </c>
      <c r="M45" s="105">
        <f t="shared" si="100"/>
        <v>0.4375</v>
      </c>
      <c r="N45" s="105">
        <f t="shared" si="100"/>
        <v>0.20997269141296651</v>
      </c>
      <c r="O45" s="105">
        <f t="shared" si="100"/>
        <v>4.878048780487805E-2</v>
      </c>
      <c r="P45" s="105">
        <f t="shared" si="100"/>
        <v>0.2</v>
      </c>
      <c r="Q45" s="105">
        <f t="shared" si="100"/>
        <v>0.11180124223602485</v>
      </c>
      <c r="R45" s="105">
        <f t="shared" si="100"/>
        <v>0.1</v>
      </c>
      <c r="S45" s="105">
        <f t="shared" si="100"/>
        <v>0.49712313003452246</v>
      </c>
      <c r="T45" s="105">
        <f t="shared" si="100"/>
        <v>0</v>
      </c>
      <c r="U45" s="105">
        <f t="shared" ref="U45:AQ45" si="101">IFERROR(U31/(U10+U17+U24+U31),"")</f>
        <v>0.42857142857142855</v>
      </c>
      <c r="V45" s="105">
        <f t="shared" si="101"/>
        <v>0.1926776874941627</v>
      </c>
      <c r="W45" s="105">
        <f t="shared" si="101"/>
        <v>0.40320591861898891</v>
      </c>
      <c r="X45" s="105">
        <f t="shared" si="101"/>
        <v>0</v>
      </c>
      <c r="Y45" s="105">
        <f t="shared" si="101"/>
        <v>0</v>
      </c>
      <c r="Z45" s="105">
        <f t="shared" si="101"/>
        <v>0.13147826086956521</v>
      </c>
      <c r="AA45" s="105">
        <f t="shared" si="101"/>
        <v>0.625</v>
      </c>
      <c r="AB45" s="105">
        <f t="shared" si="101"/>
        <v>0</v>
      </c>
      <c r="AC45" s="105">
        <f t="shared" si="101"/>
        <v>0.1388888888888889</v>
      </c>
      <c r="AD45" s="105">
        <f t="shared" si="101"/>
        <v>0</v>
      </c>
      <c r="AE45" s="105">
        <f t="shared" si="101"/>
        <v>0</v>
      </c>
      <c r="AF45" s="105">
        <f t="shared" si="101"/>
        <v>0</v>
      </c>
      <c r="AG45" s="105">
        <f t="shared" si="101"/>
        <v>0.36206896551724138</v>
      </c>
      <c r="AH45" s="105">
        <f t="shared" si="101"/>
        <v>6.5157048940832726E-2</v>
      </c>
      <c r="AI45" s="105">
        <f t="shared" si="101"/>
        <v>0</v>
      </c>
      <c r="AJ45" s="105">
        <f t="shared" si="101"/>
        <v>0.22633136094674555</v>
      </c>
      <c r="AK45" s="105">
        <f t="shared" si="101"/>
        <v>0</v>
      </c>
      <c r="AL45" s="105">
        <f t="shared" si="101"/>
        <v>0.17917876399834093</v>
      </c>
      <c r="AM45" s="105">
        <f t="shared" si="101"/>
        <v>0.26865671641791045</v>
      </c>
      <c r="AN45" s="105">
        <f t="shared" si="101"/>
        <v>0.3517915309446254</v>
      </c>
      <c r="AO45" s="105">
        <f t="shared" si="101"/>
        <v>5.0799623706491062E-2</v>
      </c>
      <c r="AP45" s="105" t="str">
        <f t="shared" si="101"/>
        <v/>
      </c>
      <c r="AQ45" s="105">
        <f t="shared" si="101"/>
        <v>0</v>
      </c>
      <c r="AR45" s="105">
        <f t="shared" ref="AR45:AS45" si="102">IFERROR(AR31/(AR10+AR17+AR24+AR31),"")</f>
        <v>0</v>
      </c>
      <c r="AS45" s="105">
        <f t="shared" si="102"/>
        <v>0.13267813267813267</v>
      </c>
      <c r="AT45" s="105">
        <f t="shared" ref="AT45:AU45" si="103">IFERROR(AT31/(AT10+AT17+AT24+AT31),"")</f>
        <v>0.1930730669907337</v>
      </c>
      <c r="AU45" s="105">
        <f t="shared" si="103"/>
        <v>3.7447988904299581E-2</v>
      </c>
      <c r="AV45" s="105">
        <f t="shared" ref="AV45:AW45" si="104">IFERROR(AV31/(AV10+AV17+AV24+AV31),"")</f>
        <v>0.15384615384615385</v>
      </c>
      <c r="AW45" s="105">
        <f t="shared" si="104"/>
        <v>0.49649845993533259</v>
      </c>
      <c r="AX45" s="105">
        <f t="shared" ref="AX45:AY45" si="105">IFERROR(AX31/(AX10+AX17+AX24+AX31),"")</f>
        <v>0.10869565217391304</v>
      </c>
      <c r="AY45" s="105">
        <f t="shared" si="105"/>
        <v>0</v>
      </c>
      <c r="AZ45" s="105">
        <f t="shared" ref="AZ45:BA45" si="106">IFERROR(AZ31/(AZ10+AZ17+AZ24+AZ31),"")</f>
        <v>0</v>
      </c>
      <c r="BA45" s="105">
        <f t="shared" si="106"/>
        <v>8.6033839977057644E-2</v>
      </c>
      <c r="BB45" s="105">
        <f t="shared" ref="BB45:BC45" si="107">IFERROR(BB31/(BB10+BB17+BB24+BB31),"")</f>
        <v>0</v>
      </c>
      <c r="BC45" s="105">
        <f t="shared" si="107"/>
        <v>0</v>
      </c>
      <c r="BD45" s="105">
        <f t="shared" ref="BD45:BE45" si="108">IFERROR(BD31/(BD10+BD17+BD24+BD31),"")</f>
        <v>3.121387283236994E-2</v>
      </c>
      <c r="BE45" s="105">
        <f t="shared" si="108"/>
        <v>7.9646017699115043E-2</v>
      </c>
      <c r="BF45" s="105">
        <f t="shared" ref="BF45" si="109">IFERROR(BF31/(BF10+BF17+BF24+BF31),"")</f>
        <v>0.25961538461538464</v>
      </c>
      <c r="BG45" s="64">
        <f t="shared" ca="1" si="76"/>
        <v>0.39242385580737199</v>
      </c>
    </row>
    <row r="46" spans="1:59" ht="15" x14ac:dyDescent="0.2">
      <c r="B46" s="66" t="s">
        <v>77</v>
      </c>
      <c r="C46" s="105">
        <f t="shared" si="65"/>
        <v>0.23370949218554951</v>
      </c>
      <c r="D46" s="105">
        <f t="shared" si="65"/>
        <v>0.24376870786359695</v>
      </c>
      <c r="E46" s="105">
        <f t="shared" ref="E46:K46" si="110">IFERROR(E32/(E11+E18+E25+E32),"")</f>
        <v>0.24584577685887127</v>
      </c>
      <c r="F46" s="105">
        <f t="shared" si="110"/>
        <v>0.34410331970170799</v>
      </c>
      <c r="G46" s="105">
        <f t="shared" si="110"/>
        <v>0.28610444036351651</v>
      </c>
      <c r="H46" s="105">
        <f t="shared" si="110"/>
        <v>0.22706422018348624</v>
      </c>
      <c r="I46" s="105">
        <f t="shared" si="110"/>
        <v>0.25186012918699408</v>
      </c>
      <c r="J46" s="105">
        <f t="shared" si="110"/>
        <v>0.31951739986868022</v>
      </c>
      <c r="K46" s="105">
        <f t="shared" si="110"/>
        <v>0.43954978075050011</v>
      </c>
      <c r="L46" s="105">
        <f t="shared" ref="L46:T46" si="111">IFERROR(L32/(L11+L18+L25+L32),"")</f>
        <v>0.22768665967388194</v>
      </c>
      <c r="M46" s="105">
        <f t="shared" si="111"/>
        <v>0.20820707362772084</v>
      </c>
      <c r="N46" s="105">
        <f t="shared" si="111"/>
        <v>0.25167785234899331</v>
      </c>
      <c r="O46" s="105">
        <f t="shared" si="111"/>
        <v>0.21369796117690149</v>
      </c>
      <c r="P46" s="105">
        <f t="shared" si="111"/>
        <v>0.23538833167043008</v>
      </c>
      <c r="Q46" s="105">
        <f t="shared" si="111"/>
        <v>0.31438382296833267</v>
      </c>
      <c r="R46" s="105">
        <f t="shared" si="111"/>
        <v>0.3521501314556828</v>
      </c>
      <c r="S46" s="105">
        <f t="shared" si="111"/>
        <v>0.19930267138388966</v>
      </c>
      <c r="T46" s="105">
        <f t="shared" si="111"/>
        <v>0.2908733654041602</v>
      </c>
      <c r="U46" s="105">
        <f t="shared" ref="U46:AQ46" si="112">IFERROR(U32/(U11+U18+U25+U32),"")</f>
        <v>0.21417378147627797</v>
      </c>
      <c r="V46" s="105">
        <f t="shared" si="112"/>
        <v>0.26327531257661191</v>
      </c>
      <c r="W46" s="105">
        <f t="shared" si="112"/>
        <v>0.32269734462050503</v>
      </c>
      <c r="X46" s="105">
        <f t="shared" si="112"/>
        <v>0.25632676253332748</v>
      </c>
      <c r="Y46" s="105">
        <f t="shared" si="112"/>
        <v>0.24588076692630317</v>
      </c>
      <c r="Z46" s="105">
        <f t="shared" si="112"/>
        <v>0.25164554790849253</v>
      </c>
      <c r="AA46" s="105">
        <f t="shared" si="112"/>
        <v>0.19662006387613951</v>
      </c>
      <c r="AB46" s="105">
        <f t="shared" si="112"/>
        <v>0.23004676230482682</v>
      </c>
      <c r="AC46" s="105">
        <f t="shared" si="112"/>
        <v>0.22522961159676885</v>
      </c>
      <c r="AD46" s="105">
        <f t="shared" si="112"/>
        <v>0.24913652306621328</v>
      </c>
      <c r="AE46" s="105">
        <f t="shared" si="112"/>
        <v>0.19087533628298908</v>
      </c>
      <c r="AF46" s="105">
        <f t="shared" si="112"/>
        <v>0.25430808421368095</v>
      </c>
      <c r="AG46" s="105">
        <f t="shared" si="112"/>
        <v>0.28534980092630208</v>
      </c>
      <c r="AH46" s="105">
        <f t="shared" si="112"/>
        <v>0.48307542894140498</v>
      </c>
      <c r="AI46" s="105">
        <f t="shared" si="112"/>
        <v>0.22217332901014405</v>
      </c>
      <c r="AJ46" s="105">
        <f t="shared" si="112"/>
        <v>0.22155158538548206</v>
      </c>
      <c r="AK46" s="105">
        <f t="shared" si="112"/>
        <v>0.19944741394892451</v>
      </c>
      <c r="AL46" s="105">
        <f t="shared" si="112"/>
        <v>0.2740156868835909</v>
      </c>
      <c r="AM46" s="105">
        <f t="shared" si="112"/>
        <v>0.29357229407952207</v>
      </c>
      <c r="AN46" s="105">
        <f t="shared" si="112"/>
        <v>0.19784912225209553</v>
      </c>
      <c r="AO46" s="105">
        <f t="shared" si="112"/>
        <v>0.2471680902230699</v>
      </c>
      <c r="AP46" s="105">
        <f t="shared" si="112"/>
        <v>0.19249873003330134</v>
      </c>
      <c r="AQ46" s="105">
        <f t="shared" si="112"/>
        <v>0.24218549598739419</v>
      </c>
      <c r="AR46" s="105">
        <f t="shared" ref="AR46:AS46" si="113">IFERROR(AR32/(AR11+AR18+AR25+AR32),"")</f>
        <v>0.23144899529071841</v>
      </c>
      <c r="AS46" s="105">
        <f t="shared" si="113"/>
        <v>0.28320395201129145</v>
      </c>
      <c r="AT46" s="105">
        <f t="shared" ref="AT46:AU46" si="114">IFERROR(AT32/(AT11+AT18+AT25+AT32),"")</f>
        <v>0.32738204797840359</v>
      </c>
      <c r="AU46" s="105">
        <f t="shared" si="114"/>
        <v>0.36091902743698417</v>
      </c>
      <c r="AV46" s="105">
        <f t="shared" ref="AV46:AW46" si="115">IFERROR(AV32/(AV11+AV18+AV25+AV32),"")</f>
        <v>0.27907704152831914</v>
      </c>
      <c r="AW46" s="105">
        <f t="shared" si="115"/>
        <v>0.27732965977269841</v>
      </c>
      <c r="AX46" s="105">
        <f t="shared" ref="AX46:AY46" si="116">IFERROR(AX32/(AX11+AX18+AX25+AX32),"")</f>
        <v>0.24827184997604546</v>
      </c>
      <c r="AY46" s="105">
        <f t="shared" si="116"/>
        <v>0.27958738492254226</v>
      </c>
      <c r="AZ46" s="105">
        <f t="shared" ref="AZ46:BA46" si="117">IFERROR(AZ32/(AZ11+AZ18+AZ25+AZ32),"")</f>
        <v>0.24051552005808677</v>
      </c>
      <c r="BA46" s="105">
        <f t="shared" si="117"/>
        <v>0.28586299468561099</v>
      </c>
      <c r="BB46" s="105">
        <f t="shared" ref="BB46:BC46" si="118">IFERROR(BB32/(BB11+BB18+BB25+BB32),"")</f>
        <v>0.25906145852739654</v>
      </c>
      <c r="BC46" s="105">
        <f t="shared" si="118"/>
        <v>0.29530035390297804</v>
      </c>
      <c r="BD46" s="105">
        <f t="shared" ref="BD46:BE46" si="119">IFERROR(BD32/(BD11+BD18+BD25+BD32),"")</f>
        <v>0.26093690182020673</v>
      </c>
      <c r="BE46" s="105">
        <f t="shared" si="119"/>
        <v>0.30452876376988985</v>
      </c>
      <c r="BF46" s="105">
        <f t="shared" ref="BF46" si="120">IFERROR(BF32/(BF11+BF18+BF25+BF32),"")</f>
        <v>0.21756960932441183</v>
      </c>
      <c r="BG46" s="64">
        <f t="shared" ca="1" si="76"/>
        <v>0.28027025802999472</v>
      </c>
    </row>
    <row r="47" spans="1:59" ht="20.100000000000001" customHeight="1" x14ac:dyDescent="0.2">
      <c r="B47" s="70" t="s">
        <v>25</v>
      </c>
      <c r="C47" s="64">
        <f t="shared" si="65"/>
        <v>0.25874493572328994</v>
      </c>
      <c r="D47" s="64">
        <f t="shared" si="65"/>
        <v>0.33285611255234177</v>
      </c>
      <c r="E47" s="64">
        <f t="shared" ref="E47:K47" si="121">IFERROR(E33/(E12+E19+E26+E33),"")</f>
        <v>0.35421202255644102</v>
      </c>
      <c r="F47" s="64">
        <f t="shared" si="121"/>
        <v>0.30781171226152254</v>
      </c>
      <c r="G47" s="64">
        <f t="shared" si="121"/>
        <v>0.29977484381771863</v>
      </c>
      <c r="H47" s="64">
        <f t="shared" si="121"/>
        <v>0.24100759341164535</v>
      </c>
      <c r="I47" s="64">
        <f t="shared" si="121"/>
        <v>0.30513899458346389</v>
      </c>
      <c r="J47" s="64">
        <f t="shared" si="121"/>
        <v>0.3067088686154037</v>
      </c>
      <c r="K47" s="64">
        <f t="shared" si="121"/>
        <v>0.38910352559732131</v>
      </c>
      <c r="L47" s="64">
        <f t="shared" ref="L47:T47" si="122">IFERROR(L33/(L12+L19+L26+L33),"")</f>
        <v>0.28605350408374808</v>
      </c>
      <c r="M47" s="64">
        <f t="shared" si="122"/>
        <v>0.29511158697761569</v>
      </c>
      <c r="N47" s="64">
        <f t="shared" si="122"/>
        <v>0.27526450527220325</v>
      </c>
      <c r="O47" s="64">
        <f t="shared" si="122"/>
        <v>0.23924229827202662</v>
      </c>
      <c r="P47" s="64">
        <f t="shared" si="122"/>
        <v>0.24603739721618009</v>
      </c>
      <c r="Q47" s="64">
        <f t="shared" si="122"/>
        <v>0.31270172773875071</v>
      </c>
      <c r="R47" s="64">
        <f t="shared" si="122"/>
        <v>0.31164447777986126</v>
      </c>
      <c r="S47" s="64">
        <f t="shared" si="122"/>
        <v>0.25828168188290479</v>
      </c>
      <c r="T47" s="64">
        <f t="shared" si="122"/>
        <v>0.27437153250553781</v>
      </c>
      <c r="U47" s="64">
        <f t="shared" ref="U47:AQ47" si="123">IFERROR(U33/(U12+U19+U26+U33),"")</f>
        <v>0.2710428227285257</v>
      </c>
      <c r="V47" s="64">
        <f t="shared" si="123"/>
        <v>0.27460188782974126</v>
      </c>
      <c r="W47" s="64">
        <f t="shared" si="123"/>
        <v>0.31818047599362193</v>
      </c>
      <c r="X47" s="64">
        <f t="shared" si="123"/>
        <v>0.23110241397179962</v>
      </c>
      <c r="Y47" s="64">
        <f t="shared" si="123"/>
        <v>0.27121823405934109</v>
      </c>
      <c r="Z47" s="64">
        <f t="shared" si="123"/>
        <v>0.27717473126373793</v>
      </c>
      <c r="AA47" s="64">
        <f t="shared" si="123"/>
        <v>0.22481030697531101</v>
      </c>
      <c r="AB47" s="64">
        <f t="shared" si="123"/>
        <v>0.25463589743589743</v>
      </c>
      <c r="AC47" s="64">
        <f t="shared" si="123"/>
        <v>0.28126737830102949</v>
      </c>
      <c r="AD47" s="64">
        <f t="shared" si="123"/>
        <v>0.25867850652878471</v>
      </c>
      <c r="AE47" s="64">
        <f t="shared" si="123"/>
        <v>0.27177057197193677</v>
      </c>
      <c r="AF47" s="64">
        <f t="shared" si="123"/>
        <v>0.21054971393227154</v>
      </c>
      <c r="AG47" s="64">
        <f t="shared" si="123"/>
        <v>0.23552085531406064</v>
      </c>
      <c r="AH47" s="64">
        <f t="shared" si="123"/>
        <v>0.40869807388242058</v>
      </c>
      <c r="AI47" s="64">
        <f t="shared" si="123"/>
        <v>0.22512373556418419</v>
      </c>
      <c r="AJ47" s="64">
        <f t="shared" si="123"/>
        <v>0.19581486404200849</v>
      </c>
      <c r="AK47" s="64">
        <f t="shared" si="123"/>
        <v>0.25090366572879014</v>
      </c>
      <c r="AL47" s="64">
        <f t="shared" si="123"/>
        <v>0.27967642465259701</v>
      </c>
      <c r="AM47" s="64">
        <f t="shared" si="123"/>
        <v>0.3466792703211205</v>
      </c>
      <c r="AN47" s="64">
        <f t="shared" si="123"/>
        <v>0.23430280929705616</v>
      </c>
      <c r="AO47" s="64">
        <f t="shared" si="123"/>
        <v>0.29641544395019404</v>
      </c>
      <c r="AP47" s="64">
        <f t="shared" si="123"/>
        <v>0.21387663565259296</v>
      </c>
      <c r="AQ47" s="64">
        <f t="shared" si="123"/>
        <v>0.25688967865202111</v>
      </c>
      <c r="AR47" s="64">
        <f t="shared" ref="AR47:AS47" si="124">IFERROR(AR33/(AR12+AR19+AR26+AR33),"")</f>
        <v>0.23142731545666656</v>
      </c>
      <c r="AS47" s="64">
        <f t="shared" si="124"/>
        <v>0.26231141328348856</v>
      </c>
      <c r="AT47" s="64">
        <f t="shared" ref="AT47:AU47" si="125">IFERROR(AT33/(AT12+AT19+AT26+AT33),"")</f>
        <v>0.29503243257913642</v>
      </c>
      <c r="AU47" s="64">
        <f t="shared" si="125"/>
        <v>0.278779343453599</v>
      </c>
      <c r="AV47" s="64">
        <f t="shared" ref="AV47:AW47" si="126">IFERROR(AV33/(AV12+AV19+AV26+AV33),"")</f>
        <v>0.20701129856059433</v>
      </c>
      <c r="AW47" s="64">
        <f t="shared" si="126"/>
        <v>0.38165309224114413</v>
      </c>
      <c r="AX47" s="64">
        <f t="shared" ref="AX47:AY47" si="127">IFERROR(AX33/(AX12+AX19+AX26+AX33),"")</f>
        <v>0.2414919216225507</v>
      </c>
      <c r="AY47" s="64">
        <f t="shared" si="127"/>
        <v>0.24725328337529029</v>
      </c>
      <c r="AZ47" s="64">
        <f t="shared" ref="AZ47:BA47" si="128">IFERROR(AZ33/(AZ12+AZ19+AZ26+AZ33),"")</f>
        <v>0.22203081207490583</v>
      </c>
      <c r="BA47" s="64">
        <f t="shared" si="128"/>
        <v>0.24947874676822995</v>
      </c>
      <c r="BB47" s="64">
        <f t="shared" ref="BB47:BC47" si="129">IFERROR(BB33/(BB12+BB19+BB26+BB33),"")</f>
        <v>0.21720382817205741</v>
      </c>
      <c r="BC47" s="64">
        <f t="shared" si="129"/>
        <v>0.29385985274045739</v>
      </c>
      <c r="BD47" s="64">
        <f t="shared" ref="BD47:BE47" si="130">IFERROR(BD33/(BD12+BD19+BD26+BD33),"")</f>
        <v>0.23922827307532471</v>
      </c>
      <c r="BE47" s="64">
        <f t="shared" si="130"/>
        <v>0.33771438675075144</v>
      </c>
      <c r="BF47" s="64">
        <f t="shared" ref="BF47" si="131">IFERROR(BF33/(BF12+BF19+BF26+BF33),"")</f>
        <v>0.34229511350519432</v>
      </c>
      <c r="BG47" s="64">
        <f t="shared" ca="1" si="76"/>
        <v>0.27712708509159084</v>
      </c>
    </row>
    <row r="48" spans="1:59" ht="20.100000000000001" customHeight="1" x14ac:dyDescent="0.2">
      <c r="A48" s="190" t="s">
        <v>97</v>
      </c>
    </row>
    <row r="49" spans="1:2" ht="20.100000000000001" customHeight="1" x14ac:dyDescent="0.2">
      <c r="A49" s="200" t="s">
        <v>96</v>
      </c>
    </row>
    <row r="50" spans="1:2" ht="20.100000000000001" customHeight="1" x14ac:dyDescent="0.2">
      <c r="A50" s="234" t="s">
        <v>117</v>
      </c>
    </row>
    <row r="51" spans="1:2" ht="20.100000000000001" customHeight="1" x14ac:dyDescent="0.2">
      <c r="A51" s="235" t="s">
        <v>95</v>
      </c>
    </row>
    <row r="57" spans="1:2" ht="20.100000000000001" customHeight="1" x14ac:dyDescent="0.2">
      <c r="B57" s="6" t="s">
        <v>26</v>
      </c>
    </row>
    <row r="58" spans="1:2" ht="20.100000000000001" customHeight="1" x14ac:dyDescent="0.2">
      <c r="B58" s="6" t="s">
        <v>74</v>
      </c>
    </row>
    <row r="59" spans="1:2" ht="20.100000000000001" customHeight="1" x14ac:dyDescent="0.2">
      <c r="B59" s="6" t="s">
        <v>31</v>
      </c>
    </row>
    <row r="62" spans="1:2" ht="20.100000000000001" customHeight="1" x14ac:dyDescent="0.2">
      <c r="B62" s="90" t="s">
        <v>91</v>
      </c>
    </row>
    <row r="63" spans="1:2" ht="20.100000000000001" customHeight="1" x14ac:dyDescent="0.2">
      <c r="B63" s="92" t="s">
        <v>26</v>
      </c>
    </row>
    <row r="64" spans="1:2" ht="20.100000000000001" customHeight="1" x14ac:dyDescent="0.2">
      <c r="B64" s="94"/>
    </row>
    <row r="65" spans="2:2" ht="20.100000000000001" customHeight="1" x14ac:dyDescent="0.2">
      <c r="B65" s="96" t="s">
        <v>31</v>
      </c>
    </row>
    <row r="66" spans="2:2" ht="20.100000000000001" customHeight="1" x14ac:dyDescent="0.2">
      <c r="B66" s="99"/>
    </row>
  </sheetData>
  <conditionalFormatting sqref="C35">
    <cfRule type="colorScale" priority="2323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C36">
    <cfRule type="colorScale" priority="23239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C37">
    <cfRule type="colorScale" priority="2324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C38">
    <cfRule type="colorScale" priority="23241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C39">
    <cfRule type="colorScale" priority="23242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C42">
    <cfRule type="colorScale" priority="23243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C43">
    <cfRule type="colorScale" priority="23244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C44">
    <cfRule type="colorScale" priority="23245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C45">
    <cfRule type="colorScale" priority="23246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C46">
    <cfRule type="colorScale" priority="23247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C47">
    <cfRule type="colorScale" priority="23248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C28:I32 C33:BE33">
    <cfRule type="expression" dxfId="37" priority="16978">
      <formula>AND(C28&gt;#REF!,C7&lt;#REF!)</formula>
    </cfRule>
  </conditionalFormatting>
  <conditionalFormatting sqref="C28:S32">
    <cfRule type="expression" dxfId="36" priority="16985">
      <formula>AND(C28&lt;#REF!,C7&gt;#REF!)</formula>
    </cfRule>
    <cfRule type="expression" dxfId="35" priority="16986">
      <formula>AND(C28&gt;#REF!,C7&lt;#REF!)</formula>
    </cfRule>
  </conditionalFormatting>
  <conditionalFormatting sqref="C33:BE33 C28:I32">
    <cfRule type="expression" dxfId="34" priority="16977">
      <formula>AND(C28&lt;#REF!,C7&gt;#REF!)</formula>
    </cfRule>
  </conditionalFormatting>
  <conditionalFormatting sqref="C33:BE33">
    <cfRule type="expression" dxfId="33" priority="16975">
      <formula>AND(C33&lt;#REF!,C12&gt;#REF!)</formula>
    </cfRule>
    <cfRule type="expression" dxfId="32" priority="16976">
      <formula>AND(C33&gt;#REF!,C12&lt;#REF!)</formula>
    </cfRule>
  </conditionalFormatting>
  <conditionalFormatting sqref="C40:BG40">
    <cfRule type="expression" dxfId="31" priority="20">
      <formula>AND(C40&lt;#REF!,C19&gt;#REF!)</formula>
    </cfRule>
    <cfRule type="expression" dxfId="30" priority="21">
      <formula>AND(C40&gt;#REF!,C19&lt;#REF!)</formula>
    </cfRule>
  </conditionalFormatting>
  <conditionalFormatting sqref="D35">
    <cfRule type="colorScale" priority="2325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D36">
    <cfRule type="colorScale" priority="23253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D37">
    <cfRule type="colorScale" priority="2325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D38">
    <cfRule type="colorScale" priority="23255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D39">
    <cfRule type="colorScale" priority="23256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D42">
    <cfRule type="colorScale" priority="23257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D43">
    <cfRule type="colorScale" priority="23258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D44">
    <cfRule type="colorScale" priority="23259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D45">
    <cfRule type="colorScale" priority="23260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D46">
    <cfRule type="colorScale" priority="23261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D47">
    <cfRule type="colorScale" priority="23262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D40:BF40">
    <cfRule type="expression" dxfId="29" priority="19">
      <formula>AND(D40&gt;C40,D19&lt;C19)</formula>
    </cfRule>
    <cfRule type="expression" dxfId="28" priority="18">
      <formula>AND(D40&lt;C40,D19&gt;C19)</formula>
    </cfRule>
  </conditionalFormatting>
  <conditionalFormatting sqref="E35:K35">
    <cfRule type="colorScale" priority="23265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E36:K36">
    <cfRule type="colorScale" priority="23266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E37:K37">
    <cfRule type="colorScale" priority="23267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E38:K38">
    <cfRule type="colorScale" priority="23268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E39:K39">
    <cfRule type="colorScale" priority="23269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E42:K42">
    <cfRule type="colorScale" priority="23270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E43:K43">
    <cfRule type="colorScale" priority="23271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E44:K44">
    <cfRule type="colorScale" priority="23272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E45:K45">
    <cfRule type="colorScale" priority="23273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E46:K46">
    <cfRule type="colorScale" priority="2327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E47:K47">
    <cfRule type="colorScale" priority="23275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J28:S32">
    <cfRule type="expression" dxfId="27" priority="17016">
      <formula>AND(J28&gt;#REF!,J7&lt;#REF!)</formula>
    </cfRule>
    <cfRule type="expression" dxfId="26" priority="17015">
      <formula>AND(J28&lt;#REF!,J7&gt;#REF!)</formula>
    </cfRule>
  </conditionalFormatting>
  <conditionalFormatting sqref="L35:W35">
    <cfRule type="colorScale" priority="23277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L36:W36">
    <cfRule type="colorScale" priority="23278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L37:W37">
    <cfRule type="colorScale" priority="23279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L38:W38">
    <cfRule type="colorScale" priority="23280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L39:W39">
    <cfRule type="colorScale" priority="23281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L42:W42">
    <cfRule type="colorScale" priority="23282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L43:W43">
    <cfRule type="colorScale" priority="23283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L44:W44">
    <cfRule type="colorScale" priority="23284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L45:W45">
    <cfRule type="colorScale" priority="23285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L46:W46">
    <cfRule type="colorScale" priority="2328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L47:W47 BG47">
    <cfRule type="colorScale" priority="252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T28:W30 T31:BE32">
    <cfRule type="expression" dxfId="25" priority="17024">
      <formula>AND(T28&gt;#REF!,T7&lt;#REF!)</formula>
    </cfRule>
    <cfRule type="expression" dxfId="24" priority="17023">
      <formula>AND(T28&lt;#REF!,T7&gt;#REF!)</formula>
    </cfRule>
    <cfRule type="expression" dxfId="23" priority="17032">
      <formula>AND(T28&gt;#REF!,T7&lt;#REF!)</formula>
    </cfRule>
    <cfRule type="expression" dxfId="22" priority="17031">
      <formula>AND(T28&lt;#REF!,T7&gt;#REF!)</formula>
    </cfRule>
  </conditionalFormatting>
  <conditionalFormatting sqref="V40">
    <cfRule type="expression" dxfId="21" priority="17248">
      <formula>AND(V40&gt;T40,V19&lt;T19)</formula>
    </cfRule>
    <cfRule type="expression" dxfId="20" priority="17247">
      <formula>AND(V40&lt;T40,V19&gt;T19)</formula>
    </cfRule>
  </conditionalFormatting>
  <conditionalFormatting sqref="W40:BF40">
    <cfRule type="expression" dxfId="19" priority="23">
      <formula>AND(W40&gt;T40,W19&lt;T19)</formula>
    </cfRule>
    <cfRule type="expression" dxfId="18" priority="22">
      <formula>AND(W40&lt;T40,W19&gt;T19)</formula>
    </cfRule>
  </conditionalFormatting>
  <conditionalFormatting sqref="X35">
    <cfRule type="colorScale" priority="2329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X36">
    <cfRule type="colorScale" priority="23293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X37">
    <cfRule type="colorScale" priority="2329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X38">
    <cfRule type="colorScale" priority="23295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X39">
    <cfRule type="colorScale" priority="23296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X42">
    <cfRule type="colorScale" priority="23297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X43">
    <cfRule type="colorScale" priority="23298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X44">
    <cfRule type="colorScale" priority="23299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X45">
    <cfRule type="colorScale" priority="23300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X46">
    <cfRule type="colorScale" priority="23301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X47">
    <cfRule type="colorScale" priority="23302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Y35">
    <cfRule type="colorScale" priority="23303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Y36">
    <cfRule type="colorScale" priority="23304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Y37">
    <cfRule type="colorScale" priority="23305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Y38">
    <cfRule type="colorScale" priority="23306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Y39">
    <cfRule type="colorScale" priority="23307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Y42">
    <cfRule type="colorScale" priority="23308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Y43">
    <cfRule type="colorScale" priority="23309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Y44">
    <cfRule type="colorScale" priority="23310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Y45">
    <cfRule type="colorScale" priority="23311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Y46">
    <cfRule type="colorScale" priority="2331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Y47">
    <cfRule type="colorScale" priority="23313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Z35">
    <cfRule type="colorScale" priority="2331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Z36">
    <cfRule type="colorScale" priority="23315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Z37">
    <cfRule type="colorScale" priority="2331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Z38">
    <cfRule type="colorScale" priority="23317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Z39">
    <cfRule type="colorScale" priority="23318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Z42">
    <cfRule type="colorScale" priority="23319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Z43">
    <cfRule type="colorScale" priority="23320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Z44">
    <cfRule type="colorScale" priority="23321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Z45">
    <cfRule type="colorScale" priority="23322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Z46">
    <cfRule type="colorScale" priority="23323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Z47">
    <cfRule type="colorScale" priority="23324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A35">
    <cfRule type="colorScale" priority="23325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A36">
    <cfRule type="colorScale" priority="23326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A37">
    <cfRule type="colorScale" priority="23327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A38">
    <cfRule type="colorScale" priority="23328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A39">
    <cfRule type="colorScale" priority="23329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A42">
    <cfRule type="colorScale" priority="23330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A43">
    <cfRule type="colorScale" priority="23331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A44">
    <cfRule type="colorScale" priority="23332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A45">
    <cfRule type="colorScale" priority="23333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A46">
    <cfRule type="colorScale" priority="2333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A47">
    <cfRule type="colorScale" priority="23335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B35">
    <cfRule type="colorScale" priority="23336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B36">
    <cfRule type="colorScale" priority="23337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B37">
    <cfRule type="colorScale" priority="23338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B38">
    <cfRule type="colorScale" priority="23339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B39">
    <cfRule type="colorScale" priority="23340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B42">
    <cfRule type="colorScale" priority="23341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B43">
    <cfRule type="colorScale" priority="23342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B44">
    <cfRule type="colorScale" priority="23343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B45">
    <cfRule type="colorScale" priority="23344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B46">
    <cfRule type="colorScale" priority="23345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B47">
    <cfRule type="colorScale" priority="23346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C35">
    <cfRule type="colorScale" priority="23347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C36">
    <cfRule type="colorScale" priority="23348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C37">
    <cfRule type="colorScale" priority="23349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C38">
    <cfRule type="colorScale" priority="23350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C39">
    <cfRule type="colorScale" priority="23351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C42">
    <cfRule type="colorScale" priority="23352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C43">
    <cfRule type="colorScale" priority="23353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C44">
    <cfRule type="colorScale" priority="23354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C45">
    <cfRule type="colorScale" priority="23355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C46">
    <cfRule type="colorScale" priority="2335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C47">
    <cfRule type="colorScale" priority="23357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D35">
    <cfRule type="colorScale" priority="2335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D36">
    <cfRule type="colorScale" priority="23359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D37">
    <cfRule type="colorScale" priority="2336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D38">
    <cfRule type="colorScale" priority="23361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D39">
    <cfRule type="colorScale" priority="23362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D42">
    <cfRule type="colorScale" priority="23363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D43">
    <cfRule type="colorScale" priority="23364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D44">
    <cfRule type="colorScale" priority="23365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D45">
    <cfRule type="colorScale" priority="23366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D46">
    <cfRule type="colorScale" priority="23367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D47">
    <cfRule type="colorScale" priority="23368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E35">
    <cfRule type="colorScale" priority="23369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E36">
    <cfRule type="colorScale" priority="23370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E37">
    <cfRule type="colorScale" priority="23371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E38">
    <cfRule type="colorScale" priority="23372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E39">
    <cfRule type="colorScale" priority="23373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E42">
    <cfRule type="colorScale" priority="23374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E43">
    <cfRule type="colorScale" priority="23375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E44">
    <cfRule type="colorScale" priority="23376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E45">
    <cfRule type="colorScale" priority="23377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E46">
    <cfRule type="colorScale" priority="2337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E47">
    <cfRule type="colorScale" priority="23379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F35:AG35">
    <cfRule type="colorScale" priority="2338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F36:AG36">
    <cfRule type="colorScale" priority="23381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F37:AG37">
    <cfRule type="colorScale" priority="2338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F38:AG38">
    <cfRule type="colorScale" priority="23383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F39:AG39">
    <cfRule type="colorScale" priority="23384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F42:AG42">
    <cfRule type="colorScale" priority="23385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F43:AG43">
    <cfRule type="colorScale" priority="23386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F44:AG44">
    <cfRule type="colorScale" priority="23387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F45:AG45">
    <cfRule type="colorScale" priority="23388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F46:AG46">
    <cfRule type="colorScale" priority="23389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F47:AG47">
    <cfRule type="colorScale" priority="23390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H35">
    <cfRule type="colorScale" priority="23391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H36">
    <cfRule type="colorScale" priority="23392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H37">
    <cfRule type="colorScale" priority="23393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H38">
    <cfRule type="colorScale" priority="23394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H39">
    <cfRule type="colorScale" priority="23395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H42">
    <cfRule type="colorScale" priority="23396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H43">
    <cfRule type="colorScale" priority="23397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H44">
    <cfRule type="colorScale" priority="23398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H45">
    <cfRule type="colorScale" priority="23399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H46">
    <cfRule type="colorScale" priority="23400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H47">
    <cfRule type="colorScale" priority="23401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I35">
    <cfRule type="colorScale" priority="2340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I36">
    <cfRule type="colorScale" priority="23403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I37">
    <cfRule type="colorScale" priority="2340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I38">
    <cfRule type="colorScale" priority="23405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I39">
    <cfRule type="colorScale" priority="23406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I42">
    <cfRule type="colorScale" priority="23407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I43">
    <cfRule type="colorScale" priority="23408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I44">
    <cfRule type="colorScale" priority="23409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I45">
    <cfRule type="colorScale" priority="23410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I46">
    <cfRule type="colorScale" priority="23411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I47">
    <cfRule type="colorScale" priority="23412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J35:AK35">
    <cfRule type="colorScale" priority="23417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J36:AK36">
    <cfRule type="colorScale" priority="23418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J37:AK37">
    <cfRule type="colorScale" priority="23419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J38:AK38">
    <cfRule type="colorScale" priority="23420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J39:AK39">
    <cfRule type="colorScale" priority="23421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J42:AK42">
    <cfRule type="colorScale" priority="23422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J43:AK43">
    <cfRule type="colorScale" priority="23423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J44:AK44">
    <cfRule type="colorScale" priority="23424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J45:AK45">
    <cfRule type="colorScale" priority="23425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J46:AK46">
    <cfRule type="colorScale" priority="2342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J47:AK47">
    <cfRule type="colorScale" priority="23427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L35:BF35">
    <cfRule type="colorScale" priority="2342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L36:BF36">
    <cfRule type="colorScale" priority="23429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L37:BF37">
    <cfRule type="colorScale" priority="2343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L38:BF38">
    <cfRule type="colorScale" priority="23431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L39:BF39">
    <cfRule type="colorScale" priority="23432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L42:BF42">
    <cfRule type="colorScale" priority="23433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L43:BF43">
    <cfRule type="colorScale" priority="23434">
      <colorScale>
        <cfvo type="min"/>
        <cfvo type="percentile" val="50"/>
        <cfvo type="formula" val="$BG$43"/>
        <color theme="5" tint="0.39997558519241921"/>
        <color theme="5" tint="0.79998168889431442"/>
        <color rgb="FF00B050"/>
      </colorScale>
    </cfRule>
  </conditionalFormatting>
  <conditionalFormatting sqref="AL44:BF44">
    <cfRule type="colorScale" priority="23435">
      <colorScale>
        <cfvo type="min"/>
        <cfvo type="percentile" val="50"/>
        <cfvo type="formula" val="$BG$44"/>
        <color theme="5" tint="0.39997558519241921"/>
        <color theme="5" tint="0.59999389629810485"/>
        <color rgb="FF00B050"/>
      </colorScale>
    </cfRule>
  </conditionalFormatting>
  <conditionalFormatting sqref="AL45:BF45">
    <cfRule type="colorScale" priority="23436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L46:BF46">
    <cfRule type="colorScale" priority="23437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L47:BF47">
    <cfRule type="colorScale" priority="23438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BF28:BF32">
    <cfRule type="expression" dxfId="17" priority="3">
      <formula>AND(BF28&lt;#REF!,BF7&gt;#REF!)</formula>
    </cfRule>
    <cfRule type="expression" dxfId="16" priority="4">
      <formula>AND(BF28&gt;#REF!,BF7&lt;#REF!)</formula>
    </cfRule>
  </conditionalFormatting>
  <conditionalFormatting sqref="BF33">
    <cfRule type="expression" dxfId="15" priority="2">
      <formula>AND(BF33&gt;BE33,BF12&lt;BE12)</formula>
    </cfRule>
    <cfRule type="expression" dxfId="14" priority="1">
      <formula>AND(BF33&lt;BE33,BF12&gt;BE12)</formula>
    </cfRule>
    <cfRule type="expression" dxfId="13" priority="6">
      <formula>AND(BF33&gt;BC33,BF12&lt;BC12)</formula>
    </cfRule>
    <cfRule type="expression" dxfId="12" priority="5">
      <formula>AND(BF33&lt;BC33,BF12&gt;BC12)</formula>
    </cfRule>
  </conditionalFormatting>
  <pageMargins left="0.25" right="0.17" top="0.3" bottom="0.38" header="0.18" footer="0.17"/>
  <pageSetup paperSize="9" scale="97" orientation="landscape" r:id="rId1"/>
  <headerFooter>
    <oddFooter>&amp;L&amp;8Report Date: &amp;D&amp;T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>
    <tabColor rgb="FF92D050"/>
    <pageSetUpPr fitToPage="1"/>
  </sheetPr>
  <dimension ref="A1:BK66"/>
  <sheetViews>
    <sheetView showGridLines="0" zoomScale="80" zoomScaleNormal="80" workbookViewId="0">
      <pane xSplit="2" topLeftCell="AS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Row="1" outlineLevelCol="1" x14ac:dyDescent="0.2"/>
  <cols>
    <col min="1" max="1" width="15.42578125" style="6" customWidth="1"/>
    <col min="2" max="2" width="10.28515625" style="6" bestFit="1" customWidth="1"/>
    <col min="3" max="14" width="10.7109375" style="5" hidden="1" customWidth="1" outlineLevel="1"/>
    <col min="15" max="23" width="9.85546875" style="5" hidden="1" customWidth="1" outlineLevel="1"/>
    <col min="24" max="38" width="9.7109375" style="5" hidden="1" customWidth="1" outlineLevel="1"/>
    <col min="39" max="58" width="9.7109375" style="5" customWidth="1" outlineLevel="1"/>
    <col min="59" max="59" width="11.5703125" style="23" customWidth="1"/>
    <col min="60" max="60" width="4.85546875" style="5" bestFit="1" customWidth="1"/>
    <col min="61" max="61" width="9.140625" style="6"/>
    <col min="62" max="62" width="11.7109375" style="6" bestFit="1" customWidth="1"/>
    <col min="63" max="16384" width="9.140625" style="6"/>
  </cols>
  <sheetData>
    <row r="1" spans="1:62" ht="20.100000000000001" customHeight="1" x14ac:dyDescent="0.2">
      <c r="A1" s="4" t="s">
        <v>80</v>
      </c>
      <c r="B1" s="4"/>
    </row>
    <row r="2" spans="1:62" ht="20.100000000000001" customHeight="1" x14ac:dyDescent="0.2">
      <c r="A2" s="187" t="s">
        <v>207</v>
      </c>
      <c r="BG2" s="56"/>
    </row>
    <row r="3" spans="1:62" ht="2.25" customHeight="1" x14ac:dyDescent="0.2">
      <c r="BI3" s="8"/>
      <c r="BJ3" s="8"/>
    </row>
    <row r="4" spans="1:62" ht="15" x14ac:dyDescent="0.2">
      <c r="A4" s="9" t="s">
        <v>16</v>
      </c>
      <c r="BI4" s="8"/>
      <c r="BJ4" s="8"/>
    </row>
    <row r="5" spans="1:62" s="290" customFormat="1" ht="26.25" customHeight="1" x14ac:dyDescent="0.2">
      <c r="B5" s="294" t="s">
        <v>17</v>
      </c>
      <c r="C5" s="294" t="str">
        <f>'Express-Total'!C5</f>
        <v>Jan'21</v>
      </c>
      <c r="D5" s="294" t="str">
        <f>'Express-Total'!D5</f>
        <v>Feb'21</v>
      </c>
      <c r="E5" s="294" t="str">
        <f>'Express-Total'!E5</f>
        <v>Mar'21</v>
      </c>
      <c r="F5" s="294" t="str">
        <f>'Express-Total'!F5</f>
        <v>Apr'21</v>
      </c>
      <c r="G5" s="294" t="str">
        <f>'Express-Total'!G5</f>
        <v>May'21</v>
      </c>
      <c r="H5" s="294" t="str">
        <f>'Express-Total'!H5</f>
        <v>Jun'21</v>
      </c>
      <c r="I5" s="294" t="str">
        <f>'Express-Total'!I5</f>
        <v>Jul'21</v>
      </c>
      <c r="J5" s="294" t="str">
        <f>'Express-Total'!J5</f>
        <v>Aug'21</v>
      </c>
      <c r="K5" s="294" t="str">
        <f>'Express-Total'!K5</f>
        <v>Sep'21</v>
      </c>
      <c r="L5" s="294" t="str">
        <f>'Express-Total'!L5</f>
        <v>Oct'21</v>
      </c>
      <c r="M5" s="294" t="str">
        <f>'Express-Total'!M5</f>
        <v>Nov'21</v>
      </c>
      <c r="N5" s="294" t="str">
        <f>'Express-Total'!N5</f>
        <v>Dec'21</v>
      </c>
      <c r="O5" s="294" t="str">
        <f>'Express-Total'!O5</f>
        <v>Jan'22</v>
      </c>
      <c r="P5" s="294" t="str">
        <f>'Express-Total'!P5</f>
        <v>Feb'22</v>
      </c>
      <c r="Q5" s="294" t="str">
        <f>'Express-Total'!Q5</f>
        <v>Mar'22</v>
      </c>
      <c r="R5" s="294" t="str">
        <f>'Express-Total'!R5</f>
        <v>Apr'22</v>
      </c>
      <c r="S5" s="294" t="str">
        <f>'Express-Total'!S5</f>
        <v>May'22</v>
      </c>
      <c r="T5" s="294" t="str">
        <f>'Express-Total'!T5</f>
        <v>Jun'22</v>
      </c>
      <c r="U5" s="294" t="str">
        <f>'Express-Total'!U5</f>
        <v>Jul'22</v>
      </c>
      <c r="V5" s="294" t="str">
        <f>'Express-Total'!V5</f>
        <v>Aug'22</v>
      </c>
      <c r="W5" s="294" t="str">
        <f>'Express-Total'!W5</f>
        <v>Sep'22</v>
      </c>
      <c r="X5" s="300" t="str">
        <f>'Express-Total'!X5</f>
        <v>Oct'22</v>
      </c>
      <c r="Y5" s="300" t="str">
        <f>'Express-Total'!Y5</f>
        <v>Nov'22</v>
      </c>
      <c r="Z5" s="300" t="str">
        <f>'Express-Total'!Z5</f>
        <v>Dec'22</v>
      </c>
      <c r="AA5" s="300" t="str">
        <f>'Express-Total'!AA5</f>
        <v>Jan'23</v>
      </c>
      <c r="AB5" s="300" t="str">
        <f>'Express-Total'!AB5</f>
        <v>Feb'23</v>
      </c>
      <c r="AC5" s="300" t="str">
        <f>'Express-Total'!AC5</f>
        <v>Mar'23</v>
      </c>
      <c r="AD5" s="300" t="str">
        <f>'Express-Total'!AD5</f>
        <v>Apr'23</v>
      </c>
      <c r="AE5" s="300" t="str">
        <f>'Express-Total'!AE5</f>
        <v>May'23</v>
      </c>
      <c r="AF5" s="300" t="str">
        <f>'Express-Total'!AF5</f>
        <v>Jun'23</v>
      </c>
      <c r="AG5" s="300" t="str">
        <f>'Express-Total'!AG5</f>
        <v>Jul'23</v>
      </c>
      <c r="AH5" s="300" t="str">
        <f>'Express-Total'!AH5</f>
        <v>Aug'23</v>
      </c>
      <c r="AI5" s="300" t="str">
        <f>'Express-Total'!AI5</f>
        <v>Sep'23</v>
      </c>
      <c r="AJ5" s="300" t="str">
        <f>'Express-Total'!AJ5</f>
        <v>Oct'23</v>
      </c>
      <c r="AK5" s="300" t="str">
        <f>'Express-Total'!AK5</f>
        <v>Nov'23</v>
      </c>
      <c r="AL5" s="300" t="str">
        <f>'Express-Total'!AL5</f>
        <v>Dec'23</v>
      </c>
      <c r="AM5" s="300" t="str">
        <f>'Express-Total'!AM5</f>
        <v>Jan'24</v>
      </c>
      <c r="AN5" s="300" t="str">
        <f>'Express-Total'!AN5</f>
        <v>Feb'24</v>
      </c>
      <c r="AO5" s="300" t="str">
        <f>'Express-Total'!AO5</f>
        <v>Mar'24</v>
      </c>
      <c r="AP5" s="300" t="str">
        <f>'Express-Total'!AP5</f>
        <v>Apr'24</v>
      </c>
      <c r="AQ5" s="300" t="str">
        <f>'Express-Total'!AQ5</f>
        <v>May'24</v>
      </c>
      <c r="AR5" s="300" t="str">
        <f>'Express-Total'!AR5</f>
        <v>Jun'24</v>
      </c>
      <c r="AS5" s="300" t="str">
        <f>'Express-Total'!AS5</f>
        <v xml:space="preserve">Jul'24 </v>
      </c>
      <c r="AT5" s="300" t="str">
        <f>'Express-Total'!AT5</f>
        <v>Aug'24</v>
      </c>
      <c r="AU5" s="300" t="str">
        <f>'Express-Total'!AU5</f>
        <v>Sep'24</v>
      </c>
      <c r="AV5" s="300" t="str">
        <f>'Express-Total'!AV5</f>
        <v>Oct'24</v>
      </c>
      <c r="AW5" s="300" t="str">
        <f>'Express-Total'!AW5</f>
        <v>Nov'24</v>
      </c>
      <c r="AX5" s="300" t="str">
        <f>'Express-Total'!AX5</f>
        <v>Dec'24</v>
      </c>
      <c r="AY5" s="300" t="str">
        <f>'Express-Total'!AY5</f>
        <v>Jan'25</v>
      </c>
      <c r="AZ5" s="300" t="str">
        <f>'Express-Total'!AZ5</f>
        <v>Feb'25</v>
      </c>
      <c r="BA5" s="300" t="str">
        <f>'Express-Total'!BA5</f>
        <v>Mar'25</v>
      </c>
      <c r="BB5" s="300" t="str">
        <f>'Express-Total'!BB5</f>
        <v>Apr'25</v>
      </c>
      <c r="BC5" s="300" t="str">
        <f>'Express-Total'!BC5</f>
        <v>May'25</v>
      </c>
      <c r="BD5" s="300" t="str">
        <f>'Express-Total'!BD5</f>
        <v>Jun'25</v>
      </c>
      <c r="BE5" s="300" t="str">
        <f>'Express-Total'!BE5</f>
        <v>Jul'25</v>
      </c>
      <c r="BF5" s="495" t="s">
        <v>208</v>
      </c>
      <c r="BG5" s="294" t="str">
        <f>'Express-Total'!BG5</f>
        <v>TOTAL</v>
      </c>
      <c r="BH5" s="296"/>
      <c r="BI5" s="297"/>
      <c r="BJ5" s="297"/>
    </row>
    <row r="6" spans="1:62" ht="8.25" customHeight="1" x14ac:dyDescent="0.2">
      <c r="A6" s="10"/>
      <c r="B6" s="121"/>
      <c r="S6" s="283" t="s">
        <v>138</v>
      </c>
      <c r="BG6" s="135"/>
    </row>
    <row r="7" spans="1:62" ht="20.100000000000001" customHeight="1" x14ac:dyDescent="0.2">
      <c r="A7" s="226" t="s">
        <v>26</v>
      </c>
      <c r="B7" s="58" t="s">
        <v>14</v>
      </c>
      <c r="C7" s="46">
        <v>9641</v>
      </c>
      <c r="D7" s="46">
        <v>6363</v>
      </c>
      <c r="E7" s="46">
        <v>11652</v>
      </c>
      <c r="F7" s="46">
        <v>14780</v>
      </c>
      <c r="G7" s="46">
        <v>8077</v>
      </c>
      <c r="H7" s="46">
        <v>11865</v>
      </c>
      <c r="I7" s="46">
        <v>9810</v>
      </c>
      <c r="J7" s="46">
        <v>13804</v>
      </c>
      <c r="K7" s="46">
        <v>8490</v>
      </c>
      <c r="L7" s="46">
        <v>17203</v>
      </c>
      <c r="M7" s="46">
        <v>12130</v>
      </c>
      <c r="N7" s="46">
        <v>7918</v>
      </c>
      <c r="O7" s="46">
        <v>9389</v>
      </c>
      <c r="P7" s="46">
        <v>8078</v>
      </c>
      <c r="Q7" s="46">
        <v>10892</v>
      </c>
      <c r="R7" s="46">
        <v>15374</v>
      </c>
      <c r="S7" s="46">
        <v>10716</v>
      </c>
      <c r="T7" s="46">
        <v>5384</v>
      </c>
      <c r="U7" s="46">
        <v>7539</v>
      </c>
      <c r="V7" s="46">
        <v>6068</v>
      </c>
      <c r="W7" s="46">
        <v>7175</v>
      </c>
      <c r="X7" s="46">
        <v>12878</v>
      </c>
      <c r="Y7" s="46">
        <v>8861</v>
      </c>
      <c r="Z7" s="46">
        <v>6942</v>
      </c>
      <c r="AA7" s="46">
        <v>4591</v>
      </c>
      <c r="AB7" s="46">
        <v>5754</v>
      </c>
      <c r="AC7" s="46">
        <v>17066</v>
      </c>
      <c r="AD7" s="46">
        <v>14535</v>
      </c>
      <c r="AE7" s="46">
        <v>5809</v>
      </c>
      <c r="AF7" s="46">
        <v>7959</v>
      </c>
      <c r="AG7" s="46">
        <v>6985</v>
      </c>
      <c r="AH7" s="46">
        <v>8223</v>
      </c>
      <c r="AI7" s="46">
        <v>6210</v>
      </c>
      <c r="AJ7" s="46">
        <v>11773</v>
      </c>
      <c r="AK7" s="46">
        <v>7098</v>
      </c>
      <c r="AL7" s="46">
        <v>9095</v>
      </c>
      <c r="AM7" s="46">
        <v>5043</v>
      </c>
      <c r="AN7" s="46">
        <v>4066</v>
      </c>
      <c r="AO7" s="46">
        <v>22507</v>
      </c>
      <c r="AP7" s="46">
        <v>8077</v>
      </c>
      <c r="AQ7" s="46">
        <v>5922</v>
      </c>
      <c r="AR7" s="46">
        <v>12566</v>
      </c>
      <c r="AS7" s="46">
        <v>7123</v>
      </c>
      <c r="AT7" s="349">
        <v>10280</v>
      </c>
      <c r="AU7" s="349">
        <v>6936</v>
      </c>
      <c r="AV7" s="349">
        <v>8391</v>
      </c>
      <c r="AW7" s="349">
        <v>11648</v>
      </c>
      <c r="AX7" s="349">
        <v>10099</v>
      </c>
      <c r="AY7" s="349">
        <v>7606</v>
      </c>
      <c r="AZ7" s="349">
        <v>7658</v>
      </c>
      <c r="BA7" s="349">
        <v>17968</v>
      </c>
      <c r="BB7" s="349">
        <v>7174</v>
      </c>
      <c r="BC7" s="349">
        <v>6748</v>
      </c>
      <c r="BD7" s="349">
        <v>10110</v>
      </c>
      <c r="BE7" s="349">
        <v>5563</v>
      </c>
      <c r="BF7" s="349">
        <v>1559</v>
      </c>
      <c r="BG7" s="59">
        <f ca="1">SUM(OFFSET(BG7,0,-1,):OFFSET(BG7,0,-12))</f>
        <v>101460</v>
      </c>
      <c r="BH7" s="13">
        <f ca="1">BG7/$BG$12</f>
        <v>0.13918631019094563</v>
      </c>
    </row>
    <row r="8" spans="1:62" ht="20.100000000000001" customHeight="1" x14ac:dyDescent="0.2">
      <c r="A8" s="14"/>
      <c r="B8" s="58" t="s">
        <v>15</v>
      </c>
      <c r="C8" s="46">
        <v>2682</v>
      </c>
      <c r="D8" s="46">
        <v>2113</v>
      </c>
      <c r="E8" s="46">
        <v>1284</v>
      </c>
      <c r="F8" s="46">
        <v>1098</v>
      </c>
      <c r="G8" s="46">
        <v>1353</v>
      </c>
      <c r="H8" s="46">
        <v>1387</v>
      </c>
      <c r="I8" s="46">
        <v>3537</v>
      </c>
      <c r="J8" s="46">
        <v>7679</v>
      </c>
      <c r="K8" s="46">
        <v>5364</v>
      </c>
      <c r="L8" s="46">
        <v>14088</v>
      </c>
      <c r="M8" s="46">
        <v>3003</v>
      </c>
      <c r="N8" s="46">
        <v>2628</v>
      </c>
      <c r="O8" s="46">
        <v>4838</v>
      </c>
      <c r="P8" s="46">
        <v>2863</v>
      </c>
      <c r="Q8" s="46">
        <v>2586</v>
      </c>
      <c r="R8" s="46">
        <v>603</v>
      </c>
      <c r="S8" s="46">
        <v>1980</v>
      </c>
      <c r="T8" s="46">
        <v>3953</v>
      </c>
      <c r="U8" s="46">
        <v>8766</v>
      </c>
      <c r="V8" s="46">
        <v>4371</v>
      </c>
      <c r="W8" s="46">
        <v>10092</v>
      </c>
      <c r="X8" s="46">
        <v>17836</v>
      </c>
      <c r="Y8" s="46">
        <v>10129</v>
      </c>
      <c r="Z8" s="46">
        <v>5842</v>
      </c>
      <c r="AA8" s="46">
        <v>8319</v>
      </c>
      <c r="AB8" s="46">
        <v>3985</v>
      </c>
      <c r="AC8" s="46">
        <v>3518</v>
      </c>
      <c r="AD8" s="46">
        <v>1312</v>
      </c>
      <c r="AE8" s="46">
        <v>3573</v>
      </c>
      <c r="AF8" s="46">
        <v>8166</v>
      </c>
      <c r="AG8" s="46">
        <v>4723</v>
      </c>
      <c r="AH8" s="46">
        <v>9091</v>
      </c>
      <c r="AI8" s="46">
        <v>16564</v>
      </c>
      <c r="AJ8" s="46">
        <v>6265</v>
      </c>
      <c r="AK8" s="46">
        <v>3781</v>
      </c>
      <c r="AL8" s="46">
        <v>9680</v>
      </c>
      <c r="AM8" s="46">
        <v>4595</v>
      </c>
      <c r="AN8" s="46">
        <v>4897</v>
      </c>
      <c r="AO8" s="46">
        <v>4522</v>
      </c>
      <c r="AP8" s="46">
        <v>1707</v>
      </c>
      <c r="AQ8" s="46">
        <v>5072</v>
      </c>
      <c r="AR8" s="46">
        <v>7555</v>
      </c>
      <c r="AS8" s="46">
        <v>7887</v>
      </c>
      <c r="AT8" s="349">
        <v>6179</v>
      </c>
      <c r="AU8" s="349">
        <v>11024</v>
      </c>
      <c r="AV8" s="349">
        <v>4577</v>
      </c>
      <c r="AW8" s="349">
        <v>3999</v>
      </c>
      <c r="AX8" s="349">
        <v>4876</v>
      </c>
      <c r="AY8" s="349">
        <v>7004</v>
      </c>
      <c r="AZ8" s="349">
        <v>2394</v>
      </c>
      <c r="BA8" s="349">
        <v>2707</v>
      </c>
      <c r="BB8" s="349">
        <v>4176</v>
      </c>
      <c r="BC8" s="349">
        <v>4736</v>
      </c>
      <c r="BD8" s="349">
        <v>4527</v>
      </c>
      <c r="BE8" s="349">
        <v>7065</v>
      </c>
      <c r="BF8" s="349">
        <v>3052</v>
      </c>
      <c r="BG8" s="59">
        <f ca="1">SUM(OFFSET(BG8,0,-1,):OFFSET(BG8,0,-12))</f>
        <v>60137</v>
      </c>
      <c r="BH8" s="13">
        <f ca="1">BG8/$BG$12</f>
        <v>8.2498000551477393E-2</v>
      </c>
    </row>
    <row r="9" spans="1:62" ht="20.100000000000001" customHeight="1" x14ac:dyDescent="0.2">
      <c r="A9" s="14"/>
      <c r="B9" s="60" t="s">
        <v>27</v>
      </c>
      <c r="C9" s="46">
        <v>1990</v>
      </c>
      <c r="D9" s="46">
        <v>3740</v>
      </c>
      <c r="E9" s="46">
        <v>6268</v>
      </c>
      <c r="F9" s="46">
        <v>1997</v>
      </c>
      <c r="G9" s="46">
        <v>1092</v>
      </c>
      <c r="H9" s="46">
        <v>4478</v>
      </c>
      <c r="I9" s="46">
        <v>594</v>
      </c>
      <c r="J9" s="46">
        <v>771</v>
      </c>
      <c r="K9" s="46">
        <v>1004</v>
      </c>
      <c r="L9" s="46">
        <v>3753</v>
      </c>
      <c r="M9" s="46">
        <v>5777</v>
      </c>
      <c r="N9" s="46">
        <v>1716</v>
      </c>
      <c r="O9" s="46">
        <v>756</v>
      </c>
      <c r="P9" s="46">
        <v>3304</v>
      </c>
      <c r="Q9" s="46">
        <v>4726</v>
      </c>
      <c r="R9" s="46">
        <v>1057</v>
      </c>
      <c r="S9" s="46">
        <v>3544</v>
      </c>
      <c r="T9" s="46">
        <v>5794</v>
      </c>
      <c r="U9" s="46">
        <v>678</v>
      </c>
      <c r="V9" s="46">
        <v>2976</v>
      </c>
      <c r="W9" s="46">
        <v>2167</v>
      </c>
      <c r="X9" s="46">
        <v>1476</v>
      </c>
      <c r="Y9" s="46">
        <v>1306</v>
      </c>
      <c r="Z9" s="46">
        <v>6480</v>
      </c>
      <c r="AA9" s="46">
        <v>1108</v>
      </c>
      <c r="AB9" s="46">
        <v>2376</v>
      </c>
      <c r="AC9" s="46">
        <v>1478</v>
      </c>
      <c r="AD9" s="46">
        <v>160</v>
      </c>
      <c r="AE9" s="46">
        <v>921</v>
      </c>
      <c r="AF9" s="46">
        <v>10</v>
      </c>
      <c r="AG9" s="46">
        <v>1198</v>
      </c>
      <c r="AH9" s="46">
        <v>2732</v>
      </c>
      <c r="AI9" s="46">
        <v>808</v>
      </c>
      <c r="AJ9" s="46">
        <v>256</v>
      </c>
      <c r="AK9" s="46">
        <v>128</v>
      </c>
      <c r="AL9" s="46">
        <v>984</v>
      </c>
      <c r="AM9" s="46">
        <v>369</v>
      </c>
      <c r="AN9" s="46">
        <v>168</v>
      </c>
      <c r="AO9" s="46">
        <v>302</v>
      </c>
      <c r="AP9" s="46">
        <v>248</v>
      </c>
      <c r="AQ9" s="46">
        <v>544</v>
      </c>
      <c r="AR9" s="46">
        <v>108</v>
      </c>
      <c r="AS9" s="46">
        <v>0</v>
      </c>
      <c r="AT9" s="349">
        <v>379</v>
      </c>
      <c r="AU9" s="349">
        <v>20</v>
      </c>
      <c r="AV9" s="349">
        <v>1129</v>
      </c>
      <c r="AW9" s="349">
        <v>1080</v>
      </c>
      <c r="AX9" s="349">
        <v>50</v>
      </c>
      <c r="AY9" s="349">
        <v>864</v>
      </c>
      <c r="AZ9" s="349">
        <v>1236</v>
      </c>
      <c r="BA9" s="349">
        <v>1104</v>
      </c>
      <c r="BB9" s="349">
        <v>0</v>
      </c>
      <c r="BC9" s="349">
        <v>1738</v>
      </c>
      <c r="BD9" s="349">
        <v>0</v>
      </c>
      <c r="BE9" s="349">
        <v>442</v>
      </c>
      <c r="BF9" s="349">
        <v>80</v>
      </c>
      <c r="BG9" s="59">
        <f ca="1">SUM(OFFSET(BG9,0,-1,):OFFSET(BG9,0,-12))</f>
        <v>7743</v>
      </c>
      <c r="BH9" s="13">
        <f ca="1">BG9/$BG$12</f>
        <v>1.0622113146151113E-2</v>
      </c>
    </row>
    <row r="10" spans="1:62" ht="20.100000000000001" customHeight="1" x14ac:dyDescent="0.2">
      <c r="A10" s="14"/>
      <c r="B10" s="60" t="s">
        <v>76</v>
      </c>
      <c r="C10" s="46">
        <v>2968</v>
      </c>
      <c r="D10" s="46">
        <v>1080</v>
      </c>
      <c r="E10" s="46">
        <v>432</v>
      </c>
      <c r="F10" s="46">
        <v>0</v>
      </c>
      <c r="G10" s="46">
        <v>1271</v>
      </c>
      <c r="H10" s="46">
        <v>3468</v>
      </c>
      <c r="I10" s="46">
        <v>1944</v>
      </c>
      <c r="J10" s="46">
        <v>2916</v>
      </c>
      <c r="K10" s="46">
        <v>25116</v>
      </c>
      <c r="L10" s="46">
        <v>4320</v>
      </c>
      <c r="M10" s="46">
        <v>2484</v>
      </c>
      <c r="N10" s="46">
        <v>2160</v>
      </c>
      <c r="O10" s="46">
        <v>2388</v>
      </c>
      <c r="P10" s="46">
        <v>2376</v>
      </c>
      <c r="Q10" s="46">
        <v>1404</v>
      </c>
      <c r="R10" s="46">
        <v>864</v>
      </c>
      <c r="S10" s="46">
        <v>1728</v>
      </c>
      <c r="T10" s="46">
        <v>864</v>
      </c>
      <c r="U10" s="46">
        <v>5724</v>
      </c>
      <c r="V10" s="46">
        <v>14560</v>
      </c>
      <c r="W10" s="46">
        <v>1080</v>
      </c>
      <c r="X10" s="46">
        <v>864</v>
      </c>
      <c r="Y10" s="46">
        <v>864</v>
      </c>
      <c r="Z10" s="46">
        <v>6264</v>
      </c>
      <c r="AA10" s="46">
        <v>2196</v>
      </c>
      <c r="AB10" s="46">
        <v>0</v>
      </c>
      <c r="AC10" s="46">
        <v>384</v>
      </c>
      <c r="AD10" s="46">
        <v>0</v>
      </c>
      <c r="AE10" s="46">
        <v>256</v>
      </c>
      <c r="AF10" s="46">
        <v>4416</v>
      </c>
      <c r="AG10" s="46">
        <v>3456</v>
      </c>
      <c r="AH10" s="46">
        <v>3144</v>
      </c>
      <c r="AI10" s="46">
        <v>3888</v>
      </c>
      <c r="AJ10" s="46">
        <v>972</v>
      </c>
      <c r="AK10" s="46">
        <v>1788</v>
      </c>
      <c r="AL10" s="46">
        <v>1512</v>
      </c>
      <c r="AM10" s="46">
        <v>7687</v>
      </c>
      <c r="AN10" s="46">
        <v>324</v>
      </c>
      <c r="AO10" s="46">
        <v>0</v>
      </c>
      <c r="AP10" s="46">
        <v>0</v>
      </c>
      <c r="AQ10" s="46">
        <v>1552</v>
      </c>
      <c r="AR10" s="46">
        <v>3744</v>
      </c>
      <c r="AS10" s="46">
        <v>9717</v>
      </c>
      <c r="AT10" s="349">
        <v>2592</v>
      </c>
      <c r="AU10" s="349">
        <v>3240</v>
      </c>
      <c r="AV10" s="349">
        <v>648</v>
      </c>
      <c r="AW10" s="349">
        <v>864</v>
      </c>
      <c r="AX10" s="349">
        <v>592</v>
      </c>
      <c r="AY10" s="349">
        <v>4428</v>
      </c>
      <c r="AZ10" s="349">
        <v>53784</v>
      </c>
      <c r="BA10" s="349">
        <v>540</v>
      </c>
      <c r="BB10" s="349">
        <v>0</v>
      </c>
      <c r="BC10" s="349">
        <v>1296</v>
      </c>
      <c r="BD10" s="349">
        <v>1572</v>
      </c>
      <c r="BE10" s="349">
        <v>3240</v>
      </c>
      <c r="BF10" s="349">
        <v>216</v>
      </c>
      <c r="BG10" s="59">
        <f ca="1">SUM(OFFSET(BG10,0,-1,):OFFSET(BG10,0,-12))</f>
        <v>70420</v>
      </c>
      <c r="BH10" s="13">
        <f ca="1">BG10/$BG$12</f>
        <v>9.6604572872525038E-2</v>
      </c>
    </row>
    <row r="11" spans="1:62" ht="20.100000000000001" customHeight="1" x14ac:dyDescent="0.2">
      <c r="A11" s="14"/>
      <c r="B11" s="58" t="s">
        <v>77</v>
      </c>
      <c r="C11" s="46">
        <v>20525</v>
      </c>
      <c r="D11" s="46">
        <v>23399</v>
      </c>
      <c r="E11" s="46">
        <v>26196</v>
      </c>
      <c r="F11" s="46">
        <v>22177</v>
      </c>
      <c r="G11" s="46">
        <v>24578</v>
      </c>
      <c r="H11" s="46">
        <v>23459</v>
      </c>
      <c r="I11" s="46">
        <v>19430</v>
      </c>
      <c r="J11" s="46">
        <v>24596</v>
      </c>
      <c r="K11" s="46">
        <v>29827</v>
      </c>
      <c r="L11" s="46">
        <v>31369</v>
      </c>
      <c r="M11" s="46">
        <v>28711</v>
      </c>
      <c r="N11" s="46">
        <v>32123</v>
      </c>
      <c r="O11" s="46">
        <v>37096</v>
      </c>
      <c r="P11" s="46">
        <v>29073</v>
      </c>
      <c r="Q11" s="46">
        <v>8134</v>
      </c>
      <c r="R11" s="46">
        <v>21119</v>
      </c>
      <c r="S11" s="46">
        <v>27458</v>
      </c>
      <c r="T11" s="46">
        <v>22230</v>
      </c>
      <c r="U11" s="46">
        <v>24729</v>
      </c>
      <c r="V11" s="46">
        <v>13992</v>
      </c>
      <c r="W11" s="46">
        <v>41862</v>
      </c>
      <c r="X11" s="46">
        <v>38339</v>
      </c>
      <c r="Y11" s="46">
        <v>35471</v>
      </c>
      <c r="Z11" s="46">
        <v>10990</v>
      </c>
      <c r="AA11" s="46">
        <v>16657</v>
      </c>
      <c r="AB11" s="46">
        <v>25921</v>
      </c>
      <c r="AC11" s="46">
        <v>25198</v>
      </c>
      <c r="AD11" s="46">
        <v>25309</v>
      </c>
      <c r="AE11" s="46">
        <v>39103</v>
      </c>
      <c r="AF11" s="46">
        <v>38519</v>
      </c>
      <c r="AG11" s="46">
        <v>38581</v>
      </c>
      <c r="AH11" s="46">
        <v>41956</v>
      </c>
      <c r="AI11" s="46">
        <v>50514</v>
      </c>
      <c r="AJ11" s="46">
        <v>58121</v>
      </c>
      <c r="AK11" s="46">
        <v>44374</v>
      </c>
      <c r="AL11" s="46">
        <v>46359</v>
      </c>
      <c r="AM11" s="46">
        <v>35489</v>
      </c>
      <c r="AN11" s="46">
        <v>50282</v>
      </c>
      <c r="AO11" s="46">
        <v>43613</v>
      </c>
      <c r="AP11" s="46">
        <v>34949</v>
      </c>
      <c r="AQ11" s="46">
        <v>40051</v>
      </c>
      <c r="AR11" s="46">
        <v>51194</v>
      </c>
      <c r="AS11" s="46">
        <v>50171</v>
      </c>
      <c r="AT11" s="349">
        <v>48857</v>
      </c>
      <c r="AU11" s="349">
        <v>47690</v>
      </c>
      <c r="AV11" s="349">
        <v>46877</v>
      </c>
      <c r="AW11" s="349">
        <v>50247</v>
      </c>
      <c r="AX11" s="349">
        <v>42999</v>
      </c>
      <c r="AY11" s="349">
        <v>48893</v>
      </c>
      <c r="AZ11" s="349">
        <v>49942</v>
      </c>
      <c r="BA11" s="349">
        <v>47311</v>
      </c>
      <c r="BB11" s="349">
        <v>33777</v>
      </c>
      <c r="BC11" s="349">
        <v>49968</v>
      </c>
      <c r="BD11" s="349">
        <v>34661</v>
      </c>
      <c r="BE11" s="349">
        <v>33053</v>
      </c>
      <c r="BF11" s="349">
        <v>3773</v>
      </c>
      <c r="BG11" s="59">
        <f ca="1">SUM(OFFSET(BG11,0,-1,):OFFSET(BG11,0,-12))</f>
        <v>489191</v>
      </c>
      <c r="BH11" s="13">
        <f ca="1">BG11/$BG$12</f>
        <v>0.67108900323890086</v>
      </c>
    </row>
    <row r="12" spans="1:62" s="9" customFormat="1" ht="18.75" customHeight="1" x14ac:dyDescent="0.2">
      <c r="A12" s="27"/>
      <c r="B12" s="70" t="s">
        <v>25</v>
      </c>
      <c r="C12" s="71">
        <f t="shared" ref="C12:T12" si="0">C7+C8+C9+C10+C11</f>
        <v>37806</v>
      </c>
      <c r="D12" s="71">
        <f t="shared" si="0"/>
        <v>36695</v>
      </c>
      <c r="E12" s="71">
        <f t="shared" si="0"/>
        <v>45832</v>
      </c>
      <c r="F12" s="71">
        <f t="shared" si="0"/>
        <v>40052</v>
      </c>
      <c r="G12" s="71">
        <f t="shared" si="0"/>
        <v>36371</v>
      </c>
      <c r="H12" s="71">
        <f t="shared" si="0"/>
        <v>44657</v>
      </c>
      <c r="I12" s="71">
        <f t="shared" si="0"/>
        <v>35315</v>
      </c>
      <c r="J12" s="71">
        <f t="shared" si="0"/>
        <v>49766</v>
      </c>
      <c r="K12" s="71">
        <f t="shared" si="0"/>
        <v>69801</v>
      </c>
      <c r="L12" s="71">
        <f t="shared" si="0"/>
        <v>70733</v>
      </c>
      <c r="M12" s="71">
        <f t="shared" si="0"/>
        <v>52105</v>
      </c>
      <c r="N12" s="71">
        <f t="shared" si="0"/>
        <v>46545</v>
      </c>
      <c r="O12" s="71">
        <f t="shared" si="0"/>
        <v>54467</v>
      </c>
      <c r="P12" s="71">
        <f t="shared" si="0"/>
        <v>45694</v>
      </c>
      <c r="Q12" s="71">
        <f t="shared" si="0"/>
        <v>27742</v>
      </c>
      <c r="R12" s="71">
        <f t="shared" si="0"/>
        <v>39017</v>
      </c>
      <c r="S12" s="71">
        <f t="shared" si="0"/>
        <v>45426</v>
      </c>
      <c r="T12" s="71">
        <f t="shared" si="0"/>
        <v>38225</v>
      </c>
      <c r="U12" s="71">
        <f t="shared" ref="U12:BF12" si="1">U7+U8+U9+U10+U11</f>
        <v>47436</v>
      </c>
      <c r="V12" s="71">
        <f t="shared" si="1"/>
        <v>41967</v>
      </c>
      <c r="W12" s="71">
        <f t="shared" si="1"/>
        <v>62376</v>
      </c>
      <c r="X12" s="71">
        <f t="shared" si="1"/>
        <v>71393</v>
      </c>
      <c r="Y12" s="71">
        <f t="shared" si="1"/>
        <v>56631</v>
      </c>
      <c r="Z12" s="71">
        <f t="shared" si="1"/>
        <v>36518</v>
      </c>
      <c r="AA12" s="71">
        <f t="shared" si="1"/>
        <v>32871</v>
      </c>
      <c r="AB12" s="71">
        <f t="shared" si="1"/>
        <v>38036</v>
      </c>
      <c r="AC12" s="71">
        <f t="shared" si="1"/>
        <v>47644</v>
      </c>
      <c r="AD12" s="71">
        <f t="shared" si="1"/>
        <v>41316</v>
      </c>
      <c r="AE12" s="71">
        <f t="shared" si="1"/>
        <v>49662</v>
      </c>
      <c r="AF12" s="71">
        <f t="shared" si="1"/>
        <v>59070</v>
      </c>
      <c r="AG12" s="71">
        <f t="shared" si="1"/>
        <v>54943</v>
      </c>
      <c r="AH12" s="71">
        <f t="shared" si="1"/>
        <v>65146</v>
      </c>
      <c r="AI12" s="71">
        <f t="shared" si="1"/>
        <v>77984</v>
      </c>
      <c r="AJ12" s="71">
        <f t="shared" si="1"/>
        <v>77387</v>
      </c>
      <c r="AK12" s="71">
        <f t="shared" si="1"/>
        <v>57169</v>
      </c>
      <c r="AL12" s="71">
        <f t="shared" si="1"/>
        <v>67630</v>
      </c>
      <c r="AM12" s="71">
        <f t="shared" si="1"/>
        <v>53183</v>
      </c>
      <c r="AN12" s="71">
        <f t="shared" si="1"/>
        <v>59737</v>
      </c>
      <c r="AO12" s="71">
        <f t="shared" si="1"/>
        <v>70944</v>
      </c>
      <c r="AP12" s="71">
        <f t="shared" si="1"/>
        <v>44981</v>
      </c>
      <c r="AQ12" s="71">
        <f t="shared" si="1"/>
        <v>53141</v>
      </c>
      <c r="AR12" s="71">
        <f t="shared" si="1"/>
        <v>75167</v>
      </c>
      <c r="AS12" s="71">
        <f t="shared" si="1"/>
        <v>74898</v>
      </c>
      <c r="AT12" s="71">
        <f t="shared" si="1"/>
        <v>68287</v>
      </c>
      <c r="AU12" s="71">
        <f t="shared" si="1"/>
        <v>68910</v>
      </c>
      <c r="AV12" s="71">
        <f t="shared" si="1"/>
        <v>61622</v>
      </c>
      <c r="AW12" s="71">
        <f t="shared" si="1"/>
        <v>67838</v>
      </c>
      <c r="AX12" s="71">
        <f t="shared" si="1"/>
        <v>58616</v>
      </c>
      <c r="AY12" s="71">
        <f t="shared" si="1"/>
        <v>68795</v>
      </c>
      <c r="AZ12" s="71">
        <f t="shared" si="1"/>
        <v>115014</v>
      </c>
      <c r="BA12" s="71">
        <f t="shared" si="1"/>
        <v>69630</v>
      </c>
      <c r="BB12" s="71">
        <f t="shared" si="1"/>
        <v>45127</v>
      </c>
      <c r="BC12" s="71">
        <f t="shared" si="1"/>
        <v>64486</v>
      </c>
      <c r="BD12" s="71">
        <f t="shared" si="1"/>
        <v>50870</v>
      </c>
      <c r="BE12" s="71">
        <f t="shared" si="1"/>
        <v>49363</v>
      </c>
      <c r="BF12" s="71">
        <f t="shared" si="1"/>
        <v>8680</v>
      </c>
      <c r="BG12" s="71">
        <f ca="1">SUM(OFFSET(BG12,0,-1,):OFFSET(BG12,0,-12))</f>
        <v>728951</v>
      </c>
      <c r="BH12" s="18"/>
    </row>
    <row r="13" spans="1:62" ht="9.75" customHeight="1" outlineLevel="1" x14ac:dyDescent="0.2">
      <c r="A13" s="11"/>
      <c r="B13" s="123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136"/>
      <c r="BH13" s="16"/>
    </row>
    <row r="14" spans="1:62" ht="20.100000000000001" customHeight="1" outlineLevel="1" x14ac:dyDescent="0.2">
      <c r="A14" s="182" t="s">
        <v>29</v>
      </c>
      <c r="B14" s="58" t="s">
        <v>14</v>
      </c>
      <c r="C14" s="46">
        <v>11349</v>
      </c>
      <c r="D14" s="46">
        <v>5645</v>
      </c>
      <c r="E14" s="46">
        <v>12097</v>
      </c>
      <c r="F14" s="46">
        <v>13028</v>
      </c>
      <c r="G14" s="46">
        <v>4441</v>
      </c>
      <c r="H14" s="46">
        <v>6536</v>
      </c>
      <c r="I14" s="46">
        <v>4305</v>
      </c>
      <c r="J14" s="46">
        <v>8030</v>
      </c>
      <c r="K14" s="46">
        <v>7397</v>
      </c>
      <c r="L14" s="46">
        <v>18309</v>
      </c>
      <c r="M14" s="46">
        <v>6997</v>
      </c>
      <c r="N14" s="46">
        <v>6661</v>
      </c>
      <c r="O14" s="46">
        <v>6028</v>
      </c>
      <c r="P14" s="46">
        <v>6764</v>
      </c>
      <c r="Q14" s="46">
        <v>7471</v>
      </c>
      <c r="R14" s="46">
        <v>9144</v>
      </c>
      <c r="S14" s="46">
        <v>3817</v>
      </c>
      <c r="T14" s="46">
        <v>4812</v>
      </c>
      <c r="U14" s="46">
        <v>2715</v>
      </c>
      <c r="V14" s="46">
        <v>5440</v>
      </c>
      <c r="W14" s="46">
        <v>5764</v>
      </c>
      <c r="X14" s="46">
        <v>22456</v>
      </c>
      <c r="Y14" s="46">
        <v>6440</v>
      </c>
      <c r="Z14" s="46">
        <v>5723</v>
      </c>
      <c r="AA14" s="46">
        <v>2546</v>
      </c>
      <c r="AB14" s="46">
        <v>4152</v>
      </c>
      <c r="AC14" s="46">
        <v>15088</v>
      </c>
      <c r="AD14" s="46">
        <v>15342</v>
      </c>
      <c r="AE14" s="46">
        <v>14582</v>
      </c>
      <c r="AF14" s="46">
        <v>18240</v>
      </c>
      <c r="AG14" s="46">
        <v>3450</v>
      </c>
      <c r="AH14" s="46">
        <v>6883</v>
      </c>
      <c r="AI14" s="46">
        <v>8952</v>
      </c>
      <c r="AJ14" s="46">
        <v>25920</v>
      </c>
      <c r="AK14" s="46">
        <v>7028</v>
      </c>
      <c r="AL14" s="46">
        <v>7178</v>
      </c>
      <c r="AM14" s="46">
        <v>9212</v>
      </c>
      <c r="AN14" s="46">
        <v>2329</v>
      </c>
      <c r="AO14" s="46">
        <v>1456</v>
      </c>
      <c r="AP14" s="46">
        <v>15895</v>
      </c>
      <c r="AQ14" s="46">
        <v>19652</v>
      </c>
      <c r="AR14" s="46">
        <v>8915</v>
      </c>
      <c r="AS14" s="46">
        <v>2379</v>
      </c>
      <c r="AT14" s="349">
        <v>5270</v>
      </c>
      <c r="AU14" s="349">
        <v>18357</v>
      </c>
      <c r="AV14" s="349">
        <v>29685</v>
      </c>
      <c r="AW14" s="349">
        <v>8788</v>
      </c>
      <c r="AX14" s="349">
        <v>7935</v>
      </c>
      <c r="AY14" s="349">
        <v>7758</v>
      </c>
      <c r="AZ14" s="349">
        <v>5833</v>
      </c>
      <c r="BA14" s="349">
        <v>12792</v>
      </c>
      <c r="BB14" s="349">
        <v>10721</v>
      </c>
      <c r="BC14" s="349">
        <v>7395</v>
      </c>
      <c r="BD14" s="349">
        <v>5290</v>
      </c>
      <c r="BE14" s="349">
        <v>5214</v>
      </c>
      <c r="BF14" s="349">
        <v>700</v>
      </c>
      <c r="BG14" s="59">
        <f ca="1">SUM(OFFSET(BG14,0,-1,):OFFSET(BG14,0,-12))</f>
        <v>120468</v>
      </c>
      <c r="BH14" s="16"/>
    </row>
    <row r="15" spans="1:62" ht="20.100000000000001" customHeight="1" outlineLevel="1" x14ac:dyDescent="0.2">
      <c r="A15" s="14"/>
      <c r="B15" s="58" t="s">
        <v>15</v>
      </c>
      <c r="C15" s="46">
        <v>600</v>
      </c>
      <c r="D15" s="46">
        <v>577</v>
      </c>
      <c r="E15" s="46">
        <v>46</v>
      </c>
      <c r="F15" s="46">
        <v>216</v>
      </c>
      <c r="G15" s="46">
        <v>492</v>
      </c>
      <c r="H15" s="46">
        <v>631</v>
      </c>
      <c r="I15" s="46">
        <v>2890</v>
      </c>
      <c r="J15" s="46">
        <v>3332</v>
      </c>
      <c r="K15" s="46">
        <v>1096</v>
      </c>
      <c r="L15" s="46">
        <v>5080</v>
      </c>
      <c r="M15" s="46">
        <v>642</v>
      </c>
      <c r="N15" s="46">
        <v>120</v>
      </c>
      <c r="O15" s="46">
        <v>688</v>
      </c>
      <c r="P15" s="46">
        <v>354</v>
      </c>
      <c r="Q15" s="46">
        <v>652</v>
      </c>
      <c r="R15" s="46">
        <v>147</v>
      </c>
      <c r="S15" s="46">
        <v>516</v>
      </c>
      <c r="T15" s="46">
        <v>100</v>
      </c>
      <c r="U15" s="46">
        <v>2895</v>
      </c>
      <c r="V15" s="46">
        <v>1514</v>
      </c>
      <c r="W15" s="46">
        <v>1536</v>
      </c>
      <c r="X15" s="46">
        <v>2694</v>
      </c>
      <c r="Y15" s="46">
        <v>1002</v>
      </c>
      <c r="Z15" s="46">
        <v>830</v>
      </c>
      <c r="AA15" s="46">
        <v>2345</v>
      </c>
      <c r="AB15" s="46">
        <v>975</v>
      </c>
      <c r="AC15" s="46">
        <v>529</v>
      </c>
      <c r="AD15" s="46">
        <v>50</v>
      </c>
      <c r="AE15" s="46">
        <v>1380</v>
      </c>
      <c r="AF15" s="46">
        <v>1506</v>
      </c>
      <c r="AG15" s="46">
        <v>1161</v>
      </c>
      <c r="AH15" s="46">
        <v>1550</v>
      </c>
      <c r="AI15" s="46">
        <v>4498</v>
      </c>
      <c r="AJ15" s="46">
        <v>1026</v>
      </c>
      <c r="AK15" s="46">
        <v>282</v>
      </c>
      <c r="AL15" s="46">
        <v>2764</v>
      </c>
      <c r="AM15" s="46">
        <v>1410</v>
      </c>
      <c r="AN15" s="46">
        <v>1475</v>
      </c>
      <c r="AO15" s="46">
        <v>1512</v>
      </c>
      <c r="AP15" s="46">
        <v>788</v>
      </c>
      <c r="AQ15" s="46">
        <v>3232</v>
      </c>
      <c r="AR15" s="46">
        <v>3013</v>
      </c>
      <c r="AS15" s="46">
        <v>3104</v>
      </c>
      <c r="AT15" s="349">
        <v>1042</v>
      </c>
      <c r="AU15" s="349">
        <v>3756</v>
      </c>
      <c r="AV15" s="349">
        <v>250</v>
      </c>
      <c r="AW15" s="349">
        <v>111</v>
      </c>
      <c r="AX15" s="349">
        <v>77</v>
      </c>
      <c r="AY15" s="349">
        <v>629</v>
      </c>
      <c r="AZ15" s="349">
        <v>526</v>
      </c>
      <c r="BA15" s="349">
        <v>318</v>
      </c>
      <c r="BB15" s="349">
        <v>693</v>
      </c>
      <c r="BC15" s="349">
        <v>600</v>
      </c>
      <c r="BD15" s="349">
        <v>948</v>
      </c>
      <c r="BE15" s="349">
        <v>1434</v>
      </c>
      <c r="BF15" s="349">
        <v>573</v>
      </c>
      <c r="BG15" s="59">
        <f ca="1">SUM(OFFSET(BG15,0,-1,):OFFSET(BG15,0,-12))</f>
        <v>9915</v>
      </c>
      <c r="BH15" s="16"/>
    </row>
    <row r="16" spans="1:62" ht="20.100000000000001" customHeight="1" outlineLevel="1" x14ac:dyDescent="0.2">
      <c r="A16" s="14"/>
      <c r="B16" s="60" t="s">
        <v>27</v>
      </c>
      <c r="C16" s="46">
        <v>668</v>
      </c>
      <c r="D16" s="46">
        <v>1984</v>
      </c>
      <c r="E16" s="46">
        <v>1700</v>
      </c>
      <c r="F16" s="46">
        <v>323</v>
      </c>
      <c r="G16" s="46">
        <v>1156</v>
      </c>
      <c r="H16" s="46">
        <v>2475</v>
      </c>
      <c r="I16" s="46">
        <v>1350</v>
      </c>
      <c r="J16" s="46">
        <v>1354</v>
      </c>
      <c r="K16" s="46">
        <v>626</v>
      </c>
      <c r="L16" s="46">
        <v>2946</v>
      </c>
      <c r="M16" s="46">
        <v>3165</v>
      </c>
      <c r="N16" s="46">
        <v>874</v>
      </c>
      <c r="O16" s="46">
        <v>189</v>
      </c>
      <c r="P16" s="46">
        <v>1332</v>
      </c>
      <c r="Q16" s="46">
        <v>2502</v>
      </c>
      <c r="R16" s="46">
        <v>171</v>
      </c>
      <c r="S16" s="46">
        <v>2381</v>
      </c>
      <c r="T16" s="46">
        <v>2410</v>
      </c>
      <c r="U16" s="46">
        <v>702</v>
      </c>
      <c r="V16" s="46">
        <v>2136</v>
      </c>
      <c r="W16" s="46">
        <v>1406</v>
      </c>
      <c r="X16" s="46">
        <v>548</v>
      </c>
      <c r="Y16" s="46">
        <v>1604</v>
      </c>
      <c r="Z16" s="46">
        <v>248</v>
      </c>
      <c r="AA16" s="46">
        <v>502</v>
      </c>
      <c r="AB16" s="46">
        <v>964</v>
      </c>
      <c r="AC16" s="46">
        <v>1454</v>
      </c>
      <c r="AD16" s="46">
        <v>224</v>
      </c>
      <c r="AE16" s="46">
        <v>293</v>
      </c>
      <c r="AF16" s="46">
        <v>198</v>
      </c>
      <c r="AG16" s="46">
        <v>794</v>
      </c>
      <c r="AH16" s="46">
        <v>1694</v>
      </c>
      <c r="AI16" s="46">
        <v>2422</v>
      </c>
      <c r="AJ16" s="46">
        <v>270</v>
      </c>
      <c r="AK16" s="46">
        <v>88</v>
      </c>
      <c r="AL16" s="46">
        <v>198</v>
      </c>
      <c r="AM16" s="46">
        <v>814</v>
      </c>
      <c r="AN16" s="46">
        <v>22</v>
      </c>
      <c r="AO16" s="46">
        <v>205</v>
      </c>
      <c r="AP16" s="46">
        <v>332</v>
      </c>
      <c r="AQ16" s="46">
        <v>128</v>
      </c>
      <c r="AR16" s="46">
        <v>267</v>
      </c>
      <c r="AS16" s="46">
        <v>108</v>
      </c>
      <c r="AT16" s="349">
        <v>210</v>
      </c>
      <c r="AU16" s="349">
        <v>183</v>
      </c>
      <c r="AV16" s="349">
        <v>372</v>
      </c>
      <c r="AW16" s="349">
        <v>122</v>
      </c>
      <c r="AX16" s="349">
        <v>184</v>
      </c>
      <c r="AY16" s="349">
        <v>1138</v>
      </c>
      <c r="AZ16" s="349">
        <v>1076</v>
      </c>
      <c r="BA16" s="349">
        <v>518</v>
      </c>
      <c r="BB16" s="349">
        <v>254</v>
      </c>
      <c r="BC16" s="349">
        <v>918</v>
      </c>
      <c r="BD16" s="349">
        <v>68</v>
      </c>
      <c r="BE16" s="349">
        <v>922</v>
      </c>
      <c r="BF16" s="349">
        <v>50</v>
      </c>
      <c r="BG16" s="59">
        <f ca="1">SUM(OFFSET(BG16,0,-1,):OFFSET(BG16,0,-12))</f>
        <v>5805</v>
      </c>
      <c r="BH16" s="16"/>
    </row>
    <row r="17" spans="1:60" ht="20.100000000000001" customHeight="1" outlineLevel="1" x14ac:dyDescent="0.2">
      <c r="A17" s="14"/>
      <c r="B17" s="60" t="s">
        <v>76</v>
      </c>
      <c r="C17" s="46">
        <v>0</v>
      </c>
      <c r="D17" s="46">
        <v>1204</v>
      </c>
      <c r="E17" s="46">
        <v>1136</v>
      </c>
      <c r="F17" s="46">
        <v>380</v>
      </c>
      <c r="G17" s="46">
        <v>90</v>
      </c>
      <c r="H17" s="46">
        <v>25</v>
      </c>
      <c r="I17" s="46">
        <v>216</v>
      </c>
      <c r="J17" s="46">
        <v>930</v>
      </c>
      <c r="K17" s="46">
        <v>756</v>
      </c>
      <c r="L17" s="46">
        <v>594</v>
      </c>
      <c r="M17" s="46">
        <v>30</v>
      </c>
      <c r="N17" s="46">
        <v>3892</v>
      </c>
      <c r="O17" s="46">
        <v>800</v>
      </c>
      <c r="P17" s="46">
        <v>80</v>
      </c>
      <c r="Q17" s="46">
        <v>344</v>
      </c>
      <c r="R17" s="46">
        <v>236</v>
      </c>
      <c r="S17" s="46">
        <v>954</v>
      </c>
      <c r="T17" s="46">
        <v>528</v>
      </c>
      <c r="U17" s="46">
        <v>1080</v>
      </c>
      <c r="V17" s="46">
        <v>1750</v>
      </c>
      <c r="W17" s="46">
        <v>1672</v>
      </c>
      <c r="X17" s="46">
        <v>828</v>
      </c>
      <c r="Y17" s="46">
        <v>690</v>
      </c>
      <c r="Z17" s="46">
        <v>544</v>
      </c>
      <c r="AA17" s="46">
        <v>324</v>
      </c>
      <c r="AB17" s="46">
        <v>228</v>
      </c>
      <c r="AC17" s="46">
        <v>862</v>
      </c>
      <c r="AD17" s="46">
        <v>0</v>
      </c>
      <c r="AE17" s="46">
        <v>1080</v>
      </c>
      <c r="AF17" s="46">
        <v>756</v>
      </c>
      <c r="AG17" s="46">
        <v>216</v>
      </c>
      <c r="AH17" s="46">
        <v>2307</v>
      </c>
      <c r="AI17" s="46">
        <v>3996</v>
      </c>
      <c r="AJ17" s="46">
        <v>756</v>
      </c>
      <c r="AK17" s="46">
        <v>0</v>
      </c>
      <c r="AL17" s="46">
        <v>944</v>
      </c>
      <c r="AM17" s="46">
        <v>2136</v>
      </c>
      <c r="AN17" s="46">
        <v>4761</v>
      </c>
      <c r="AO17" s="46">
        <v>216</v>
      </c>
      <c r="AP17" s="46">
        <v>83</v>
      </c>
      <c r="AQ17" s="46">
        <v>184</v>
      </c>
      <c r="AR17" s="46">
        <v>0</v>
      </c>
      <c r="AS17" s="46">
        <v>1296</v>
      </c>
      <c r="AT17" s="349">
        <v>1200</v>
      </c>
      <c r="AU17" s="349">
        <v>1184</v>
      </c>
      <c r="AV17" s="349">
        <v>528</v>
      </c>
      <c r="AW17" s="349">
        <v>216</v>
      </c>
      <c r="AX17" s="349">
        <v>216</v>
      </c>
      <c r="AY17" s="349">
        <v>52</v>
      </c>
      <c r="AZ17" s="349">
        <v>52704</v>
      </c>
      <c r="BA17" s="349">
        <v>1430</v>
      </c>
      <c r="BB17" s="349">
        <v>432</v>
      </c>
      <c r="BC17" s="349">
        <v>768</v>
      </c>
      <c r="BD17" s="349">
        <v>216</v>
      </c>
      <c r="BE17" s="349">
        <v>0</v>
      </c>
      <c r="BF17" s="349">
        <v>0</v>
      </c>
      <c r="BG17" s="59">
        <f ca="1">SUM(OFFSET(BG17,0,-1,):OFFSET(BG17,0,-12))</f>
        <v>57746</v>
      </c>
      <c r="BH17" s="16"/>
    </row>
    <row r="18" spans="1:60" ht="20.100000000000001" customHeight="1" outlineLevel="1" x14ac:dyDescent="0.2">
      <c r="A18" s="14"/>
      <c r="B18" s="58" t="s">
        <v>77</v>
      </c>
      <c r="C18" s="46">
        <v>25795</v>
      </c>
      <c r="D18" s="46">
        <v>19703</v>
      </c>
      <c r="E18" s="46">
        <v>23300</v>
      </c>
      <c r="F18" s="46">
        <v>24456</v>
      </c>
      <c r="G18" s="46">
        <v>22665</v>
      </c>
      <c r="H18" s="46">
        <v>27583</v>
      </c>
      <c r="I18" s="46">
        <v>22946</v>
      </c>
      <c r="J18" s="46">
        <v>33989</v>
      </c>
      <c r="K18" s="46">
        <v>30543</v>
      </c>
      <c r="L18" s="46">
        <v>33167</v>
      </c>
      <c r="M18" s="46">
        <v>31451</v>
      </c>
      <c r="N18" s="46">
        <v>45123</v>
      </c>
      <c r="O18" s="46">
        <v>29567</v>
      </c>
      <c r="P18" s="46">
        <v>21661</v>
      </c>
      <c r="Q18" s="46">
        <v>41916</v>
      </c>
      <c r="R18" s="46">
        <v>26514</v>
      </c>
      <c r="S18" s="46">
        <v>24353</v>
      </c>
      <c r="T18" s="46">
        <v>22634</v>
      </c>
      <c r="U18" s="46">
        <v>9743</v>
      </c>
      <c r="V18" s="46">
        <v>16181</v>
      </c>
      <c r="W18" s="46">
        <v>28349</v>
      </c>
      <c r="X18" s="46">
        <v>45199</v>
      </c>
      <c r="Y18" s="46">
        <v>46034</v>
      </c>
      <c r="Z18" s="46">
        <v>58922</v>
      </c>
      <c r="AA18" s="46">
        <v>31950</v>
      </c>
      <c r="AB18" s="46">
        <v>14146</v>
      </c>
      <c r="AC18" s="46">
        <v>18812</v>
      </c>
      <c r="AD18" s="46">
        <v>13086</v>
      </c>
      <c r="AE18" s="46">
        <v>19480</v>
      </c>
      <c r="AF18" s="46">
        <v>17868</v>
      </c>
      <c r="AG18" s="46">
        <v>15686</v>
      </c>
      <c r="AH18" s="46">
        <v>20225</v>
      </c>
      <c r="AI18" s="46">
        <v>18626</v>
      </c>
      <c r="AJ18" s="46">
        <v>27500</v>
      </c>
      <c r="AK18" s="46">
        <v>23622</v>
      </c>
      <c r="AL18" s="46">
        <v>21023</v>
      </c>
      <c r="AM18" s="46">
        <v>18893</v>
      </c>
      <c r="AN18" s="46">
        <v>14733</v>
      </c>
      <c r="AO18" s="46">
        <v>19616</v>
      </c>
      <c r="AP18" s="46">
        <v>19628</v>
      </c>
      <c r="AQ18" s="46">
        <v>20258</v>
      </c>
      <c r="AR18" s="46">
        <v>18674</v>
      </c>
      <c r="AS18" s="46">
        <v>15480</v>
      </c>
      <c r="AT18" s="349">
        <v>22250</v>
      </c>
      <c r="AU18" s="349">
        <v>17994</v>
      </c>
      <c r="AV18" s="349">
        <v>17418</v>
      </c>
      <c r="AW18" s="349">
        <v>24388</v>
      </c>
      <c r="AX18" s="349">
        <v>24138</v>
      </c>
      <c r="AY18" s="349">
        <v>27667</v>
      </c>
      <c r="AZ18" s="349">
        <v>20841</v>
      </c>
      <c r="BA18" s="349">
        <v>24546</v>
      </c>
      <c r="BB18" s="349">
        <v>20170</v>
      </c>
      <c r="BC18" s="349">
        <v>26000</v>
      </c>
      <c r="BD18" s="349">
        <v>22485</v>
      </c>
      <c r="BE18" s="349">
        <v>14279</v>
      </c>
      <c r="BF18" s="349">
        <v>1669</v>
      </c>
      <c r="BG18" s="59">
        <f ca="1">SUM(OFFSET(BG18,0,-1,):OFFSET(BG18,0,-12))</f>
        <v>241595</v>
      </c>
      <c r="BH18" s="16"/>
    </row>
    <row r="19" spans="1:60" ht="20.100000000000001" customHeight="1" outlineLevel="1" x14ac:dyDescent="0.2">
      <c r="A19" s="14"/>
      <c r="B19" s="58" t="s">
        <v>25</v>
      </c>
      <c r="C19" s="59">
        <f t="shared" ref="C19:T19" si="2">C14+C15+C16+C17+C18</f>
        <v>38412</v>
      </c>
      <c r="D19" s="59">
        <f t="shared" si="2"/>
        <v>29113</v>
      </c>
      <c r="E19" s="59">
        <f t="shared" si="2"/>
        <v>38279</v>
      </c>
      <c r="F19" s="59">
        <f t="shared" si="2"/>
        <v>38403</v>
      </c>
      <c r="G19" s="59">
        <f t="shared" si="2"/>
        <v>28844</v>
      </c>
      <c r="H19" s="59">
        <f t="shared" si="2"/>
        <v>37250</v>
      </c>
      <c r="I19" s="59">
        <f t="shared" si="2"/>
        <v>31707</v>
      </c>
      <c r="J19" s="59">
        <f t="shared" si="2"/>
        <v>47635</v>
      </c>
      <c r="K19" s="59">
        <f t="shared" si="2"/>
        <v>40418</v>
      </c>
      <c r="L19" s="59">
        <f t="shared" si="2"/>
        <v>60096</v>
      </c>
      <c r="M19" s="59">
        <f t="shared" si="2"/>
        <v>42285</v>
      </c>
      <c r="N19" s="59">
        <f t="shared" si="2"/>
        <v>56670</v>
      </c>
      <c r="O19" s="59">
        <f t="shared" si="2"/>
        <v>37272</v>
      </c>
      <c r="P19" s="59">
        <f t="shared" si="2"/>
        <v>30191</v>
      </c>
      <c r="Q19" s="59">
        <f t="shared" si="2"/>
        <v>52885</v>
      </c>
      <c r="R19" s="59">
        <f t="shared" si="2"/>
        <v>36212</v>
      </c>
      <c r="S19" s="59">
        <f t="shared" si="2"/>
        <v>32021</v>
      </c>
      <c r="T19" s="59">
        <f t="shared" si="2"/>
        <v>30484</v>
      </c>
      <c r="U19" s="59">
        <f t="shared" ref="U19:BE19" si="3">U14+U15+U16+U17+U18</f>
        <v>17135</v>
      </c>
      <c r="V19" s="59">
        <f t="shared" si="3"/>
        <v>27021</v>
      </c>
      <c r="W19" s="59">
        <f t="shared" si="3"/>
        <v>38727</v>
      </c>
      <c r="X19" s="59">
        <f t="shared" si="3"/>
        <v>71725</v>
      </c>
      <c r="Y19" s="59">
        <f t="shared" si="3"/>
        <v>55770</v>
      </c>
      <c r="Z19" s="59">
        <f t="shared" si="3"/>
        <v>66267</v>
      </c>
      <c r="AA19" s="59">
        <f t="shared" si="3"/>
        <v>37667</v>
      </c>
      <c r="AB19" s="59">
        <f t="shared" si="3"/>
        <v>20465</v>
      </c>
      <c r="AC19" s="59">
        <f t="shared" si="3"/>
        <v>36745</v>
      </c>
      <c r="AD19" s="59">
        <f t="shared" si="3"/>
        <v>28702</v>
      </c>
      <c r="AE19" s="59">
        <f t="shared" si="3"/>
        <v>36815</v>
      </c>
      <c r="AF19" s="59">
        <f t="shared" si="3"/>
        <v>38568</v>
      </c>
      <c r="AG19" s="59">
        <f t="shared" si="3"/>
        <v>21307</v>
      </c>
      <c r="AH19" s="59">
        <f t="shared" si="3"/>
        <v>32659</v>
      </c>
      <c r="AI19" s="59">
        <f t="shared" si="3"/>
        <v>38494</v>
      </c>
      <c r="AJ19" s="59">
        <f t="shared" si="3"/>
        <v>55472</v>
      </c>
      <c r="AK19" s="59">
        <f t="shared" si="3"/>
        <v>31020</v>
      </c>
      <c r="AL19" s="59">
        <f t="shared" si="3"/>
        <v>32107</v>
      </c>
      <c r="AM19" s="59">
        <f t="shared" si="3"/>
        <v>32465</v>
      </c>
      <c r="AN19" s="59">
        <f t="shared" si="3"/>
        <v>23320</v>
      </c>
      <c r="AO19" s="59">
        <f t="shared" si="3"/>
        <v>23005</v>
      </c>
      <c r="AP19" s="59">
        <f t="shared" si="3"/>
        <v>36726</v>
      </c>
      <c r="AQ19" s="59">
        <f t="shared" si="3"/>
        <v>43454</v>
      </c>
      <c r="AR19" s="59">
        <f t="shared" si="3"/>
        <v>30869</v>
      </c>
      <c r="AS19" s="59">
        <f t="shared" si="3"/>
        <v>22367</v>
      </c>
      <c r="AT19" s="59">
        <f t="shared" si="3"/>
        <v>29972</v>
      </c>
      <c r="AU19" s="59">
        <f t="shared" si="3"/>
        <v>41474</v>
      </c>
      <c r="AV19" s="59">
        <f t="shared" si="3"/>
        <v>48253</v>
      </c>
      <c r="AW19" s="59">
        <f t="shared" si="3"/>
        <v>33625</v>
      </c>
      <c r="AX19" s="59">
        <f t="shared" si="3"/>
        <v>32550</v>
      </c>
      <c r="AY19" s="59">
        <f t="shared" si="3"/>
        <v>37244</v>
      </c>
      <c r="AZ19" s="59">
        <f t="shared" si="3"/>
        <v>80980</v>
      </c>
      <c r="BA19" s="59">
        <f t="shared" si="3"/>
        <v>39604</v>
      </c>
      <c r="BB19" s="59">
        <f t="shared" si="3"/>
        <v>32270</v>
      </c>
      <c r="BC19" s="59">
        <f t="shared" si="3"/>
        <v>35681</v>
      </c>
      <c r="BD19" s="59">
        <f t="shared" si="3"/>
        <v>29007</v>
      </c>
      <c r="BE19" s="59">
        <f t="shared" si="3"/>
        <v>21849</v>
      </c>
      <c r="BF19" s="59"/>
      <c r="BG19" s="59">
        <f ca="1">SUM(OFFSET(BG19,0,-1,):OFFSET(BG19,0,-12))</f>
        <v>432537</v>
      </c>
      <c r="BH19" s="16"/>
    </row>
    <row r="20" spans="1:60" ht="9.75" customHeight="1" outlineLevel="1" x14ac:dyDescent="0.2">
      <c r="A20" s="19"/>
      <c r="B20" s="123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136"/>
      <c r="BH20" s="16"/>
    </row>
    <row r="21" spans="1:60" ht="20.100000000000001" customHeight="1" outlineLevel="1" x14ac:dyDescent="0.2">
      <c r="A21" s="182" t="s">
        <v>30</v>
      </c>
      <c r="B21" s="58" t="s">
        <v>14</v>
      </c>
      <c r="C21" s="46">
        <v>7041</v>
      </c>
      <c r="D21" s="46">
        <v>8696</v>
      </c>
      <c r="E21" s="46">
        <v>12981</v>
      </c>
      <c r="F21" s="46">
        <v>16288</v>
      </c>
      <c r="G21" s="46">
        <v>6854</v>
      </c>
      <c r="H21" s="46">
        <v>8442</v>
      </c>
      <c r="I21" s="46">
        <v>6116</v>
      </c>
      <c r="J21" s="46">
        <v>6996</v>
      </c>
      <c r="K21" s="46">
        <v>4065</v>
      </c>
      <c r="L21" s="46">
        <v>9035</v>
      </c>
      <c r="M21" s="46">
        <v>7028</v>
      </c>
      <c r="N21" s="46">
        <v>6240</v>
      </c>
      <c r="O21" s="46">
        <v>4929</v>
      </c>
      <c r="P21" s="46">
        <v>4276</v>
      </c>
      <c r="Q21" s="46">
        <v>4228</v>
      </c>
      <c r="R21" s="46">
        <v>7274</v>
      </c>
      <c r="S21" s="46">
        <v>6069</v>
      </c>
      <c r="T21" s="46">
        <v>3262</v>
      </c>
      <c r="U21" s="46">
        <v>3993</v>
      </c>
      <c r="V21" s="46">
        <v>3213</v>
      </c>
      <c r="W21" s="46">
        <v>9223</v>
      </c>
      <c r="X21" s="46">
        <v>8324</v>
      </c>
      <c r="Y21" s="46">
        <v>7198</v>
      </c>
      <c r="Z21" s="46">
        <v>7306</v>
      </c>
      <c r="AA21" s="46">
        <v>5498</v>
      </c>
      <c r="AB21" s="46">
        <v>5177</v>
      </c>
      <c r="AC21" s="46">
        <v>9574</v>
      </c>
      <c r="AD21" s="46">
        <v>10938</v>
      </c>
      <c r="AE21" s="46">
        <v>7754</v>
      </c>
      <c r="AF21" s="46">
        <v>9251</v>
      </c>
      <c r="AG21" s="46">
        <v>7788</v>
      </c>
      <c r="AH21" s="46">
        <v>6276</v>
      </c>
      <c r="AI21" s="46">
        <v>8051</v>
      </c>
      <c r="AJ21" s="46">
        <v>7312</v>
      </c>
      <c r="AK21" s="46">
        <v>4834</v>
      </c>
      <c r="AL21" s="46">
        <v>4627</v>
      </c>
      <c r="AM21" s="46">
        <v>3821</v>
      </c>
      <c r="AN21" s="46">
        <v>3449</v>
      </c>
      <c r="AO21" s="46">
        <v>8595</v>
      </c>
      <c r="AP21" s="46">
        <v>5805</v>
      </c>
      <c r="AQ21" s="46">
        <v>4168</v>
      </c>
      <c r="AR21" s="46">
        <v>6484</v>
      </c>
      <c r="AS21" s="46">
        <v>2449</v>
      </c>
      <c r="AT21" s="349">
        <v>7459</v>
      </c>
      <c r="AU21" s="349">
        <v>5934</v>
      </c>
      <c r="AV21" s="349">
        <v>8876</v>
      </c>
      <c r="AW21" s="349">
        <v>8803</v>
      </c>
      <c r="AX21" s="349">
        <v>5722</v>
      </c>
      <c r="AY21" s="349">
        <v>6403</v>
      </c>
      <c r="AZ21" s="349">
        <v>7139</v>
      </c>
      <c r="BA21" s="349">
        <v>8792</v>
      </c>
      <c r="BB21" s="349">
        <v>6949</v>
      </c>
      <c r="BC21" s="349">
        <v>8904</v>
      </c>
      <c r="BD21" s="349">
        <v>7324</v>
      </c>
      <c r="BE21" s="349">
        <v>3013</v>
      </c>
      <c r="BF21" s="349">
        <v>146</v>
      </c>
      <c r="BG21" s="59">
        <f ca="1">SUM(OFFSET(BG21,0,-1,):OFFSET(BG21,0,-12))</f>
        <v>78005</v>
      </c>
      <c r="BH21" s="16"/>
    </row>
    <row r="22" spans="1:60" ht="20.100000000000001" customHeight="1" outlineLevel="1" x14ac:dyDescent="0.2">
      <c r="A22" s="19"/>
      <c r="B22" s="58" t="s">
        <v>15</v>
      </c>
      <c r="C22" s="46">
        <v>813</v>
      </c>
      <c r="D22" s="46">
        <v>2775</v>
      </c>
      <c r="E22" s="46">
        <v>3623</v>
      </c>
      <c r="F22" s="46">
        <v>2424</v>
      </c>
      <c r="G22" s="46">
        <v>708</v>
      </c>
      <c r="H22" s="46">
        <v>2382</v>
      </c>
      <c r="I22" s="46">
        <v>3236</v>
      </c>
      <c r="J22" s="46">
        <v>4440</v>
      </c>
      <c r="K22" s="46">
        <v>2976</v>
      </c>
      <c r="L22" s="46">
        <v>7460</v>
      </c>
      <c r="M22" s="46">
        <v>3154</v>
      </c>
      <c r="N22" s="46">
        <v>3069</v>
      </c>
      <c r="O22" s="46">
        <v>1465</v>
      </c>
      <c r="P22" s="46">
        <v>1630</v>
      </c>
      <c r="Q22" s="46">
        <v>2511</v>
      </c>
      <c r="R22" s="46">
        <v>1080</v>
      </c>
      <c r="S22" s="46">
        <v>2052</v>
      </c>
      <c r="T22" s="46">
        <v>2472</v>
      </c>
      <c r="U22" s="46">
        <v>5479</v>
      </c>
      <c r="V22" s="46">
        <v>2733</v>
      </c>
      <c r="W22" s="46">
        <v>3240</v>
      </c>
      <c r="X22" s="46">
        <v>6261</v>
      </c>
      <c r="Y22" s="46">
        <v>2052</v>
      </c>
      <c r="Z22" s="46">
        <v>1773</v>
      </c>
      <c r="AA22" s="46">
        <v>2268</v>
      </c>
      <c r="AB22" s="46">
        <v>1537</v>
      </c>
      <c r="AC22" s="46">
        <v>1296</v>
      </c>
      <c r="AD22" s="46">
        <v>0</v>
      </c>
      <c r="AE22" s="46">
        <v>828</v>
      </c>
      <c r="AF22" s="46">
        <v>1634</v>
      </c>
      <c r="AG22" s="46">
        <v>2700</v>
      </c>
      <c r="AH22" s="46">
        <v>6267</v>
      </c>
      <c r="AI22" s="46">
        <v>9268</v>
      </c>
      <c r="AJ22" s="46">
        <v>1898</v>
      </c>
      <c r="AK22" s="46">
        <v>216</v>
      </c>
      <c r="AL22" s="46">
        <v>3172</v>
      </c>
      <c r="AM22" s="46">
        <v>2112</v>
      </c>
      <c r="AN22" s="46">
        <v>1228</v>
      </c>
      <c r="AO22" s="46">
        <v>2380</v>
      </c>
      <c r="AP22" s="46">
        <v>1188</v>
      </c>
      <c r="AQ22" s="46">
        <v>3690</v>
      </c>
      <c r="AR22" s="46">
        <v>4878</v>
      </c>
      <c r="AS22" s="46">
        <v>6745</v>
      </c>
      <c r="AT22" s="349">
        <v>2308</v>
      </c>
      <c r="AU22" s="349">
        <v>8461</v>
      </c>
      <c r="AV22" s="349">
        <v>756</v>
      </c>
      <c r="AW22" s="349">
        <v>1208</v>
      </c>
      <c r="AX22" s="349">
        <v>0</v>
      </c>
      <c r="AY22" s="349">
        <v>708</v>
      </c>
      <c r="AZ22" s="349">
        <v>196</v>
      </c>
      <c r="BA22" s="349">
        <v>1356</v>
      </c>
      <c r="BB22" s="349">
        <v>1080</v>
      </c>
      <c r="BC22" s="349">
        <v>2142</v>
      </c>
      <c r="BD22" s="349">
        <v>1160</v>
      </c>
      <c r="BE22" s="349">
        <v>792</v>
      </c>
      <c r="BF22" s="349">
        <v>344</v>
      </c>
      <c r="BG22" s="59">
        <f ca="1">SUM(OFFSET(BG22,0,-1,):OFFSET(BG22,0,-12))</f>
        <v>18203</v>
      </c>
      <c r="BH22" s="16"/>
    </row>
    <row r="23" spans="1:60" ht="20.100000000000001" customHeight="1" outlineLevel="1" x14ac:dyDescent="0.2">
      <c r="A23" s="19"/>
      <c r="B23" s="60" t="s">
        <v>27</v>
      </c>
      <c r="C23" s="46">
        <v>734</v>
      </c>
      <c r="D23" s="46">
        <v>1877</v>
      </c>
      <c r="E23" s="46">
        <v>5624</v>
      </c>
      <c r="F23" s="46">
        <v>2925</v>
      </c>
      <c r="G23" s="46">
        <v>212</v>
      </c>
      <c r="H23" s="46">
        <v>1691</v>
      </c>
      <c r="I23" s="46">
        <v>1334</v>
      </c>
      <c r="J23" s="46">
        <v>874</v>
      </c>
      <c r="K23" s="46">
        <v>928</v>
      </c>
      <c r="L23" s="46">
        <v>2694</v>
      </c>
      <c r="M23" s="46">
        <v>10716</v>
      </c>
      <c r="N23" s="46">
        <v>1065</v>
      </c>
      <c r="O23" s="46">
        <v>12</v>
      </c>
      <c r="P23" s="46">
        <v>1146</v>
      </c>
      <c r="Q23" s="46">
        <v>2026</v>
      </c>
      <c r="R23" s="46">
        <v>423</v>
      </c>
      <c r="S23" s="46">
        <v>3144</v>
      </c>
      <c r="T23" s="46">
        <v>4899</v>
      </c>
      <c r="U23" s="46">
        <v>841</v>
      </c>
      <c r="V23" s="46">
        <v>2027</v>
      </c>
      <c r="W23" s="46">
        <v>1764</v>
      </c>
      <c r="X23" s="46">
        <v>561</v>
      </c>
      <c r="Y23" s="46">
        <v>2892</v>
      </c>
      <c r="Z23" s="46">
        <v>1752</v>
      </c>
      <c r="AA23" s="46">
        <v>312</v>
      </c>
      <c r="AB23" s="46">
        <v>324</v>
      </c>
      <c r="AC23" s="46">
        <v>1510</v>
      </c>
      <c r="AD23" s="46">
        <v>498</v>
      </c>
      <c r="AE23" s="46">
        <v>369</v>
      </c>
      <c r="AF23" s="46">
        <v>0</v>
      </c>
      <c r="AG23" s="46">
        <v>225</v>
      </c>
      <c r="AH23" s="46">
        <v>7366</v>
      </c>
      <c r="AI23" s="46">
        <v>396</v>
      </c>
      <c r="AJ23" s="46">
        <v>0</v>
      </c>
      <c r="AK23" s="46">
        <v>216</v>
      </c>
      <c r="AL23" s="46">
        <v>992</v>
      </c>
      <c r="AM23" s="46">
        <v>1026</v>
      </c>
      <c r="AN23" s="46">
        <v>0</v>
      </c>
      <c r="AO23" s="46">
        <v>380</v>
      </c>
      <c r="AP23" s="46">
        <v>316</v>
      </c>
      <c r="AQ23" s="46">
        <v>180</v>
      </c>
      <c r="AR23" s="46">
        <v>21</v>
      </c>
      <c r="AS23" s="46">
        <v>0</v>
      </c>
      <c r="AT23" s="349">
        <v>490</v>
      </c>
      <c r="AU23" s="349">
        <v>0</v>
      </c>
      <c r="AV23" s="349">
        <v>105</v>
      </c>
      <c r="AW23" s="349">
        <v>54</v>
      </c>
      <c r="AX23" s="349">
        <v>0</v>
      </c>
      <c r="AY23" s="349">
        <v>0</v>
      </c>
      <c r="AZ23" s="349">
        <v>124</v>
      </c>
      <c r="BA23" s="349">
        <v>1300</v>
      </c>
      <c r="BB23" s="349">
        <v>10</v>
      </c>
      <c r="BC23" s="349">
        <v>1080</v>
      </c>
      <c r="BD23" s="349">
        <v>24</v>
      </c>
      <c r="BE23" s="349">
        <v>296</v>
      </c>
      <c r="BF23" s="349">
        <v>0</v>
      </c>
      <c r="BG23" s="59">
        <f ca="1">SUM(OFFSET(BG23,0,-1,):OFFSET(BG23,0,-12))</f>
        <v>2993</v>
      </c>
      <c r="BH23" s="16"/>
    </row>
    <row r="24" spans="1:60" ht="20.100000000000001" customHeight="1" outlineLevel="1" x14ac:dyDescent="0.2">
      <c r="A24" s="19"/>
      <c r="B24" s="60" t="s">
        <v>76</v>
      </c>
      <c r="C24" s="46">
        <v>216</v>
      </c>
      <c r="D24" s="46">
        <v>648</v>
      </c>
      <c r="E24" s="46">
        <v>236</v>
      </c>
      <c r="F24" s="46">
        <v>0</v>
      </c>
      <c r="G24" s="46">
        <v>268</v>
      </c>
      <c r="H24" s="46">
        <v>432</v>
      </c>
      <c r="I24" s="46">
        <v>864</v>
      </c>
      <c r="J24" s="46">
        <v>1675</v>
      </c>
      <c r="K24" s="46">
        <v>1356</v>
      </c>
      <c r="L24" s="46">
        <v>432</v>
      </c>
      <c r="M24" s="46">
        <v>1388</v>
      </c>
      <c r="N24" s="46">
        <v>0</v>
      </c>
      <c r="O24" s="46">
        <v>648</v>
      </c>
      <c r="P24" s="46">
        <v>216</v>
      </c>
      <c r="Q24" s="46">
        <v>488</v>
      </c>
      <c r="R24" s="46">
        <v>216</v>
      </c>
      <c r="S24" s="46">
        <v>864</v>
      </c>
      <c r="T24" s="46">
        <v>216</v>
      </c>
      <c r="U24" s="46">
        <v>648</v>
      </c>
      <c r="V24" s="46">
        <v>5705</v>
      </c>
      <c r="W24" s="46">
        <v>1188</v>
      </c>
      <c r="X24" s="46">
        <v>712</v>
      </c>
      <c r="Y24" s="46">
        <v>432</v>
      </c>
      <c r="Z24" s="46">
        <v>0</v>
      </c>
      <c r="AA24" s="46">
        <v>216</v>
      </c>
      <c r="AB24" s="46">
        <v>0</v>
      </c>
      <c r="AC24" s="46">
        <v>108</v>
      </c>
      <c r="AD24" s="46">
        <v>249</v>
      </c>
      <c r="AE24" s="46">
        <v>432</v>
      </c>
      <c r="AF24" s="46">
        <v>648</v>
      </c>
      <c r="AG24" s="46">
        <v>0</v>
      </c>
      <c r="AH24" s="46">
        <v>1672</v>
      </c>
      <c r="AI24" s="46">
        <v>3456</v>
      </c>
      <c r="AJ24" s="46">
        <v>1300</v>
      </c>
      <c r="AK24" s="46">
        <v>0</v>
      </c>
      <c r="AL24" s="46">
        <v>108</v>
      </c>
      <c r="AM24" s="46">
        <v>1080</v>
      </c>
      <c r="AN24" s="46">
        <v>4900</v>
      </c>
      <c r="AO24" s="46">
        <v>664</v>
      </c>
      <c r="AP24" s="46">
        <v>22</v>
      </c>
      <c r="AQ24" s="46">
        <v>0</v>
      </c>
      <c r="AR24" s="46">
        <v>216</v>
      </c>
      <c r="AS24" s="46">
        <v>888</v>
      </c>
      <c r="AT24" s="349">
        <v>2160</v>
      </c>
      <c r="AU24" s="349">
        <v>3108</v>
      </c>
      <c r="AV24" s="349">
        <v>0</v>
      </c>
      <c r="AW24" s="349">
        <v>0</v>
      </c>
      <c r="AX24" s="349">
        <v>0</v>
      </c>
      <c r="AY24" s="349">
        <v>216</v>
      </c>
      <c r="AZ24" s="349">
        <v>78212</v>
      </c>
      <c r="BA24" s="349">
        <v>924</v>
      </c>
      <c r="BB24" s="349">
        <v>216</v>
      </c>
      <c r="BC24" s="349">
        <v>216</v>
      </c>
      <c r="BD24" s="349">
        <v>0</v>
      </c>
      <c r="BE24" s="349">
        <v>0</v>
      </c>
      <c r="BF24" s="349">
        <v>0</v>
      </c>
      <c r="BG24" s="59">
        <f ca="1">SUM(OFFSET(BG24,0,-1,):OFFSET(BG24,0,-12))</f>
        <v>82892</v>
      </c>
      <c r="BH24" s="16"/>
    </row>
    <row r="25" spans="1:60" ht="20.100000000000001" customHeight="1" outlineLevel="1" x14ac:dyDescent="0.2">
      <c r="A25" s="19"/>
      <c r="B25" s="58" t="s">
        <v>77</v>
      </c>
      <c r="C25" s="46">
        <v>15554</v>
      </c>
      <c r="D25" s="46">
        <v>14344</v>
      </c>
      <c r="E25" s="46">
        <v>18029</v>
      </c>
      <c r="F25" s="46">
        <v>15959</v>
      </c>
      <c r="G25" s="46">
        <v>16267</v>
      </c>
      <c r="H25" s="46">
        <v>15979</v>
      </c>
      <c r="I25" s="46">
        <v>12272</v>
      </c>
      <c r="J25" s="46">
        <v>24677</v>
      </c>
      <c r="K25" s="46">
        <v>19156</v>
      </c>
      <c r="L25" s="46">
        <v>19720</v>
      </c>
      <c r="M25" s="46">
        <v>21770</v>
      </c>
      <c r="N25" s="46">
        <v>24269</v>
      </c>
      <c r="O25" s="46">
        <v>21303</v>
      </c>
      <c r="P25" s="46">
        <v>20171</v>
      </c>
      <c r="Q25" s="46">
        <v>28365</v>
      </c>
      <c r="R25" s="46">
        <v>19823</v>
      </c>
      <c r="S25" s="46">
        <v>17920</v>
      </c>
      <c r="T25" s="46">
        <v>11617</v>
      </c>
      <c r="U25" s="46">
        <v>13503</v>
      </c>
      <c r="V25" s="46">
        <v>13462</v>
      </c>
      <c r="W25" s="46">
        <v>25283</v>
      </c>
      <c r="X25" s="46">
        <v>30334</v>
      </c>
      <c r="Y25" s="46">
        <v>30079</v>
      </c>
      <c r="Z25" s="46">
        <v>28408</v>
      </c>
      <c r="AA25" s="46">
        <v>21848</v>
      </c>
      <c r="AB25" s="46">
        <v>12196</v>
      </c>
      <c r="AC25" s="46">
        <v>13975</v>
      </c>
      <c r="AD25" s="46">
        <v>15367</v>
      </c>
      <c r="AE25" s="46">
        <v>23004</v>
      </c>
      <c r="AF25" s="46">
        <v>17334</v>
      </c>
      <c r="AG25" s="46">
        <v>18436</v>
      </c>
      <c r="AH25" s="46">
        <v>22789</v>
      </c>
      <c r="AI25" s="46">
        <v>18472</v>
      </c>
      <c r="AJ25" s="46">
        <v>26182</v>
      </c>
      <c r="AK25" s="46">
        <v>23957</v>
      </c>
      <c r="AL25" s="46">
        <v>21755</v>
      </c>
      <c r="AM25" s="46">
        <v>20180</v>
      </c>
      <c r="AN25" s="46">
        <v>18425</v>
      </c>
      <c r="AO25" s="46">
        <v>21364</v>
      </c>
      <c r="AP25" s="46">
        <v>18108</v>
      </c>
      <c r="AQ25" s="46">
        <v>19027</v>
      </c>
      <c r="AR25" s="46">
        <v>23326</v>
      </c>
      <c r="AS25" s="46">
        <v>21213</v>
      </c>
      <c r="AT25" s="349">
        <v>29332</v>
      </c>
      <c r="AU25" s="349">
        <v>29544</v>
      </c>
      <c r="AV25" s="349">
        <v>24528</v>
      </c>
      <c r="AW25" s="349">
        <v>32796</v>
      </c>
      <c r="AX25" s="349">
        <v>32481</v>
      </c>
      <c r="AY25" s="349">
        <v>40853</v>
      </c>
      <c r="AZ25" s="349">
        <v>39972</v>
      </c>
      <c r="BA25" s="349">
        <v>40963</v>
      </c>
      <c r="BB25" s="349">
        <v>23866</v>
      </c>
      <c r="BC25" s="349">
        <v>47479</v>
      </c>
      <c r="BD25" s="349">
        <v>40900</v>
      </c>
      <c r="BE25" s="349">
        <v>18675</v>
      </c>
      <c r="BF25" s="349">
        <v>2042</v>
      </c>
      <c r="BG25" s="59">
        <f ca="1">SUM(OFFSET(BG25,0,-1,):OFFSET(BG25,0,-12))</f>
        <v>374099</v>
      </c>
      <c r="BH25" s="16"/>
    </row>
    <row r="26" spans="1:60" ht="20.100000000000001" customHeight="1" outlineLevel="1" x14ac:dyDescent="0.2">
      <c r="A26" s="19"/>
      <c r="B26" s="58" t="s">
        <v>25</v>
      </c>
      <c r="C26" s="59">
        <f t="shared" ref="C26:T26" si="4">C21+C22+C23+C24+C25</f>
        <v>24358</v>
      </c>
      <c r="D26" s="59">
        <f t="shared" si="4"/>
        <v>28340</v>
      </c>
      <c r="E26" s="59">
        <f t="shared" si="4"/>
        <v>40493</v>
      </c>
      <c r="F26" s="59">
        <f t="shared" si="4"/>
        <v>37596</v>
      </c>
      <c r="G26" s="59">
        <f t="shared" si="4"/>
        <v>24309</v>
      </c>
      <c r="H26" s="59">
        <f t="shared" si="4"/>
        <v>28926</v>
      </c>
      <c r="I26" s="59">
        <f t="shared" si="4"/>
        <v>23822</v>
      </c>
      <c r="J26" s="59">
        <f t="shared" si="4"/>
        <v>38662</v>
      </c>
      <c r="K26" s="59">
        <f t="shared" si="4"/>
        <v>28481</v>
      </c>
      <c r="L26" s="59">
        <f t="shared" si="4"/>
        <v>39341</v>
      </c>
      <c r="M26" s="59">
        <f t="shared" si="4"/>
        <v>44056</v>
      </c>
      <c r="N26" s="59">
        <f t="shared" si="4"/>
        <v>34643</v>
      </c>
      <c r="O26" s="59">
        <f t="shared" si="4"/>
        <v>28357</v>
      </c>
      <c r="P26" s="59">
        <f t="shared" si="4"/>
        <v>27439</v>
      </c>
      <c r="Q26" s="59">
        <f t="shared" si="4"/>
        <v>37618</v>
      </c>
      <c r="R26" s="59">
        <f t="shared" si="4"/>
        <v>28816</v>
      </c>
      <c r="S26" s="59">
        <f t="shared" si="4"/>
        <v>30049</v>
      </c>
      <c r="T26" s="59">
        <f t="shared" si="4"/>
        <v>22466</v>
      </c>
      <c r="U26" s="59">
        <f t="shared" ref="U26:BF26" si="5">U21+U22+U23+U24+U25</f>
        <v>24464</v>
      </c>
      <c r="V26" s="59">
        <f t="shared" si="5"/>
        <v>27140</v>
      </c>
      <c r="W26" s="59">
        <f t="shared" si="5"/>
        <v>40698</v>
      </c>
      <c r="X26" s="59">
        <f t="shared" si="5"/>
        <v>46192</v>
      </c>
      <c r="Y26" s="59">
        <f t="shared" si="5"/>
        <v>42653</v>
      </c>
      <c r="Z26" s="59">
        <f t="shared" si="5"/>
        <v>39239</v>
      </c>
      <c r="AA26" s="59">
        <f t="shared" si="5"/>
        <v>30142</v>
      </c>
      <c r="AB26" s="59">
        <f t="shared" si="5"/>
        <v>19234</v>
      </c>
      <c r="AC26" s="59">
        <f t="shared" si="5"/>
        <v>26463</v>
      </c>
      <c r="AD26" s="59">
        <f t="shared" si="5"/>
        <v>27052</v>
      </c>
      <c r="AE26" s="59">
        <f t="shared" si="5"/>
        <v>32387</v>
      </c>
      <c r="AF26" s="59">
        <f t="shared" si="5"/>
        <v>28867</v>
      </c>
      <c r="AG26" s="59">
        <f t="shared" si="5"/>
        <v>29149</v>
      </c>
      <c r="AH26" s="59">
        <f t="shared" si="5"/>
        <v>44370</v>
      </c>
      <c r="AI26" s="59">
        <f t="shared" si="5"/>
        <v>39643</v>
      </c>
      <c r="AJ26" s="59">
        <f t="shared" si="5"/>
        <v>36692</v>
      </c>
      <c r="AK26" s="59">
        <f t="shared" si="5"/>
        <v>29223</v>
      </c>
      <c r="AL26" s="59">
        <f t="shared" si="5"/>
        <v>30654</v>
      </c>
      <c r="AM26" s="59">
        <f t="shared" si="5"/>
        <v>28219</v>
      </c>
      <c r="AN26" s="59">
        <f t="shared" si="5"/>
        <v>28002</v>
      </c>
      <c r="AO26" s="59">
        <f t="shared" si="5"/>
        <v>33383</v>
      </c>
      <c r="AP26" s="59">
        <f t="shared" si="5"/>
        <v>25439</v>
      </c>
      <c r="AQ26" s="59">
        <f t="shared" si="5"/>
        <v>27065</v>
      </c>
      <c r="AR26" s="59">
        <f t="shared" si="5"/>
        <v>34925</v>
      </c>
      <c r="AS26" s="59">
        <f t="shared" si="5"/>
        <v>31295</v>
      </c>
      <c r="AT26" s="59">
        <f t="shared" si="5"/>
        <v>41749</v>
      </c>
      <c r="AU26" s="59">
        <f t="shared" si="5"/>
        <v>47047</v>
      </c>
      <c r="AV26" s="59">
        <f t="shared" si="5"/>
        <v>34265</v>
      </c>
      <c r="AW26" s="59">
        <f t="shared" si="5"/>
        <v>42861</v>
      </c>
      <c r="AX26" s="59">
        <f t="shared" si="5"/>
        <v>38203</v>
      </c>
      <c r="AY26" s="59">
        <f t="shared" si="5"/>
        <v>48180</v>
      </c>
      <c r="AZ26" s="59">
        <f t="shared" si="5"/>
        <v>125643</v>
      </c>
      <c r="BA26" s="59">
        <f t="shared" si="5"/>
        <v>53335</v>
      </c>
      <c r="BB26" s="59">
        <f t="shared" si="5"/>
        <v>32121</v>
      </c>
      <c r="BC26" s="59">
        <f t="shared" si="5"/>
        <v>59821</v>
      </c>
      <c r="BD26" s="59">
        <f t="shared" si="5"/>
        <v>49408</v>
      </c>
      <c r="BE26" s="59">
        <f t="shared" si="5"/>
        <v>22776</v>
      </c>
      <c r="BF26" s="59">
        <f t="shared" si="5"/>
        <v>2532</v>
      </c>
      <c r="BG26" s="59">
        <f ca="1">SUM(OFFSET(BG26,0,-1,):OFFSET(BG26,0,-12))</f>
        <v>556192</v>
      </c>
      <c r="BH26" s="16"/>
    </row>
    <row r="27" spans="1:60" ht="7.5" customHeight="1" x14ac:dyDescent="0.2">
      <c r="A27" s="19"/>
      <c r="B27" s="123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145"/>
      <c r="BH27" s="16"/>
    </row>
    <row r="28" spans="1:60" ht="17.25" customHeight="1" x14ac:dyDescent="0.2">
      <c r="A28" s="225" t="s">
        <v>31</v>
      </c>
      <c r="B28" s="58" t="s">
        <v>14</v>
      </c>
      <c r="C28" s="46">
        <v>6452</v>
      </c>
      <c r="D28" s="46">
        <v>3914</v>
      </c>
      <c r="E28" s="46">
        <v>7492</v>
      </c>
      <c r="F28" s="46">
        <v>9656</v>
      </c>
      <c r="G28" s="46">
        <v>3390</v>
      </c>
      <c r="H28" s="46">
        <v>4015</v>
      </c>
      <c r="I28" s="46">
        <v>4942</v>
      </c>
      <c r="J28" s="46">
        <v>5678</v>
      </c>
      <c r="K28" s="46">
        <v>4664</v>
      </c>
      <c r="L28" s="46">
        <v>16262</v>
      </c>
      <c r="M28" s="46">
        <v>8228</v>
      </c>
      <c r="N28" s="46">
        <v>5402</v>
      </c>
      <c r="O28" s="46">
        <v>5651</v>
      </c>
      <c r="P28" s="46">
        <v>3208</v>
      </c>
      <c r="Q28" s="46">
        <v>5683</v>
      </c>
      <c r="R28" s="46">
        <v>6838</v>
      </c>
      <c r="S28" s="46">
        <v>4424</v>
      </c>
      <c r="T28" s="46">
        <v>4694</v>
      </c>
      <c r="U28" s="46">
        <v>3639</v>
      </c>
      <c r="V28" s="46">
        <v>4927</v>
      </c>
      <c r="W28" s="46">
        <v>4183</v>
      </c>
      <c r="X28" s="46">
        <v>4180</v>
      </c>
      <c r="Y28" s="46">
        <v>3196</v>
      </c>
      <c r="Z28" s="46">
        <v>2441</v>
      </c>
      <c r="AA28" s="46">
        <v>2543</v>
      </c>
      <c r="AB28" s="46">
        <v>1854</v>
      </c>
      <c r="AC28" s="46">
        <v>9105</v>
      </c>
      <c r="AD28" s="46">
        <v>6048</v>
      </c>
      <c r="AE28" s="46">
        <v>2253</v>
      </c>
      <c r="AF28" s="46">
        <v>2277</v>
      </c>
      <c r="AG28" s="46">
        <v>1805</v>
      </c>
      <c r="AH28" s="46">
        <v>5285</v>
      </c>
      <c r="AI28" s="46">
        <v>3824</v>
      </c>
      <c r="AJ28" s="46">
        <v>4254</v>
      </c>
      <c r="AK28" s="46">
        <v>4154</v>
      </c>
      <c r="AL28" s="46">
        <v>4377</v>
      </c>
      <c r="AM28" s="46">
        <v>5188</v>
      </c>
      <c r="AN28" s="46">
        <v>3852</v>
      </c>
      <c r="AO28" s="46">
        <v>9049</v>
      </c>
      <c r="AP28" s="46">
        <v>2481</v>
      </c>
      <c r="AQ28" s="46">
        <v>3133</v>
      </c>
      <c r="AR28" s="46">
        <v>2971</v>
      </c>
      <c r="AS28" s="46">
        <v>2397</v>
      </c>
      <c r="AT28" s="349">
        <v>4208</v>
      </c>
      <c r="AU28" s="349">
        <v>2920</v>
      </c>
      <c r="AV28" s="349">
        <v>5353</v>
      </c>
      <c r="AW28" s="349">
        <v>3844</v>
      </c>
      <c r="AX28" s="349">
        <v>2952</v>
      </c>
      <c r="AY28" s="349">
        <v>3131</v>
      </c>
      <c r="AZ28" s="349">
        <v>4414</v>
      </c>
      <c r="BA28" s="349">
        <v>7659</v>
      </c>
      <c r="BB28" s="349">
        <v>2338</v>
      </c>
      <c r="BC28" s="349">
        <v>3655</v>
      </c>
      <c r="BD28" s="349">
        <v>4720</v>
      </c>
      <c r="BE28" s="349">
        <v>2335</v>
      </c>
      <c r="BF28" s="349">
        <v>1122</v>
      </c>
      <c r="BG28" s="59">
        <f ca="1">SUM(OFFSET(BG28,0,-1,):OFFSET(BG28,0,-12))</f>
        <v>44443</v>
      </c>
      <c r="BH28" s="13">
        <f ca="1">BG28/$BG$33</f>
        <v>0.10726732960030894</v>
      </c>
    </row>
    <row r="29" spans="1:60" ht="20.100000000000001" customHeight="1" x14ac:dyDescent="0.2">
      <c r="A29" s="19"/>
      <c r="B29" s="58" t="s">
        <v>15</v>
      </c>
      <c r="C29" s="46">
        <v>3151</v>
      </c>
      <c r="D29" s="46">
        <v>1197</v>
      </c>
      <c r="E29" s="46">
        <v>563</v>
      </c>
      <c r="F29" s="46">
        <v>369</v>
      </c>
      <c r="G29" s="46">
        <v>1044</v>
      </c>
      <c r="H29" s="46">
        <v>1629</v>
      </c>
      <c r="I29" s="46">
        <v>2728</v>
      </c>
      <c r="J29" s="46">
        <v>8345</v>
      </c>
      <c r="K29" s="46">
        <v>2122</v>
      </c>
      <c r="L29" s="46">
        <v>11627</v>
      </c>
      <c r="M29" s="46">
        <v>1852</v>
      </c>
      <c r="N29" s="46">
        <v>2677</v>
      </c>
      <c r="O29" s="46">
        <v>2440</v>
      </c>
      <c r="P29" s="46">
        <v>1975</v>
      </c>
      <c r="Q29" s="46">
        <v>1311</v>
      </c>
      <c r="R29" s="46">
        <v>585</v>
      </c>
      <c r="S29" s="46">
        <v>987</v>
      </c>
      <c r="T29" s="46">
        <v>763</v>
      </c>
      <c r="U29" s="46">
        <v>3895</v>
      </c>
      <c r="V29" s="46">
        <v>2488</v>
      </c>
      <c r="W29" s="46">
        <v>2039</v>
      </c>
      <c r="X29" s="46">
        <v>6538</v>
      </c>
      <c r="Y29" s="46">
        <v>2248</v>
      </c>
      <c r="Z29" s="46">
        <v>1328</v>
      </c>
      <c r="AA29" s="46">
        <v>4294</v>
      </c>
      <c r="AB29" s="46">
        <v>2187</v>
      </c>
      <c r="AC29" s="46">
        <v>1365</v>
      </c>
      <c r="AD29" s="46">
        <v>34</v>
      </c>
      <c r="AE29" s="46">
        <v>784</v>
      </c>
      <c r="AF29" s="46">
        <v>1654</v>
      </c>
      <c r="AG29" s="46">
        <v>2260</v>
      </c>
      <c r="AH29" s="46">
        <v>3430</v>
      </c>
      <c r="AI29" s="46">
        <v>4168</v>
      </c>
      <c r="AJ29" s="46">
        <v>3706</v>
      </c>
      <c r="AK29" s="46">
        <v>1530</v>
      </c>
      <c r="AL29" s="46">
        <v>3316</v>
      </c>
      <c r="AM29" s="46">
        <v>2130</v>
      </c>
      <c r="AN29" s="46">
        <v>2093</v>
      </c>
      <c r="AO29" s="46">
        <v>2415</v>
      </c>
      <c r="AP29" s="46">
        <v>1839</v>
      </c>
      <c r="AQ29" s="46">
        <v>3532</v>
      </c>
      <c r="AR29" s="46">
        <v>3043</v>
      </c>
      <c r="AS29" s="46">
        <v>4648</v>
      </c>
      <c r="AT29" s="349">
        <v>2455</v>
      </c>
      <c r="AU29" s="349">
        <v>5512</v>
      </c>
      <c r="AV29" s="349">
        <v>693</v>
      </c>
      <c r="AW29" s="349">
        <v>864</v>
      </c>
      <c r="AX29" s="349">
        <v>924</v>
      </c>
      <c r="AY29" s="349">
        <v>864</v>
      </c>
      <c r="AZ29" s="349">
        <v>844</v>
      </c>
      <c r="BA29" s="349">
        <v>1215</v>
      </c>
      <c r="BB29" s="349">
        <v>900</v>
      </c>
      <c r="BC29" s="349">
        <v>1107</v>
      </c>
      <c r="BD29" s="349">
        <v>2460</v>
      </c>
      <c r="BE29" s="349">
        <v>1620</v>
      </c>
      <c r="BF29" s="349">
        <v>168</v>
      </c>
      <c r="BG29" s="59">
        <f ca="1">SUM(OFFSET(BG29,0,-1,):OFFSET(BG29,0,-12))</f>
        <v>17171</v>
      </c>
      <c r="BH29" s="13">
        <f ca="1">BG29/$BG$33</f>
        <v>4.1443811546630627E-2</v>
      </c>
    </row>
    <row r="30" spans="1:60" ht="20.100000000000001" customHeight="1" x14ac:dyDescent="0.2">
      <c r="A30" s="19"/>
      <c r="B30" s="60" t="s">
        <v>27</v>
      </c>
      <c r="C30" s="46">
        <v>1256</v>
      </c>
      <c r="D30" s="46">
        <v>3946</v>
      </c>
      <c r="E30" s="46">
        <v>7284</v>
      </c>
      <c r="F30" s="46">
        <v>2355</v>
      </c>
      <c r="G30" s="46">
        <v>1066</v>
      </c>
      <c r="H30" s="46">
        <v>2964</v>
      </c>
      <c r="I30" s="46">
        <v>1626</v>
      </c>
      <c r="J30" s="46">
        <v>1586</v>
      </c>
      <c r="K30" s="46">
        <v>1508</v>
      </c>
      <c r="L30" s="46">
        <v>3508</v>
      </c>
      <c r="M30" s="46">
        <v>5066</v>
      </c>
      <c r="N30" s="46">
        <v>1240</v>
      </c>
      <c r="O30" s="46">
        <v>206</v>
      </c>
      <c r="P30" s="46">
        <v>2464</v>
      </c>
      <c r="Q30" s="46">
        <v>1784</v>
      </c>
      <c r="R30" s="46">
        <v>468</v>
      </c>
      <c r="S30" s="46">
        <v>3507</v>
      </c>
      <c r="T30" s="46">
        <v>4462</v>
      </c>
      <c r="U30" s="46">
        <v>620</v>
      </c>
      <c r="V30" s="46">
        <v>2711</v>
      </c>
      <c r="W30" s="46">
        <v>687</v>
      </c>
      <c r="X30" s="46">
        <v>455</v>
      </c>
      <c r="Y30" s="46">
        <v>1283</v>
      </c>
      <c r="Z30" s="46">
        <v>128</v>
      </c>
      <c r="AA30" s="46">
        <v>244</v>
      </c>
      <c r="AB30" s="46">
        <v>370</v>
      </c>
      <c r="AC30" s="46">
        <v>858</v>
      </c>
      <c r="AD30" s="46">
        <v>798</v>
      </c>
      <c r="AE30" s="46">
        <v>260</v>
      </c>
      <c r="AF30" s="46">
        <v>496</v>
      </c>
      <c r="AG30" s="46">
        <v>613</v>
      </c>
      <c r="AH30" s="46">
        <v>2264</v>
      </c>
      <c r="AI30" s="46">
        <v>680</v>
      </c>
      <c r="AJ30" s="46">
        <v>212</v>
      </c>
      <c r="AK30" s="46">
        <v>138</v>
      </c>
      <c r="AL30" s="46">
        <v>300</v>
      </c>
      <c r="AM30" s="46">
        <v>252</v>
      </c>
      <c r="AN30" s="46">
        <v>24</v>
      </c>
      <c r="AO30" s="46">
        <v>414</v>
      </c>
      <c r="AP30" s="46">
        <v>116</v>
      </c>
      <c r="AQ30" s="46">
        <v>72</v>
      </c>
      <c r="AR30" s="46">
        <v>18</v>
      </c>
      <c r="AS30" s="46">
        <v>0</v>
      </c>
      <c r="AT30" s="349">
        <v>48</v>
      </c>
      <c r="AU30" s="349">
        <v>82</v>
      </c>
      <c r="AV30" s="349">
        <v>162</v>
      </c>
      <c r="AW30" s="349">
        <v>328</v>
      </c>
      <c r="AX30" s="349">
        <v>104</v>
      </c>
      <c r="AY30" s="349">
        <v>0</v>
      </c>
      <c r="AZ30" s="349">
        <v>184</v>
      </c>
      <c r="BA30" s="349">
        <v>1113</v>
      </c>
      <c r="BB30" s="349">
        <v>32</v>
      </c>
      <c r="BC30" s="349">
        <v>16</v>
      </c>
      <c r="BD30" s="349">
        <v>408</v>
      </c>
      <c r="BE30" s="349">
        <v>452</v>
      </c>
      <c r="BF30" s="349">
        <v>0</v>
      </c>
      <c r="BG30" s="59">
        <f ca="1">SUM(OFFSET(BG30,0,-1,):OFFSET(BG30,0,-12))</f>
        <v>2881</v>
      </c>
      <c r="BH30" s="13">
        <f ca="1">BG30/$BG$33</f>
        <v>6.9535624637960996E-3</v>
      </c>
    </row>
    <row r="31" spans="1:60" ht="20.100000000000001" customHeight="1" x14ac:dyDescent="0.2">
      <c r="A31" s="19"/>
      <c r="B31" s="60" t="s">
        <v>76</v>
      </c>
      <c r="C31" s="46">
        <v>216</v>
      </c>
      <c r="D31" s="46">
        <v>864</v>
      </c>
      <c r="E31" s="46">
        <v>216</v>
      </c>
      <c r="F31" s="46">
        <v>0</v>
      </c>
      <c r="G31" s="46">
        <v>0</v>
      </c>
      <c r="H31" s="46">
        <v>216</v>
      </c>
      <c r="I31" s="46">
        <v>216</v>
      </c>
      <c r="J31" s="46">
        <v>1080</v>
      </c>
      <c r="K31" s="46">
        <v>3024</v>
      </c>
      <c r="L31" s="46">
        <v>1512</v>
      </c>
      <c r="M31" s="46">
        <v>648</v>
      </c>
      <c r="N31" s="46">
        <v>0</v>
      </c>
      <c r="O31" s="46">
        <v>0</v>
      </c>
      <c r="P31" s="46">
        <v>189</v>
      </c>
      <c r="Q31" s="46">
        <v>224</v>
      </c>
      <c r="R31" s="46">
        <v>0</v>
      </c>
      <c r="S31" s="46">
        <v>216</v>
      </c>
      <c r="T31" s="46">
        <v>432</v>
      </c>
      <c r="U31" s="46">
        <v>648</v>
      </c>
      <c r="V31" s="46">
        <v>2579</v>
      </c>
      <c r="W31" s="46">
        <v>1270</v>
      </c>
      <c r="X31" s="46">
        <v>864</v>
      </c>
      <c r="Y31" s="46">
        <v>648</v>
      </c>
      <c r="Z31" s="46">
        <v>648</v>
      </c>
      <c r="AA31" s="46">
        <v>216</v>
      </c>
      <c r="AB31" s="46">
        <v>216</v>
      </c>
      <c r="AC31" s="46">
        <v>1100</v>
      </c>
      <c r="AD31" s="46">
        <v>0</v>
      </c>
      <c r="AE31" s="46">
        <v>432</v>
      </c>
      <c r="AF31" s="46">
        <v>432</v>
      </c>
      <c r="AG31" s="46">
        <v>864</v>
      </c>
      <c r="AH31" s="46">
        <v>1296</v>
      </c>
      <c r="AI31" s="46">
        <v>3256</v>
      </c>
      <c r="AJ31" s="46">
        <v>1512</v>
      </c>
      <c r="AK31" s="46">
        <v>1512</v>
      </c>
      <c r="AL31" s="46">
        <v>648</v>
      </c>
      <c r="AM31" s="46">
        <v>4563</v>
      </c>
      <c r="AN31" s="46">
        <v>6696</v>
      </c>
      <c r="AO31" s="46">
        <v>432</v>
      </c>
      <c r="AP31" s="46">
        <v>0</v>
      </c>
      <c r="AQ31" s="46">
        <v>0</v>
      </c>
      <c r="AR31" s="46">
        <v>1512</v>
      </c>
      <c r="AS31" s="46">
        <v>864</v>
      </c>
      <c r="AT31" s="349">
        <v>3053</v>
      </c>
      <c r="AU31" s="349">
        <v>972</v>
      </c>
      <c r="AV31" s="349">
        <v>0</v>
      </c>
      <c r="AW31" s="349">
        <v>216</v>
      </c>
      <c r="AX31" s="349">
        <v>0</v>
      </c>
      <c r="AY31" s="349">
        <v>216</v>
      </c>
      <c r="AZ31" s="349">
        <v>52056</v>
      </c>
      <c r="BA31" s="349">
        <v>36</v>
      </c>
      <c r="BB31" s="349">
        <v>0</v>
      </c>
      <c r="BC31" s="349">
        <v>216</v>
      </c>
      <c r="BD31" s="349">
        <v>420</v>
      </c>
      <c r="BE31" s="349">
        <v>0</v>
      </c>
      <c r="BF31" s="349">
        <v>0</v>
      </c>
      <c r="BG31" s="59">
        <f ca="1">SUM(OFFSET(BG31,0,-1,):OFFSET(BG31,0,-12))</f>
        <v>54132</v>
      </c>
      <c r="BH31" s="13">
        <f ca="1">BG31/$BG$33</f>
        <v>0.13065263564394672</v>
      </c>
    </row>
    <row r="32" spans="1:60" ht="20.100000000000001" customHeight="1" x14ac:dyDescent="0.2">
      <c r="A32" s="19"/>
      <c r="B32" s="58" t="s">
        <v>77</v>
      </c>
      <c r="C32" s="46">
        <v>18800</v>
      </c>
      <c r="D32" s="46">
        <v>18920</v>
      </c>
      <c r="E32" s="46">
        <v>19107</v>
      </c>
      <c r="F32" s="46">
        <v>21344</v>
      </c>
      <c r="G32" s="46">
        <v>23705</v>
      </c>
      <c r="H32" s="46">
        <v>23564</v>
      </c>
      <c r="I32" s="46">
        <v>21172</v>
      </c>
      <c r="J32" s="46">
        <v>29242</v>
      </c>
      <c r="K32" s="46">
        <v>33279</v>
      </c>
      <c r="L32" s="46">
        <v>37548</v>
      </c>
      <c r="M32" s="46">
        <v>32717</v>
      </c>
      <c r="N32" s="46">
        <v>37989</v>
      </c>
      <c r="O32" s="46">
        <v>27037</v>
      </c>
      <c r="P32" s="46">
        <v>25397</v>
      </c>
      <c r="Q32" s="46">
        <v>37193</v>
      </c>
      <c r="R32" s="46">
        <v>30617</v>
      </c>
      <c r="S32" s="46">
        <v>18323</v>
      </c>
      <c r="T32" s="46">
        <v>14816</v>
      </c>
      <c r="U32" s="46">
        <v>16270</v>
      </c>
      <c r="V32" s="46">
        <v>18294</v>
      </c>
      <c r="W32" s="46">
        <v>24659</v>
      </c>
      <c r="X32" s="46">
        <v>41722</v>
      </c>
      <c r="Y32" s="46">
        <v>38565</v>
      </c>
      <c r="Z32" s="46">
        <v>31670</v>
      </c>
      <c r="AA32" s="46">
        <v>25659</v>
      </c>
      <c r="AB32" s="46">
        <v>14824</v>
      </c>
      <c r="AC32" s="46">
        <v>17354</v>
      </c>
      <c r="AD32" s="46">
        <v>18087</v>
      </c>
      <c r="AE32" s="46">
        <v>21864</v>
      </c>
      <c r="AF32" s="46">
        <v>19844</v>
      </c>
      <c r="AG32" s="46">
        <v>21069</v>
      </c>
      <c r="AH32" s="46">
        <v>26252</v>
      </c>
      <c r="AI32" s="46">
        <v>24662</v>
      </c>
      <c r="AJ32" s="46">
        <v>20762</v>
      </c>
      <c r="AK32" s="46">
        <v>24015</v>
      </c>
      <c r="AL32" s="46">
        <v>17802</v>
      </c>
      <c r="AM32" s="46">
        <v>22306</v>
      </c>
      <c r="AN32" s="46">
        <v>19709</v>
      </c>
      <c r="AO32" s="46">
        <v>28142</v>
      </c>
      <c r="AP32" s="46">
        <v>20532</v>
      </c>
      <c r="AQ32" s="46">
        <v>22831</v>
      </c>
      <c r="AR32" s="46">
        <v>22792</v>
      </c>
      <c r="AS32" s="46">
        <v>18668</v>
      </c>
      <c r="AT32" s="349">
        <v>26222</v>
      </c>
      <c r="AU32" s="349">
        <v>20834</v>
      </c>
      <c r="AV32" s="349">
        <v>21743</v>
      </c>
      <c r="AW32" s="349">
        <v>25324</v>
      </c>
      <c r="AX32" s="349">
        <v>23294</v>
      </c>
      <c r="AY32" s="349">
        <v>34423</v>
      </c>
      <c r="AZ32" s="349">
        <v>31242</v>
      </c>
      <c r="BA32" s="349">
        <v>30878</v>
      </c>
      <c r="BB32" s="349">
        <v>24964</v>
      </c>
      <c r="BC32" s="349">
        <v>34104</v>
      </c>
      <c r="BD32" s="349">
        <v>25556</v>
      </c>
      <c r="BE32" s="349">
        <v>21613</v>
      </c>
      <c r="BF32" s="349">
        <v>1718</v>
      </c>
      <c r="BG32" s="59">
        <f ca="1">SUM(OFFSET(BG32,0,-1,):OFFSET(BG32,0,-12))</f>
        <v>295693</v>
      </c>
      <c r="BH32" s="13">
        <f ca="1">BG32/$BG$33</f>
        <v>0.71368266074531761</v>
      </c>
    </row>
    <row r="33" spans="1:63" s="9" customFormat="1" ht="17.25" customHeight="1" x14ac:dyDescent="0.2">
      <c r="A33" s="21"/>
      <c r="B33" s="70" t="s">
        <v>25</v>
      </c>
      <c r="C33" s="71">
        <f t="shared" ref="C33:T33" si="6">C28+C29+C30+C31+C32</f>
        <v>29875</v>
      </c>
      <c r="D33" s="71">
        <f t="shared" si="6"/>
        <v>28841</v>
      </c>
      <c r="E33" s="71">
        <f t="shared" si="6"/>
        <v>34662</v>
      </c>
      <c r="F33" s="71">
        <f t="shared" si="6"/>
        <v>33724</v>
      </c>
      <c r="G33" s="71">
        <f t="shared" si="6"/>
        <v>29205</v>
      </c>
      <c r="H33" s="71">
        <f t="shared" si="6"/>
        <v>32388</v>
      </c>
      <c r="I33" s="71">
        <f t="shared" si="6"/>
        <v>30684</v>
      </c>
      <c r="J33" s="71">
        <f t="shared" si="6"/>
        <v>45931</v>
      </c>
      <c r="K33" s="71">
        <f t="shared" si="6"/>
        <v>44597</v>
      </c>
      <c r="L33" s="71">
        <f t="shared" si="6"/>
        <v>70457</v>
      </c>
      <c r="M33" s="71">
        <f t="shared" si="6"/>
        <v>48511</v>
      </c>
      <c r="N33" s="71">
        <f t="shared" si="6"/>
        <v>47308</v>
      </c>
      <c r="O33" s="71">
        <f t="shared" si="6"/>
        <v>35334</v>
      </c>
      <c r="P33" s="71">
        <f t="shared" si="6"/>
        <v>33233</v>
      </c>
      <c r="Q33" s="71">
        <f t="shared" si="6"/>
        <v>46195</v>
      </c>
      <c r="R33" s="71">
        <f t="shared" si="6"/>
        <v>38508</v>
      </c>
      <c r="S33" s="71">
        <f t="shared" si="6"/>
        <v>27457</v>
      </c>
      <c r="T33" s="71">
        <f t="shared" si="6"/>
        <v>25167</v>
      </c>
      <c r="U33" s="71">
        <f t="shared" ref="U33:BF33" si="7">U28+U29+U30+U31+U32</f>
        <v>25072</v>
      </c>
      <c r="V33" s="71">
        <f t="shared" si="7"/>
        <v>30999</v>
      </c>
      <c r="W33" s="71">
        <f t="shared" si="7"/>
        <v>32838</v>
      </c>
      <c r="X33" s="71">
        <f t="shared" si="7"/>
        <v>53759</v>
      </c>
      <c r="Y33" s="71">
        <f t="shared" si="7"/>
        <v>45940</v>
      </c>
      <c r="Z33" s="71">
        <f t="shared" si="7"/>
        <v>36215</v>
      </c>
      <c r="AA33" s="71">
        <f t="shared" si="7"/>
        <v>32956</v>
      </c>
      <c r="AB33" s="71">
        <f t="shared" si="7"/>
        <v>19451</v>
      </c>
      <c r="AC33" s="71">
        <f t="shared" si="7"/>
        <v>29782</v>
      </c>
      <c r="AD33" s="71">
        <f t="shared" si="7"/>
        <v>24967</v>
      </c>
      <c r="AE33" s="71">
        <f t="shared" si="7"/>
        <v>25593</v>
      </c>
      <c r="AF33" s="71">
        <f t="shared" si="7"/>
        <v>24703</v>
      </c>
      <c r="AG33" s="71">
        <f t="shared" si="7"/>
        <v>26611</v>
      </c>
      <c r="AH33" s="71">
        <f t="shared" si="7"/>
        <v>38527</v>
      </c>
      <c r="AI33" s="71">
        <f t="shared" si="7"/>
        <v>36590</v>
      </c>
      <c r="AJ33" s="71">
        <f t="shared" si="7"/>
        <v>30446</v>
      </c>
      <c r="AK33" s="71">
        <f t="shared" si="7"/>
        <v>31349</v>
      </c>
      <c r="AL33" s="71">
        <f t="shared" si="7"/>
        <v>26443</v>
      </c>
      <c r="AM33" s="71">
        <f t="shared" si="7"/>
        <v>34439</v>
      </c>
      <c r="AN33" s="71">
        <f t="shared" si="7"/>
        <v>32374</v>
      </c>
      <c r="AO33" s="71">
        <f t="shared" si="7"/>
        <v>40452</v>
      </c>
      <c r="AP33" s="71">
        <f t="shared" si="7"/>
        <v>24968</v>
      </c>
      <c r="AQ33" s="71">
        <f t="shared" si="7"/>
        <v>29568</v>
      </c>
      <c r="AR33" s="71">
        <f t="shared" si="7"/>
        <v>30336</v>
      </c>
      <c r="AS33" s="71">
        <f t="shared" si="7"/>
        <v>26577</v>
      </c>
      <c r="AT33" s="71">
        <f t="shared" si="7"/>
        <v>35986</v>
      </c>
      <c r="AU33" s="71">
        <f t="shared" si="7"/>
        <v>30320</v>
      </c>
      <c r="AV33" s="71">
        <f t="shared" si="7"/>
        <v>27951</v>
      </c>
      <c r="AW33" s="71">
        <f t="shared" si="7"/>
        <v>30576</v>
      </c>
      <c r="AX33" s="71">
        <f t="shared" si="7"/>
        <v>27274</v>
      </c>
      <c r="AY33" s="71">
        <f t="shared" si="7"/>
        <v>38634</v>
      </c>
      <c r="AZ33" s="71">
        <f t="shared" si="7"/>
        <v>88740</v>
      </c>
      <c r="BA33" s="71">
        <f t="shared" si="7"/>
        <v>40901</v>
      </c>
      <c r="BB33" s="71">
        <f t="shared" si="7"/>
        <v>28234</v>
      </c>
      <c r="BC33" s="71">
        <f t="shared" si="7"/>
        <v>39098</v>
      </c>
      <c r="BD33" s="71">
        <f t="shared" si="7"/>
        <v>33564</v>
      </c>
      <c r="BE33" s="71">
        <f t="shared" si="7"/>
        <v>26020</v>
      </c>
      <c r="BF33" s="71">
        <f t="shared" si="7"/>
        <v>3008</v>
      </c>
      <c r="BG33" s="71">
        <f ca="1">SUM(OFFSET(BG33,0,-1,):OFFSET(BG33,0,-12))</f>
        <v>414320</v>
      </c>
      <c r="BH33" s="28"/>
      <c r="BI33" s="29"/>
      <c r="BJ33" s="29"/>
      <c r="BK33" s="181"/>
    </row>
    <row r="34" spans="1:63" ht="8.25" customHeight="1" thickBot="1" x14ac:dyDescent="0.25">
      <c r="A34" s="19"/>
      <c r="B34" s="127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125"/>
    </row>
    <row r="35" spans="1:63" ht="15" customHeight="1" thickBot="1" x14ac:dyDescent="0.25">
      <c r="A35" s="224" t="s">
        <v>32</v>
      </c>
      <c r="B35" s="67" t="s">
        <v>14</v>
      </c>
      <c r="C35" s="105">
        <f t="shared" ref="C35:D39" si="8">IFERROR(C28/C7,"")</f>
        <v>0.66922518410953225</v>
      </c>
      <c r="D35" s="105">
        <f t="shared" si="8"/>
        <v>0.61511865472261507</v>
      </c>
      <c r="E35" s="105">
        <f t="shared" ref="E35:K35" si="9">IFERROR(E28/E7,"")</f>
        <v>0.64297974596635765</v>
      </c>
      <c r="F35" s="105">
        <f t="shared" si="9"/>
        <v>0.65331529093369423</v>
      </c>
      <c r="G35" s="105">
        <f t="shared" si="9"/>
        <v>0.4197102884734431</v>
      </c>
      <c r="H35" s="105">
        <f t="shared" si="9"/>
        <v>0.33839022334597557</v>
      </c>
      <c r="I35" s="105">
        <f t="shared" si="9"/>
        <v>0.50377166156982667</v>
      </c>
      <c r="J35" s="105">
        <f t="shared" si="9"/>
        <v>0.41133004926108374</v>
      </c>
      <c r="K35" s="105">
        <f t="shared" si="9"/>
        <v>0.54935217903415778</v>
      </c>
      <c r="L35" s="105">
        <f t="shared" ref="L35:T35" si="10">IFERROR(L28/L7,"")</f>
        <v>0.94530023833052379</v>
      </c>
      <c r="M35" s="105">
        <f t="shared" si="10"/>
        <v>0.67831821929101399</v>
      </c>
      <c r="N35" s="105">
        <f t="shared" si="10"/>
        <v>0.68224299065420557</v>
      </c>
      <c r="O35" s="105">
        <f t="shared" si="10"/>
        <v>0.60187453402918312</v>
      </c>
      <c r="P35" s="105">
        <f t="shared" si="10"/>
        <v>0.39712800198068832</v>
      </c>
      <c r="Q35" s="105">
        <f t="shared" si="10"/>
        <v>0.52175908923980907</v>
      </c>
      <c r="R35" s="105">
        <f t="shared" si="10"/>
        <v>0.44477689605828019</v>
      </c>
      <c r="S35" s="105">
        <f t="shared" si="10"/>
        <v>0.41284061216871965</v>
      </c>
      <c r="T35" s="105">
        <f t="shared" si="10"/>
        <v>0.87184249628528976</v>
      </c>
      <c r="U35" s="105">
        <f t="shared" ref="U35:AQ35" si="11">IFERROR(U28/U7,"")</f>
        <v>0.48269001193792282</v>
      </c>
      <c r="V35" s="105">
        <f t="shared" si="11"/>
        <v>0.81196440342781806</v>
      </c>
      <c r="W35" s="105">
        <f t="shared" si="11"/>
        <v>0.58299651567944255</v>
      </c>
      <c r="X35" s="105">
        <f t="shared" si="11"/>
        <v>0.32458456282031373</v>
      </c>
      <c r="Y35" s="105">
        <f t="shared" si="11"/>
        <v>0.36068163864123687</v>
      </c>
      <c r="Z35" s="105">
        <f t="shared" si="11"/>
        <v>0.3516277729760876</v>
      </c>
      <c r="AA35" s="105">
        <f t="shared" si="11"/>
        <v>0.55390982356785012</v>
      </c>
      <c r="AB35" s="105">
        <f t="shared" si="11"/>
        <v>0.32221063607924921</v>
      </c>
      <c r="AC35" s="105">
        <f t="shared" si="11"/>
        <v>0.53351693425524438</v>
      </c>
      <c r="AD35" s="105">
        <f t="shared" si="11"/>
        <v>0.41609907120743034</v>
      </c>
      <c r="AE35" s="105">
        <f t="shared" si="11"/>
        <v>0.38784644517128591</v>
      </c>
      <c r="AF35" s="105">
        <f t="shared" si="11"/>
        <v>0.2860912174896344</v>
      </c>
      <c r="AG35" s="105">
        <f t="shared" si="11"/>
        <v>0.25841088045812455</v>
      </c>
      <c r="AH35" s="105">
        <f t="shared" si="11"/>
        <v>0.64270947342818918</v>
      </c>
      <c r="AI35" s="105">
        <f t="shared" si="11"/>
        <v>0.61578099838969402</v>
      </c>
      <c r="AJ35" s="105">
        <f t="shared" si="11"/>
        <v>0.36133525864265692</v>
      </c>
      <c r="AK35" s="105">
        <f t="shared" si="11"/>
        <v>0.58523527754296989</v>
      </c>
      <c r="AL35" s="105">
        <f t="shared" si="11"/>
        <v>0.48125343595382081</v>
      </c>
      <c r="AM35" s="105">
        <f t="shared" si="11"/>
        <v>1.0287527265516558</v>
      </c>
      <c r="AN35" s="105">
        <f t="shared" si="11"/>
        <v>0.94736842105263153</v>
      </c>
      <c r="AO35" s="105">
        <f t="shared" si="11"/>
        <v>0.40205269471719907</v>
      </c>
      <c r="AP35" s="105">
        <f t="shared" si="11"/>
        <v>0.3071685031571128</v>
      </c>
      <c r="AQ35" s="105">
        <f t="shared" si="11"/>
        <v>0.52904424181019927</v>
      </c>
      <c r="AR35" s="105">
        <f t="shared" ref="AR35:AS35" si="12">IFERROR(AR28/AR7,"")</f>
        <v>0.23643164093585867</v>
      </c>
      <c r="AS35" s="105">
        <f t="shared" si="12"/>
        <v>0.33651551312649164</v>
      </c>
      <c r="AT35" s="105">
        <f t="shared" ref="AT35:AU35" si="13">IFERROR(AT28/AT7,"")</f>
        <v>0.4093385214007782</v>
      </c>
      <c r="AU35" s="105">
        <f t="shared" si="13"/>
        <v>0.42099192618223757</v>
      </c>
      <c r="AV35" s="105">
        <f t="shared" ref="AV35:AW35" si="14">IFERROR(AV28/AV7,"")</f>
        <v>0.63794541770945057</v>
      </c>
      <c r="AW35" s="105">
        <f t="shared" si="14"/>
        <v>0.33001373626373626</v>
      </c>
      <c r="AX35" s="105">
        <f t="shared" ref="AX35:AY35" si="15">IFERROR(AX28/AX7,"")</f>
        <v>0.29230616892761657</v>
      </c>
      <c r="AY35" s="105">
        <f t="shared" si="15"/>
        <v>0.41164869839600315</v>
      </c>
      <c r="AZ35" s="105">
        <f t="shared" ref="AZ35:BA35" si="16">IFERROR(AZ28/AZ7,"")</f>
        <v>0.57639070253329849</v>
      </c>
      <c r="BA35" s="105">
        <f t="shared" si="16"/>
        <v>0.42625779162956368</v>
      </c>
      <c r="BB35" s="105">
        <f t="shared" ref="BB35:BC35" si="17">IFERROR(BB28/BB7,"")</f>
        <v>0.32589908001115137</v>
      </c>
      <c r="BC35" s="105">
        <f t="shared" si="17"/>
        <v>0.54164196799051567</v>
      </c>
      <c r="BD35" s="105">
        <f t="shared" ref="BD35:BE35" si="18">IFERROR(BD28/BD7,"")</f>
        <v>0.46686449060336299</v>
      </c>
      <c r="BE35" s="105">
        <f t="shared" si="18"/>
        <v>0.41973755168074778</v>
      </c>
      <c r="BF35" s="105">
        <f t="shared" ref="BF35" si="19">IFERROR(BF28/BF7,"")</f>
        <v>0.71969211032713276</v>
      </c>
      <c r="BG35" s="64">
        <f ca="1">BG28/BG7</f>
        <v>0.43803469347526119</v>
      </c>
    </row>
    <row r="36" spans="1:63" ht="15" x14ac:dyDescent="0.2">
      <c r="B36" s="67" t="s">
        <v>15</v>
      </c>
      <c r="C36" s="105">
        <f t="shared" si="8"/>
        <v>1.174869500372856</v>
      </c>
      <c r="D36" s="105">
        <f t="shared" si="8"/>
        <v>0.5664931377188831</v>
      </c>
      <c r="E36" s="105">
        <f t="shared" ref="E36:K36" si="20">IFERROR(E29/E8,"")</f>
        <v>0.4384735202492212</v>
      </c>
      <c r="F36" s="105">
        <f t="shared" si="20"/>
        <v>0.33606557377049179</v>
      </c>
      <c r="G36" s="105">
        <f t="shared" si="20"/>
        <v>0.77161862527716185</v>
      </c>
      <c r="H36" s="105">
        <f t="shared" si="20"/>
        <v>1.174477289113194</v>
      </c>
      <c r="I36" s="105">
        <f t="shared" si="20"/>
        <v>0.77127509188577892</v>
      </c>
      <c r="J36" s="105">
        <f t="shared" si="20"/>
        <v>1.0867300429743456</v>
      </c>
      <c r="K36" s="105">
        <f t="shared" si="20"/>
        <v>0.39560029828486204</v>
      </c>
      <c r="L36" s="105">
        <f t="shared" ref="L36:T36" si="21">IFERROR(L29/L8,"")</f>
        <v>0.8253123225440091</v>
      </c>
      <c r="M36" s="105">
        <f t="shared" si="21"/>
        <v>0.61671661671661671</v>
      </c>
      <c r="N36" s="105">
        <f t="shared" si="21"/>
        <v>1.0186453576864536</v>
      </c>
      <c r="O36" s="105">
        <f t="shared" si="21"/>
        <v>0.50434063662670525</v>
      </c>
      <c r="P36" s="105">
        <f t="shared" si="21"/>
        <v>0.68983583653510305</v>
      </c>
      <c r="Q36" s="105">
        <f t="shared" si="21"/>
        <v>0.50696055684454755</v>
      </c>
      <c r="R36" s="105">
        <f t="shared" si="21"/>
        <v>0.97014925373134331</v>
      </c>
      <c r="S36" s="105">
        <f t="shared" si="21"/>
        <v>0.49848484848484848</v>
      </c>
      <c r="T36" s="105">
        <f t="shared" si="21"/>
        <v>0.19301796104224639</v>
      </c>
      <c r="U36" s="105">
        <f t="shared" ref="U36:AQ36" si="22">IFERROR(U29/U8,"")</f>
        <v>0.44433036732831394</v>
      </c>
      <c r="V36" s="105">
        <f t="shared" si="22"/>
        <v>0.56920613132006403</v>
      </c>
      <c r="W36" s="105">
        <f t="shared" si="22"/>
        <v>0.20204122076892589</v>
      </c>
      <c r="X36" s="105">
        <f t="shared" si="22"/>
        <v>0.36656200941915229</v>
      </c>
      <c r="Y36" s="105">
        <f t="shared" si="22"/>
        <v>0.22193701253825648</v>
      </c>
      <c r="Z36" s="105">
        <f t="shared" si="22"/>
        <v>0.22731941116056145</v>
      </c>
      <c r="AA36" s="105">
        <f t="shared" si="22"/>
        <v>0.5161678086308451</v>
      </c>
      <c r="AB36" s="105">
        <f t="shared" si="22"/>
        <v>0.54880803011292345</v>
      </c>
      <c r="AC36" s="105">
        <f t="shared" si="22"/>
        <v>0.3880045480386583</v>
      </c>
      <c r="AD36" s="105">
        <f t="shared" si="22"/>
        <v>2.5914634146341462E-2</v>
      </c>
      <c r="AE36" s="105">
        <f t="shared" si="22"/>
        <v>0.21942345368038063</v>
      </c>
      <c r="AF36" s="105">
        <f t="shared" si="22"/>
        <v>0.20254714670585353</v>
      </c>
      <c r="AG36" s="105">
        <f t="shared" si="22"/>
        <v>0.47850942197755664</v>
      </c>
      <c r="AH36" s="105">
        <f t="shared" si="22"/>
        <v>0.37729622703772964</v>
      </c>
      <c r="AI36" s="105">
        <f t="shared" si="22"/>
        <v>0.25163004105288578</v>
      </c>
      <c r="AJ36" s="105">
        <f t="shared" si="22"/>
        <v>0.59154030327214679</v>
      </c>
      <c r="AK36" s="105">
        <f t="shared" si="22"/>
        <v>0.40465485321343558</v>
      </c>
      <c r="AL36" s="105">
        <f t="shared" si="22"/>
        <v>0.34256198347107436</v>
      </c>
      <c r="AM36" s="105">
        <f t="shared" si="22"/>
        <v>0.46354733405875953</v>
      </c>
      <c r="AN36" s="105">
        <f t="shared" si="22"/>
        <v>0.42740453338778844</v>
      </c>
      <c r="AO36" s="105">
        <f t="shared" si="22"/>
        <v>0.53405572755417952</v>
      </c>
      <c r="AP36" s="105">
        <f t="shared" si="22"/>
        <v>1.077328646748682</v>
      </c>
      <c r="AQ36" s="105">
        <f t="shared" si="22"/>
        <v>0.69637223974763407</v>
      </c>
      <c r="AR36" s="105">
        <f t="shared" ref="AR36:AS36" si="23">IFERROR(AR29/AR8,"")</f>
        <v>0.4027796161482462</v>
      </c>
      <c r="AS36" s="105">
        <f t="shared" si="23"/>
        <v>0.58932420438696587</v>
      </c>
      <c r="AT36" s="105">
        <f t="shared" ref="AT36:AU36" si="24">IFERROR(AT29/AT8,"")</f>
        <v>0.39731348114581649</v>
      </c>
      <c r="AU36" s="105">
        <f t="shared" si="24"/>
        <v>0.5</v>
      </c>
      <c r="AV36" s="105">
        <f t="shared" ref="AV36:AW36" si="25">IFERROR(AV29/AV8,"")</f>
        <v>0.15140922001310902</v>
      </c>
      <c r="AW36" s="105">
        <f t="shared" si="25"/>
        <v>0.21605401350337583</v>
      </c>
      <c r="AX36" s="105">
        <f t="shared" ref="AX36:AY36" si="26">IFERROR(AX29/AX8,"")</f>
        <v>0.18949958982772763</v>
      </c>
      <c r="AY36" s="105">
        <f t="shared" si="26"/>
        <v>0.12335808109651628</v>
      </c>
      <c r="AZ36" s="105">
        <f t="shared" ref="AZ36:BA36" si="27">IFERROR(AZ29/AZ8,"")</f>
        <v>0.35254803675856305</v>
      </c>
      <c r="BA36" s="105">
        <f t="shared" si="27"/>
        <v>0.44883635020317697</v>
      </c>
      <c r="BB36" s="105">
        <f t="shared" ref="BB36:BC36" si="28">IFERROR(BB29/BB8,"")</f>
        <v>0.21551724137931033</v>
      </c>
      <c r="BC36" s="105">
        <f t="shared" si="28"/>
        <v>0.23374155405405406</v>
      </c>
      <c r="BD36" s="105">
        <f t="shared" ref="BD36:BE36" si="29">IFERROR(BD29/BD8,"")</f>
        <v>0.54340622929092119</v>
      </c>
      <c r="BE36" s="105">
        <f t="shared" si="29"/>
        <v>0.22929936305732485</v>
      </c>
      <c r="BF36" s="105">
        <f t="shared" ref="BF36" si="30">IFERROR(BF29/BF8,"")</f>
        <v>5.5045871559633031E-2</v>
      </c>
      <c r="BG36" s="64">
        <f ca="1">BG29/BG8</f>
        <v>0.28553137003841228</v>
      </c>
    </row>
    <row r="37" spans="1:63" ht="15" x14ac:dyDescent="0.2">
      <c r="B37" s="74" t="s">
        <v>27</v>
      </c>
      <c r="C37" s="105">
        <f t="shared" si="8"/>
        <v>0.63115577889447239</v>
      </c>
      <c r="D37" s="105">
        <f t="shared" si="8"/>
        <v>1.0550802139037434</v>
      </c>
      <c r="E37" s="105">
        <f t="shared" ref="E37:K37" si="31">IFERROR(E30/E9,"")</f>
        <v>1.1620931716656031</v>
      </c>
      <c r="F37" s="105">
        <f t="shared" si="31"/>
        <v>1.1792689033550325</v>
      </c>
      <c r="G37" s="105">
        <f t="shared" si="31"/>
        <v>0.97619047619047616</v>
      </c>
      <c r="H37" s="105">
        <f t="shared" si="31"/>
        <v>0.66190263510495762</v>
      </c>
      <c r="I37" s="105">
        <f t="shared" si="31"/>
        <v>2.7373737373737375</v>
      </c>
      <c r="J37" s="105">
        <f t="shared" si="31"/>
        <v>2.0570687418936444</v>
      </c>
      <c r="K37" s="105">
        <f t="shared" si="31"/>
        <v>1.50199203187251</v>
      </c>
      <c r="L37" s="105">
        <f t="shared" ref="L37:T37" si="32">IFERROR(L30/L9,"")</f>
        <v>0.93471889155342391</v>
      </c>
      <c r="M37" s="105">
        <f t="shared" si="32"/>
        <v>0.87692574000346202</v>
      </c>
      <c r="N37" s="105">
        <f t="shared" si="32"/>
        <v>0.72261072261072257</v>
      </c>
      <c r="O37" s="105">
        <f t="shared" si="32"/>
        <v>0.2724867724867725</v>
      </c>
      <c r="P37" s="105">
        <f t="shared" si="32"/>
        <v>0.74576271186440679</v>
      </c>
      <c r="Q37" s="105">
        <f t="shared" si="32"/>
        <v>0.37748624629708</v>
      </c>
      <c r="R37" s="105">
        <f t="shared" si="32"/>
        <v>0.44276253547776728</v>
      </c>
      <c r="S37" s="105">
        <f t="shared" si="32"/>
        <v>0.98955981941309257</v>
      </c>
      <c r="T37" s="105">
        <f t="shared" si="32"/>
        <v>0.77010700724887815</v>
      </c>
      <c r="U37" s="105">
        <f t="shared" ref="U37:AQ37" si="33">IFERROR(U30/U9,"")</f>
        <v>0.91445427728613571</v>
      </c>
      <c r="V37" s="105">
        <f t="shared" si="33"/>
        <v>0.91095430107526887</v>
      </c>
      <c r="W37" s="105">
        <f t="shared" si="33"/>
        <v>0.31702814951545916</v>
      </c>
      <c r="X37" s="105">
        <f t="shared" si="33"/>
        <v>0.30826558265582654</v>
      </c>
      <c r="Y37" s="105">
        <f t="shared" si="33"/>
        <v>0.98238897396630931</v>
      </c>
      <c r="Z37" s="105">
        <f t="shared" si="33"/>
        <v>1.9753086419753086E-2</v>
      </c>
      <c r="AA37" s="105">
        <f t="shared" si="33"/>
        <v>0.22021660649819494</v>
      </c>
      <c r="AB37" s="105">
        <f t="shared" si="33"/>
        <v>0.15572390572390574</v>
      </c>
      <c r="AC37" s="105">
        <f t="shared" si="33"/>
        <v>0.58051420838971579</v>
      </c>
      <c r="AD37" s="105">
        <f t="shared" si="33"/>
        <v>4.9874999999999998</v>
      </c>
      <c r="AE37" s="105">
        <f t="shared" si="33"/>
        <v>0.28230184581976114</v>
      </c>
      <c r="AF37" s="105">
        <f t="shared" si="33"/>
        <v>49.6</v>
      </c>
      <c r="AG37" s="105">
        <f t="shared" si="33"/>
        <v>0.51168614357262099</v>
      </c>
      <c r="AH37" s="105">
        <f t="shared" si="33"/>
        <v>0.82869692532942896</v>
      </c>
      <c r="AI37" s="105">
        <f t="shared" si="33"/>
        <v>0.84158415841584155</v>
      </c>
      <c r="AJ37" s="105">
        <f t="shared" si="33"/>
        <v>0.828125</v>
      </c>
      <c r="AK37" s="105">
        <f t="shared" si="33"/>
        <v>1.078125</v>
      </c>
      <c r="AL37" s="105">
        <f t="shared" si="33"/>
        <v>0.3048780487804878</v>
      </c>
      <c r="AM37" s="105">
        <f t="shared" si="33"/>
        <v>0.68292682926829273</v>
      </c>
      <c r="AN37" s="105">
        <f t="shared" si="33"/>
        <v>0.14285714285714285</v>
      </c>
      <c r="AO37" s="105">
        <f t="shared" si="33"/>
        <v>1.3708609271523178</v>
      </c>
      <c r="AP37" s="105">
        <f t="shared" si="33"/>
        <v>0.46774193548387094</v>
      </c>
      <c r="AQ37" s="105">
        <f t="shared" si="33"/>
        <v>0.13235294117647059</v>
      </c>
      <c r="AR37" s="105">
        <f t="shared" ref="AR37:AS37" si="34">IFERROR(AR30/AR9,"")</f>
        <v>0.16666666666666666</v>
      </c>
      <c r="AS37" s="105" t="str">
        <f t="shared" si="34"/>
        <v/>
      </c>
      <c r="AT37" s="105">
        <f t="shared" ref="AT37:AU37" si="35">IFERROR(AT30/AT9,"")</f>
        <v>0.12664907651715041</v>
      </c>
      <c r="AU37" s="105">
        <f t="shared" si="35"/>
        <v>4.0999999999999996</v>
      </c>
      <c r="AV37" s="105">
        <f t="shared" ref="AV37:AW37" si="36">IFERROR(AV30/AV9,"")</f>
        <v>0.14348981399468555</v>
      </c>
      <c r="AW37" s="105">
        <f t="shared" si="36"/>
        <v>0.3037037037037037</v>
      </c>
      <c r="AX37" s="105">
        <f t="shared" ref="AX37:AY37" si="37">IFERROR(AX30/AX9,"")</f>
        <v>2.08</v>
      </c>
      <c r="AY37" s="105">
        <f t="shared" si="37"/>
        <v>0</v>
      </c>
      <c r="AZ37" s="105">
        <f t="shared" ref="AZ37:BA37" si="38">IFERROR(AZ30/AZ9,"")</f>
        <v>0.14886731391585761</v>
      </c>
      <c r="BA37" s="105">
        <f t="shared" si="38"/>
        <v>1.0081521739130435</v>
      </c>
      <c r="BB37" s="105" t="str">
        <f t="shared" ref="BB37:BC37" si="39">IFERROR(BB30/BB9,"")</f>
        <v/>
      </c>
      <c r="BC37" s="105">
        <f t="shared" si="39"/>
        <v>9.2059838895281933E-3</v>
      </c>
      <c r="BD37" s="105" t="str">
        <f t="shared" ref="BD37:BE37" si="40">IFERROR(BD30/BD9,"")</f>
        <v/>
      </c>
      <c r="BE37" s="105">
        <f t="shared" si="40"/>
        <v>1.0226244343891402</v>
      </c>
      <c r="BF37" s="105">
        <f t="shared" ref="BF37" si="41">IFERROR(BF30/BF9,"")</f>
        <v>0</v>
      </c>
      <c r="BG37" s="64">
        <f ca="1">BG30/BG9</f>
        <v>0.37207800594084978</v>
      </c>
    </row>
    <row r="38" spans="1:63" ht="15" x14ac:dyDescent="0.2">
      <c r="B38" s="74" t="s">
        <v>76</v>
      </c>
      <c r="C38" s="105">
        <f t="shared" si="8"/>
        <v>7.277628032345014E-2</v>
      </c>
      <c r="D38" s="105">
        <f t="shared" si="8"/>
        <v>0.8</v>
      </c>
      <c r="E38" s="105">
        <f t="shared" ref="E38:K38" si="42">IFERROR(E31/E10,"")</f>
        <v>0.5</v>
      </c>
      <c r="F38" s="105" t="str">
        <f t="shared" si="42"/>
        <v/>
      </c>
      <c r="G38" s="105">
        <f t="shared" si="42"/>
        <v>0</v>
      </c>
      <c r="H38" s="105">
        <f t="shared" si="42"/>
        <v>6.228373702422145E-2</v>
      </c>
      <c r="I38" s="105">
        <f t="shared" si="42"/>
        <v>0.1111111111111111</v>
      </c>
      <c r="J38" s="105">
        <f t="shared" si="42"/>
        <v>0.37037037037037035</v>
      </c>
      <c r="K38" s="105">
        <f t="shared" si="42"/>
        <v>0.12040133779264214</v>
      </c>
      <c r="L38" s="105">
        <f t="shared" ref="L38:T38" si="43">IFERROR(L31/L10,"")</f>
        <v>0.35</v>
      </c>
      <c r="M38" s="105">
        <f t="shared" si="43"/>
        <v>0.2608695652173913</v>
      </c>
      <c r="N38" s="105">
        <f t="shared" si="43"/>
        <v>0</v>
      </c>
      <c r="O38" s="105">
        <f t="shared" si="43"/>
        <v>0</v>
      </c>
      <c r="P38" s="105">
        <f t="shared" si="43"/>
        <v>7.9545454545454544E-2</v>
      </c>
      <c r="Q38" s="105">
        <f t="shared" si="43"/>
        <v>0.15954415954415954</v>
      </c>
      <c r="R38" s="105">
        <f t="shared" si="43"/>
        <v>0</v>
      </c>
      <c r="S38" s="105">
        <f t="shared" si="43"/>
        <v>0.125</v>
      </c>
      <c r="T38" s="105">
        <f t="shared" si="43"/>
        <v>0.5</v>
      </c>
      <c r="U38" s="105">
        <f t="shared" ref="U38:AQ38" si="44">IFERROR(U31/U10,"")</f>
        <v>0.11320754716981132</v>
      </c>
      <c r="V38" s="105">
        <f t="shared" si="44"/>
        <v>0.17712912087912089</v>
      </c>
      <c r="W38" s="105">
        <f t="shared" si="44"/>
        <v>1.1759259259259258</v>
      </c>
      <c r="X38" s="105">
        <f t="shared" si="44"/>
        <v>1</v>
      </c>
      <c r="Y38" s="105">
        <f t="shared" si="44"/>
        <v>0.75</v>
      </c>
      <c r="Z38" s="105">
        <f t="shared" si="44"/>
        <v>0.10344827586206896</v>
      </c>
      <c r="AA38" s="105">
        <f t="shared" si="44"/>
        <v>9.8360655737704916E-2</v>
      </c>
      <c r="AB38" s="105" t="str">
        <f t="shared" si="44"/>
        <v/>
      </c>
      <c r="AC38" s="105">
        <f t="shared" si="44"/>
        <v>2.8645833333333335</v>
      </c>
      <c r="AD38" s="105" t="str">
        <f t="shared" si="44"/>
        <v/>
      </c>
      <c r="AE38" s="105">
        <f t="shared" si="44"/>
        <v>1.6875</v>
      </c>
      <c r="AF38" s="105">
        <f t="shared" si="44"/>
        <v>9.7826086956521743E-2</v>
      </c>
      <c r="AG38" s="105">
        <f t="shared" si="44"/>
        <v>0.25</v>
      </c>
      <c r="AH38" s="105">
        <f t="shared" si="44"/>
        <v>0.41221374045801529</v>
      </c>
      <c r="AI38" s="105">
        <f t="shared" si="44"/>
        <v>0.83744855967078191</v>
      </c>
      <c r="AJ38" s="105">
        <f t="shared" si="44"/>
        <v>1.5555555555555556</v>
      </c>
      <c r="AK38" s="105">
        <f t="shared" si="44"/>
        <v>0.84563758389261745</v>
      </c>
      <c r="AL38" s="105">
        <f t="shared" si="44"/>
        <v>0.42857142857142855</v>
      </c>
      <c r="AM38" s="105">
        <f t="shared" si="44"/>
        <v>0.59359958371276178</v>
      </c>
      <c r="AN38" s="105">
        <f t="shared" si="44"/>
        <v>20.666666666666668</v>
      </c>
      <c r="AO38" s="105" t="str">
        <f t="shared" si="44"/>
        <v/>
      </c>
      <c r="AP38" s="105" t="str">
        <f t="shared" si="44"/>
        <v/>
      </c>
      <c r="AQ38" s="105">
        <f t="shared" si="44"/>
        <v>0</v>
      </c>
      <c r="AR38" s="105">
        <f t="shared" ref="AR38:AS38" si="45">IFERROR(AR31/AR10,"")</f>
        <v>0.40384615384615385</v>
      </c>
      <c r="AS38" s="105">
        <f t="shared" si="45"/>
        <v>8.8916332201296702E-2</v>
      </c>
      <c r="AT38" s="105">
        <f t="shared" ref="AT38:AU38" si="46">IFERROR(AT31/AT10,"")</f>
        <v>1.177854938271605</v>
      </c>
      <c r="AU38" s="105">
        <f t="shared" si="46"/>
        <v>0.3</v>
      </c>
      <c r="AV38" s="105">
        <f t="shared" ref="AV38:AW38" si="47">IFERROR(AV31/AV10,"")</f>
        <v>0</v>
      </c>
      <c r="AW38" s="105">
        <f t="shared" si="47"/>
        <v>0.25</v>
      </c>
      <c r="AX38" s="105">
        <f t="shared" ref="AX38:AY38" si="48">IFERROR(AX31/AX10,"")</f>
        <v>0</v>
      </c>
      <c r="AY38" s="105">
        <f t="shared" si="48"/>
        <v>4.878048780487805E-2</v>
      </c>
      <c r="AZ38" s="105">
        <f t="shared" ref="AZ38:BA38" si="49">IFERROR(AZ31/AZ10,"")</f>
        <v>0.96787148594377514</v>
      </c>
      <c r="BA38" s="105">
        <f t="shared" si="49"/>
        <v>6.6666666666666666E-2</v>
      </c>
      <c r="BB38" s="105" t="str">
        <f t="shared" ref="BB38:BC38" si="50">IFERROR(BB31/BB10,"")</f>
        <v/>
      </c>
      <c r="BC38" s="105">
        <f t="shared" si="50"/>
        <v>0.16666666666666666</v>
      </c>
      <c r="BD38" s="105">
        <f t="shared" ref="BD38:BE38" si="51">IFERROR(BD31/BD10,"")</f>
        <v>0.26717557251908397</v>
      </c>
      <c r="BE38" s="105">
        <f t="shared" si="51"/>
        <v>0</v>
      </c>
      <c r="BF38" s="105">
        <f t="shared" ref="BF38" si="52">IFERROR(BF31/BF10,"")</f>
        <v>0</v>
      </c>
      <c r="BG38" s="64">
        <f ca="1">BG31/BG10</f>
        <v>0.76870207327463791</v>
      </c>
    </row>
    <row r="39" spans="1:63" ht="15" x14ac:dyDescent="0.2">
      <c r="B39" s="67" t="s">
        <v>77</v>
      </c>
      <c r="C39" s="105">
        <f t="shared" si="8"/>
        <v>0.9159561510353228</v>
      </c>
      <c r="D39" s="105">
        <f t="shared" si="8"/>
        <v>0.80858156331467157</v>
      </c>
      <c r="E39" s="105">
        <f t="shared" ref="E39:K39" si="53">IFERROR(E32/E11,"")</f>
        <v>0.72938616582684379</v>
      </c>
      <c r="F39" s="105">
        <f t="shared" si="53"/>
        <v>0.96243856247463588</v>
      </c>
      <c r="G39" s="105">
        <f t="shared" si="53"/>
        <v>0.96448042965253478</v>
      </c>
      <c r="H39" s="105">
        <f t="shared" si="53"/>
        <v>1.0044758941131335</v>
      </c>
      <c r="I39" s="105">
        <f t="shared" si="53"/>
        <v>1.0896551724137931</v>
      </c>
      <c r="J39" s="105">
        <f t="shared" si="53"/>
        <v>1.1888925028459911</v>
      </c>
      <c r="K39" s="105">
        <f t="shared" si="53"/>
        <v>1.115734066449861</v>
      </c>
      <c r="L39" s="105">
        <f t="shared" ref="L39:T39" si="54">IFERROR(L32/L11,"")</f>
        <v>1.1969779081258567</v>
      </c>
      <c r="M39" s="105">
        <f t="shared" si="54"/>
        <v>1.1395284037476925</v>
      </c>
      <c r="N39" s="105">
        <f t="shared" si="54"/>
        <v>1.1826105905426019</v>
      </c>
      <c r="O39" s="105">
        <f t="shared" si="54"/>
        <v>0.72883868880741864</v>
      </c>
      <c r="P39" s="105">
        <f t="shared" si="54"/>
        <v>0.87355966016578956</v>
      </c>
      <c r="Q39" s="105">
        <f t="shared" si="54"/>
        <v>4.5725350381116305</v>
      </c>
      <c r="R39" s="105">
        <f t="shared" si="54"/>
        <v>1.4497372034660732</v>
      </c>
      <c r="S39" s="105">
        <f t="shared" si="54"/>
        <v>0.6673100735669022</v>
      </c>
      <c r="T39" s="105">
        <f t="shared" si="54"/>
        <v>0.66648672964462441</v>
      </c>
      <c r="U39" s="105">
        <f t="shared" ref="U39:AQ39" si="55">IFERROR(U32/U11,"")</f>
        <v>0.65793198269238551</v>
      </c>
      <c r="V39" s="105">
        <f t="shared" si="55"/>
        <v>1.3074614065180103</v>
      </c>
      <c r="W39" s="105">
        <f t="shared" si="55"/>
        <v>0.58905451244565477</v>
      </c>
      <c r="X39" s="105">
        <f t="shared" si="55"/>
        <v>1.0882391298677587</v>
      </c>
      <c r="Y39" s="105">
        <f t="shared" si="55"/>
        <v>1.0872261847706577</v>
      </c>
      <c r="Z39" s="105">
        <f t="shared" si="55"/>
        <v>2.8817106460418564</v>
      </c>
      <c r="AA39" s="105">
        <f t="shared" si="55"/>
        <v>1.540433451401813</v>
      </c>
      <c r="AB39" s="105">
        <f t="shared" si="55"/>
        <v>0.57189151653099801</v>
      </c>
      <c r="AC39" s="105">
        <f t="shared" si="55"/>
        <v>0.68870545281371542</v>
      </c>
      <c r="AD39" s="105">
        <f t="shared" si="55"/>
        <v>0.71464696353075985</v>
      </c>
      <c r="AE39" s="105">
        <f t="shared" si="55"/>
        <v>0.5591386850113802</v>
      </c>
      <c r="AF39" s="105">
        <f t="shared" si="55"/>
        <v>0.51517432955164988</v>
      </c>
      <c r="AG39" s="105">
        <f t="shared" si="55"/>
        <v>0.54609782017055031</v>
      </c>
      <c r="AH39" s="105">
        <f t="shared" si="55"/>
        <v>0.62570311755172081</v>
      </c>
      <c r="AI39" s="105">
        <f t="shared" si="55"/>
        <v>0.48822108722334401</v>
      </c>
      <c r="AJ39" s="105">
        <f t="shared" si="55"/>
        <v>0.35722028182584609</v>
      </c>
      <c r="AK39" s="105">
        <f t="shared" si="55"/>
        <v>0.54119529454184878</v>
      </c>
      <c r="AL39" s="105">
        <f t="shared" si="55"/>
        <v>0.38400310619297223</v>
      </c>
      <c r="AM39" s="105">
        <f t="shared" si="55"/>
        <v>0.62853278480655983</v>
      </c>
      <c r="AN39" s="105">
        <f t="shared" si="55"/>
        <v>0.39196929318642854</v>
      </c>
      <c r="AO39" s="105">
        <f t="shared" si="55"/>
        <v>0.64526631967532622</v>
      </c>
      <c r="AP39" s="105">
        <f t="shared" si="55"/>
        <v>0.58748462044693694</v>
      </c>
      <c r="AQ39" s="105">
        <f t="shared" si="55"/>
        <v>0.5700481885595865</v>
      </c>
      <c r="AR39" s="105">
        <f t="shared" ref="AR39:AS39" si="56">IFERROR(AR32/AR11,"")</f>
        <v>0.44520842286205414</v>
      </c>
      <c r="AS39" s="105">
        <f t="shared" si="56"/>
        <v>0.37208746088377748</v>
      </c>
      <c r="AT39" s="105">
        <f t="shared" ref="AT39:AU39" si="57">IFERROR(AT32/AT11,"")</f>
        <v>0.53670917166424459</v>
      </c>
      <c r="AU39" s="105">
        <f t="shared" si="57"/>
        <v>0.43686307401971064</v>
      </c>
      <c r="AV39" s="105">
        <f t="shared" ref="AV39:AW39" si="58">IFERROR(AV32/AV11,"")</f>
        <v>0.46383087654926725</v>
      </c>
      <c r="AW39" s="105">
        <f t="shared" si="58"/>
        <v>0.50399028797739165</v>
      </c>
      <c r="AX39" s="105">
        <f t="shared" ref="AX39:AY39" si="59">IFERROR(AX32/AX11,"")</f>
        <v>0.54173352868671365</v>
      </c>
      <c r="AY39" s="105">
        <f t="shared" si="59"/>
        <v>0.70404761417789863</v>
      </c>
      <c r="AZ39" s="105">
        <f t="shared" ref="AZ39:BA39" si="60">IFERROR(AZ32/AZ11,"")</f>
        <v>0.6255656561611469</v>
      </c>
      <c r="BA39" s="105">
        <f t="shared" si="60"/>
        <v>0.65266005791464987</v>
      </c>
      <c r="BB39" s="105">
        <f t="shared" ref="BB39:BC39" si="61">IFERROR(BB32/BB11,"")</f>
        <v>0.73908280782781177</v>
      </c>
      <c r="BC39" s="105">
        <f t="shared" si="61"/>
        <v>0.68251681075888571</v>
      </c>
      <c r="BD39" s="105">
        <f t="shared" ref="BD39:BE39" si="62">IFERROR(BD32/BD11,"")</f>
        <v>0.7373128299818239</v>
      </c>
      <c r="BE39" s="105">
        <f t="shared" si="62"/>
        <v>0.65388920824130936</v>
      </c>
      <c r="BF39" s="105">
        <f t="shared" ref="BF39" si="63">IFERROR(BF32/BF11,"")</f>
        <v>0.45534057778955739</v>
      </c>
      <c r="BG39" s="64">
        <f ca="1">BG32/BG11</f>
        <v>0.60445306638920171</v>
      </c>
    </row>
    <row r="40" spans="1:63" ht="15" x14ac:dyDescent="0.2">
      <c r="B40" s="70" t="s">
        <v>25</v>
      </c>
      <c r="C40" s="73">
        <f>IFERROR(C33/C12,"")</f>
        <v>0.79021848383854409</v>
      </c>
      <c r="D40" s="73">
        <f t="shared" ref="D40:BG40" si="64">IFERROR(D33/D12,"")</f>
        <v>0.78596539038016078</v>
      </c>
      <c r="E40" s="73">
        <f t="shared" si="64"/>
        <v>0.75628381916564846</v>
      </c>
      <c r="F40" s="73">
        <f t="shared" si="64"/>
        <v>0.84200539298911414</v>
      </c>
      <c r="G40" s="73">
        <f t="shared" si="64"/>
        <v>0.80297489758323937</v>
      </c>
      <c r="H40" s="73">
        <f t="shared" si="64"/>
        <v>0.72526143717670244</v>
      </c>
      <c r="I40" s="73">
        <f t="shared" si="64"/>
        <v>0.86886592099674365</v>
      </c>
      <c r="J40" s="73">
        <f t="shared" si="64"/>
        <v>0.922939356186955</v>
      </c>
      <c r="K40" s="73">
        <f t="shared" si="64"/>
        <v>0.63891634790332519</v>
      </c>
      <c r="L40" s="73">
        <f t="shared" si="64"/>
        <v>0.99609800234685364</v>
      </c>
      <c r="M40" s="73">
        <f t="shared" si="64"/>
        <v>0.93102389406007102</v>
      </c>
      <c r="N40" s="73">
        <f t="shared" si="64"/>
        <v>1.0163927382103342</v>
      </c>
      <c r="O40" s="73">
        <f t="shared" si="64"/>
        <v>0.64872308003010992</v>
      </c>
      <c r="P40" s="73">
        <f t="shared" si="64"/>
        <v>0.72729461198406797</v>
      </c>
      <c r="Q40" s="73">
        <f t="shared" si="64"/>
        <v>1.6651647321750414</v>
      </c>
      <c r="R40" s="73">
        <f t="shared" si="64"/>
        <v>0.98695440449035032</v>
      </c>
      <c r="S40" s="73">
        <f t="shared" si="64"/>
        <v>0.60443358429093474</v>
      </c>
      <c r="T40" s="73">
        <f t="shared" si="64"/>
        <v>0.65839110529758016</v>
      </c>
      <c r="U40" s="73">
        <f t="shared" si="64"/>
        <v>0.52854372206762801</v>
      </c>
      <c r="V40" s="73">
        <f t="shared" si="64"/>
        <v>0.73865179784116086</v>
      </c>
      <c r="W40" s="73">
        <f t="shared" si="64"/>
        <v>0.52645248172373993</v>
      </c>
      <c r="X40" s="73">
        <f t="shared" ref="X40:AQ40" si="65">IFERROR(X33/X12,"")</f>
        <v>0.75300099449525859</v>
      </c>
      <c r="Y40" s="73">
        <f t="shared" si="65"/>
        <v>0.81121647154385412</v>
      </c>
      <c r="Z40" s="73">
        <f t="shared" si="65"/>
        <v>0.99170272194534204</v>
      </c>
      <c r="AA40" s="73">
        <f t="shared" si="65"/>
        <v>1.0025858659608773</v>
      </c>
      <c r="AB40" s="73">
        <f t="shared" si="65"/>
        <v>0.51138395204543063</v>
      </c>
      <c r="AC40" s="73">
        <f t="shared" si="65"/>
        <v>0.62509445050793389</v>
      </c>
      <c r="AD40" s="73">
        <f t="shared" si="65"/>
        <v>0.60429373608287351</v>
      </c>
      <c r="AE40" s="73">
        <f t="shared" si="65"/>
        <v>0.51534372357134228</v>
      </c>
      <c r="AF40" s="73">
        <f t="shared" si="65"/>
        <v>0.41819874724902656</v>
      </c>
      <c r="AG40" s="73">
        <f t="shared" si="65"/>
        <v>0.48433831425295304</v>
      </c>
      <c r="AH40" s="73">
        <f t="shared" si="65"/>
        <v>0.59139471341294936</v>
      </c>
      <c r="AI40" s="73">
        <f t="shared" si="65"/>
        <v>0.46919881001231023</v>
      </c>
      <c r="AJ40" s="73">
        <f t="shared" si="65"/>
        <v>0.39342525230335845</v>
      </c>
      <c r="AK40" s="73">
        <f t="shared" si="65"/>
        <v>0.54835662684321917</v>
      </c>
      <c r="AL40" s="73">
        <f t="shared" si="65"/>
        <v>0.39099512050864998</v>
      </c>
      <c r="AM40" s="73">
        <f t="shared" si="65"/>
        <v>0.64755655002538404</v>
      </c>
      <c r="AN40" s="73">
        <f t="shared" si="65"/>
        <v>0.54194217988851134</v>
      </c>
      <c r="AO40" s="73">
        <f t="shared" si="65"/>
        <v>0.57019621109607577</v>
      </c>
      <c r="AP40" s="73">
        <f t="shared" si="65"/>
        <v>0.55507881105355594</v>
      </c>
      <c r="AQ40" s="73">
        <f t="shared" si="65"/>
        <v>0.5564065410888015</v>
      </c>
      <c r="AR40" s="73">
        <f t="shared" ref="AR40:AS40" si="66">IFERROR(AR33/AR12,"")</f>
        <v>0.40358135884098073</v>
      </c>
      <c r="AS40" s="73">
        <f t="shared" si="66"/>
        <v>0.35484258591684692</v>
      </c>
      <c r="AT40" s="73">
        <f t="shared" ref="AT40:AU40" si="67">IFERROR(AT33/AT12,"")</f>
        <v>0.52698170954940182</v>
      </c>
      <c r="AU40" s="73">
        <f t="shared" si="67"/>
        <v>0.43999419532723844</v>
      </c>
      <c r="AV40" s="73">
        <f t="shared" ref="AV40:AW40" si="68">IFERROR(AV33/AV12,"")</f>
        <v>0.45358800428418422</v>
      </c>
      <c r="AW40" s="73">
        <f t="shared" si="68"/>
        <v>0.45072083493027509</v>
      </c>
      <c r="AX40" s="73">
        <f t="shared" ref="AX40:AY40" si="69">IFERROR(AX33/AX12,"")</f>
        <v>0.46529957690732904</v>
      </c>
      <c r="AY40" s="73">
        <f t="shared" si="69"/>
        <v>0.56158151028417758</v>
      </c>
      <c r="AZ40" s="73">
        <f t="shared" ref="AZ40:BA40" si="70">IFERROR(AZ33/AZ12,"")</f>
        <v>0.77155824508320725</v>
      </c>
      <c r="BA40" s="73">
        <f t="shared" si="70"/>
        <v>0.58740485422949873</v>
      </c>
      <c r="BB40" s="73">
        <f t="shared" ref="BB40:BC40" si="71">IFERROR(BB33/BB12,"")</f>
        <v>0.62565648059919787</v>
      </c>
      <c r="BC40" s="73">
        <f t="shared" si="71"/>
        <v>0.60630214310082808</v>
      </c>
      <c r="BD40" s="73">
        <f t="shared" ref="BD40:BE40" si="72">IFERROR(BD33/BD12,"")</f>
        <v>0.65979948889325735</v>
      </c>
      <c r="BE40" s="73">
        <f t="shared" si="72"/>
        <v>0.52711545084374933</v>
      </c>
      <c r="BF40" s="73">
        <f t="shared" ref="BF40" si="73">IFERROR(BF33/BF12,"")</f>
        <v>0.34654377880184334</v>
      </c>
      <c r="BG40" s="73">
        <f t="shared" ca="1" si="64"/>
        <v>0.56837839580438188</v>
      </c>
    </row>
    <row r="41" spans="1:63" ht="10.5" customHeight="1" thickBot="1" x14ac:dyDescent="0.25">
      <c r="B41" s="132"/>
      <c r="BG41" s="135"/>
    </row>
    <row r="42" spans="1:63" ht="16.5" customHeight="1" thickBot="1" x14ac:dyDescent="0.25">
      <c r="A42" s="224" t="s">
        <v>93</v>
      </c>
      <c r="B42" s="63" t="s">
        <v>14</v>
      </c>
      <c r="C42" s="105">
        <f t="shared" ref="C42:D47" si="74">IFERROR(C28/(C7+C14+C21+C28),"")</f>
        <v>0.18710669025316823</v>
      </c>
      <c r="D42" s="105">
        <f t="shared" si="74"/>
        <v>0.1589893573807783</v>
      </c>
      <c r="E42" s="105">
        <f t="shared" ref="E42:K42" si="75">IFERROR(E28/(E7+E14+E21+E28),"")</f>
        <v>0.16941793677355163</v>
      </c>
      <c r="F42" s="105">
        <f t="shared" si="75"/>
        <v>0.17963982735526121</v>
      </c>
      <c r="G42" s="105">
        <f t="shared" si="75"/>
        <v>0.14893243124505756</v>
      </c>
      <c r="H42" s="105">
        <f t="shared" si="75"/>
        <v>0.1301121265150042</v>
      </c>
      <c r="I42" s="105">
        <f t="shared" si="75"/>
        <v>0.19632145552774799</v>
      </c>
      <c r="J42" s="105">
        <f t="shared" si="75"/>
        <v>0.16454155558131447</v>
      </c>
      <c r="K42" s="105">
        <f t="shared" si="75"/>
        <v>0.18947026324341892</v>
      </c>
      <c r="L42" s="105">
        <f t="shared" ref="L42:T42" si="76">IFERROR(L28/(L7+L14+L21+L28),"")</f>
        <v>0.2674275189527866</v>
      </c>
      <c r="M42" s="105">
        <f t="shared" si="76"/>
        <v>0.23930430736119593</v>
      </c>
      <c r="N42" s="105">
        <f t="shared" si="76"/>
        <v>0.20601807711376377</v>
      </c>
      <c r="O42" s="105">
        <f t="shared" si="76"/>
        <v>0.21737123514251644</v>
      </c>
      <c r="P42" s="105">
        <f t="shared" si="76"/>
        <v>0.14368897249843232</v>
      </c>
      <c r="Q42" s="105">
        <f t="shared" si="76"/>
        <v>0.20099738275447407</v>
      </c>
      <c r="R42" s="105">
        <f t="shared" si="76"/>
        <v>0.17701268444214341</v>
      </c>
      <c r="S42" s="105">
        <f t="shared" si="76"/>
        <v>0.17677615280108688</v>
      </c>
      <c r="T42" s="105">
        <f t="shared" si="76"/>
        <v>0.25859409431467606</v>
      </c>
      <c r="U42" s="105">
        <f t="shared" ref="U42:AQ42" si="77">IFERROR(U28/(U7+U14+U21+U28),"")</f>
        <v>0.20345521637034553</v>
      </c>
      <c r="V42" s="105">
        <f t="shared" si="77"/>
        <v>0.25076343648208471</v>
      </c>
      <c r="W42" s="105">
        <f t="shared" si="77"/>
        <v>0.15877775669007402</v>
      </c>
      <c r="X42" s="105">
        <f t="shared" si="77"/>
        <v>8.7378234876039962E-2</v>
      </c>
      <c r="Y42" s="105">
        <f t="shared" si="77"/>
        <v>0.12438217552052928</v>
      </c>
      <c r="Z42" s="105">
        <f t="shared" si="77"/>
        <v>0.10891486703551669</v>
      </c>
      <c r="AA42" s="105">
        <f t="shared" si="77"/>
        <v>0.16754513111081829</v>
      </c>
      <c r="AB42" s="105">
        <f t="shared" si="77"/>
        <v>0.10946448603648816</v>
      </c>
      <c r="AC42" s="105">
        <f t="shared" si="77"/>
        <v>0.17911592862904019</v>
      </c>
      <c r="AD42" s="105">
        <f t="shared" si="77"/>
        <v>0.12905703860188208</v>
      </c>
      <c r="AE42" s="105">
        <f t="shared" si="77"/>
        <v>7.411671820514508E-2</v>
      </c>
      <c r="AF42" s="105">
        <f t="shared" si="77"/>
        <v>6.0354653166167463E-2</v>
      </c>
      <c r="AG42" s="105">
        <f t="shared" si="77"/>
        <v>9.0123826642700217E-2</v>
      </c>
      <c r="AH42" s="105">
        <f t="shared" si="77"/>
        <v>0.19818502268721641</v>
      </c>
      <c r="AI42" s="105">
        <f t="shared" si="77"/>
        <v>0.14143581018604134</v>
      </c>
      <c r="AJ42" s="105">
        <f t="shared" si="77"/>
        <v>8.6359853021782826E-2</v>
      </c>
      <c r="AK42" s="105">
        <f t="shared" si="77"/>
        <v>0.1797179198754002</v>
      </c>
      <c r="AL42" s="105">
        <f t="shared" si="77"/>
        <v>0.17316137199825929</v>
      </c>
      <c r="AM42" s="105">
        <f t="shared" si="77"/>
        <v>0.22300550206327371</v>
      </c>
      <c r="AN42" s="105">
        <f t="shared" si="77"/>
        <v>0.28125</v>
      </c>
      <c r="AO42" s="105">
        <f t="shared" si="77"/>
        <v>0.21748744201696829</v>
      </c>
      <c r="AP42" s="105">
        <f t="shared" si="77"/>
        <v>7.6911153822307649E-2</v>
      </c>
      <c r="AQ42" s="105">
        <f t="shared" si="77"/>
        <v>9.5300380228136888E-2</v>
      </c>
      <c r="AR42" s="105">
        <f t="shared" ref="AR42:AS42" si="78">IFERROR(AR28/(AR7+AR14+AR21+AR28),"")</f>
        <v>9.6036979570726655E-2</v>
      </c>
      <c r="AS42" s="105">
        <f t="shared" si="78"/>
        <v>0.16706161137440759</v>
      </c>
      <c r="AT42" s="105">
        <f t="shared" ref="AT42:AU42" si="79">IFERROR(AT28/(AT7+AT14+AT21+AT28),"")</f>
        <v>0.15460925157070948</v>
      </c>
      <c r="AU42" s="105">
        <f t="shared" si="79"/>
        <v>8.5512636542009551E-2</v>
      </c>
      <c r="AV42" s="105">
        <f t="shared" ref="AV42:AW42" si="80">IFERROR(AV28/(AV7+AV14+AV21+AV28),"")</f>
        <v>0.10234203231048657</v>
      </c>
      <c r="AW42" s="105">
        <f t="shared" si="80"/>
        <v>0.11619260647462443</v>
      </c>
      <c r="AX42" s="105">
        <f t="shared" ref="AX42:AY42" si="81">IFERROR(AX28/(AX7+AX14+AX21+AX28),"")</f>
        <v>0.11052868054515501</v>
      </c>
      <c r="AY42" s="105">
        <f t="shared" si="81"/>
        <v>0.12575307253594667</v>
      </c>
      <c r="AZ42" s="105">
        <f t="shared" ref="AZ42:BA42" si="82">IFERROR(AZ28/(AZ7+AZ14+AZ21+AZ28),"")</f>
        <v>0.17624980035138157</v>
      </c>
      <c r="BA42" s="105">
        <f t="shared" si="82"/>
        <v>0.1622291415136303</v>
      </c>
      <c r="BB42" s="105">
        <f t="shared" ref="BB42:BC42" si="83">IFERROR(BB28/(BB7+BB14+BB21+BB28),"")</f>
        <v>8.6012802589949228E-2</v>
      </c>
      <c r="BC42" s="105">
        <f t="shared" si="83"/>
        <v>0.13688113249943826</v>
      </c>
      <c r="BD42" s="105">
        <f t="shared" ref="BD42:BE42" si="84">IFERROR(BD28/(BD7+BD14+BD21+BD28),"")</f>
        <v>0.1719865908759656</v>
      </c>
      <c r="BE42" s="105">
        <f t="shared" si="84"/>
        <v>0.14480620155038759</v>
      </c>
      <c r="BF42" s="105">
        <f t="shared" ref="BF42" si="85">IFERROR(BF28/(BF7+BF14+BF21+BF28),"")</f>
        <v>0.31811738020981006</v>
      </c>
      <c r="BG42" s="64">
        <f t="shared" ref="BG42:BG47" ca="1" si="86">IFERROR(BG28/(BG7+BG14+BG21+BG28),"")</f>
        <v>0.12905370873696193</v>
      </c>
    </row>
    <row r="43" spans="1:63" ht="15" x14ac:dyDescent="0.2">
      <c r="B43" s="63" t="s">
        <v>15</v>
      </c>
      <c r="C43" s="105">
        <f t="shared" si="74"/>
        <v>0.43486061275186311</v>
      </c>
      <c r="D43" s="105">
        <f t="shared" si="74"/>
        <v>0.17967577304112878</v>
      </c>
      <c r="E43" s="105">
        <f t="shared" ref="E43:K43" si="87">IFERROR(E29/(E8+E15+E22+E29),"")</f>
        <v>0.10206671501087745</v>
      </c>
      <c r="F43" s="105">
        <f t="shared" si="87"/>
        <v>8.9846603360116878E-2</v>
      </c>
      <c r="G43" s="105">
        <f t="shared" si="87"/>
        <v>0.29024186822351961</v>
      </c>
      <c r="H43" s="105">
        <f t="shared" si="87"/>
        <v>0.27019406203350471</v>
      </c>
      <c r="I43" s="105">
        <f t="shared" si="87"/>
        <v>0.22015979339843436</v>
      </c>
      <c r="J43" s="105">
        <f t="shared" si="87"/>
        <v>0.35068919146074973</v>
      </c>
      <c r="K43" s="105">
        <f t="shared" si="87"/>
        <v>0.18359577781623118</v>
      </c>
      <c r="L43" s="105">
        <f t="shared" ref="L43:T43" si="88">IFERROR(L29/(L8+L15+L22+L29),"")</f>
        <v>0.30393412625800548</v>
      </c>
      <c r="M43" s="105">
        <f t="shared" si="88"/>
        <v>0.21407929719107618</v>
      </c>
      <c r="N43" s="105">
        <f t="shared" si="88"/>
        <v>0.31516364492582999</v>
      </c>
      <c r="O43" s="105">
        <f t="shared" si="88"/>
        <v>0.25872123846887923</v>
      </c>
      <c r="P43" s="105">
        <f t="shared" si="88"/>
        <v>0.28950454412195836</v>
      </c>
      <c r="Q43" s="105">
        <f t="shared" si="88"/>
        <v>0.18569405099150141</v>
      </c>
      <c r="R43" s="105">
        <f t="shared" si="88"/>
        <v>0.24223602484472051</v>
      </c>
      <c r="S43" s="105">
        <f t="shared" si="88"/>
        <v>0.17831978319783198</v>
      </c>
      <c r="T43" s="105">
        <f t="shared" si="88"/>
        <v>0.10469264544456641</v>
      </c>
      <c r="U43" s="105">
        <f t="shared" ref="U43:AQ43" si="89">IFERROR(U29/(U8+U15+U22+U29),"")</f>
        <v>0.18516757784644639</v>
      </c>
      <c r="V43" s="105">
        <f t="shared" si="89"/>
        <v>0.22402305060327751</v>
      </c>
      <c r="W43" s="105">
        <f t="shared" si="89"/>
        <v>0.1206009345241616</v>
      </c>
      <c r="X43" s="105">
        <f t="shared" si="89"/>
        <v>0.19616550151519699</v>
      </c>
      <c r="Y43" s="105">
        <f t="shared" si="89"/>
        <v>0.14568077247099995</v>
      </c>
      <c r="Z43" s="105">
        <f t="shared" si="89"/>
        <v>0.13588457996521028</v>
      </c>
      <c r="AA43" s="105">
        <f t="shared" si="89"/>
        <v>0.24927435272262857</v>
      </c>
      <c r="AB43" s="105">
        <f t="shared" si="89"/>
        <v>0.25184246890833717</v>
      </c>
      <c r="AC43" s="105">
        <f t="shared" si="89"/>
        <v>0.20348837209302326</v>
      </c>
      <c r="AD43" s="105">
        <f t="shared" si="89"/>
        <v>2.4355300859598854E-2</v>
      </c>
      <c r="AE43" s="105">
        <f t="shared" si="89"/>
        <v>0.11942117288651942</v>
      </c>
      <c r="AF43" s="105">
        <f t="shared" si="89"/>
        <v>0.12762345679012346</v>
      </c>
      <c r="AG43" s="105">
        <f t="shared" si="89"/>
        <v>0.2084101807451125</v>
      </c>
      <c r="AH43" s="105">
        <f t="shared" si="89"/>
        <v>0.16864981807454027</v>
      </c>
      <c r="AI43" s="105">
        <f t="shared" si="89"/>
        <v>0.12081859817960461</v>
      </c>
      <c r="AJ43" s="105">
        <f t="shared" si="89"/>
        <v>0.28739821636293139</v>
      </c>
      <c r="AK43" s="105">
        <f t="shared" si="89"/>
        <v>0.26338440351179204</v>
      </c>
      <c r="AL43" s="105">
        <f t="shared" si="89"/>
        <v>0.17515317980139447</v>
      </c>
      <c r="AM43" s="105">
        <f t="shared" si="89"/>
        <v>0.20786571679515956</v>
      </c>
      <c r="AN43" s="105">
        <f t="shared" si="89"/>
        <v>0.21592902094294852</v>
      </c>
      <c r="AO43" s="105">
        <f t="shared" si="89"/>
        <v>0.22301228183581126</v>
      </c>
      <c r="AP43" s="105">
        <f t="shared" si="89"/>
        <v>0.33303151032234696</v>
      </c>
      <c r="AQ43" s="105">
        <f t="shared" si="89"/>
        <v>0.22748937266520675</v>
      </c>
      <c r="AR43" s="105">
        <f t="shared" ref="AR43:AS43" si="90">IFERROR(AR29/(AR8+AR15+AR22+AR29),"")</f>
        <v>0.16458434744983505</v>
      </c>
      <c r="AS43" s="105">
        <f t="shared" si="90"/>
        <v>0.20764832022873481</v>
      </c>
      <c r="AT43" s="105">
        <f t="shared" ref="AT43:AU43" si="91">IFERROR(AT29/(AT8+AT15+AT22+AT29),"")</f>
        <v>0.20485647530040055</v>
      </c>
      <c r="AU43" s="105">
        <f t="shared" si="91"/>
        <v>0.19170173547108127</v>
      </c>
      <c r="AV43" s="105">
        <f t="shared" ref="AV43:AW43" si="92">IFERROR(AV29/(AV8+AV15+AV22+AV29),"")</f>
        <v>0.1104206500956023</v>
      </c>
      <c r="AW43" s="105">
        <f t="shared" si="92"/>
        <v>0.1397605952766095</v>
      </c>
      <c r="AX43" s="105">
        <f t="shared" ref="AX43:AY43" si="93">IFERROR(AX29/(AX8+AX15+AX22+AX29),"")</f>
        <v>0.15722307299642674</v>
      </c>
      <c r="AY43" s="105">
        <f t="shared" si="93"/>
        <v>9.3862031504617055E-2</v>
      </c>
      <c r="AZ43" s="105">
        <f t="shared" ref="AZ43:BA43" si="94">IFERROR(AZ29/(AZ8+AZ15+AZ22+AZ29),"")</f>
        <v>0.21313131313131314</v>
      </c>
      <c r="BA43" s="105">
        <f t="shared" si="94"/>
        <v>0.21711937097927092</v>
      </c>
      <c r="BB43" s="105">
        <f t="shared" ref="BB43:BC43" si="95">IFERROR(BB29/(BB8+BB15+BB22+BB29),"")</f>
        <v>0.13140604467805519</v>
      </c>
      <c r="BC43" s="105">
        <f t="shared" si="95"/>
        <v>0.12894583576004659</v>
      </c>
      <c r="BD43" s="105">
        <f t="shared" ref="BD43:BE43" si="96">IFERROR(BD29/(BD8+BD15+BD22+BD29),"")</f>
        <v>0.27047828477185265</v>
      </c>
      <c r="BE43" s="105">
        <f t="shared" si="96"/>
        <v>0.14847401704701677</v>
      </c>
      <c r="BF43" s="105">
        <f t="shared" ref="BF43" si="97">IFERROR(BF29/(BF8+BF15+BF22+BF29),"")</f>
        <v>4.060913705583756E-2</v>
      </c>
      <c r="BG43" s="64">
        <f t="shared" ca="1" si="86"/>
        <v>0.16287253618651945</v>
      </c>
    </row>
    <row r="44" spans="1:63" ht="15" x14ac:dyDescent="0.2">
      <c r="B44" s="65" t="s">
        <v>27</v>
      </c>
      <c r="C44" s="105">
        <f t="shared" si="74"/>
        <v>0.27022375215146299</v>
      </c>
      <c r="D44" s="105">
        <f t="shared" si="74"/>
        <v>0.34173378366675328</v>
      </c>
      <c r="E44" s="105">
        <f t="shared" ref="E44:K44" si="98">IFERROR(E30/(E9+E16+E23+E30),"")</f>
        <v>0.34891741712971835</v>
      </c>
      <c r="F44" s="105">
        <f t="shared" si="98"/>
        <v>0.30986842105263157</v>
      </c>
      <c r="G44" s="105">
        <f t="shared" si="98"/>
        <v>0.30232558139534882</v>
      </c>
      <c r="H44" s="105">
        <f t="shared" si="98"/>
        <v>0.25534114403859409</v>
      </c>
      <c r="I44" s="105">
        <f t="shared" si="98"/>
        <v>0.33156606851549758</v>
      </c>
      <c r="J44" s="105">
        <f t="shared" si="98"/>
        <v>0.34591057797164665</v>
      </c>
      <c r="K44" s="105">
        <f t="shared" si="98"/>
        <v>0.3708804722085588</v>
      </c>
      <c r="L44" s="105">
        <f t="shared" ref="L44:T44" si="99">IFERROR(L30/(L9+L16+L23+L30),"")</f>
        <v>0.27191690566622745</v>
      </c>
      <c r="M44" s="105">
        <f t="shared" si="99"/>
        <v>0.20490211939815564</v>
      </c>
      <c r="N44" s="105">
        <f t="shared" si="99"/>
        <v>0.25331971399387132</v>
      </c>
      <c r="O44" s="105">
        <f t="shared" si="99"/>
        <v>0.177128116938951</v>
      </c>
      <c r="P44" s="105">
        <f t="shared" si="99"/>
        <v>0.29881154499151102</v>
      </c>
      <c r="Q44" s="105">
        <f t="shared" si="99"/>
        <v>0.16162348251494835</v>
      </c>
      <c r="R44" s="105">
        <f t="shared" si="99"/>
        <v>0.22085889570552147</v>
      </c>
      <c r="S44" s="105">
        <f t="shared" si="99"/>
        <v>0.2788645038167939</v>
      </c>
      <c r="T44" s="105">
        <f t="shared" si="99"/>
        <v>0.25402789638485623</v>
      </c>
      <c r="U44" s="105">
        <f t="shared" ref="U44:AQ44" si="100">IFERROR(U30/(U9+U16+U23+U30),"")</f>
        <v>0.2182330165434706</v>
      </c>
      <c r="V44" s="105">
        <f t="shared" si="100"/>
        <v>0.27522842639593909</v>
      </c>
      <c r="W44" s="105">
        <f t="shared" si="100"/>
        <v>0.11404382470119521</v>
      </c>
      <c r="X44" s="105">
        <f t="shared" si="100"/>
        <v>0.14967105263157895</v>
      </c>
      <c r="Y44" s="105">
        <f t="shared" si="100"/>
        <v>0.18108680310515174</v>
      </c>
      <c r="Z44" s="105">
        <f t="shared" si="100"/>
        <v>1.4869888475836431E-2</v>
      </c>
      <c r="AA44" s="105">
        <f t="shared" si="100"/>
        <v>0.11265004616805172</v>
      </c>
      <c r="AB44" s="105">
        <f t="shared" si="100"/>
        <v>9.1720376797223599E-2</v>
      </c>
      <c r="AC44" s="105">
        <f t="shared" si="100"/>
        <v>0.16188679245283019</v>
      </c>
      <c r="AD44" s="105">
        <f t="shared" si="100"/>
        <v>0.47499999999999998</v>
      </c>
      <c r="AE44" s="105">
        <f t="shared" si="100"/>
        <v>0.14107433532284319</v>
      </c>
      <c r="AF44" s="105">
        <f t="shared" si="100"/>
        <v>0.70454545454545459</v>
      </c>
      <c r="AG44" s="105">
        <f t="shared" si="100"/>
        <v>0.21660777385159011</v>
      </c>
      <c r="AH44" s="105">
        <f t="shared" si="100"/>
        <v>0.16107000569151964</v>
      </c>
      <c r="AI44" s="105">
        <f t="shared" si="100"/>
        <v>0.15791918253599629</v>
      </c>
      <c r="AJ44" s="105">
        <f t="shared" si="100"/>
        <v>0.2872628726287263</v>
      </c>
      <c r="AK44" s="105">
        <f t="shared" si="100"/>
        <v>0.24210526315789474</v>
      </c>
      <c r="AL44" s="105">
        <f t="shared" si="100"/>
        <v>0.12126111560226355</v>
      </c>
      <c r="AM44" s="105">
        <f t="shared" si="100"/>
        <v>0.10239739943112555</v>
      </c>
      <c r="AN44" s="105">
        <f t="shared" si="100"/>
        <v>0.11214953271028037</v>
      </c>
      <c r="AO44" s="105">
        <f t="shared" si="100"/>
        <v>0.31821675634127594</v>
      </c>
      <c r="AP44" s="105">
        <f t="shared" si="100"/>
        <v>0.11462450592885376</v>
      </c>
      <c r="AQ44" s="105">
        <f t="shared" si="100"/>
        <v>7.792207792207792E-2</v>
      </c>
      <c r="AR44" s="105">
        <f t="shared" ref="AR44:AS44" si="101">IFERROR(AR30/(AR9+AR16+AR23+AR30),"")</f>
        <v>4.3478260869565216E-2</v>
      </c>
      <c r="AS44" s="105">
        <f t="shared" si="101"/>
        <v>0</v>
      </c>
      <c r="AT44" s="105">
        <f t="shared" ref="AT44:AU44" si="102">IFERROR(AT30/(AT9+AT16+AT23+AT30),"")</f>
        <v>4.2590949423247558E-2</v>
      </c>
      <c r="AU44" s="105">
        <f t="shared" si="102"/>
        <v>0.28771929824561404</v>
      </c>
      <c r="AV44" s="105">
        <f t="shared" ref="AV44:AW44" si="103">IFERROR(AV30/(AV9+AV16+AV23+AV30),"")</f>
        <v>9.1628959276018093E-2</v>
      </c>
      <c r="AW44" s="105">
        <f t="shared" si="103"/>
        <v>0.20707070707070707</v>
      </c>
      <c r="AX44" s="105">
        <f t="shared" ref="AX44:AY44" si="104">IFERROR(AX30/(AX9+AX16+AX23+AX30),"")</f>
        <v>0.30769230769230771</v>
      </c>
      <c r="AY44" s="105">
        <f t="shared" si="104"/>
        <v>0</v>
      </c>
      <c r="AZ44" s="105">
        <f t="shared" ref="AZ44:BA44" si="105">IFERROR(AZ30/(AZ9+AZ16+AZ23+AZ30),"")</f>
        <v>7.0229007633587789E-2</v>
      </c>
      <c r="BA44" s="105">
        <f t="shared" si="105"/>
        <v>0.27583643122676582</v>
      </c>
      <c r="BB44" s="105">
        <f t="shared" ref="BB44:BC44" si="106">IFERROR(BB30/(BB9+BB16+BB23+BB30),"")</f>
        <v>0.10810810810810811</v>
      </c>
      <c r="BC44" s="105">
        <f t="shared" si="106"/>
        <v>4.2643923240938165E-3</v>
      </c>
      <c r="BD44" s="105">
        <f t="shared" ref="BD44:BE44" si="107">IFERROR(BD30/(BD9+BD16+BD23+BD30),"")</f>
        <v>0.81599999999999995</v>
      </c>
      <c r="BE44" s="105">
        <f t="shared" si="107"/>
        <v>0.21401515151515152</v>
      </c>
      <c r="BF44" s="105">
        <f t="shared" ref="BF44" si="108">IFERROR(BF30/(BF9+BF16+BF23+BF30),"")</f>
        <v>0</v>
      </c>
      <c r="BG44" s="64">
        <f t="shared" ca="1" si="86"/>
        <v>0.148336937493564</v>
      </c>
    </row>
    <row r="45" spans="1:63" ht="15" x14ac:dyDescent="0.2">
      <c r="B45" s="65" t="s">
        <v>76</v>
      </c>
      <c r="C45" s="105">
        <f t="shared" si="74"/>
        <v>6.3529411764705876E-2</v>
      </c>
      <c r="D45" s="105">
        <f t="shared" si="74"/>
        <v>0.22760800842992623</v>
      </c>
      <c r="E45" s="105">
        <f t="shared" ref="E45:K45" si="109">IFERROR(E31/(E10+E17+E24+E31),"")</f>
        <v>0.10693069306930693</v>
      </c>
      <c r="F45" s="105">
        <f t="shared" si="109"/>
        <v>0</v>
      </c>
      <c r="G45" s="105">
        <f t="shared" si="109"/>
        <v>0</v>
      </c>
      <c r="H45" s="105">
        <f t="shared" si="109"/>
        <v>5.2161313692344842E-2</v>
      </c>
      <c r="I45" s="105">
        <f t="shared" si="109"/>
        <v>6.6666666666666666E-2</v>
      </c>
      <c r="J45" s="105">
        <f t="shared" si="109"/>
        <v>0.1636115740039388</v>
      </c>
      <c r="K45" s="105">
        <f t="shared" si="109"/>
        <v>9.9960333201110668E-2</v>
      </c>
      <c r="L45" s="105">
        <f t="shared" ref="L45:T45" si="110">IFERROR(L31/(L10+L17+L24+L31),"")</f>
        <v>0.22047244094488189</v>
      </c>
      <c r="M45" s="105">
        <f t="shared" si="110"/>
        <v>0.14241758241758243</v>
      </c>
      <c r="N45" s="105">
        <f t="shared" si="110"/>
        <v>0</v>
      </c>
      <c r="O45" s="105">
        <f t="shared" si="110"/>
        <v>0</v>
      </c>
      <c r="P45" s="105">
        <f t="shared" si="110"/>
        <v>6.6060817895840618E-2</v>
      </c>
      <c r="Q45" s="105">
        <f t="shared" si="110"/>
        <v>9.1056910569105698E-2</v>
      </c>
      <c r="R45" s="105">
        <f t="shared" si="110"/>
        <v>0</v>
      </c>
      <c r="S45" s="105">
        <f t="shared" si="110"/>
        <v>5.7416267942583733E-2</v>
      </c>
      <c r="T45" s="105">
        <f t="shared" si="110"/>
        <v>0.21176470588235294</v>
      </c>
      <c r="U45" s="105">
        <f t="shared" ref="U45:AQ45" si="111">IFERROR(U31/(U10+U17+U24+U31),"")</f>
        <v>0.08</v>
      </c>
      <c r="V45" s="105">
        <f t="shared" si="111"/>
        <v>0.10486297470927869</v>
      </c>
      <c r="W45" s="105">
        <f t="shared" si="111"/>
        <v>0.2437619961612284</v>
      </c>
      <c r="X45" s="105">
        <f t="shared" si="111"/>
        <v>0.26438188494492043</v>
      </c>
      <c r="Y45" s="105">
        <f t="shared" si="111"/>
        <v>0.24601366742596811</v>
      </c>
      <c r="Z45" s="105">
        <f t="shared" si="111"/>
        <v>8.6909871244635187E-2</v>
      </c>
      <c r="AA45" s="105">
        <f t="shared" si="111"/>
        <v>7.3170731707317069E-2</v>
      </c>
      <c r="AB45" s="105">
        <f t="shared" si="111"/>
        <v>0.48648648648648651</v>
      </c>
      <c r="AC45" s="105">
        <f t="shared" si="111"/>
        <v>0.44824775876120621</v>
      </c>
      <c r="AD45" s="105">
        <f t="shared" si="111"/>
        <v>0</v>
      </c>
      <c r="AE45" s="105">
        <f t="shared" si="111"/>
        <v>0.19636363636363635</v>
      </c>
      <c r="AF45" s="105">
        <f t="shared" si="111"/>
        <v>6.9097888675623803E-2</v>
      </c>
      <c r="AG45" s="105">
        <f t="shared" si="111"/>
        <v>0.19047619047619047</v>
      </c>
      <c r="AH45" s="105">
        <f t="shared" si="111"/>
        <v>0.15393752227105356</v>
      </c>
      <c r="AI45" s="105">
        <f t="shared" si="111"/>
        <v>0.22307481501781309</v>
      </c>
      <c r="AJ45" s="105">
        <f t="shared" si="111"/>
        <v>0.33303964757709253</v>
      </c>
      <c r="AK45" s="105">
        <f t="shared" si="111"/>
        <v>0.45818181818181819</v>
      </c>
      <c r="AL45" s="105">
        <f t="shared" si="111"/>
        <v>0.20174346201743462</v>
      </c>
      <c r="AM45" s="105">
        <f t="shared" si="111"/>
        <v>0.29503426871847926</v>
      </c>
      <c r="AN45" s="105">
        <f t="shared" si="111"/>
        <v>0.4014147832863737</v>
      </c>
      <c r="AO45" s="105">
        <f t="shared" si="111"/>
        <v>0.32926829268292684</v>
      </c>
      <c r="AP45" s="105">
        <f t="shared" si="111"/>
        <v>0</v>
      </c>
      <c r="AQ45" s="105">
        <f t="shared" si="111"/>
        <v>0</v>
      </c>
      <c r="AR45" s="105">
        <f t="shared" ref="AR45:AS45" si="112">IFERROR(AR31/(AR10+AR17+AR24+AR31),"")</f>
        <v>0.27631578947368424</v>
      </c>
      <c r="AS45" s="105">
        <f t="shared" si="112"/>
        <v>6.7685076380728557E-2</v>
      </c>
      <c r="AT45" s="105">
        <f t="shared" ref="AT45:AU45" si="113">IFERROR(AT31/(AT10+AT17+AT24+AT31),"")</f>
        <v>0.33903387007218211</v>
      </c>
      <c r="AU45" s="105">
        <f t="shared" si="113"/>
        <v>0.11429915333960489</v>
      </c>
      <c r="AV45" s="105">
        <f t="shared" ref="AV45:AW45" si="114">IFERROR(AV31/(AV10+AV17+AV24+AV31),"")</f>
        <v>0</v>
      </c>
      <c r="AW45" s="105">
        <f t="shared" si="114"/>
        <v>0.16666666666666666</v>
      </c>
      <c r="AX45" s="105">
        <f t="shared" ref="AX45:AY45" si="115">IFERROR(AX31/(AX10+AX17+AX24+AX31),"")</f>
        <v>0</v>
      </c>
      <c r="AY45" s="105">
        <f t="shared" si="115"/>
        <v>4.3973941368078175E-2</v>
      </c>
      <c r="AZ45" s="105">
        <f t="shared" ref="AZ45:BA45" si="116">IFERROR(AZ31/(AZ10+AZ17+AZ24+AZ31),"")</f>
        <v>0.21987193566372129</v>
      </c>
      <c r="BA45" s="105">
        <f t="shared" si="116"/>
        <v>1.2286689419795221E-2</v>
      </c>
      <c r="BB45" s="105">
        <f t="shared" ref="BB45:BC45" si="117">IFERROR(BB31/(BB10+BB17+BB24+BB31),"")</f>
        <v>0</v>
      </c>
      <c r="BC45" s="105">
        <f t="shared" si="117"/>
        <v>8.6538461538461536E-2</v>
      </c>
      <c r="BD45" s="105">
        <f t="shared" ref="BD45:BE45" si="118">IFERROR(BD31/(BD10+BD17+BD24+BD31),"")</f>
        <v>0.19021739130434784</v>
      </c>
      <c r="BE45" s="105">
        <f t="shared" si="118"/>
        <v>0</v>
      </c>
      <c r="BF45" s="105">
        <f t="shared" ref="BF45" si="119">IFERROR(BF31/(BF10+BF17+BF24+BF31),"")</f>
        <v>0</v>
      </c>
      <c r="BG45" s="64">
        <f t="shared" ca="1" si="86"/>
        <v>0.20412534409291452</v>
      </c>
    </row>
    <row r="46" spans="1:63" ht="15" x14ac:dyDescent="0.2">
      <c r="B46" s="66" t="s">
        <v>77</v>
      </c>
      <c r="C46" s="105">
        <f t="shared" si="74"/>
        <v>0.23303666608820686</v>
      </c>
      <c r="D46" s="105">
        <f t="shared" si="74"/>
        <v>0.247754236178404</v>
      </c>
      <c r="E46" s="105">
        <f t="shared" ref="E46:K46" si="120">IFERROR(E32/(E11+E18+E25+E32),"")</f>
        <v>0.22055360605780774</v>
      </c>
      <c r="F46" s="105">
        <f t="shared" si="120"/>
        <v>0.25428898208158596</v>
      </c>
      <c r="G46" s="105">
        <f t="shared" si="120"/>
        <v>0.27179957576105029</v>
      </c>
      <c r="H46" s="105">
        <f t="shared" si="120"/>
        <v>0.26013136832808964</v>
      </c>
      <c r="I46" s="105">
        <f t="shared" si="120"/>
        <v>0.27924030598786598</v>
      </c>
      <c r="J46" s="105">
        <f t="shared" si="120"/>
        <v>0.2599196473014293</v>
      </c>
      <c r="K46" s="105">
        <f t="shared" si="120"/>
        <v>0.29501351890430388</v>
      </c>
      <c r="L46" s="105">
        <f t="shared" ref="L46:T46" si="121">IFERROR(L32/(L11+L18+L25+L32),"")</f>
        <v>0.30826573839939575</v>
      </c>
      <c r="M46" s="105">
        <f t="shared" si="121"/>
        <v>0.28536664079058693</v>
      </c>
      <c r="N46" s="105">
        <f t="shared" si="121"/>
        <v>0.2723147723362771</v>
      </c>
      <c r="O46" s="105">
        <f t="shared" si="121"/>
        <v>0.23509821482917836</v>
      </c>
      <c r="P46" s="105">
        <f t="shared" si="121"/>
        <v>0.26372245643911862</v>
      </c>
      <c r="Q46" s="105">
        <f t="shared" si="121"/>
        <v>0.32171649020829007</v>
      </c>
      <c r="R46" s="105">
        <f t="shared" si="121"/>
        <v>0.31218582076616397</v>
      </c>
      <c r="S46" s="105">
        <f t="shared" si="121"/>
        <v>0.20808821859313603</v>
      </c>
      <c r="T46" s="105">
        <f t="shared" si="121"/>
        <v>0.20780678008892381</v>
      </c>
      <c r="U46" s="105">
        <f t="shared" ref="U46:AQ46" si="122">IFERROR(U32/(U11+U18+U25+U32),"")</f>
        <v>0.25324928009961867</v>
      </c>
      <c r="V46" s="105">
        <f t="shared" si="122"/>
        <v>0.29540279998062297</v>
      </c>
      <c r="W46" s="105">
        <f t="shared" si="122"/>
        <v>0.20522999841868284</v>
      </c>
      <c r="X46" s="105">
        <f t="shared" si="122"/>
        <v>0.26814658662930446</v>
      </c>
      <c r="Y46" s="105">
        <f t="shared" si="122"/>
        <v>0.25684486743168455</v>
      </c>
      <c r="Z46" s="105">
        <f t="shared" si="122"/>
        <v>0.24363412570197707</v>
      </c>
      <c r="AA46" s="105">
        <f t="shared" si="122"/>
        <v>0.26696422997690245</v>
      </c>
      <c r="AB46" s="105">
        <f t="shared" si="122"/>
        <v>0.22096680429889545</v>
      </c>
      <c r="AC46" s="105">
        <f t="shared" si="122"/>
        <v>0.23034550498413836</v>
      </c>
      <c r="AD46" s="105">
        <f t="shared" si="122"/>
        <v>0.25173628025442246</v>
      </c>
      <c r="AE46" s="105">
        <f t="shared" si="122"/>
        <v>0.21134643454389035</v>
      </c>
      <c r="AF46" s="105">
        <f t="shared" si="122"/>
        <v>0.21208785336397157</v>
      </c>
      <c r="AG46" s="105">
        <f t="shared" si="122"/>
        <v>0.22468327432495841</v>
      </c>
      <c r="AH46" s="105">
        <f t="shared" si="122"/>
        <v>0.236032439625254</v>
      </c>
      <c r="AI46" s="105">
        <f t="shared" si="122"/>
        <v>0.21965904839945133</v>
      </c>
      <c r="AJ46" s="105">
        <f t="shared" si="122"/>
        <v>0.15661750839210953</v>
      </c>
      <c r="AK46" s="105">
        <f t="shared" si="122"/>
        <v>0.20708298841059603</v>
      </c>
      <c r="AL46" s="105">
        <f t="shared" si="122"/>
        <v>0.16646873451219854</v>
      </c>
      <c r="AM46" s="105">
        <f t="shared" si="122"/>
        <v>0.23027212288887972</v>
      </c>
      <c r="AN46" s="105">
        <f t="shared" si="122"/>
        <v>0.19107310783429796</v>
      </c>
      <c r="AO46" s="105">
        <f t="shared" si="122"/>
        <v>0.24962966248281368</v>
      </c>
      <c r="AP46" s="105">
        <f t="shared" si="122"/>
        <v>0.22026025295815141</v>
      </c>
      <c r="AQ46" s="105">
        <f t="shared" si="122"/>
        <v>0.22346746013879237</v>
      </c>
      <c r="AR46" s="105">
        <f t="shared" ref="AR46:AS46" si="123">IFERROR(AR32/(AR11+AR18+AR25+AR32),"")</f>
        <v>0.19650647491938683</v>
      </c>
      <c r="AS46" s="105">
        <f t="shared" si="123"/>
        <v>0.17689421218208695</v>
      </c>
      <c r="AT46" s="105">
        <f t="shared" ref="AT46:AU46" si="124">IFERROR(AT32/(AT11+AT18+AT25+AT32),"")</f>
        <v>0.20702505112070804</v>
      </c>
      <c r="AU46" s="105">
        <f t="shared" si="124"/>
        <v>0.17950750460960521</v>
      </c>
      <c r="AV46" s="105">
        <f t="shared" ref="AV46:AW46" si="125">IFERROR(AV32/(AV11+AV18+AV25+AV32),"")</f>
        <v>0.19665177360128791</v>
      </c>
      <c r="AW46" s="105">
        <f t="shared" si="125"/>
        <v>0.19075741026703324</v>
      </c>
      <c r="AX46" s="105">
        <f t="shared" ref="AX46:AY46" si="126">IFERROR(AX32/(AX11+AX18+AX25+AX32),"")</f>
        <v>0.18951770372298882</v>
      </c>
      <c r="AY46" s="105">
        <f t="shared" si="126"/>
        <v>0.22671171527174055</v>
      </c>
      <c r="AZ46" s="105">
        <f t="shared" ref="AZ46:BA46" si="127">IFERROR(AZ32/(AZ11+AZ18+AZ25+AZ32),"")</f>
        <v>0.22001873279012937</v>
      </c>
      <c r="BA46" s="105">
        <f t="shared" si="127"/>
        <v>0.21488120920263329</v>
      </c>
      <c r="BB46" s="105">
        <f t="shared" ref="BB46:BC46" si="128">IFERROR(BB32/(BB11+BB18+BB25+BB32),"")</f>
        <v>0.24289481109586775</v>
      </c>
      <c r="BC46" s="105">
        <f t="shared" si="128"/>
        <v>0.21646324047451301</v>
      </c>
      <c r="BD46" s="105">
        <f t="shared" ref="BD46:BE46" si="129">IFERROR(BD32/(BD11+BD18+BD25+BD32),"")</f>
        <v>0.20676040840763094</v>
      </c>
      <c r="BE46" s="105">
        <f t="shared" si="129"/>
        <v>0.24666742752796164</v>
      </c>
      <c r="BF46" s="105">
        <f t="shared" ref="BF46" si="130">IFERROR(BF32/(BF11+BF18+BF25+BF32),"")</f>
        <v>0.1866985437948272</v>
      </c>
      <c r="BG46" s="64">
        <f t="shared" ca="1" si="86"/>
        <v>0.211122122438022</v>
      </c>
    </row>
    <row r="47" spans="1:63" ht="15" x14ac:dyDescent="0.2">
      <c r="B47" s="70" t="s">
        <v>25</v>
      </c>
      <c r="C47" s="64">
        <f t="shared" si="74"/>
        <v>0.22901319269304182</v>
      </c>
      <c r="D47" s="64">
        <f t="shared" si="74"/>
        <v>0.23450064639927148</v>
      </c>
      <c r="E47" s="64">
        <f t="shared" ref="E47:K47" si="131">IFERROR(E33/(E12+E19+E26+E33),"")</f>
        <v>0.21763590471287028</v>
      </c>
      <c r="F47" s="64">
        <f t="shared" si="131"/>
        <v>0.22516441328659656</v>
      </c>
      <c r="G47" s="64">
        <f t="shared" si="131"/>
        <v>0.24598034178675807</v>
      </c>
      <c r="H47" s="64">
        <f t="shared" si="131"/>
        <v>0.22614002136558187</v>
      </c>
      <c r="I47" s="64">
        <f t="shared" si="131"/>
        <v>0.25248502402738465</v>
      </c>
      <c r="J47" s="64">
        <f t="shared" si="131"/>
        <v>0.2523764519709441</v>
      </c>
      <c r="K47" s="64">
        <f t="shared" si="131"/>
        <v>0.2433045821808322</v>
      </c>
      <c r="L47" s="64">
        <f t="shared" ref="L47:T47" si="132">IFERROR(L33/(L12+L19+L26+L33),"")</f>
        <v>0.2928058779771181</v>
      </c>
      <c r="M47" s="64">
        <f t="shared" si="132"/>
        <v>0.25947677808266073</v>
      </c>
      <c r="N47" s="64">
        <f t="shared" si="132"/>
        <v>0.25548966872968037</v>
      </c>
      <c r="O47" s="64">
        <f t="shared" si="132"/>
        <v>0.22733063115228722</v>
      </c>
      <c r="P47" s="64">
        <f t="shared" si="132"/>
        <v>0.24336357711431855</v>
      </c>
      <c r="Q47" s="64">
        <f t="shared" si="132"/>
        <v>0.28092313305765021</v>
      </c>
      <c r="R47" s="64">
        <f t="shared" si="132"/>
        <v>0.27013110913134064</v>
      </c>
      <c r="S47" s="64">
        <f t="shared" si="132"/>
        <v>0.20345601802108881</v>
      </c>
      <c r="T47" s="64">
        <f t="shared" si="132"/>
        <v>0.21631912808787884</v>
      </c>
      <c r="U47" s="64">
        <f t="shared" ref="U47:AQ47" si="133">IFERROR(U33/(U12+U19+U26+U33),"")</f>
        <v>0.21972359276819126</v>
      </c>
      <c r="V47" s="64">
        <f t="shared" si="133"/>
        <v>0.24384277140182653</v>
      </c>
      <c r="W47" s="64">
        <f t="shared" si="133"/>
        <v>0.18803360074210229</v>
      </c>
      <c r="X47" s="64">
        <f t="shared" si="133"/>
        <v>0.22116765198359314</v>
      </c>
      <c r="Y47" s="64">
        <f t="shared" si="133"/>
        <v>0.22856403673741504</v>
      </c>
      <c r="Z47" s="64">
        <f t="shared" si="133"/>
        <v>0.20318224406555244</v>
      </c>
      <c r="AA47" s="64">
        <f t="shared" si="133"/>
        <v>0.24661019485767308</v>
      </c>
      <c r="AB47" s="64">
        <f t="shared" si="133"/>
        <v>0.20014199576070626</v>
      </c>
      <c r="AC47" s="64">
        <f t="shared" si="133"/>
        <v>0.2117695578594081</v>
      </c>
      <c r="AD47" s="64">
        <f t="shared" si="133"/>
        <v>0.2045854945631243</v>
      </c>
      <c r="AE47" s="64">
        <f t="shared" si="133"/>
        <v>0.1771669077995528</v>
      </c>
      <c r="AF47" s="64">
        <f t="shared" si="133"/>
        <v>0.16337098566213429</v>
      </c>
      <c r="AG47" s="64">
        <f t="shared" si="133"/>
        <v>0.20158321339292479</v>
      </c>
      <c r="AH47" s="64">
        <f t="shared" si="133"/>
        <v>0.21320738010647364</v>
      </c>
      <c r="AI47" s="64">
        <f t="shared" si="133"/>
        <v>0.18986980504485992</v>
      </c>
      <c r="AJ47" s="64">
        <f t="shared" si="133"/>
        <v>0.15223228348425227</v>
      </c>
      <c r="AK47" s="64">
        <f t="shared" si="133"/>
        <v>0.21073399614146182</v>
      </c>
      <c r="AL47" s="64">
        <f t="shared" si="133"/>
        <v>0.16860502187025772</v>
      </c>
      <c r="AM47" s="64">
        <f t="shared" si="133"/>
        <v>0.23221582403948593</v>
      </c>
      <c r="AN47" s="64">
        <f t="shared" si="133"/>
        <v>0.22570817036525764</v>
      </c>
      <c r="AO47" s="64">
        <f t="shared" si="133"/>
        <v>0.24109569446431126</v>
      </c>
      <c r="AP47" s="64">
        <f t="shared" si="133"/>
        <v>0.18898829798507349</v>
      </c>
      <c r="AQ47" s="64">
        <f t="shared" si="133"/>
        <v>0.19296734278330333</v>
      </c>
      <c r="AR47" s="64">
        <f t="shared" ref="AR47:AS47" si="134">IFERROR(AR33/(AR12+AR19+AR26+AR33),"")</f>
        <v>0.17709592111945918</v>
      </c>
      <c r="AS47" s="64">
        <f t="shared" si="134"/>
        <v>0.17131309745579715</v>
      </c>
      <c r="AT47" s="64">
        <f t="shared" ref="AT47:AU47" si="135">IFERROR(AT33/(AT12+AT19+AT26+AT33),"")</f>
        <v>0.20447287975726444</v>
      </c>
      <c r="AU47" s="64">
        <f t="shared" si="135"/>
        <v>0.16149048473776437</v>
      </c>
      <c r="AV47" s="64">
        <f t="shared" ref="AV47:AW47" si="136">IFERROR(AV33/(AV12+AV19+AV26+AV33),"")</f>
        <v>0.16241988250402403</v>
      </c>
      <c r="AW47" s="64">
        <f t="shared" si="136"/>
        <v>0.17481989708404802</v>
      </c>
      <c r="AX47" s="64">
        <f t="shared" ref="AX47:AY47" si="137">IFERROR(AX33/(AX12+AX19+AX26+AX33),"")</f>
        <v>0.17411566428119993</v>
      </c>
      <c r="AY47" s="64">
        <f t="shared" si="137"/>
        <v>0.20032874780273058</v>
      </c>
      <c r="AZ47" s="64">
        <f t="shared" ref="AZ47:BA47" si="138">IFERROR(AZ33/(AZ12+AZ19+AZ26+AZ33),"")</f>
        <v>0.21624018889947536</v>
      </c>
      <c r="BA47" s="64">
        <f t="shared" si="138"/>
        <v>0.20101734899493784</v>
      </c>
      <c r="BB47" s="64">
        <f t="shared" ref="BB47:BC47" si="139">IFERROR(BB33/(BB12+BB19+BB26+BB33),"")</f>
        <v>0.20496254137870956</v>
      </c>
      <c r="BC47" s="64">
        <f t="shared" si="139"/>
        <v>0.1963874908331073</v>
      </c>
      <c r="BD47" s="64">
        <f t="shared" ref="BD47:BE47" si="140">IFERROR(BD33/(BD12+BD19+BD26+BD33),"")</f>
        <v>0.20610504209420996</v>
      </c>
      <c r="BE47" s="64">
        <f t="shared" si="140"/>
        <v>0.21681887874141723</v>
      </c>
      <c r="BF47" s="64">
        <f t="shared" ref="BF47" si="141">IFERROR(BF33/(BF12+BF19+BF26+BF33),"")</f>
        <v>0.21153305203938116</v>
      </c>
      <c r="BG47" s="73">
        <f t="shared" ca="1" si="86"/>
        <v>0.19433395872420262</v>
      </c>
    </row>
    <row r="48" spans="1:63" ht="20.100000000000001" customHeight="1" x14ac:dyDescent="0.2">
      <c r="A48" s="190" t="s">
        <v>97</v>
      </c>
    </row>
    <row r="49" spans="1:2" ht="20.100000000000001" customHeight="1" x14ac:dyDescent="0.2">
      <c r="A49" s="200" t="s">
        <v>96</v>
      </c>
    </row>
    <row r="50" spans="1:2" ht="20.100000000000001" customHeight="1" x14ac:dyDescent="0.2">
      <c r="A50" s="234" t="s">
        <v>117</v>
      </c>
    </row>
    <row r="51" spans="1:2" ht="20.100000000000001" customHeight="1" x14ac:dyDescent="0.2">
      <c r="A51" s="235" t="s">
        <v>95</v>
      </c>
    </row>
    <row r="57" spans="1:2" ht="20.100000000000001" customHeight="1" x14ac:dyDescent="0.2">
      <c r="B57" s="6" t="s">
        <v>26</v>
      </c>
    </row>
    <row r="58" spans="1:2" ht="20.100000000000001" customHeight="1" x14ac:dyDescent="0.2">
      <c r="B58" s="6" t="s">
        <v>74</v>
      </c>
    </row>
    <row r="59" spans="1:2" ht="20.100000000000001" customHeight="1" x14ac:dyDescent="0.2">
      <c r="B59" s="6" t="s">
        <v>31</v>
      </c>
    </row>
    <row r="62" spans="1:2" ht="20.100000000000001" customHeight="1" x14ac:dyDescent="0.2">
      <c r="B62" s="90" t="s">
        <v>91</v>
      </c>
    </row>
    <row r="63" spans="1:2" ht="20.100000000000001" customHeight="1" x14ac:dyDescent="0.2">
      <c r="B63" s="92" t="s">
        <v>26</v>
      </c>
    </row>
    <row r="64" spans="1:2" ht="20.100000000000001" customHeight="1" x14ac:dyDescent="0.2">
      <c r="B64" s="94"/>
    </row>
    <row r="65" spans="2:2" ht="20.100000000000001" customHeight="1" x14ac:dyDescent="0.2">
      <c r="B65" s="96" t="s">
        <v>31</v>
      </c>
    </row>
    <row r="66" spans="2:2" ht="20.100000000000001" customHeight="1" x14ac:dyDescent="0.2">
      <c r="B66" s="99"/>
    </row>
  </sheetData>
  <conditionalFormatting sqref="C33">
    <cfRule type="expression" dxfId="11" priority="17010">
      <formula>AND(C33&lt;#REF!,C12&gt;#REF!)</formula>
    </cfRule>
    <cfRule type="expression" dxfId="10" priority="17011">
      <formula>AND(C33&gt;#REF!,C12&lt;#REF!)</formula>
    </cfRule>
  </conditionalFormatting>
  <conditionalFormatting sqref="C35">
    <cfRule type="colorScale" priority="23433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C36">
    <cfRule type="colorScale" priority="23434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C37">
    <cfRule type="colorScale" priority="23435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C38">
    <cfRule type="colorScale" priority="23436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C39">
    <cfRule type="colorScale" priority="23437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C40">
    <cfRule type="expression" dxfId="9" priority="216">
      <formula>AND(C40&gt;#REF!,C19&lt;#REF!)</formula>
    </cfRule>
    <cfRule type="expression" dxfId="8" priority="215">
      <formula>AND(C40&lt;#REF!,C19&gt;#REF!)</formula>
    </cfRule>
  </conditionalFormatting>
  <conditionalFormatting sqref="C42">
    <cfRule type="colorScale" priority="23438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C43">
    <cfRule type="colorScale" priority="23439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C44">
    <cfRule type="colorScale" priority="23440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C45">
    <cfRule type="colorScale" priority="23441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C46">
    <cfRule type="colorScale" priority="2344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C47">
    <cfRule type="colorScale" priority="23443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C28:BF32">
    <cfRule type="expression" dxfId="7" priority="17006">
      <formula>AND(C28&lt;#REF!,C7&gt;#REF!)</formula>
    </cfRule>
    <cfRule type="expression" dxfId="6" priority="17007">
      <formula>AND(C28&gt;#REF!,C7&lt;#REF!)</formula>
    </cfRule>
  </conditionalFormatting>
  <conditionalFormatting sqref="D35">
    <cfRule type="colorScale" priority="2344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D36">
    <cfRule type="colorScale" priority="23445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D37">
    <cfRule type="colorScale" priority="2344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D38">
    <cfRule type="colorScale" priority="23447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D39">
    <cfRule type="colorScale" priority="23448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D42">
    <cfRule type="colorScale" priority="23449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D43">
    <cfRule type="colorScale" priority="23450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D44">
    <cfRule type="colorScale" priority="23451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D45">
    <cfRule type="colorScale" priority="23452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D46">
    <cfRule type="colorScale" priority="23453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D47">
    <cfRule type="colorScale" priority="23454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D33:BF33 D40:BF40">
    <cfRule type="expression" dxfId="5" priority="619">
      <formula>AND(D33&lt;C33,D12&gt;C12)</formula>
    </cfRule>
    <cfRule type="expression" dxfId="4" priority="620">
      <formula>AND(D33&gt;C33,D12&lt;C12)</formula>
    </cfRule>
  </conditionalFormatting>
  <conditionalFormatting sqref="E35:K35">
    <cfRule type="colorScale" priority="23459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E36:K36">
    <cfRule type="colorScale" priority="23460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E37:K37">
    <cfRule type="colorScale" priority="23461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E38:K38">
    <cfRule type="colorScale" priority="23462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E39:K39">
    <cfRule type="colorScale" priority="23463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E42:K42">
    <cfRule type="colorScale" priority="23464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E43:K43">
    <cfRule type="colorScale" priority="23465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E44:K44">
    <cfRule type="colorScale" priority="23466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E45:K45">
    <cfRule type="colorScale" priority="23467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E46:K46">
    <cfRule type="colorScale" priority="2346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E47:K47">
    <cfRule type="colorScale" priority="23469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L35:W35">
    <cfRule type="colorScale" priority="2347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L36:W36">
    <cfRule type="colorScale" priority="23471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L37:W37">
    <cfRule type="colorScale" priority="2347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L38:W38">
    <cfRule type="colorScale" priority="23473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L39:W39">
    <cfRule type="colorScale" priority="23474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L42:W42">
    <cfRule type="colorScale" priority="23475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L43:W43">
    <cfRule type="colorScale" priority="23476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L44:W44">
    <cfRule type="colorScale" priority="23477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L45:W45">
    <cfRule type="colorScale" priority="23478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L46:W46">
    <cfRule type="colorScale" priority="23479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L47:W47">
    <cfRule type="colorScale" priority="23480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V33 V40">
    <cfRule type="expression" dxfId="3" priority="17232">
      <formula>AND(V33&lt;T33,V12&gt;T12)</formula>
    </cfRule>
    <cfRule type="expression" dxfId="2" priority="17233">
      <formula>AND(V33&gt;T33,V12&lt;T12)</formula>
    </cfRule>
  </conditionalFormatting>
  <conditionalFormatting sqref="W33:BF33 W40:BF40">
    <cfRule type="expression" dxfId="1" priority="17225">
      <formula>AND(W33&gt;T33,W12&lt;T12)</formula>
    </cfRule>
    <cfRule type="expression" dxfId="0" priority="17224">
      <formula>AND(W33&lt;T33,W12&gt;T12)</formula>
    </cfRule>
  </conditionalFormatting>
  <conditionalFormatting sqref="X35">
    <cfRule type="colorScale" priority="23487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X36">
    <cfRule type="colorScale" priority="23488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X37">
    <cfRule type="colorScale" priority="23489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X38">
    <cfRule type="colorScale" priority="23490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X39">
    <cfRule type="colorScale" priority="23491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X42">
    <cfRule type="colorScale" priority="23492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X43">
    <cfRule type="colorScale" priority="23493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X44">
    <cfRule type="colorScale" priority="23494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X45">
    <cfRule type="colorScale" priority="23495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X46">
    <cfRule type="colorScale" priority="2349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X47">
    <cfRule type="colorScale" priority="23497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Y35">
    <cfRule type="colorScale" priority="2349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Y36">
    <cfRule type="colorScale" priority="23499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Y37">
    <cfRule type="colorScale" priority="2350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Y38">
    <cfRule type="colorScale" priority="23501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Y39">
    <cfRule type="colorScale" priority="23502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Y42">
    <cfRule type="colorScale" priority="23503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Y43">
    <cfRule type="colorScale" priority="23504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Y44">
    <cfRule type="colorScale" priority="23505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Y45">
    <cfRule type="colorScale" priority="23506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Y46">
    <cfRule type="colorScale" priority="23507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Y47">
    <cfRule type="colorScale" priority="23508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Z35">
    <cfRule type="colorScale" priority="23509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Z36">
    <cfRule type="colorScale" priority="23510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Z37">
    <cfRule type="colorScale" priority="23511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Z38">
    <cfRule type="colorScale" priority="23512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Z39">
    <cfRule type="colorScale" priority="23513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Z42">
    <cfRule type="colorScale" priority="23514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Z43">
    <cfRule type="colorScale" priority="23515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Z44">
    <cfRule type="colorScale" priority="23516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Z45">
    <cfRule type="colorScale" priority="23517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Z46">
    <cfRule type="colorScale" priority="2351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Z47">
    <cfRule type="colorScale" priority="23519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A35">
    <cfRule type="colorScale" priority="2352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A36">
    <cfRule type="colorScale" priority="23521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A37">
    <cfRule type="colorScale" priority="2352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A38">
    <cfRule type="colorScale" priority="23523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A39">
    <cfRule type="colorScale" priority="23524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A42">
    <cfRule type="colorScale" priority="23525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A43">
    <cfRule type="colorScale" priority="23526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A44">
    <cfRule type="colorScale" priority="23527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A45">
    <cfRule type="colorScale" priority="23528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A46">
    <cfRule type="colorScale" priority="23529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A47">
    <cfRule type="colorScale" priority="23530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B35">
    <cfRule type="colorScale" priority="23531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B36">
    <cfRule type="colorScale" priority="23532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B37">
    <cfRule type="colorScale" priority="23533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B38">
    <cfRule type="colorScale" priority="23534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B39">
    <cfRule type="colorScale" priority="23535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B42">
    <cfRule type="colorScale" priority="23536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B43">
    <cfRule type="colorScale" priority="23537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B44">
    <cfRule type="colorScale" priority="23538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B45">
    <cfRule type="colorScale" priority="23539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B46">
    <cfRule type="colorScale" priority="23540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B47">
    <cfRule type="colorScale" priority="23541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C35">
    <cfRule type="colorScale" priority="2354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C36">
    <cfRule type="colorScale" priority="23543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C37">
    <cfRule type="colorScale" priority="2354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C38">
    <cfRule type="colorScale" priority="23545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C39">
    <cfRule type="colorScale" priority="23546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C42">
    <cfRule type="colorScale" priority="23547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C43">
    <cfRule type="colorScale" priority="23548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C44">
    <cfRule type="colorScale" priority="23549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C45">
    <cfRule type="colorScale" priority="23550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C46">
    <cfRule type="colorScale" priority="23551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C47">
    <cfRule type="colorScale" priority="23552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D35">
    <cfRule type="colorScale" priority="23553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D36">
    <cfRule type="colorScale" priority="23554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D37">
    <cfRule type="colorScale" priority="23555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D38">
    <cfRule type="colorScale" priority="23556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D39">
    <cfRule type="colorScale" priority="23557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D42">
    <cfRule type="colorScale" priority="23558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D43">
    <cfRule type="colorScale" priority="23559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D44">
    <cfRule type="colorScale" priority="23560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D45">
    <cfRule type="colorScale" priority="23561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D46">
    <cfRule type="colorScale" priority="2356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D47">
    <cfRule type="colorScale" priority="23563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E35">
    <cfRule type="colorScale" priority="2356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E36">
    <cfRule type="colorScale" priority="23565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E37">
    <cfRule type="colorScale" priority="2356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E38">
    <cfRule type="colorScale" priority="23567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E39">
    <cfRule type="colorScale" priority="23568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E42">
    <cfRule type="colorScale" priority="23569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E43">
    <cfRule type="colorScale" priority="23570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E44">
    <cfRule type="colorScale" priority="23571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E45">
    <cfRule type="colorScale" priority="23572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E46">
    <cfRule type="colorScale" priority="23573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E47">
    <cfRule type="colorScale" priority="23574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F35:AG35">
    <cfRule type="colorScale" priority="23575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F36:AG36">
    <cfRule type="colorScale" priority="23576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F37:AG37">
    <cfRule type="colorScale" priority="23577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F38:AG38">
    <cfRule type="colorScale" priority="23578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F39:AG39">
    <cfRule type="colorScale" priority="23579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F42:AG42">
    <cfRule type="colorScale" priority="23580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F43:AG43">
    <cfRule type="colorScale" priority="23581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F44:AG44">
    <cfRule type="colorScale" priority="23582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F45:AG45">
    <cfRule type="colorScale" priority="23583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F46:AG46">
    <cfRule type="colorScale" priority="2358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F47:AG47">
    <cfRule type="colorScale" priority="23585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H35">
    <cfRule type="colorScale" priority="23586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H36">
    <cfRule type="colorScale" priority="23587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H37">
    <cfRule type="colorScale" priority="23588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H38">
    <cfRule type="colorScale" priority="23589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H39">
    <cfRule type="colorScale" priority="23590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H42">
    <cfRule type="colorScale" priority="23591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H43">
    <cfRule type="colorScale" priority="23592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H44">
    <cfRule type="colorScale" priority="23593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H45">
    <cfRule type="colorScale" priority="23594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H46">
    <cfRule type="colorScale" priority="23595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H47">
    <cfRule type="colorScale" priority="23596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I35">
    <cfRule type="colorScale" priority="23597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I36">
    <cfRule type="colorScale" priority="23598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I37">
    <cfRule type="colorScale" priority="23599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I38">
    <cfRule type="colorScale" priority="23600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I39">
    <cfRule type="colorScale" priority="23601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I42">
    <cfRule type="colorScale" priority="23602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I43">
    <cfRule type="colorScale" priority="23603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I44">
    <cfRule type="colorScale" priority="23604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I45">
    <cfRule type="colorScale" priority="23605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I46">
    <cfRule type="colorScale" priority="2360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I47">
    <cfRule type="colorScale" priority="23607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J35:AK35">
    <cfRule type="colorScale" priority="2360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J36:AK36">
    <cfRule type="colorScale" priority="23609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J37:AK37">
    <cfRule type="colorScale" priority="2361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J38:AK38">
    <cfRule type="colorScale" priority="23611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J39:AK39">
    <cfRule type="colorScale" priority="23612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J42:AK42">
    <cfRule type="colorScale" priority="23613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J43:AK43">
    <cfRule type="colorScale" priority="23614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J44:AK44">
    <cfRule type="colorScale" priority="23615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J45:AK45">
    <cfRule type="colorScale" priority="23616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J46:AK46">
    <cfRule type="colorScale" priority="23617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J47:AK47">
    <cfRule type="colorScale" priority="23618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conditionalFormatting sqref="AL35:BF35">
    <cfRule type="colorScale" priority="23619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L36:BF36">
    <cfRule type="colorScale" priority="23620">
      <colorScale>
        <cfvo type="min"/>
        <cfvo type="percentile" val="50"/>
        <cfvo type="formula" val="$BG$36"/>
        <color theme="5" tint="0.39997558519241921"/>
        <color theme="5" tint="0.79998168889431442"/>
        <color rgb="FF00B050"/>
      </colorScale>
    </cfRule>
  </conditionalFormatting>
  <conditionalFormatting sqref="AL37:BF37">
    <cfRule type="colorScale" priority="23621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L38:BF38">
    <cfRule type="colorScale" priority="23622">
      <colorScale>
        <cfvo type="min"/>
        <cfvo type="percentile" val="50"/>
        <cfvo type="formula" val="$BG$38"/>
        <color theme="5" tint="0.39997558519241921"/>
        <color theme="5" tint="0.79998168889431442"/>
        <color rgb="FF00B050"/>
      </colorScale>
    </cfRule>
  </conditionalFormatting>
  <conditionalFormatting sqref="AL39:BF39">
    <cfRule type="colorScale" priority="23623">
      <colorScale>
        <cfvo type="min"/>
        <cfvo type="percentile" val="50"/>
        <cfvo type="formula" val="$BG$39"/>
        <color theme="5" tint="0.39997558519241921"/>
        <color theme="5" tint="0.79998168889431442"/>
        <color rgb="FF63BE7B"/>
      </colorScale>
    </cfRule>
  </conditionalFormatting>
  <conditionalFormatting sqref="AL42:BF42">
    <cfRule type="colorScale" priority="23624">
      <colorScale>
        <cfvo type="min"/>
        <cfvo type="percentile" val="50"/>
        <cfvo type="formula" val="$BG$42"/>
        <color theme="5" tint="0.39997558519241921"/>
        <color theme="5" tint="0.79998168889431442"/>
        <color rgb="FF00B050"/>
      </colorScale>
    </cfRule>
  </conditionalFormatting>
  <conditionalFormatting sqref="AL43:BF43">
    <cfRule type="colorScale" priority="23625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L44:BF44">
    <cfRule type="colorScale" priority="23626">
      <colorScale>
        <cfvo type="min"/>
        <cfvo type="percentile" val="50"/>
        <cfvo type="formula" val="$BG$44"/>
        <color theme="5" tint="0.39997558519241921"/>
        <color theme="5" tint="0.79998168889431442"/>
        <color rgb="FF00B050"/>
      </colorScale>
    </cfRule>
  </conditionalFormatting>
  <conditionalFormatting sqref="AL45:BF45">
    <cfRule type="colorScale" priority="23627">
      <colorScale>
        <cfvo type="min"/>
        <cfvo type="percentile" val="50"/>
        <cfvo type="formula" val="$BG$45"/>
        <color theme="5" tint="0.39997558519241921"/>
        <color theme="5" tint="0.79998168889431442"/>
        <color rgb="FF00B050"/>
      </colorScale>
    </cfRule>
  </conditionalFormatting>
  <conditionalFormatting sqref="AL46:BF46">
    <cfRule type="colorScale" priority="2362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L47:BF47">
    <cfRule type="colorScale" priority="23629">
      <colorScale>
        <cfvo type="min"/>
        <cfvo type="percentile" val="50"/>
        <cfvo type="formula" val="$BG$47"/>
        <color theme="5" tint="0.39997558519241921"/>
        <color theme="5" tint="0.79998168889431442"/>
        <color rgb="FF63BE7B"/>
      </colorScale>
    </cfRule>
  </conditionalFormatting>
  <pageMargins left="0.25" right="0.17" top="0.3" bottom="0.38" header="0.18" footer="0.17"/>
  <pageSetup paperSize="9" scale="87" orientation="landscape" r:id="rId1"/>
  <headerFooter>
    <oddFooter>&amp;L&amp;8Report Date: &amp;D&amp;T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>
    <tabColor rgb="FF92D050"/>
    <pageSetUpPr fitToPage="1"/>
  </sheetPr>
  <dimension ref="A1:BJ66"/>
  <sheetViews>
    <sheetView showGridLines="0" zoomScale="80" zoomScaleNormal="80" workbookViewId="0">
      <pane xSplit="2" topLeftCell="AS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Row="1" outlineLevelCol="1" x14ac:dyDescent="0.2"/>
  <cols>
    <col min="1" max="1" width="15.42578125" style="6" customWidth="1"/>
    <col min="2" max="2" width="12.5703125" style="6" customWidth="1"/>
    <col min="3" max="14" width="10.28515625" style="5" hidden="1" customWidth="1" outlineLevel="1"/>
    <col min="15" max="31" width="9.7109375" style="5" hidden="1" customWidth="1" outlineLevel="1"/>
    <col min="32" max="38" width="10.28515625" style="5" hidden="1" customWidth="1" outlineLevel="1"/>
    <col min="39" max="58" width="10.28515625" style="5" customWidth="1" outlineLevel="1"/>
    <col min="59" max="59" width="11.42578125" style="23" bestFit="1" customWidth="1"/>
    <col min="60" max="60" width="9.140625" style="5" customWidth="1"/>
    <col min="61" max="16384" width="9.140625" style="6"/>
  </cols>
  <sheetData>
    <row r="1" spans="1:62" ht="20.100000000000001" customHeight="1" x14ac:dyDescent="0.2">
      <c r="A1" s="4" t="s">
        <v>81</v>
      </c>
      <c r="B1" s="4"/>
    </row>
    <row r="2" spans="1:62" ht="20.100000000000001" customHeight="1" x14ac:dyDescent="0.2">
      <c r="A2" s="187" t="s">
        <v>207</v>
      </c>
      <c r="BG2" s="56"/>
    </row>
    <row r="3" spans="1:62" ht="10.5" customHeight="1" x14ac:dyDescent="0.2">
      <c r="BI3" s="8"/>
      <c r="BJ3" s="8"/>
    </row>
    <row r="4" spans="1:62" ht="16.899999999999999" customHeight="1" x14ac:dyDescent="0.2">
      <c r="A4" s="9" t="s">
        <v>16</v>
      </c>
      <c r="BI4" s="8"/>
      <c r="BJ4" s="8"/>
    </row>
    <row r="5" spans="1:62" s="290" customFormat="1" ht="22.5" customHeight="1" x14ac:dyDescent="0.2">
      <c r="B5" s="294" t="s">
        <v>17</v>
      </c>
      <c r="C5" s="294" t="str">
        <f>'Express-Total'!C5</f>
        <v>Jan'21</v>
      </c>
      <c r="D5" s="294" t="str">
        <f>'Express-Total'!D5</f>
        <v>Feb'21</v>
      </c>
      <c r="E5" s="294" t="str">
        <f>'Express-Total'!E5</f>
        <v>Mar'21</v>
      </c>
      <c r="F5" s="294" t="str">
        <f>'Express-Total'!F5</f>
        <v>Apr'21</v>
      </c>
      <c r="G5" s="294" t="str">
        <f>'Express-Total'!G5</f>
        <v>May'21</v>
      </c>
      <c r="H5" s="294" t="str">
        <f>'Express-Total'!H5</f>
        <v>Jun'21</v>
      </c>
      <c r="I5" s="294" t="str">
        <f>'Express-Total'!I5</f>
        <v>Jul'21</v>
      </c>
      <c r="J5" s="294" t="str">
        <f>'Express-Total'!J5</f>
        <v>Aug'21</v>
      </c>
      <c r="K5" s="294" t="str">
        <f>'Express-Total'!K5</f>
        <v>Sep'21</v>
      </c>
      <c r="L5" s="294" t="str">
        <f>'Express-Total'!L5</f>
        <v>Oct'21</v>
      </c>
      <c r="M5" s="294" t="str">
        <f>'Express-Total'!M5</f>
        <v>Nov'21</v>
      </c>
      <c r="N5" s="294" t="str">
        <f>'Express-Total'!N5</f>
        <v>Dec'21</v>
      </c>
      <c r="O5" s="294" t="str">
        <f>'Express-Total'!O5</f>
        <v>Jan'22</v>
      </c>
      <c r="P5" s="294" t="str">
        <f>'Express-Total'!P5</f>
        <v>Feb'22</v>
      </c>
      <c r="Q5" s="294" t="str">
        <f>'Express-Total'!Q5</f>
        <v>Mar'22</v>
      </c>
      <c r="R5" s="294" t="str">
        <f>'Express-Total'!R5</f>
        <v>Apr'22</v>
      </c>
      <c r="S5" s="294" t="str">
        <f>'Express-Total'!S5</f>
        <v>May'22</v>
      </c>
      <c r="T5" s="294" t="str">
        <f>'Express-Total'!T5</f>
        <v>Jun'22</v>
      </c>
      <c r="U5" s="294" t="str">
        <f>'Express-Total'!U5</f>
        <v>Jul'22</v>
      </c>
      <c r="V5" s="294" t="str">
        <f>'Express-Total'!V5</f>
        <v>Aug'22</v>
      </c>
      <c r="W5" s="294" t="str">
        <f>'Express-Total'!W5</f>
        <v>Sep'22</v>
      </c>
      <c r="X5" s="300" t="str">
        <f>'Express-Total'!X5</f>
        <v>Oct'22</v>
      </c>
      <c r="Y5" s="300" t="str">
        <f>'Express-Total'!Y5</f>
        <v>Nov'22</v>
      </c>
      <c r="Z5" s="300" t="str">
        <f>'Express-Total'!Z5</f>
        <v>Dec'22</v>
      </c>
      <c r="AA5" s="300" t="str">
        <f>'Express-Total'!AA5</f>
        <v>Jan'23</v>
      </c>
      <c r="AB5" s="300" t="str">
        <f>'Express-Total'!AB5</f>
        <v>Feb'23</v>
      </c>
      <c r="AC5" s="300" t="str">
        <f>'Express-Total'!AC5</f>
        <v>Mar'23</v>
      </c>
      <c r="AD5" s="300" t="str">
        <f>'Express-Total'!AD5</f>
        <v>Apr'23</v>
      </c>
      <c r="AE5" s="300" t="str">
        <f>'Express-Total'!AE5</f>
        <v>May'23</v>
      </c>
      <c r="AF5" s="300" t="str">
        <f>'Express-Total'!AF5</f>
        <v>Jun'23</v>
      </c>
      <c r="AG5" s="300" t="str">
        <f>'Express-Total'!AG5</f>
        <v>Jul'23</v>
      </c>
      <c r="AH5" s="300" t="str">
        <f>'Express-Total'!AH5</f>
        <v>Aug'23</v>
      </c>
      <c r="AI5" s="300" t="str">
        <f>'Express-Total'!AI5</f>
        <v>Sep'23</v>
      </c>
      <c r="AJ5" s="300" t="str">
        <f>'Express-Total'!AJ5</f>
        <v>Oct'23</v>
      </c>
      <c r="AK5" s="300" t="str">
        <f>'Express-Total'!AK5</f>
        <v>Nov'23</v>
      </c>
      <c r="AL5" s="300" t="str">
        <f>'Express-Total'!AL5</f>
        <v>Dec'23</v>
      </c>
      <c r="AM5" s="300" t="str">
        <f>'Express-Total'!AM5</f>
        <v>Jan'24</v>
      </c>
      <c r="AN5" s="300" t="str">
        <f>'Express-Total'!AN5</f>
        <v>Feb'24</v>
      </c>
      <c r="AO5" s="300" t="str">
        <f>'Express-Total'!AO5</f>
        <v>Mar'24</v>
      </c>
      <c r="AP5" s="300" t="str">
        <f>'Express-Total'!AP5</f>
        <v>Apr'24</v>
      </c>
      <c r="AQ5" s="300" t="str">
        <f>'Express-Total'!AQ5</f>
        <v>May'24</v>
      </c>
      <c r="AR5" s="300" t="str">
        <f>'Express-Total'!AR5</f>
        <v>Jun'24</v>
      </c>
      <c r="AS5" s="300" t="str">
        <f>'Express-Total'!AS5</f>
        <v xml:space="preserve">Jul'24 </v>
      </c>
      <c r="AT5" s="300" t="str">
        <f>'Express-Total'!AT5</f>
        <v>Aug'24</v>
      </c>
      <c r="AU5" s="300" t="str">
        <f>'Express-Total'!AU5</f>
        <v>Sep'24</v>
      </c>
      <c r="AV5" s="300" t="str">
        <f>'Express-Total'!AV5</f>
        <v>Oct'24</v>
      </c>
      <c r="AW5" s="300" t="str">
        <f>'Express-Total'!AW5</f>
        <v>Nov'24</v>
      </c>
      <c r="AX5" s="300" t="str">
        <f>'Express-Total'!AX5</f>
        <v>Dec'24</v>
      </c>
      <c r="AY5" s="300" t="str">
        <f>'Express-Total'!AY5</f>
        <v>Jan'25</v>
      </c>
      <c r="AZ5" s="300" t="str">
        <f>'Express-Total'!AZ5</f>
        <v>Feb'25</v>
      </c>
      <c r="BA5" s="300" t="str">
        <f>'Express-Total'!BA5</f>
        <v>Mar'25</v>
      </c>
      <c r="BB5" s="300" t="str">
        <f>'Express-Total'!BB5</f>
        <v>Apr'25</v>
      </c>
      <c r="BC5" s="300" t="str">
        <f>'Express-Total'!BC5</f>
        <v>May'25</v>
      </c>
      <c r="BD5" s="300" t="str">
        <f>'Express-Total'!BD5</f>
        <v>Jun'25</v>
      </c>
      <c r="BE5" s="300" t="str">
        <f>'Express-Total'!BE5</f>
        <v>Jul'25</v>
      </c>
      <c r="BF5" s="495" t="s">
        <v>208</v>
      </c>
      <c r="BG5" s="294" t="str">
        <f>'Express-Total'!BG5</f>
        <v>TOTAL</v>
      </c>
      <c r="BH5" s="296"/>
      <c r="BI5" s="297"/>
      <c r="BJ5" s="297"/>
    </row>
    <row r="6" spans="1:62" ht="13.15" customHeight="1" thickBot="1" x14ac:dyDescent="0.25">
      <c r="A6" s="10"/>
      <c r="B6" s="121"/>
      <c r="BG6" s="135"/>
    </row>
    <row r="7" spans="1:62" ht="15.75" thickBot="1" x14ac:dyDescent="0.25">
      <c r="A7" s="221" t="s">
        <v>26</v>
      </c>
      <c r="B7" s="58" t="s">
        <v>14</v>
      </c>
      <c r="C7" s="46">
        <v>8235</v>
      </c>
      <c r="D7" s="46">
        <v>5757</v>
      </c>
      <c r="E7" s="46">
        <v>7041</v>
      </c>
      <c r="F7" s="46">
        <v>6387</v>
      </c>
      <c r="G7" s="46">
        <v>5149</v>
      </c>
      <c r="H7" s="46">
        <v>8752</v>
      </c>
      <c r="I7" s="46">
        <v>5238</v>
      </c>
      <c r="J7" s="46">
        <v>6128</v>
      </c>
      <c r="K7" s="46">
        <v>6790</v>
      </c>
      <c r="L7" s="46">
        <v>6190</v>
      </c>
      <c r="M7" s="46">
        <v>5452</v>
      </c>
      <c r="N7" s="46">
        <v>4327</v>
      </c>
      <c r="O7" s="46">
        <v>4424</v>
      </c>
      <c r="P7" s="46">
        <v>7199</v>
      </c>
      <c r="Q7" s="46">
        <v>6006</v>
      </c>
      <c r="R7" s="46">
        <v>2568</v>
      </c>
      <c r="S7" s="46">
        <v>6156</v>
      </c>
      <c r="T7" s="46">
        <v>3746</v>
      </c>
      <c r="U7" s="46">
        <v>3981</v>
      </c>
      <c r="V7" s="46">
        <v>4332</v>
      </c>
      <c r="W7" s="46">
        <v>3673</v>
      </c>
      <c r="X7" s="46">
        <v>7217</v>
      </c>
      <c r="Y7" s="46">
        <v>4414</v>
      </c>
      <c r="Z7" s="46">
        <v>4031</v>
      </c>
      <c r="AA7" s="46">
        <v>3942</v>
      </c>
      <c r="AB7" s="46">
        <v>4328</v>
      </c>
      <c r="AC7" s="46">
        <v>3699</v>
      </c>
      <c r="AD7" s="46">
        <v>3189</v>
      </c>
      <c r="AE7" s="46">
        <v>4224</v>
      </c>
      <c r="AF7" s="46">
        <v>6054</v>
      </c>
      <c r="AG7" s="46">
        <v>3166</v>
      </c>
      <c r="AH7" s="46">
        <v>4772</v>
      </c>
      <c r="AI7" s="46">
        <v>3615</v>
      </c>
      <c r="AJ7" s="46">
        <v>8481</v>
      </c>
      <c r="AK7" s="46">
        <v>5164</v>
      </c>
      <c r="AL7" s="46">
        <v>6419</v>
      </c>
      <c r="AM7" s="46">
        <v>5899</v>
      </c>
      <c r="AN7" s="46">
        <v>5236</v>
      </c>
      <c r="AO7" s="46">
        <v>5866</v>
      </c>
      <c r="AP7" s="46">
        <v>6062</v>
      </c>
      <c r="AQ7" s="46">
        <v>3092</v>
      </c>
      <c r="AR7" s="46">
        <v>5101</v>
      </c>
      <c r="AS7" s="46">
        <v>4855</v>
      </c>
      <c r="AT7" s="349">
        <v>5263</v>
      </c>
      <c r="AU7" s="349">
        <v>4514</v>
      </c>
      <c r="AV7" s="349">
        <v>6319</v>
      </c>
      <c r="AW7" s="349">
        <v>3832</v>
      </c>
      <c r="AX7" s="349">
        <v>5076</v>
      </c>
      <c r="AY7" s="349">
        <v>2958</v>
      </c>
      <c r="AZ7" s="349">
        <v>3345</v>
      </c>
      <c r="BA7" s="349">
        <v>3530</v>
      </c>
      <c r="BB7" s="349">
        <v>4799</v>
      </c>
      <c r="BC7" s="349">
        <v>3707</v>
      </c>
      <c r="BD7" s="349">
        <v>4720</v>
      </c>
      <c r="BE7" s="349">
        <v>1461</v>
      </c>
      <c r="BF7" s="349">
        <v>1321</v>
      </c>
      <c r="BG7" s="59">
        <f ca="1">SUM(OFFSET(BG7,0,-1,):OFFSET(BG7,0,-12))</f>
        <v>45582</v>
      </c>
      <c r="BH7" s="13">
        <f ca="1">BG7/$BG$12</f>
        <v>7.0192782995551165E-2</v>
      </c>
      <c r="BI7" s="30"/>
    </row>
    <row r="8" spans="1:62" ht="15" x14ac:dyDescent="0.2">
      <c r="A8" s="27"/>
      <c r="B8" s="58" t="s">
        <v>15</v>
      </c>
      <c r="C8" s="46">
        <v>4716</v>
      </c>
      <c r="D8" s="46">
        <v>970</v>
      </c>
      <c r="E8" s="46">
        <v>774</v>
      </c>
      <c r="F8" s="46">
        <v>534</v>
      </c>
      <c r="G8" s="46">
        <v>1112</v>
      </c>
      <c r="H8" s="46">
        <v>1436</v>
      </c>
      <c r="I8" s="46">
        <v>1888</v>
      </c>
      <c r="J8" s="46">
        <v>2418</v>
      </c>
      <c r="K8" s="46">
        <v>1822</v>
      </c>
      <c r="L8" s="46">
        <v>4123</v>
      </c>
      <c r="M8" s="46">
        <v>5659</v>
      </c>
      <c r="N8" s="46">
        <v>2876</v>
      </c>
      <c r="O8" s="46">
        <v>3339</v>
      </c>
      <c r="P8" s="46">
        <v>1975</v>
      </c>
      <c r="Q8" s="46">
        <v>845</v>
      </c>
      <c r="R8" s="46">
        <v>229</v>
      </c>
      <c r="S8" s="46">
        <v>1202</v>
      </c>
      <c r="T8" s="46">
        <v>490</v>
      </c>
      <c r="U8" s="46">
        <v>3358</v>
      </c>
      <c r="V8" s="46">
        <v>2888</v>
      </c>
      <c r="W8" s="46">
        <v>3013</v>
      </c>
      <c r="X8" s="46">
        <v>2660</v>
      </c>
      <c r="Y8" s="46">
        <v>2380</v>
      </c>
      <c r="Z8" s="46">
        <v>2073</v>
      </c>
      <c r="AA8" s="46">
        <v>2114</v>
      </c>
      <c r="AB8" s="46">
        <v>1303</v>
      </c>
      <c r="AC8" s="46">
        <v>1386</v>
      </c>
      <c r="AD8" s="46">
        <v>582</v>
      </c>
      <c r="AE8" s="46">
        <v>1159</v>
      </c>
      <c r="AF8" s="46">
        <v>1504</v>
      </c>
      <c r="AG8" s="46">
        <v>1764</v>
      </c>
      <c r="AH8" s="46">
        <v>3495</v>
      </c>
      <c r="AI8" s="46">
        <v>1019</v>
      </c>
      <c r="AJ8" s="46">
        <v>2381</v>
      </c>
      <c r="AK8" s="46">
        <v>585</v>
      </c>
      <c r="AL8" s="46">
        <v>1648</v>
      </c>
      <c r="AM8" s="46">
        <v>849</v>
      </c>
      <c r="AN8" s="46">
        <v>1076</v>
      </c>
      <c r="AO8" s="46">
        <v>774</v>
      </c>
      <c r="AP8" s="46">
        <v>803</v>
      </c>
      <c r="AQ8" s="46">
        <v>1535</v>
      </c>
      <c r="AR8" s="46">
        <v>1116</v>
      </c>
      <c r="AS8" s="46">
        <v>1241</v>
      </c>
      <c r="AT8" s="349">
        <v>1435</v>
      </c>
      <c r="AU8" s="349">
        <v>2939</v>
      </c>
      <c r="AV8" s="349">
        <v>597</v>
      </c>
      <c r="AW8" s="349">
        <v>562</v>
      </c>
      <c r="AX8" s="349">
        <v>1740</v>
      </c>
      <c r="AY8" s="349">
        <v>1694</v>
      </c>
      <c r="AZ8" s="349">
        <v>1217</v>
      </c>
      <c r="BA8" s="349">
        <v>541</v>
      </c>
      <c r="BB8" s="349">
        <v>611</v>
      </c>
      <c r="BC8" s="349">
        <v>828</v>
      </c>
      <c r="BD8" s="349">
        <v>1207</v>
      </c>
      <c r="BE8" s="349">
        <v>1941</v>
      </c>
      <c r="BF8" s="349">
        <v>693</v>
      </c>
      <c r="BG8" s="59">
        <f ca="1">SUM(OFFSET(BG8,0,-1,):OFFSET(BG8,0,-12))</f>
        <v>14570</v>
      </c>
      <c r="BH8" s="13">
        <f ca="1">BG8/$BG$12</f>
        <v>2.2436682204492572E-2</v>
      </c>
      <c r="BI8" s="30"/>
    </row>
    <row r="9" spans="1:62" ht="15" x14ac:dyDescent="0.2">
      <c r="A9" s="27"/>
      <c r="B9" s="60" t="s">
        <v>27</v>
      </c>
      <c r="C9" s="46">
        <v>7923</v>
      </c>
      <c r="D9" s="46">
        <v>4036</v>
      </c>
      <c r="E9" s="46">
        <v>9075</v>
      </c>
      <c r="F9" s="46">
        <v>4272</v>
      </c>
      <c r="G9" s="46">
        <v>1736</v>
      </c>
      <c r="H9" s="46">
        <v>4414</v>
      </c>
      <c r="I9" s="46">
        <v>13250</v>
      </c>
      <c r="J9" s="46">
        <v>3549</v>
      </c>
      <c r="K9" s="46">
        <v>3090</v>
      </c>
      <c r="L9" s="46">
        <v>2206</v>
      </c>
      <c r="M9" s="46">
        <v>1260</v>
      </c>
      <c r="N9" s="46">
        <v>2084</v>
      </c>
      <c r="O9" s="46">
        <v>1044</v>
      </c>
      <c r="P9" s="46">
        <v>14256</v>
      </c>
      <c r="Q9" s="46">
        <v>5188</v>
      </c>
      <c r="R9" s="46">
        <v>276</v>
      </c>
      <c r="S9" s="46">
        <v>673</v>
      </c>
      <c r="T9" s="46">
        <v>1361</v>
      </c>
      <c r="U9" s="46">
        <v>3975</v>
      </c>
      <c r="V9" s="46">
        <v>855</v>
      </c>
      <c r="W9" s="46">
        <v>5684</v>
      </c>
      <c r="X9" s="46">
        <v>16512</v>
      </c>
      <c r="Y9" s="46">
        <v>1276</v>
      </c>
      <c r="Z9" s="46">
        <v>1437</v>
      </c>
      <c r="AA9" s="46">
        <v>2448</v>
      </c>
      <c r="AB9" s="46">
        <v>2690</v>
      </c>
      <c r="AC9" s="46">
        <v>2056</v>
      </c>
      <c r="AD9" s="46">
        <v>852</v>
      </c>
      <c r="AE9" s="46">
        <v>384</v>
      </c>
      <c r="AF9" s="46">
        <v>5356</v>
      </c>
      <c r="AG9" s="46">
        <v>1362</v>
      </c>
      <c r="AH9" s="46">
        <v>6928</v>
      </c>
      <c r="AI9" s="46">
        <v>1872</v>
      </c>
      <c r="AJ9" s="46">
        <v>954</v>
      </c>
      <c r="AK9" s="46">
        <v>491</v>
      </c>
      <c r="AL9" s="46">
        <v>412</v>
      </c>
      <c r="AM9" s="46">
        <v>408</v>
      </c>
      <c r="AN9" s="46">
        <v>16</v>
      </c>
      <c r="AO9" s="46">
        <v>756</v>
      </c>
      <c r="AP9" s="46">
        <v>0</v>
      </c>
      <c r="AQ9" s="46">
        <v>244</v>
      </c>
      <c r="AR9" s="46">
        <v>1602</v>
      </c>
      <c r="AS9" s="46">
        <v>2500</v>
      </c>
      <c r="AT9" s="349">
        <v>2666</v>
      </c>
      <c r="AU9" s="349">
        <v>1338</v>
      </c>
      <c r="AV9" s="349">
        <v>0</v>
      </c>
      <c r="AW9" s="349">
        <v>40</v>
      </c>
      <c r="AX9" s="349">
        <v>0</v>
      </c>
      <c r="AY9" s="349">
        <v>1728</v>
      </c>
      <c r="AZ9" s="349">
        <v>40</v>
      </c>
      <c r="BA9" s="349">
        <v>280</v>
      </c>
      <c r="BB9" s="349">
        <v>167</v>
      </c>
      <c r="BC9" s="349">
        <v>2376</v>
      </c>
      <c r="BD9" s="349">
        <v>972</v>
      </c>
      <c r="BE9" s="349">
        <v>360</v>
      </c>
      <c r="BF9" s="349">
        <v>0</v>
      </c>
      <c r="BG9" s="59">
        <f ca="1">SUM(OFFSET(BG9,0,-1,):OFFSET(BG9,0,-12))</f>
        <v>7301</v>
      </c>
      <c r="BH9" s="13">
        <f ca="1">BG9/$BG$12</f>
        <v>1.124297987474264E-2</v>
      </c>
      <c r="BI9" s="30"/>
    </row>
    <row r="10" spans="1:62" ht="15" x14ac:dyDescent="0.2">
      <c r="A10" s="27"/>
      <c r="B10" s="60" t="s">
        <v>76</v>
      </c>
      <c r="C10" s="46">
        <v>1404</v>
      </c>
      <c r="D10" s="46">
        <v>864</v>
      </c>
      <c r="E10" s="46">
        <v>648</v>
      </c>
      <c r="F10" s="46">
        <v>240</v>
      </c>
      <c r="G10" s="46">
        <v>216</v>
      </c>
      <c r="H10" s="46">
        <v>2064</v>
      </c>
      <c r="I10" s="46">
        <v>0</v>
      </c>
      <c r="J10" s="46">
        <v>2113</v>
      </c>
      <c r="K10" s="46">
        <v>2400</v>
      </c>
      <c r="L10" s="46">
        <v>1404</v>
      </c>
      <c r="M10" s="46">
        <v>1944</v>
      </c>
      <c r="N10" s="46">
        <v>3672</v>
      </c>
      <c r="O10" s="46">
        <v>2700</v>
      </c>
      <c r="P10" s="46">
        <v>1080</v>
      </c>
      <c r="Q10" s="46">
        <v>4212</v>
      </c>
      <c r="R10" s="46">
        <v>216</v>
      </c>
      <c r="S10" s="46">
        <v>0</v>
      </c>
      <c r="T10" s="46">
        <v>2052</v>
      </c>
      <c r="U10" s="46">
        <v>972</v>
      </c>
      <c r="V10" s="46">
        <v>15534</v>
      </c>
      <c r="W10" s="46">
        <v>2511</v>
      </c>
      <c r="X10" s="46">
        <v>972</v>
      </c>
      <c r="Y10" s="46">
        <v>0</v>
      </c>
      <c r="Z10" s="46">
        <v>2700</v>
      </c>
      <c r="AA10" s="46">
        <v>2160</v>
      </c>
      <c r="AB10" s="46">
        <v>2792</v>
      </c>
      <c r="AC10" s="46">
        <v>324</v>
      </c>
      <c r="AD10" s="46">
        <v>0</v>
      </c>
      <c r="AE10" s="46">
        <v>432</v>
      </c>
      <c r="AF10" s="46">
        <v>6816</v>
      </c>
      <c r="AG10" s="46">
        <v>6372</v>
      </c>
      <c r="AH10" s="46">
        <v>2008</v>
      </c>
      <c r="AI10" s="46">
        <v>2592</v>
      </c>
      <c r="AJ10" s="46">
        <v>2814</v>
      </c>
      <c r="AK10" s="46">
        <v>0</v>
      </c>
      <c r="AL10" s="46">
        <v>3564</v>
      </c>
      <c r="AM10" s="46">
        <v>2340</v>
      </c>
      <c r="AN10" s="46">
        <v>648</v>
      </c>
      <c r="AO10" s="46">
        <v>168</v>
      </c>
      <c r="AP10" s="46">
        <v>1296</v>
      </c>
      <c r="AQ10" s="46">
        <v>0</v>
      </c>
      <c r="AR10" s="46">
        <v>5616</v>
      </c>
      <c r="AS10" s="46">
        <v>2188</v>
      </c>
      <c r="AT10" s="349">
        <v>1404</v>
      </c>
      <c r="AU10" s="349">
        <v>2808</v>
      </c>
      <c r="AV10" s="349">
        <v>0</v>
      </c>
      <c r="AW10" s="349">
        <v>216</v>
      </c>
      <c r="AX10" s="349">
        <v>1404</v>
      </c>
      <c r="AY10" s="349">
        <v>2052</v>
      </c>
      <c r="AZ10" s="349">
        <v>216</v>
      </c>
      <c r="BA10" s="349">
        <v>642</v>
      </c>
      <c r="BB10" s="349">
        <v>0</v>
      </c>
      <c r="BC10" s="349">
        <v>540</v>
      </c>
      <c r="BD10" s="349">
        <v>2280</v>
      </c>
      <c r="BE10" s="349">
        <v>1836</v>
      </c>
      <c r="BF10" s="349"/>
      <c r="BG10" s="59">
        <f ca="1">SUM(OFFSET(BG10,0,-1,):OFFSET(BG10,0,-12))</f>
        <v>11994</v>
      </c>
      <c r="BH10" s="13">
        <f ca="1">BG10/$BG$12</f>
        <v>1.8469839832579542E-2</v>
      </c>
      <c r="BI10" s="30"/>
    </row>
    <row r="11" spans="1:62" ht="15" x14ac:dyDescent="0.2">
      <c r="A11" s="27"/>
      <c r="B11" s="58" t="s">
        <v>77</v>
      </c>
      <c r="C11" s="46">
        <v>32988</v>
      </c>
      <c r="D11" s="46">
        <v>24055</v>
      </c>
      <c r="E11" s="46">
        <v>22819</v>
      </c>
      <c r="F11" s="46">
        <v>12319</v>
      </c>
      <c r="G11" s="46">
        <v>26977</v>
      </c>
      <c r="H11" s="46">
        <v>27422</v>
      </c>
      <c r="I11" s="46">
        <v>24665</v>
      </c>
      <c r="J11" s="46">
        <v>23848</v>
      </c>
      <c r="K11" s="46">
        <v>23884</v>
      </c>
      <c r="L11" s="46">
        <v>27086</v>
      </c>
      <c r="M11" s="46">
        <v>34106</v>
      </c>
      <c r="N11" s="46">
        <v>37112</v>
      </c>
      <c r="O11" s="46">
        <v>30846</v>
      </c>
      <c r="P11" s="46">
        <v>27280</v>
      </c>
      <c r="Q11" s="46">
        <v>12363</v>
      </c>
      <c r="R11" s="46">
        <v>16358</v>
      </c>
      <c r="S11" s="46">
        <v>41702</v>
      </c>
      <c r="T11" s="46">
        <v>40920</v>
      </c>
      <c r="U11" s="46">
        <v>32701</v>
      </c>
      <c r="V11" s="46">
        <v>46246</v>
      </c>
      <c r="W11" s="46">
        <v>51150</v>
      </c>
      <c r="X11" s="46">
        <v>52706</v>
      </c>
      <c r="Y11" s="46">
        <v>50236</v>
      </c>
      <c r="Z11" s="46">
        <v>42740</v>
      </c>
      <c r="AA11" s="46">
        <v>41129</v>
      </c>
      <c r="AB11" s="46">
        <v>43747</v>
      </c>
      <c r="AC11" s="46">
        <v>52534</v>
      </c>
      <c r="AD11" s="46">
        <v>47723</v>
      </c>
      <c r="AE11" s="46">
        <v>48188</v>
      </c>
      <c r="AF11" s="46">
        <v>46160</v>
      </c>
      <c r="AG11" s="46">
        <v>39153</v>
      </c>
      <c r="AH11" s="46">
        <v>49128</v>
      </c>
      <c r="AI11" s="46">
        <v>34817</v>
      </c>
      <c r="AJ11" s="46">
        <v>34477</v>
      </c>
      <c r="AK11" s="46">
        <v>36804</v>
      </c>
      <c r="AL11" s="46">
        <v>39795</v>
      </c>
      <c r="AM11" s="46">
        <v>28228</v>
      </c>
      <c r="AN11" s="46">
        <v>27906</v>
      </c>
      <c r="AO11" s="46">
        <v>45558</v>
      </c>
      <c r="AP11" s="46">
        <v>43427</v>
      </c>
      <c r="AQ11" s="46">
        <v>56656</v>
      </c>
      <c r="AR11" s="46">
        <v>50672</v>
      </c>
      <c r="AS11" s="46">
        <v>45053</v>
      </c>
      <c r="AT11" s="349">
        <v>48216</v>
      </c>
      <c r="AU11" s="349">
        <v>56984</v>
      </c>
      <c r="AV11" s="349">
        <v>41790</v>
      </c>
      <c r="AW11" s="349">
        <v>42286</v>
      </c>
      <c r="AX11" s="349">
        <v>54815</v>
      </c>
      <c r="AY11" s="349">
        <v>49272</v>
      </c>
      <c r="AZ11" s="349">
        <v>51214</v>
      </c>
      <c r="BA11" s="349">
        <v>61188</v>
      </c>
      <c r="BB11" s="349">
        <v>45875</v>
      </c>
      <c r="BC11" s="349">
        <v>57768</v>
      </c>
      <c r="BD11" s="349">
        <v>57538</v>
      </c>
      <c r="BE11" s="349">
        <v>44108</v>
      </c>
      <c r="BF11" s="349">
        <v>7098</v>
      </c>
      <c r="BG11" s="59">
        <f ca="1">SUM(OFFSET(BG11,0,-1,):OFFSET(BG11,0,-12))</f>
        <v>569936</v>
      </c>
      <c r="BH11" s="13">
        <f ca="1">BG11/$BG$12</f>
        <v>0.87765771509263413</v>
      </c>
      <c r="BI11" s="30"/>
    </row>
    <row r="12" spans="1:62" ht="15" x14ac:dyDescent="0.2">
      <c r="A12" s="27"/>
      <c r="B12" s="70" t="s">
        <v>25</v>
      </c>
      <c r="C12" s="71">
        <f t="shared" ref="C12:T12" si="0">C7+C8+C9+C10+C11</f>
        <v>55266</v>
      </c>
      <c r="D12" s="71">
        <f t="shared" si="0"/>
        <v>35682</v>
      </c>
      <c r="E12" s="71">
        <f t="shared" si="0"/>
        <v>40357</v>
      </c>
      <c r="F12" s="71">
        <f t="shared" si="0"/>
        <v>23752</v>
      </c>
      <c r="G12" s="71">
        <f t="shared" si="0"/>
        <v>35190</v>
      </c>
      <c r="H12" s="71">
        <f t="shared" si="0"/>
        <v>44088</v>
      </c>
      <c r="I12" s="71">
        <f t="shared" si="0"/>
        <v>45041</v>
      </c>
      <c r="J12" s="71">
        <f t="shared" si="0"/>
        <v>38056</v>
      </c>
      <c r="K12" s="71">
        <f t="shared" si="0"/>
        <v>37986</v>
      </c>
      <c r="L12" s="71">
        <f t="shared" si="0"/>
        <v>41009</v>
      </c>
      <c r="M12" s="71">
        <f t="shared" si="0"/>
        <v>48421</v>
      </c>
      <c r="N12" s="71">
        <f t="shared" si="0"/>
        <v>50071</v>
      </c>
      <c r="O12" s="71">
        <f t="shared" si="0"/>
        <v>42353</v>
      </c>
      <c r="P12" s="71">
        <f t="shared" si="0"/>
        <v>51790</v>
      </c>
      <c r="Q12" s="71">
        <f t="shared" si="0"/>
        <v>28614</v>
      </c>
      <c r="R12" s="71">
        <f t="shared" si="0"/>
        <v>19647</v>
      </c>
      <c r="S12" s="71">
        <f t="shared" si="0"/>
        <v>49733</v>
      </c>
      <c r="T12" s="71">
        <f t="shared" si="0"/>
        <v>48569</v>
      </c>
      <c r="U12" s="71">
        <f t="shared" ref="U12:AK12" si="1">U7+U8+U9+U10+U11</f>
        <v>44987</v>
      </c>
      <c r="V12" s="71">
        <f t="shared" si="1"/>
        <v>69855</v>
      </c>
      <c r="W12" s="71">
        <f t="shared" si="1"/>
        <v>66031</v>
      </c>
      <c r="X12" s="71">
        <f t="shared" si="1"/>
        <v>80067</v>
      </c>
      <c r="Y12" s="71">
        <f t="shared" si="1"/>
        <v>58306</v>
      </c>
      <c r="Z12" s="71">
        <f t="shared" si="1"/>
        <v>52981</v>
      </c>
      <c r="AA12" s="71">
        <f t="shared" si="1"/>
        <v>51793</v>
      </c>
      <c r="AB12" s="71">
        <f t="shared" si="1"/>
        <v>54860</v>
      </c>
      <c r="AC12" s="71">
        <f t="shared" si="1"/>
        <v>59999</v>
      </c>
      <c r="AD12" s="71">
        <f t="shared" si="1"/>
        <v>52346</v>
      </c>
      <c r="AE12" s="71">
        <f t="shared" si="1"/>
        <v>54387</v>
      </c>
      <c r="AF12" s="71">
        <f t="shared" si="1"/>
        <v>65890</v>
      </c>
      <c r="AG12" s="71">
        <f t="shared" si="1"/>
        <v>51817</v>
      </c>
      <c r="AH12" s="71">
        <f t="shared" si="1"/>
        <v>66331</v>
      </c>
      <c r="AI12" s="71">
        <f t="shared" si="1"/>
        <v>43915</v>
      </c>
      <c r="AJ12" s="71">
        <f t="shared" si="1"/>
        <v>49107</v>
      </c>
      <c r="AK12" s="71">
        <f t="shared" si="1"/>
        <v>43044</v>
      </c>
      <c r="AL12" s="71">
        <f t="shared" ref="AL12:BF12" si="2">AL7+AL8+AL9+AL10+AL11</f>
        <v>51838</v>
      </c>
      <c r="AM12" s="71">
        <f t="shared" si="2"/>
        <v>37724</v>
      </c>
      <c r="AN12" s="71">
        <f t="shared" si="2"/>
        <v>34882</v>
      </c>
      <c r="AO12" s="71">
        <f t="shared" si="2"/>
        <v>53122</v>
      </c>
      <c r="AP12" s="71">
        <f t="shared" si="2"/>
        <v>51588</v>
      </c>
      <c r="AQ12" s="71">
        <f t="shared" si="2"/>
        <v>61527</v>
      </c>
      <c r="AR12" s="71">
        <f t="shared" si="2"/>
        <v>64107</v>
      </c>
      <c r="AS12" s="71">
        <f t="shared" si="2"/>
        <v>55837</v>
      </c>
      <c r="AT12" s="71">
        <f t="shared" si="2"/>
        <v>58984</v>
      </c>
      <c r="AU12" s="71">
        <f t="shared" si="2"/>
        <v>68583</v>
      </c>
      <c r="AV12" s="71">
        <f t="shared" si="2"/>
        <v>48706</v>
      </c>
      <c r="AW12" s="71">
        <f t="shared" si="2"/>
        <v>46936</v>
      </c>
      <c r="AX12" s="71">
        <f t="shared" si="2"/>
        <v>63035</v>
      </c>
      <c r="AY12" s="71">
        <f t="shared" si="2"/>
        <v>57704</v>
      </c>
      <c r="AZ12" s="71">
        <f t="shared" si="2"/>
        <v>56032</v>
      </c>
      <c r="BA12" s="71">
        <f t="shared" si="2"/>
        <v>66181</v>
      </c>
      <c r="BB12" s="71">
        <f t="shared" si="2"/>
        <v>51452</v>
      </c>
      <c r="BC12" s="71">
        <f t="shared" si="2"/>
        <v>65219</v>
      </c>
      <c r="BD12" s="71">
        <f t="shared" si="2"/>
        <v>66717</v>
      </c>
      <c r="BE12" s="71">
        <f t="shared" si="2"/>
        <v>49706</v>
      </c>
      <c r="BF12" s="71">
        <f t="shared" si="2"/>
        <v>9112</v>
      </c>
      <c r="BG12" s="71">
        <f ca="1">SUM(OFFSET(BG12,0,-1,):OFFSET(BG12,0,-12))</f>
        <v>649383</v>
      </c>
      <c r="BH12" s="18"/>
      <c r="BI12" s="30"/>
    </row>
    <row r="13" spans="1:62" ht="8.25" customHeight="1" thickBot="1" x14ac:dyDescent="0.25">
      <c r="A13" s="22"/>
      <c r="B13" s="127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136"/>
      <c r="BH13" s="16"/>
      <c r="BI13" s="30"/>
    </row>
    <row r="14" spans="1:62" ht="15.75" outlineLevel="1" thickBot="1" x14ac:dyDescent="0.25">
      <c r="A14" s="221" t="s">
        <v>29</v>
      </c>
      <c r="B14" s="58" t="s">
        <v>14</v>
      </c>
      <c r="C14" s="46">
        <v>1405</v>
      </c>
      <c r="D14" s="46">
        <v>1400</v>
      </c>
      <c r="E14" s="46">
        <v>4729</v>
      </c>
      <c r="F14" s="46">
        <v>1391</v>
      </c>
      <c r="G14" s="46">
        <v>1549</v>
      </c>
      <c r="H14" s="46">
        <v>5378</v>
      </c>
      <c r="I14" s="46">
        <v>3362</v>
      </c>
      <c r="J14" s="46">
        <v>2334</v>
      </c>
      <c r="K14" s="46">
        <v>3271</v>
      </c>
      <c r="L14" s="46">
        <v>5262</v>
      </c>
      <c r="M14" s="46">
        <v>955</v>
      </c>
      <c r="N14" s="46">
        <v>1454</v>
      </c>
      <c r="O14" s="46">
        <v>3286</v>
      </c>
      <c r="P14" s="46">
        <v>1630</v>
      </c>
      <c r="Q14" s="46">
        <v>3884</v>
      </c>
      <c r="R14" s="46">
        <v>1281</v>
      </c>
      <c r="S14" s="46">
        <v>1283</v>
      </c>
      <c r="T14" s="46">
        <v>2002</v>
      </c>
      <c r="U14" s="46">
        <v>1712</v>
      </c>
      <c r="V14" s="46">
        <v>1327</v>
      </c>
      <c r="W14" s="46">
        <v>1790</v>
      </c>
      <c r="X14" s="46">
        <v>4445</v>
      </c>
      <c r="Y14" s="46">
        <v>964</v>
      </c>
      <c r="Z14" s="46">
        <v>1859</v>
      </c>
      <c r="AA14" s="46">
        <v>761</v>
      </c>
      <c r="AB14" s="46">
        <v>925</v>
      </c>
      <c r="AC14" s="46">
        <v>3965</v>
      </c>
      <c r="AD14" s="46">
        <v>2746</v>
      </c>
      <c r="AE14" s="46">
        <v>1509</v>
      </c>
      <c r="AF14" s="46">
        <v>960</v>
      </c>
      <c r="AG14" s="46">
        <v>1784</v>
      </c>
      <c r="AH14" s="46">
        <v>920</v>
      </c>
      <c r="AI14" s="46">
        <v>1250</v>
      </c>
      <c r="AJ14" s="46">
        <v>4606</v>
      </c>
      <c r="AK14" s="46">
        <v>1825</v>
      </c>
      <c r="AL14" s="46">
        <v>2360</v>
      </c>
      <c r="AM14" s="46">
        <v>1344</v>
      </c>
      <c r="AN14" s="46">
        <v>292</v>
      </c>
      <c r="AO14" s="46">
        <v>9421</v>
      </c>
      <c r="AP14" s="46">
        <v>5410</v>
      </c>
      <c r="AQ14" s="46">
        <v>958</v>
      </c>
      <c r="AR14" s="46">
        <v>3452</v>
      </c>
      <c r="AS14" s="46">
        <v>2380</v>
      </c>
      <c r="AT14" s="349">
        <v>1069</v>
      </c>
      <c r="AU14" s="349">
        <v>5186</v>
      </c>
      <c r="AV14" s="349">
        <v>3600</v>
      </c>
      <c r="AW14" s="349">
        <v>2229</v>
      </c>
      <c r="AX14" s="349">
        <v>1302</v>
      </c>
      <c r="AY14" s="349">
        <v>658</v>
      </c>
      <c r="AZ14" s="349">
        <v>484</v>
      </c>
      <c r="BA14" s="349">
        <v>5016</v>
      </c>
      <c r="BB14" s="349">
        <v>2943</v>
      </c>
      <c r="BC14" s="349">
        <v>1918</v>
      </c>
      <c r="BD14" s="349">
        <v>2531</v>
      </c>
      <c r="BE14" s="349">
        <v>2313</v>
      </c>
      <c r="BF14" s="349">
        <v>510</v>
      </c>
      <c r="BG14" s="59">
        <f ca="1">SUM(OFFSET(BG14,0,-1,):OFFSET(BG14,0,-12))</f>
        <v>28690</v>
      </c>
      <c r="BH14" s="16"/>
      <c r="BI14" s="30"/>
    </row>
    <row r="15" spans="1:62" ht="15" outlineLevel="1" x14ac:dyDescent="0.2">
      <c r="A15" s="31"/>
      <c r="B15" s="58" t="s">
        <v>15</v>
      </c>
      <c r="C15" s="46">
        <v>762</v>
      </c>
      <c r="D15" s="46">
        <v>502</v>
      </c>
      <c r="E15" s="46">
        <v>907</v>
      </c>
      <c r="F15" s="46">
        <v>565</v>
      </c>
      <c r="G15" s="46">
        <v>442</v>
      </c>
      <c r="H15" s="46">
        <v>1017</v>
      </c>
      <c r="I15" s="46">
        <v>1055</v>
      </c>
      <c r="J15" s="46">
        <v>552</v>
      </c>
      <c r="K15" s="46">
        <v>834</v>
      </c>
      <c r="L15" s="46">
        <v>80</v>
      </c>
      <c r="M15" s="46">
        <v>830</v>
      </c>
      <c r="N15" s="46">
        <v>646</v>
      </c>
      <c r="O15" s="46">
        <v>777</v>
      </c>
      <c r="P15" s="46">
        <v>632</v>
      </c>
      <c r="Q15" s="46">
        <v>110</v>
      </c>
      <c r="R15" s="46">
        <v>420</v>
      </c>
      <c r="S15" s="46">
        <v>84</v>
      </c>
      <c r="T15" s="46">
        <v>622</v>
      </c>
      <c r="U15" s="46">
        <v>1954</v>
      </c>
      <c r="V15" s="46">
        <v>1206</v>
      </c>
      <c r="W15" s="46">
        <v>1368</v>
      </c>
      <c r="X15" s="46">
        <v>1335</v>
      </c>
      <c r="Y15" s="46">
        <v>2545</v>
      </c>
      <c r="Z15" s="46">
        <v>1814</v>
      </c>
      <c r="AA15" s="46">
        <v>426</v>
      </c>
      <c r="AB15" s="46">
        <v>682</v>
      </c>
      <c r="AC15" s="46">
        <v>560</v>
      </c>
      <c r="AD15" s="46">
        <v>655</v>
      </c>
      <c r="AE15" s="46">
        <v>2176</v>
      </c>
      <c r="AF15" s="46">
        <v>694</v>
      </c>
      <c r="AG15" s="46">
        <v>1748</v>
      </c>
      <c r="AH15" s="46">
        <v>292</v>
      </c>
      <c r="AI15" s="46">
        <v>980</v>
      </c>
      <c r="AJ15" s="46">
        <v>1640</v>
      </c>
      <c r="AK15" s="46">
        <v>216</v>
      </c>
      <c r="AL15" s="46">
        <v>0</v>
      </c>
      <c r="AM15" s="46">
        <v>60</v>
      </c>
      <c r="AN15" s="46">
        <v>84</v>
      </c>
      <c r="AO15" s="46">
        <v>111</v>
      </c>
      <c r="AP15" s="46">
        <v>126</v>
      </c>
      <c r="AQ15" s="46">
        <v>0</v>
      </c>
      <c r="AR15" s="46">
        <v>330</v>
      </c>
      <c r="AS15" s="46">
        <v>0</v>
      </c>
      <c r="AT15" s="349">
        <v>189</v>
      </c>
      <c r="AU15" s="349">
        <v>279</v>
      </c>
      <c r="AV15" s="349">
        <v>84</v>
      </c>
      <c r="AW15" s="349">
        <v>84</v>
      </c>
      <c r="AX15" s="349">
        <v>380</v>
      </c>
      <c r="AY15" s="349">
        <v>42</v>
      </c>
      <c r="AZ15" s="349">
        <v>42</v>
      </c>
      <c r="BA15" s="349">
        <v>0</v>
      </c>
      <c r="BB15" s="349">
        <v>0</v>
      </c>
      <c r="BC15" s="349">
        <v>87</v>
      </c>
      <c r="BD15" s="349">
        <v>84</v>
      </c>
      <c r="BE15" s="349">
        <v>1125</v>
      </c>
      <c r="BF15" s="349">
        <v>276</v>
      </c>
      <c r="BG15" s="59">
        <f ca="1">SUM(OFFSET(BG15,0,-1,):OFFSET(BG15,0,-12))</f>
        <v>2483</v>
      </c>
      <c r="BH15" s="16"/>
      <c r="BI15" s="30"/>
    </row>
    <row r="16" spans="1:62" ht="15" outlineLevel="1" x14ac:dyDescent="0.2">
      <c r="A16" s="27"/>
      <c r="B16" s="60" t="s">
        <v>27</v>
      </c>
      <c r="C16" s="46">
        <v>108</v>
      </c>
      <c r="D16" s="46">
        <v>0</v>
      </c>
      <c r="E16" s="46">
        <v>1728</v>
      </c>
      <c r="F16" s="46">
        <v>0</v>
      </c>
      <c r="G16" s="46">
        <v>453</v>
      </c>
      <c r="H16" s="46">
        <v>216</v>
      </c>
      <c r="I16" s="46">
        <v>600</v>
      </c>
      <c r="J16" s="46">
        <v>216</v>
      </c>
      <c r="K16" s="46">
        <v>417</v>
      </c>
      <c r="L16" s="46">
        <v>1028</v>
      </c>
      <c r="M16" s="46">
        <v>60</v>
      </c>
      <c r="N16" s="46">
        <v>65</v>
      </c>
      <c r="O16" s="46">
        <v>140</v>
      </c>
      <c r="P16" s="46">
        <v>1408</v>
      </c>
      <c r="Q16" s="46">
        <v>984</v>
      </c>
      <c r="R16" s="46">
        <v>45</v>
      </c>
      <c r="S16" s="46">
        <v>180</v>
      </c>
      <c r="T16" s="46">
        <v>20</v>
      </c>
      <c r="U16" s="46">
        <v>442</v>
      </c>
      <c r="V16" s="46">
        <v>216</v>
      </c>
      <c r="W16" s="46">
        <v>3522</v>
      </c>
      <c r="X16" s="46">
        <v>164</v>
      </c>
      <c r="Y16" s="46">
        <v>108</v>
      </c>
      <c r="Z16" s="46">
        <v>1536</v>
      </c>
      <c r="AA16" s="46">
        <v>432</v>
      </c>
      <c r="AB16" s="46">
        <v>238</v>
      </c>
      <c r="AC16" s="46">
        <v>360</v>
      </c>
      <c r="AD16" s="46">
        <v>0</v>
      </c>
      <c r="AE16" s="46">
        <v>432</v>
      </c>
      <c r="AF16" s="46">
        <v>80</v>
      </c>
      <c r="AG16" s="46">
        <v>792</v>
      </c>
      <c r="AH16" s="46">
        <v>3144</v>
      </c>
      <c r="AI16" s="46">
        <v>228</v>
      </c>
      <c r="AJ16" s="46">
        <v>0</v>
      </c>
      <c r="AK16" s="46">
        <v>0</v>
      </c>
      <c r="AL16" s="46">
        <v>60</v>
      </c>
      <c r="AM16" s="46">
        <v>0</v>
      </c>
      <c r="AN16" s="46">
        <v>0</v>
      </c>
      <c r="AO16" s="46">
        <v>0</v>
      </c>
      <c r="AP16" s="46">
        <v>0</v>
      </c>
      <c r="AQ16" s="46">
        <v>0</v>
      </c>
      <c r="AR16" s="46">
        <v>60</v>
      </c>
      <c r="AS16" s="46">
        <v>216</v>
      </c>
      <c r="AT16" s="349">
        <v>216</v>
      </c>
      <c r="AU16" s="349">
        <v>0</v>
      </c>
      <c r="AV16" s="349">
        <v>0</v>
      </c>
      <c r="AW16" s="349">
        <v>0</v>
      </c>
      <c r="AX16" s="349">
        <v>0</v>
      </c>
      <c r="AY16" s="349">
        <v>30</v>
      </c>
      <c r="AZ16" s="349">
        <v>0</v>
      </c>
      <c r="BA16" s="349">
        <v>0</v>
      </c>
      <c r="BB16" s="349">
        <v>108</v>
      </c>
      <c r="BC16" s="349">
        <v>0</v>
      </c>
      <c r="BD16" s="349">
        <v>0</v>
      </c>
      <c r="BE16" s="349">
        <v>240</v>
      </c>
      <c r="BF16" s="349">
        <v>0</v>
      </c>
      <c r="BG16" s="59">
        <f ca="1">SUM(OFFSET(BG16,0,-1,):OFFSET(BG16,0,-12))</f>
        <v>378</v>
      </c>
      <c r="BH16" s="16"/>
      <c r="BI16" s="30"/>
    </row>
    <row r="17" spans="1:61" ht="15" outlineLevel="1" x14ac:dyDescent="0.2">
      <c r="A17" s="27"/>
      <c r="B17" s="60" t="s">
        <v>76</v>
      </c>
      <c r="C17" s="46">
        <v>432</v>
      </c>
      <c r="D17" s="46">
        <v>508</v>
      </c>
      <c r="E17" s="46">
        <v>506</v>
      </c>
      <c r="F17" s="46">
        <v>864</v>
      </c>
      <c r="G17" s="46">
        <v>648</v>
      </c>
      <c r="H17" s="46">
        <v>216</v>
      </c>
      <c r="I17" s="46">
        <v>216</v>
      </c>
      <c r="J17" s="46">
        <v>1111</v>
      </c>
      <c r="K17" s="46">
        <v>1213</v>
      </c>
      <c r="L17" s="46">
        <v>1836</v>
      </c>
      <c r="M17" s="46">
        <v>0</v>
      </c>
      <c r="N17" s="46">
        <v>2716</v>
      </c>
      <c r="O17" s="46">
        <v>1264</v>
      </c>
      <c r="P17" s="46">
        <v>864</v>
      </c>
      <c r="Q17" s="46">
        <v>1468</v>
      </c>
      <c r="R17" s="46">
        <v>243</v>
      </c>
      <c r="S17" s="46">
        <v>216</v>
      </c>
      <c r="T17" s="46">
        <v>216</v>
      </c>
      <c r="U17" s="46">
        <v>432</v>
      </c>
      <c r="V17" s="46">
        <v>4034</v>
      </c>
      <c r="W17" s="46">
        <v>1652</v>
      </c>
      <c r="X17" s="46">
        <v>63</v>
      </c>
      <c r="Y17" s="46">
        <v>0</v>
      </c>
      <c r="Z17" s="46">
        <v>784</v>
      </c>
      <c r="AA17" s="46">
        <v>453</v>
      </c>
      <c r="AB17" s="46">
        <v>532</v>
      </c>
      <c r="AC17" s="46">
        <v>889</v>
      </c>
      <c r="AD17" s="46">
        <v>0</v>
      </c>
      <c r="AE17" s="46">
        <v>432</v>
      </c>
      <c r="AF17" s="46">
        <v>0</v>
      </c>
      <c r="AG17" s="46">
        <v>0</v>
      </c>
      <c r="AH17" s="46">
        <v>336</v>
      </c>
      <c r="AI17" s="46">
        <v>1620</v>
      </c>
      <c r="AJ17" s="46">
        <v>324</v>
      </c>
      <c r="AK17" s="46">
        <v>0</v>
      </c>
      <c r="AL17" s="46">
        <v>432</v>
      </c>
      <c r="AM17" s="46">
        <v>0</v>
      </c>
      <c r="AN17" s="46">
        <v>360</v>
      </c>
      <c r="AO17" s="46">
        <v>264</v>
      </c>
      <c r="AP17" s="46">
        <v>216</v>
      </c>
      <c r="AQ17" s="46">
        <v>324</v>
      </c>
      <c r="AR17" s="46">
        <v>216</v>
      </c>
      <c r="AS17" s="46">
        <v>0</v>
      </c>
      <c r="AT17" s="349">
        <v>432</v>
      </c>
      <c r="AU17" s="349">
        <v>1296</v>
      </c>
      <c r="AV17" s="349">
        <v>0</v>
      </c>
      <c r="AW17" s="349">
        <v>864</v>
      </c>
      <c r="AX17" s="349">
        <v>540</v>
      </c>
      <c r="AY17" s="349">
        <v>0</v>
      </c>
      <c r="AZ17" s="349">
        <v>432</v>
      </c>
      <c r="BA17" s="349">
        <v>734</v>
      </c>
      <c r="BB17" s="349">
        <v>0</v>
      </c>
      <c r="BC17" s="349">
        <v>0</v>
      </c>
      <c r="BD17" s="349">
        <v>0</v>
      </c>
      <c r="BE17" s="349">
        <v>0</v>
      </c>
      <c r="BF17" s="349"/>
      <c r="BG17" s="59">
        <f ca="1">SUM(OFFSET(BG17,0,-1,):OFFSET(BG17,0,-12))</f>
        <v>3866</v>
      </c>
      <c r="BH17" s="16"/>
      <c r="BI17" s="30"/>
    </row>
    <row r="18" spans="1:61" ht="15" outlineLevel="1" x14ac:dyDescent="0.2">
      <c r="A18" s="27"/>
      <c r="B18" s="58" t="s">
        <v>77</v>
      </c>
      <c r="C18" s="46">
        <v>16195</v>
      </c>
      <c r="D18" s="46">
        <v>15537</v>
      </c>
      <c r="E18" s="46">
        <v>21161</v>
      </c>
      <c r="F18" s="46">
        <v>19276</v>
      </c>
      <c r="G18" s="46">
        <v>17356</v>
      </c>
      <c r="H18" s="46">
        <v>22384</v>
      </c>
      <c r="I18" s="46">
        <v>16345</v>
      </c>
      <c r="J18" s="46">
        <v>31637</v>
      </c>
      <c r="K18" s="46">
        <v>19625</v>
      </c>
      <c r="L18" s="46">
        <v>21791</v>
      </c>
      <c r="M18" s="46">
        <v>27522</v>
      </c>
      <c r="N18" s="46">
        <v>29385</v>
      </c>
      <c r="O18" s="46">
        <v>21734</v>
      </c>
      <c r="P18" s="46">
        <v>18720</v>
      </c>
      <c r="Q18" s="46">
        <v>36288</v>
      </c>
      <c r="R18" s="46">
        <v>17654</v>
      </c>
      <c r="S18" s="46">
        <v>25195</v>
      </c>
      <c r="T18" s="46">
        <v>16991</v>
      </c>
      <c r="U18" s="46">
        <v>11993</v>
      </c>
      <c r="V18" s="46">
        <v>16274</v>
      </c>
      <c r="W18" s="46">
        <v>20657</v>
      </c>
      <c r="X18" s="46">
        <v>22113</v>
      </c>
      <c r="Y18" s="46">
        <v>22283</v>
      </c>
      <c r="Z18" s="46">
        <v>16894</v>
      </c>
      <c r="AA18" s="46">
        <v>21337</v>
      </c>
      <c r="AB18" s="46">
        <v>16774</v>
      </c>
      <c r="AC18" s="46">
        <v>21835</v>
      </c>
      <c r="AD18" s="46">
        <v>17979</v>
      </c>
      <c r="AE18" s="46">
        <v>21333</v>
      </c>
      <c r="AF18" s="46">
        <v>21069</v>
      </c>
      <c r="AG18" s="46">
        <v>18572</v>
      </c>
      <c r="AH18" s="46">
        <v>23255</v>
      </c>
      <c r="AI18" s="46">
        <v>13677</v>
      </c>
      <c r="AJ18" s="46">
        <v>19661</v>
      </c>
      <c r="AK18" s="46">
        <v>20256</v>
      </c>
      <c r="AL18" s="46">
        <v>21506</v>
      </c>
      <c r="AM18" s="46">
        <v>20674</v>
      </c>
      <c r="AN18" s="46">
        <v>18121</v>
      </c>
      <c r="AO18" s="46">
        <v>22875</v>
      </c>
      <c r="AP18" s="46">
        <v>20775</v>
      </c>
      <c r="AQ18" s="46">
        <v>31173</v>
      </c>
      <c r="AR18" s="46">
        <v>23108</v>
      </c>
      <c r="AS18" s="46">
        <v>28075</v>
      </c>
      <c r="AT18" s="349">
        <v>27072</v>
      </c>
      <c r="AU18" s="349">
        <v>26461</v>
      </c>
      <c r="AV18" s="349">
        <v>28154</v>
      </c>
      <c r="AW18" s="349">
        <v>21052</v>
      </c>
      <c r="AX18" s="349">
        <v>25994</v>
      </c>
      <c r="AY18" s="349">
        <v>19342</v>
      </c>
      <c r="AZ18" s="349">
        <v>21715</v>
      </c>
      <c r="BA18" s="349">
        <v>25222</v>
      </c>
      <c r="BB18" s="349">
        <v>21600</v>
      </c>
      <c r="BC18" s="349">
        <v>29181</v>
      </c>
      <c r="BD18" s="349">
        <v>26928</v>
      </c>
      <c r="BE18" s="349">
        <v>14205</v>
      </c>
      <c r="BF18" s="349">
        <v>2848</v>
      </c>
      <c r="BG18" s="59">
        <f ca="1">SUM(OFFSET(BG18,0,-1,):OFFSET(BG18,0,-12))</f>
        <v>262702</v>
      </c>
      <c r="BH18" s="16"/>
      <c r="BI18" s="30"/>
    </row>
    <row r="19" spans="1:61" ht="15" customHeight="1" outlineLevel="1" x14ac:dyDescent="0.2">
      <c r="A19" s="27"/>
      <c r="B19" s="70" t="s">
        <v>25</v>
      </c>
      <c r="C19" s="71">
        <f t="shared" ref="C19:T19" si="3">C14+C15+C16+C17+C18</f>
        <v>18902</v>
      </c>
      <c r="D19" s="71">
        <f t="shared" si="3"/>
        <v>17947</v>
      </c>
      <c r="E19" s="71">
        <f t="shared" si="3"/>
        <v>29031</v>
      </c>
      <c r="F19" s="71">
        <f t="shared" si="3"/>
        <v>22096</v>
      </c>
      <c r="G19" s="71">
        <f t="shared" si="3"/>
        <v>20448</v>
      </c>
      <c r="H19" s="71">
        <f t="shared" si="3"/>
        <v>29211</v>
      </c>
      <c r="I19" s="71">
        <f t="shared" si="3"/>
        <v>21578</v>
      </c>
      <c r="J19" s="71">
        <f t="shared" si="3"/>
        <v>35850</v>
      </c>
      <c r="K19" s="71">
        <f t="shared" si="3"/>
        <v>25360</v>
      </c>
      <c r="L19" s="71">
        <f t="shared" si="3"/>
        <v>29997</v>
      </c>
      <c r="M19" s="71">
        <f t="shared" si="3"/>
        <v>29367</v>
      </c>
      <c r="N19" s="71">
        <f t="shared" si="3"/>
        <v>34266</v>
      </c>
      <c r="O19" s="71">
        <f t="shared" si="3"/>
        <v>27201</v>
      </c>
      <c r="P19" s="71">
        <f t="shared" si="3"/>
        <v>23254</v>
      </c>
      <c r="Q19" s="71">
        <f t="shared" si="3"/>
        <v>42734</v>
      </c>
      <c r="R19" s="71">
        <f t="shared" si="3"/>
        <v>19643</v>
      </c>
      <c r="S19" s="71">
        <f t="shared" si="3"/>
        <v>26958</v>
      </c>
      <c r="T19" s="71">
        <f t="shared" si="3"/>
        <v>19851</v>
      </c>
      <c r="U19" s="71">
        <f t="shared" ref="U19:AK19" si="4">U14+U15+U16+U17+U18</f>
        <v>16533</v>
      </c>
      <c r="V19" s="71">
        <f t="shared" si="4"/>
        <v>23057</v>
      </c>
      <c r="W19" s="71">
        <f t="shared" si="4"/>
        <v>28989</v>
      </c>
      <c r="X19" s="71">
        <f t="shared" si="4"/>
        <v>28120</v>
      </c>
      <c r="Y19" s="71">
        <f t="shared" si="4"/>
        <v>25900</v>
      </c>
      <c r="Z19" s="71">
        <f t="shared" si="4"/>
        <v>22887</v>
      </c>
      <c r="AA19" s="71">
        <f t="shared" si="4"/>
        <v>23409</v>
      </c>
      <c r="AB19" s="71">
        <f t="shared" si="4"/>
        <v>19151</v>
      </c>
      <c r="AC19" s="71">
        <f t="shared" si="4"/>
        <v>27609</v>
      </c>
      <c r="AD19" s="71">
        <f t="shared" si="4"/>
        <v>21380</v>
      </c>
      <c r="AE19" s="71">
        <f t="shared" si="4"/>
        <v>25882</v>
      </c>
      <c r="AF19" s="71">
        <f t="shared" si="4"/>
        <v>22803</v>
      </c>
      <c r="AG19" s="71">
        <f t="shared" si="4"/>
        <v>22896</v>
      </c>
      <c r="AH19" s="71">
        <f t="shared" si="4"/>
        <v>27947</v>
      </c>
      <c r="AI19" s="71">
        <f t="shared" si="4"/>
        <v>17755</v>
      </c>
      <c r="AJ19" s="71">
        <f t="shared" si="4"/>
        <v>26231</v>
      </c>
      <c r="AK19" s="71">
        <f t="shared" si="4"/>
        <v>22297</v>
      </c>
      <c r="AL19" s="71">
        <f t="shared" ref="AL19:BF19" si="5">AL14+AL15+AL16+AL17+AL18</f>
        <v>24358</v>
      </c>
      <c r="AM19" s="71">
        <f t="shared" si="5"/>
        <v>22078</v>
      </c>
      <c r="AN19" s="71">
        <f t="shared" si="5"/>
        <v>18857</v>
      </c>
      <c r="AO19" s="71">
        <f t="shared" si="5"/>
        <v>32671</v>
      </c>
      <c r="AP19" s="71">
        <f t="shared" si="5"/>
        <v>26527</v>
      </c>
      <c r="AQ19" s="71">
        <f t="shared" si="5"/>
        <v>32455</v>
      </c>
      <c r="AR19" s="71">
        <f t="shared" si="5"/>
        <v>27166</v>
      </c>
      <c r="AS19" s="71">
        <f t="shared" si="5"/>
        <v>30671</v>
      </c>
      <c r="AT19" s="71">
        <f t="shared" si="5"/>
        <v>28978</v>
      </c>
      <c r="AU19" s="71">
        <f t="shared" si="5"/>
        <v>33222</v>
      </c>
      <c r="AV19" s="71">
        <f t="shared" si="5"/>
        <v>31838</v>
      </c>
      <c r="AW19" s="71">
        <f t="shared" si="5"/>
        <v>24229</v>
      </c>
      <c r="AX19" s="71">
        <f t="shared" si="5"/>
        <v>28216</v>
      </c>
      <c r="AY19" s="71">
        <f t="shared" si="5"/>
        <v>20072</v>
      </c>
      <c r="AZ19" s="71">
        <f t="shared" si="5"/>
        <v>22673</v>
      </c>
      <c r="BA19" s="71">
        <f t="shared" si="5"/>
        <v>30972</v>
      </c>
      <c r="BB19" s="71">
        <f t="shared" si="5"/>
        <v>24651</v>
      </c>
      <c r="BC19" s="71">
        <f t="shared" si="5"/>
        <v>31186</v>
      </c>
      <c r="BD19" s="71">
        <f t="shared" si="5"/>
        <v>29543</v>
      </c>
      <c r="BE19" s="71">
        <f t="shared" si="5"/>
        <v>17883</v>
      </c>
      <c r="BF19" s="71">
        <f t="shared" si="5"/>
        <v>3634</v>
      </c>
      <c r="BG19" s="71">
        <f ca="1">SUM(OFFSET(BG19,0,-1,):OFFSET(BG19,0,-12))</f>
        <v>298119</v>
      </c>
      <c r="BH19" s="16"/>
      <c r="BI19" s="30"/>
    </row>
    <row r="20" spans="1:61" ht="9.75" customHeight="1" outlineLevel="1" thickBot="1" x14ac:dyDescent="0.25">
      <c r="A20" s="21"/>
      <c r="B20" s="127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136"/>
      <c r="BH20" s="16"/>
      <c r="BI20" s="30"/>
    </row>
    <row r="21" spans="1:61" ht="17.25" customHeight="1" outlineLevel="1" thickBot="1" x14ac:dyDescent="0.25">
      <c r="A21" s="221" t="s">
        <v>30</v>
      </c>
      <c r="B21" s="58" t="s">
        <v>14</v>
      </c>
      <c r="C21" s="46">
        <v>1347</v>
      </c>
      <c r="D21" s="46">
        <v>624</v>
      </c>
      <c r="E21" s="46">
        <v>2171</v>
      </c>
      <c r="F21" s="46">
        <v>2374</v>
      </c>
      <c r="G21" s="46">
        <v>980</v>
      </c>
      <c r="H21" s="46">
        <v>2709</v>
      </c>
      <c r="I21" s="46">
        <v>816</v>
      </c>
      <c r="J21" s="46">
        <v>1817</v>
      </c>
      <c r="K21" s="46">
        <v>369</v>
      </c>
      <c r="L21" s="46">
        <v>5043</v>
      </c>
      <c r="M21" s="46">
        <v>735</v>
      </c>
      <c r="N21" s="46">
        <v>1049</v>
      </c>
      <c r="O21" s="46">
        <v>2185</v>
      </c>
      <c r="P21" s="46">
        <v>1208</v>
      </c>
      <c r="Q21" s="46">
        <v>1000</v>
      </c>
      <c r="R21" s="46">
        <v>517</v>
      </c>
      <c r="S21" s="46">
        <v>1948</v>
      </c>
      <c r="T21" s="46">
        <v>2131</v>
      </c>
      <c r="U21" s="46">
        <v>1034</v>
      </c>
      <c r="V21" s="46">
        <v>882</v>
      </c>
      <c r="W21" s="46">
        <v>1129</v>
      </c>
      <c r="X21" s="46">
        <v>2321</v>
      </c>
      <c r="Y21" s="46">
        <v>433</v>
      </c>
      <c r="Z21" s="46">
        <v>783</v>
      </c>
      <c r="AA21" s="46">
        <v>771</v>
      </c>
      <c r="AB21" s="46">
        <v>777</v>
      </c>
      <c r="AC21" s="46">
        <v>236</v>
      </c>
      <c r="AD21" s="46">
        <v>1341</v>
      </c>
      <c r="AE21" s="46">
        <v>1002</v>
      </c>
      <c r="AF21" s="46">
        <v>2340</v>
      </c>
      <c r="AG21" s="46">
        <v>1639</v>
      </c>
      <c r="AH21" s="46">
        <v>498</v>
      </c>
      <c r="AI21" s="46">
        <v>545</v>
      </c>
      <c r="AJ21" s="46">
        <v>3857</v>
      </c>
      <c r="AK21" s="46">
        <v>1040</v>
      </c>
      <c r="AL21" s="46">
        <v>2297</v>
      </c>
      <c r="AM21" s="46">
        <v>1773</v>
      </c>
      <c r="AN21" s="46">
        <v>495</v>
      </c>
      <c r="AO21" s="46">
        <v>148</v>
      </c>
      <c r="AP21" s="46">
        <v>2496</v>
      </c>
      <c r="AQ21" s="46">
        <v>1067</v>
      </c>
      <c r="AR21" s="46">
        <v>612</v>
      </c>
      <c r="AS21" s="46">
        <v>2735</v>
      </c>
      <c r="AT21" s="349">
        <v>1620</v>
      </c>
      <c r="AU21" s="349">
        <v>1242</v>
      </c>
      <c r="AV21" s="349">
        <v>3197</v>
      </c>
      <c r="AW21" s="349">
        <v>1219</v>
      </c>
      <c r="AX21" s="349">
        <v>2232</v>
      </c>
      <c r="AY21" s="349">
        <v>348</v>
      </c>
      <c r="AZ21" s="349">
        <v>1429</v>
      </c>
      <c r="BA21" s="349">
        <v>1239</v>
      </c>
      <c r="BB21" s="349">
        <v>2094</v>
      </c>
      <c r="BC21" s="349">
        <v>1912</v>
      </c>
      <c r="BD21" s="349">
        <v>560</v>
      </c>
      <c r="BE21" s="349">
        <v>437</v>
      </c>
      <c r="BF21" s="349">
        <v>0</v>
      </c>
      <c r="BG21" s="59">
        <f ca="1">SUM(OFFSET(BG21,0,-1,):OFFSET(BG21,0,-12))</f>
        <v>15909</v>
      </c>
      <c r="BH21" s="16"/>
      <c r="BI21" s="30"/>
    </row>
    <row r="22" spans="1:61" ht="15" customHeight="1" outlineLevel="1" x14ac:dyDescent="0.2">
      <c r="A22" s="32"/>
      <c r="B22" s="58" t="s">
        <v>15</v>
      </c>
      <c r="C22" s="46">
        <v>108</v>
      </c>
      <c r="D22" s="46">
        <v>108</v>
      </c>
      <c r="E22" s="46">
        <v>0</v>
      </c>
      <c r="F22" s="46">
        <v>27</v>
      </c>
      <c r="G22" s="46">
        <v>48</v>
      </c>
      <c r="H22" s="46">
        <v>0</v>
      </c>
      <c r="I22" s="46">
        <v>108</v>
      </c>
      <c r="J22" s="46">
        <v>153</v>
      </c>
      <c r="K22" s="46">
        <v>60</v>
      </c>
      <c r="L22" s="46">
        <v>540</v>
      </c>
      <c r="M22" s="46">
        <v>492</v>
      </c>
      <c r="N22" s="46">
        <v>108</v>
      </c>
      <c r="O22" s="46">
        <v>612</v>
      </c>
      <c r="P22" s="46">
        <v>108</v>
      </c>
      <c r="Q22" s="46">
        <v>0</v>
      </c>
      <c r="R22" s="46">
        <v>27</v>
      </c>
      <c r="S22" s="46">
        <v>0</v>
      </c>
      <c r="T22" s="46">
        <v>0</v>
      </c>
      <c r="U22" s="46">
        <v>240</v>
      </c>
      <c r="V22" s="46">
        <v>909</v>
      </c>
      <c r="W22" s="46">
        <v>150</v>
      </c>
      <c r="X22" s="46">
        <v>132</v>
      </c>
      <c r="Y22" s="46">
        <v>864</v>
      </c>
      <c r="Z22" s="46">
        <v>648</v>
      </c>
      <c r="AA22" s="46">
        <v>150</v>
      </c>
      <c r="AB22" s="46">
        <v>0</v>
      </c>
      <c r="AC22" s="46">
        <v>216</v>
      </c>
      <c r="AD22" s="46">
        <v>0</v>
      </c>
      <c r="AE22" s="46">
        <v>80</v>
      </c>
      <c r="AF22" s="46">
        <v>108</v>
      </c>
      <c r="AG22" s="46">
        <v>120</v>
      </c>
      <c r="AH22" s="46">
        <v>1326</v>
      </c>
      <c r="AI22" s="46">
        <v>108</v>
      </c>
      <c r="AJ22" s="46">
        <v>432</v>
      </c>
      <c r="AK22" s="46">
        <v>216</v>
      </c>
      <c r="AL22" s="46">
        <v>216</v>
      </c>
      <c r="AM22" s="46">
        <v>108</v>
      </c>
      <c r="AN22" s="46">
        <v>0</v>
      </c>
      <c r="AO22" s="46">
        <v>0</v>
      </c>
      <c r="AP22" s="46">
        <v>0</v>
      </c>
      <c r="AQ22" s="46">
        <v>0</v>
      </c>
      <c r="AR22" s="46">
        <v>200</v>
      </c>
      <c r="AS22" s="46">
        <v>216</v>
      </c>
      <c r="AT22" s="349">
        <v>140</v>
      </c>
      <c r="AU22" s="349">
        <v>108</v>
      </c>
      <c r="AV22" s="349">
        <v>1296</v>
      </c>
      <c r="AW22" s="349">
        <v>26</v>
      </c>
      <c r="AX22" s="349">
        <v>396</v>
      </c>
      <c r="AY22" s="349">
        <v>0</v>
      </c>
      <c r="AZ22" s="349">
        <v>0</v>
      </c>
      <c r="BA22" s="349">
        <v>0</v>
      </c>
      <c r="BB22" s="349">
        <v>84</v>
      </c>
      <c r="BC22" s="349">
        <v>0</v>
      </c>
      <c r="BD22" s="349">
        <v>60</v>
      </c>
      <c r="BE22" s="349">
        <v>492</v>
      </c>
      <c r="BF22" s="349">
        <v>216</v>
      </c>
      <c r="BG22" s="59">
        <f ca="1">SUM(OFFSET(BG22,0,-1,):OFFSET(BG22,0,-12))</f>
        <v>2678</v>
      </c>
      <c r="BH22" s="16"/>
      <c r="BI22" s="30"/>
    </row>
    <row r="23" spans="1:61" ht="15.6" customHeight="1" outlineLevel="1" x14ac:dyDescent="0.2">
      <c r="A23" s="21"/>
      <c r="B23" s="60" t="s">
        <v>27</v>
      </c>
      <c r="C23" s="46">
        <v>564</v>
      </c>
      <c r="D23" s="46">
        <v>0</v>
      </c>
      <c r="E23" s="46">
        <v>1032</v>
      </c>
      <c r="F23" s="46">
        <v>152</v>
      </c>
      <c r="G23" s="46">
        <v>237</v>
      </c>
      <c r="H23" s="46">
        <v>0</v>
      </c>
      <c r="I23" s="46">
        <v>228</v>
      </c>
      <c r="J23" s="46">
        <v>324</v>
      </c>
      <c r="K23" s="46">
        <v>120</v>
      </c>
      <c r="L23" s="46">
        <v>216</v>
      </c>
      <c r="M23" s="46">
        <v>168</v>
      </c>
      <c r="N23" s="46">
        <v>198</v>
      </c>
      <c r="O23" s="46">
        <v>0</v>
      </c>
      <c r="P23" s="46">
        <v>3504</v>
      </c>
      <c r="Q23" s="46">
        <v>1512</v>
      </c>
      <c r="R23" s="46">
        <v>250</v>
      </c>
      <c r="S23" s="46">
        <v>20</v>
      </c>
      <c r="T23" s="46">
        <v>108</v>
      </c>
      <c r="U23" s="46">
        <v>324</v>
      </c>
      <c r="V23" s="46">
        <v>60</v>
      </c>
      <c r="W23" s="46">
        <v>3898</v>
      </c>
      <c r="X23" s="46">
        <v>1152</v>
      </c>
      <c r="Y23" s="46">
        <v>108</v>
      </c>
      <c r="Z23" s="46">
        <v>960</v>
      </c>
      <c r="AA23" s="46">
        <v>432</v>
      </c>
      <c r="AB23" s="46">
        <v>108</v>
      </c>
      <c r="AC23" s="46">
        <v>792</v>
      </c>
      <c r="AD23" s="46">
        <v>754</v>
      </c>
      <c r="AE23" s="46">
        <v>324</v>
      </c>
      <c r="AF23" s="46">
        <v>4860</v>
      </c>
      <c r="AG23" s="46">
        <v>1320</v>
      </c>
      <c r="AH23" s="46">
        <v>2532</v>
      </c>
      <c r="AI23" s="46">
        <v>1080</v>
      </c>
      <c r="AJ23" s="46">
        <v>432</v>
      </c>
      <c r="AK23" s="46">
        <v>0</v>
      </c>
      <c r="AL23" s="46">
        <v>150</v>
      </c>
      <c r="AM23" s="46">
        <v>54</v>
      </c>
      <c r="AN23" s="46">
        <v>0</v>
      </c>
      <c r="AO23" s="46">
        <v>0</v>
      </c>
      <c r="AP23" s="46">
        <v>0</v>
      </c>
      <c r="AQ23" s="46">
        <v>0</v>
      </c>
      <c r="AR23" s="46">
        <v>108</v>
      </c>
      <c r="AS23" s="46">
        <v>432</v>
      </c>
      <c r="AT23" s="349">
        <v>216</v>
      </c>
      <c r="AU23" s="349">
        <v>0</v>
      </c>
      <c r="AV23" s="349">
        <v>0</v>
      </c>
      <c r="AW23" s="349">
        <v>0</v>
      </c>
      <c r="AX23" s="349">
        <v>0</v>
      </c>
      <c r="AY23" s="349">
        <v>1296</v>
      </c>
      <c r="AZ23" s="349">
        <v>0</v>
      </c>
      <c r="BA23" s="349">
        <v>160</v>
      </c>
      <c r="BB23" s="349">
        <v>0</v>
      </c>
      <c r="BC23" s="349">
        <v>0</v>
      </c>
      <c r="BD23" s="349">
        <v>120</v>
      </c>
      <c r="BE23" s="349">
        <v>120</v>
      </c>
      <c r="BF23" s="349">
        <v>0</v>
      </c>
      <c r="BG23" s="59">
        <f ca="1">SUM(OFFSET(BG23,0,-1,):OFFSET(BG23,0,-12))</f>
        <v>1696</v>
      </c>
      <c r="BH23" s="16"/>
      <c r="BI23" s="30"/>
    </row>
    <row r="24" spans="1:61" ht="18" customHeight="1" outlineLevel="1" x14ac:dyDescent="0.2">
      <c r="A24" s="21"/>
      <c r="B24" s="60" t="s">
        <v>76</v>
      </c>
      <c r="C24" s="46">
        <v>1512</v>
      </c>
      <c r="D24" s="46">
        <v>1080</v>
      </c>
      <c r="E24" s="46">
        <v>432</v>
      </c>
      <c r="F24" s="46">
        <v>0</v>
      </c>
      <c r="G24" s="46">
        <v>700</v>
      </c>
      <c r="H24" s="46">
        <v>216</v>
      </c>
      <c r="I24" s="46">
        <v>0</v>
      </c>
      <c r="J24" s="46">
        <v>1648</v>
      </c>
      <c r="K24" s="46">
        <v>1080</v>
      </c>
      <c r="L24" s="46">
        <v>432</v>
      </c>
      <c r="M24" s="46">
        <v>0</v>
      </c>
      <c r="N24" s="46">
        <v>3240</v>
      </c>
      <c r="O24" s="46">
        <v>0</v>
      </c>
      <c r="P24" s="46">
        <v>432</v>
      </c>
      <c r="Q24" s="46">
        <v>2852</v>
      </c>
      <c r="R24" s="46">
        <v>216</v>
      </c>
      <c r="S24" s="46">
        <v>432</v>
      </c>
      <c r="T24" s="46">
        <v>216</v>
      </c>
      <c r="U24" s="46">
        <v>216</v>
      </c>
      <c r="V24" s="46">
        <v>7803</v>
      </c>
      <c r="W24" s="46">
        <v>2916</v>
      </c>
      <c r="X24" s="46">
        <v>432</v>
      </c>
      <c r="Y24" s="46">
        <v>0</v>
      </c>
      <c r="Z24" s="46">
        <v>864</v>
      </c>
      <c r="AA24" s="46">
        <v>216</v>
      </c>
      <c r="AB24" s="46">
        <v>1728</v>
      </c>
      <c r="AC24" s="46">
        <v>432</v>
      </c>
      <c r="AD24" s="46">
        <v>133</v>
      </c>
      <c r="AE24" s="46">
        <v>540</v>
      </c>
      <c r="AF24" s="46">
        <v>0</v>
      </c>
      <c r="AG24" s="46">
        <v>0</v>
      </c>
      <c r="AH24" s="46">
        <v>1188</v>
      </c>
      <c r="AI24" s="46">
        <v>1512</v>
      </c>
      <c r="AJ24" s="46">
        <v>2700</v>
      </c>
      <c r="AK24" s="46">
        <v>0</v>
      </c>
      <c r="AL24" s="46">
        <v>540</v>
      </c>
      <c r="AM24" s="46">
        <v>648</v>
      </c>
      <c r="AN24" s="46">
        <v>712</v>
      </c>
      <c r="AO24" s="46">
        <v>0</v>
      </c>
      <c r="AP24" s="46">
        <v>216</v>
      </c>
      <c r="AQ24" s="46">
        <v>0</v>
      </c>
      <c r="AR24" s="46">
        <v>216</v>
      </c>
      <c r="AS24" s="46">
        <v>1080</v>
      </c>
      <c r="AT24" s="349">
        <v>585</v>
      </c>
      <c r="AU24" s="349">
        <v>3672</v>
      </c>
      <c r="AV24" s="349">
        <v>432</v>
      </c>
      <c r="AW24" s="349">
        <v>432</v>
      </c>
      <c r="AX24" s="349">
        <v>540</v>
      </c>
      <c r="AY24" s="349">
        <v>0</v>
      </c>
      <c r="AZ24" s="349">
        <v>448</v>
      </c>
      <c r="BA24" s="349">
        <v>432</v>
      </c>
      <c r="BB24" s="349">
        <v>216</v>
      </c>
      <c r="BC24" s="349">
        <v>40</v>
      </c>
      <c r="BD24" s="349">
        <v>0</v>
      </c>
      <c r="BE24" s="349">
        <v>0</v>
      </c>
      <c r="BF24" s="349"/>
      <c r="BG24" s="59">
        <f ca="1">SUM(OFFSET(BG24,0,-1,):OFFSET(BG24,0,-12))</f>
        <v>6212</v>
      </c>
      <c r="BH24" s="16"/>
      <c r="BI24" s="30"/>
    </row>
    <row r="25" spans="1:61" ht="15.75" customHeight="1" outlineLevel="1" x14ac:dyDescent="0.2">
      <c r="A25" s="21"/>
      <c r="B25" s="58" t="s">
        <v>77</v>
      </c>
      <c r="C25" s="46">
        <v>15218</v>
      </c>
      <c r="D25" s="46">
        <v>14534</v>
      </c>
      <c r="E25" s="46">
        <v>13511</v>
      </c>
      <c r="F25" s="46">
        <v>11726</v>
      </c>
      <c r="G25" s="46">
        <v>10105</v>
      </c>
      <c r="H25" s="46">
        <v>15883</v>
      </c>
      <c r="I25" s="46">
        <v>18647</v>
      </c>
      <c r="J25" s="46">
        <v>22912</v>
      </c>
      <c r="K25" s="46">
        <v>27408</v>
      </c>
      <c r="L25" s="46">
        <v>23649</v>
      </c>
      <c r="M25" s="46">
        <v>23532</v>
      </c>
      <c r="N25" s="46">
        <v>20095</v>
      </c>
      <c r="O25" s="46">
        <v>21348</v>
      </c>
      <c r="P25" s="46">
        <v>19818</v>
      </c>
      <c r="Q25" s="46">
        <v>21528</v>
      </c>
      <c r="R25" s="46">
        <v>15170</v>
      </c>
      <c r="S25" s="46">
        <v>21264</v>
      </c>
      <c r="T25" s="46">
        <v>15197</v>
      </c>
      <c r="U25" s="46">
        <v>15644</v>
      </c>
      <c r="V25" s="46">
        <v>22667</v>
      </c>
      <c r="W25" s="46">
        <v>20595</v>
      </c>
      <c r="X25" s="46">
        <v>18780</v>
      </c>
      <c r="Y25" s="46">
        <v>20277</v>
      </c>
      <c r="Z25" s="46">
        <v>22060</v>
      </c>
      <c r="AA25" s="46">
        <v>26257</v>
      </c>
      <c r="AB25" s="46">
        <v>22250</v>
      </c>
      <c r="AC25" s="46">
        <v>31097</v>
      </c>
      <c r="AD25" s="46">
        <v>22446</v>
      </c>
      <c r="AE25" s="46">
        <v>30606</v>
      </c>
      <c r="AF25" s="46">
        <v>18223</v>
      </c>
      <c r="AG25" s="46">
        <v>24746</v>
      </c>
      <c r="AH25" s="46">
        <v>29452</v>
      </c>
      <c r="AI25" s="46">
        <v>19398</v>
      </c>
      <c r="AJ25" s="46">
        <v>18476</v>
      </c>
      <c r="AK25" s="46">
        <v>19017</v>
      </c>
      <c r="AL25" s="46">
        <v>18202</v>
      </c>
      <c r="AM25" s="46">
        <v>13184</v>
      </c>
      <c r="AN25" s="46">
        <v>15360</v>
      </c>
      <c r="AO25" s="46">
        <v>19537</v>
      </c>
      <c r="AP25" s="46">
        <v>19829</v>
      </c>
      <c r="AQ25" s="46">
        <v>25491</v>
      </c>
      <c r="AR25" s="46">
        <v>21710</v>
      </c>
      <c r="AS25" s="46">
        <v>26173</v>
      </c>
      <c r="AT25" s="349">
        <v>32089</v>
      </c>
      <c r="AU25" s="349">
        <v>34250</v>
      </c>
      <c r="AV25" s="349">
        <v>35690</v>
      </c>
      <c r="AW25" s="349">
        <v>44130</v>
      </c>
      <c r="AX25" s="349">
        <v>39280</v>
      </c>
      <c r="AY25" s="349">
        <v>41506</v>
      </c>
      <c r="AZ25" s="349">
        <v>48106</v>
      </c>
      <c r="BA25" s="349">
        <v>60251</v>
      </c>
      <c r="BB25" s="349">
        <v>40963</v>
      </c>
      <c r="BC25" s="349">
        <v>54507</v>
      </c>
      <c r="BD25" s="349">
        <v>49438</v>
      </c>
      <c r="BE25" s="349">
        <v>25112</v>
      </c>
      <c r="BF25" s="349">
        <v>3746</v>
      </c>
      <c r="BG25" s="59">
        <f ca="1">SUM(OFFSET(BG25,0,-1,):OFFSET(BG25,0,-12))</f>
        <v>476979</v>
      </c>
      <c r="BH25" s="16"/>
      <c r="BI25" s="30"/>
    </row>
    <row r="26" spans="1:61" ht="20.100000000000001" customHeight="1" outlineLevel="1" x14ac:dyDescent="0.2">
      <c r="A26" s="21"/>
      <c r="B26" s="70" t="s">
        <v>25</v>
      </c>
      <c r="C26" s="71">
        <f t="shared" ref="C26:T26" si="6">C21+C22+C23+C24+C25</f>
        <v>18749</v>
      </c>
      <c r="D26" s="71">
        <f t="shared" si="6"/>
        <v>16346</v>
      </c>
      <c r="E26" s="71">
        <f t="shared" si="6"/>
        <v>17146</v>
      </c>
      <c r="F26" s="71">
        <f t="shared" si="6"/>
        <v>14279</v>
      </c>
      <c r="G26" s="71">
        <f t="shared" si="6"/>
        <v>12070</v>
      </c>
      <c r="H26" s="71">
        <f t="shared" si="6"/>
        <v>18808</v>
      </c>
      <c r="I26" s="71">
        <f t="shared" si="6"/>
        <v>19799</v>
      </c>
      <c r="J26" s="71">
        <f t="shared" si="6"/>
        <v>26854</v>
      </c>
      <c r="K26" s="71">
        <f t="shared" si="6"/>
        <v>29037</v>
      </c>
      <c r="L26" s="71">
        <f t="shared" si="6"/>
        <v>29880</v>
      </c>
      <c r="M26" s="71">
        <f t="shared" si="6"/>
        <v>24927</v>
      </c>
      <c r="N26" s="71">
        <f t="shared" si="6"/>
        <v>24690</v>
      </c>
      <c r="O26" s="71">
        <f t="shared" si="6"/>
        <v>24145</v>
      </c>
      <c r="P26" s="71">
        <f t="shared" si="6"/>
        <v>25070</v>
      </c>
      <c r="Q26" s="71">
        <f t="shared" si="6"/>
        <v>26892</v>
      </c>
      <c r="R26" s="71">
        <f t="shared" si="6"/>
        <v>16180</v>
      </c>
      <c r="S26" s="71">
        <f t="shared" si="6"/>
        <v>23664</v>
      </c>
      <c r="T26" s="71">
        <f t="shared" si="6"/>
        <v>17652</v>
      </c>
      <c r="U26" s="71">
        <f t="shared" ref="U26:AK26" si="7">U21+U22+U23+U24+U25</f>
        <v>17458</v>
      </c>
      <c r="V26" s="71">
        <f t="shared" si="7"/>
        <v>32321</v>
      </c>
      <c r="W26" s="71">
        <f t="shared" si="7"/>
        <v>28688</v>
      </c>
      <c r="X26" s="71">
        <f t="shared" si="7"/>
        <v>22817</v>
      </c>
      <c r="Y26" s="71">
        <f t="shared" si="7"/>
        <v>21682</v>
      </c>
      <c r="Z26" s="71">
        <f t="shared" si="7"/>
        <v>25315</v>
      </c>
      <c r="AA26" s="71">
        <f t="shared" si="7"/>
        <v>27826</v>
      </c>
      <c r="AB26" s="71">
        <f t="shared" si="7"/>
        <v>24863</v>
      </c>
      <c r="AC26" s="71">
        <f t="shared" si="7"/>
        <v>32773</v>
      </c>
      <c r="AD26" s="71">
        <f t="shared" si="7"/>
        <v>24674</v>
      </c>
      <c r="AE26" s="71">
        <f t="shared" si="7"/>
        <v>32552</v>
      </c>
      <c r="AF26" s="71">
        <f t="shared" si="7"/>
        <v>25531</v>
      </c>
      <c r="AG26" s="71">
        <f t="shared" si="7"/>
        <v>27825</v>
      </c>
      <c r="AH26" s="71">
        <f t="shared" si="7"/>
        <v>34996</v>
      </c>
      <c r="AI26" s="71">
        <f t="shared" si="7"/>
        <v>22643</v>
      </c>
      <c r="AJ26" s="71">
        <f t="shared" si="7"/>
        <v>25897</v>
      </c>
      <c r="AK26" s="71">
        <f t="shared" si="7"/>
        <v>20273</v>
      </c>
      <c r="AL26" s="71">
        <f t="shared" ref="AL26:BF26" si="8">AL21+AL22+AL23+AL24+AL25</f>
        <v>21405</v>
      </c>
      <c r="AM26" s="71">
        <f t="shared" si="8"/>
        <v>15767</v>
      </c>
      <c r="AN26" s="71">
        <f t="shared" si="8"/>
        <v>16567</v>
      </c>
      <c r="AO26" s="71">
        <f t="shared" si="8"/>
        <v>19685</v>
      </c>
      <c r="AP26" s="71">
        <f t="shared" si="8"/>
        <v>22541</v>
      </c>
      <c r="AQ26" s="71">
        <f t="shared" si="8"/>
        <v>26558</v>
      </c>
      <c r="AR26" s="71">
        <f t="shared" si="8"/>
        <v>22846</v>
      </c>
      <c r="AS26" s="71">
        <f t="shared" si="8"/>
        <v>30636</v>
      </c>
      <c r="AT26" s="71">
        <f t="shared" si="8"/>
        <v>34650</v>
      </c>
      <c r="AU26" s="71">
        <f t="shared" si="8"/>
        <v>39272</v>
      </c>
      <c r="AV26" s="71">
        <f t="shared" si="8"/>
        <v>40615</v>
      </c>
      <c r="AW26" s="71">
        <f t="shared" si="8"/>
        <v>45807</v>
      </c>
      <c r="AX26" s="71">
        <f t="shared" si="8"/>
        <v>42448</v>
      </c>
      <c r="AY26" s="71">
        <f t="shared" si="8"/>
        <v>43150</v>
      </c>
      <c r="AZ26" s="71">
        <f t="shared" si="8"/>
        <v>49983</v>
      </c>
      <c r="BA26" s="71">
        <f t="shared" si="8"/>
        <v>62082</v>
      </c>
      <c r="BB26" s="71">
        <f t="shared" si="8"/>
        <v>43357</v>
      </c>
      <c r="BC26" s="71">
        <f t="shared" si="8"/>
        <v>56459</v>
      </c>
      <c r="BD26" s="71">
        <f t="shared" si="8"/>
        <v>50178</v>
      </c>
      <c r="BE26" s="71">
        <f t="shared" si="8"/>
        <v>26161</v>
      </c>
      <c r="BF26" s="71">
        <f t="shared" si="8"/>
        <v>3962</v>
      </c>
      <c r="BG26" s="71">
        <f ca="1">SUM(OFFSET(BG26,0,-1,):OFFSET(BG26,0,-12))</f>
        <v>503474</v>
      </c>
      <c r="BH26" s="16"/>
      <c r="BI26" s="30"/>
    </row>
    <row r="27" spans="1:61" ht="10.5" customHeight="1" outlineLevel="1" thickBot="1" x14ac:dyDescent="0.25">
      <c r="A27" s="21"/>
      <c r="B27" s="127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136"/>
      <c r="BH27" s="16"/>
      <c r="BI27" s="30"/>
    </row>
    <row r="28" spans="1:61" ht="12" customHeight="1" thickBot="1" x14ac:dyDescent="0.25">
      <c r="A28" s="222" t="s">
        <v>31</v>
      </c>
      <c r="B28" s="58" t="s">
        <v>14</v>
      </c>
      <c r="C28" s="46">
        <v>3653</v>
      </c>
      <c r="D28" s="46">
        <v>4481</v>
      </c>
      <c r="E28" s="46">
        <v>3878</v>
      </c>
      <c r="F28" s="46">
        <v>3837</v>
      </c>
      <c r="G28" s="46">
        <v>1852</v>
      </c>
      <c r="H28" s="46">
        <v>7258</v>
      </c>
      <c r="I28" s="46">
        <v>2458</v>
      </c>
      <c r="J28" s="46">
        <v>2618</v>
      </c>
      <c r="K28" s="46">
        <v>5031</v>
      </c>
      <c r="L28" s="46">
        <v>6935</v>
      </c>
      <c r="M28" s="46">
        <v>4960</v>
      </c>
      <c r="N28" s="46">
        <v>3851</v>
      </c>
      <c r="O28" s="46">
        <v>6098</v>
      </c>
      <c r="P28" s="46">
        <v>6928</v>
      </c>
      <c r="Q28" s="46">
        <v>3407</v>
      </c>
      <c r="R28" s="46">
        <v>4436</v>
      </c>
      <c r="S28" s="46">
        <v>4557</v>
      </c>
      <c r="T28" s="46">
        <v>4590</v>
      </c>
      <c r="U28" s="46">
        <v>3367</v>
      </c>
      <c r="V28" s="46">
        <v>3397</v>
      </c>
      <c r="W28" s="46">
        <v>6766</v>
      </c>
      <c r="X28" s="46">
        <v>6800</v>
      </c>
      <c r="Y28" s="46">
        <v>3341</v>
      </c>
      <c r="Z28" s="46">
        <v>5112</v>
      </c>
      <c r="AA28" s="46">
        <v>4162</v>
      </c>
      <c r="AB28" s="46">
        <v>2783</v>
      </c>
      <c r="AC28" s="46">
        <v>4261</v>
      </c>
      <c r="AD28" s="46">
        <v>6774</v>
      </c>
      <c r="AE28" s="46">
        <v>4283</v>
      </c>
      <c r="AF28" s="46">
        <v>4302</v>
      </c>
      <c r="AG28" s="46">
        <v>4372</v>
      </c>
      <c r="AH28" s="46">
        <v>4121</v>
      </c>
      <c r="AI28" s="46">
        <v>4431</v>
      </c>
      <c r="AJ28" s="46">
        <v>7500</v>
      </c>
      <c r="AK28" s="46">
        <v>4547</v>
      </c>
      <c r="AL28" s="46">
        <v>6137</v>
      </c>
      <c r="AM28" s="46">
        <v>4028</v>
      </c>
      <c r="AN28" s="46">
        <v>5247</v>
      </c>
      <c r="AO28" s="46">
        <v>4813</v>
      </c>
      <c r="AP28" s="46">
        <v>3368</v>
      </c>
      <c r="AQ28" s="46">
        <v>5866</v>
      </c>
      <c r="AR28" s="46">
        <v>4222</v>
      </c>
      <c r="AS28" s="46">
        <v>6778</v>
      </c>
      <c r="AT28" s="349">
        <v>7305</v>
      </c>
      <c r="AU28" s="349">
        <v>6861</v>
      </c>
      <c r="AV28" s="349">
        <v>5493</v>
      </c>
      <c r="AW28" s="349">
        <v>4134</v>
      </c>
      <c r="AX28" s="349">
        <v>5008</v>
      </c>
      <c r="AY28" s="349">
        <v>2687</v>
      </c>
      <c r="AZ28" s="349">
        <v>4594</v>
      </c>
      <c r="BA28" s="349">
        <v>3923</v>
      </c>
      <c r="BB28" s="349">
        <v>5712</v>
      </c>
      <c r="BC28" s="349">
        <v>7853</v>
      </c>
      <c r="BD28" s="349">
        <v>4522</v>
      </c>
      <c r="BE28" s="349">
        <v>26661</v>
      </c>
      <c r="BF28" s="349">
        <v>174</v>
      </c>
      <c r="BG28" s="59">
        <f ca="1">SUM(OFFSET(BG28,0,-1,):OFFSET(BG28,0,-12))</f>
        <v>77622</v>
      </c>
      <c r="BH28" s="13">
        <f ca="1">BG28/$BG$33</f>
        <v>0.17262491187727536</v>
      </c>
      <c r="BI28" s="30"/>
    </row>
    <row r="29" spans="1:61" ht="12.75" customHeight="1" x14ac:dyDescent="0.2">
      <c r="A29" s="21"/>
      <c r="B29" s="58" t="s">
        <v>15</v>
      </c>
      <c r="C29" s="46">
        <v>1275</v>
      </c>
      <c r="D29" s="46">
        <v>501</v>
      </c>
      <c r="E29" s="46">
        <v>170</v>
      </c>
      <c r="F29" s="46">
        <v>100</v>
      </c>
      <c r="G29" s="46">
        <v>133</v>
      </c>
      <c r="H29" s="46">
        <v>605</v>
      </c>
      <c r="I29" s="46">
        <v>1300</v>
      </c>
      <c r="J29" s="46">
        <v>1506</v>
      </c>
      <c r="K29" s="46">
        <v>1083</v>
      </c>
      <c r="L29" s="46">
        <v>2454</v>
      </c>
      <c r="M29" s="46">
        <v>1032</v>
      </c>
      <c r="N29" s="46">
        <v>2180</v>
      </c>
      <c r="O29" s="46">
        <v>2284</v>
      </c>
      <c r="P29" s="46">
        <v>1120</v>
      </c>
      <c r="Q29" s="46">
        <v>30</v>
      </c>
      <c r="R29" s="46">
        <v>0</v>
      </c>
      <c r="S29" s="46">
        <v>120</v>
      </c>
      <c r="T29" s="46">
        <v>300</v>
      </c>
      <c r="U29" s="46">
        <v>1327</v>
      </c>
      <c r="V29" s="46">
        <v>2396</v>
      </c>
      <c r="W29" s="46">
        <v>740</v>
      </c>
      <c r="X29" s="46">
        <v>674</v>
      </c>
      <c r="Y29" s="46">
        <v>816</v>
      </c>
      <c r="Z29" s="46">
        <v>1620</v>
      </c>
      <c r="AA29" s="46">
        <v>1300</v>
      </c>
      <c r="AB29" s="46">
        <v>30</v>
      </c>
      <c r="AC29" s="46">
        <v>72</v>
      </c>
      <c r="AD29" s="46">
        <v>48</v>
      </c>
      <c r="AE29" s="46">
        <v>395</v>
      </c>
      <c r="AF29" s="46">
        <v>492</v>
      </c>
      <c r="AG29" s="46">
        <v>1434</v>
      </c>
      <c r="AH29" s="46">
        <v>1904</v>
      </c>
      <c r="AI29" s="46">
        <v>1000</v>
      </c>
      <c r="AJ29" s="46">
        <v>300</v>
      </c>
      <c r="AK29" s="46">
        <v>306</v>
      </c>
      <c r="AL29" s="46">
        <v>1549</v>
      </c>
      <c r="AM29" s="46">
        <v>582</v>
      </c>
      <c r="AN29" s="46">
        <v>496</v>
      </c>
      <c r="AO29" s="46">
        <v>318</v>
      </c>
      <c r="AP29" s="46">
        <v>70</v>
      </c>
      <c r="AQ29" s="46">
        <v>322</v>
      </c>
      <c r="AR29" s="46">
        <v>0</v>
      </c>
      <c r="AS29" s="46">
        <v>1207</v>
      </c>
      <c r="AT29" s="349">
        <v>731</v>
      </c>
      <c r="AU29" s="349">
        <v>1094</v>
      </c>
      <c r="AV29" s="349">
        <v>310</v>
      </c>
      <c r="AW29" s="349">
        <v>324</v>
      </c>
      <c r="AX29" s="349">
        <v>360</v>
      </c>
      <c r="AY29" s="349">
        <v>108</v>
      </c>
      <c r="AZ29" s="349">
        <v>544</v>
      </c>
      <c r="BA29" s="349">
        <v>120</v>
      </c>
      <c r="BB29" s="349">
        <v>16</v>
      </c>
      <c r="BC29" s="349">
        <v>0</v>
      </c>
      <c r="BD29" s="349">
        <v>146</v>
      </c>
      <c r="BE29" s="349">
        <v>1570</v>
      </c>
      <c r="BF29" s="349">
        <v>284</v>
      </c>
      <c r="BG29" s="59">
        <f ca="1">SUM(OFFSET(BG29,0,-1,):OFFSET(BG29,0,-12))</f>
        <v>4876</v>
      </c>
      <c r="BH29" s="13">
        <f ca="1">BG29/$BG$33</f>
        <v>1.0843820956862675E-2</v>
      </c>
    </row>
    <row r="30" spans="1:61" ht="14.25" customHeight="1" x14ac:dyDescent="0.2">
      <c r="A30" s="19"/>
      <c r="B30" s="60" t="s">
        <v>27</v>
      </c>
      <c r="C30" s="46">
        <v>816</v>
      </c>
      <c r="D30" s="46">
        <v>564</v>
      </c>
      <c r="E30" s="46">
        <v>3846</v>
      </c>
      <c r="F30" s="46">
        <v>296</v>
      </c>
      <c r="G30" s="46">
        <v>477</v>
      </c>
      <c r="H30" s="46">
        <v>540</v>
      </c>
      <c r="I30" s="46">
        <v>3288</v>
      </c>
      <c r="J30" s="46">
        <v>756</v>
      </c>
      <c r="K30" s="46">
        <v>330</v>
      </c>
      <c r="L30" s="46">
        <v>1144</v>
      </c>
      <c r="M30" s="46">
        <v>816</v>
      </c>
      <c r="N30" s="46">
        <v>693</v>
      </c>
      <c r="O30" s="46">
        <v>1296</v>
      </c>
      <c r="P30" s="46">
        <v>6218</v>
      </c>
      <c r="Q30" s="46">
        <v>2352</v>
      </c>
      <c r="R30" s="46">
        <v>540</v>
      </c>
      <c r="S30" s="46">
        <v>138</v>
      </c>
      <c r="T30" s="46">
        <v>364</v>
      </c>
      <c r="U30" s="46">
        <v>690</v>
      </c>
      <c r="V30" s="46">
        <v>324</v>
      </c>
      <c r="W30" s="46">
        <v>4844</v>
      </c>
      <c r="X30" s="46">
        <v>17138</v>
      </c>
      <c r="Y30" s="46">
        <v>1824</v>
      </c>
      <c r="Z30" s="46">
        <v>2049</v>
      </c>
      <c r="AA30" s="46">
        <v>672</v>
      </c>
      <c r="AB30" s="46">
        <v>902</v>
      </c>
      <c r="AC30" s="46">
        <v>2524</v>
      </c>
      <c r="AD30" s="46">
        <v>1706</v>
      </c>
      <c r="AE30" s="46">
        <v>456</v>
      </c>
      <c r="AF30" s="46">
        <v>11016</v>
      </c>
      <c r="AG30" s="46">
        <v>1800</v>
      </c>
      <c r="AH30" s="46">
        <v>5544</v>
      </c>
      <c r="AI30" s="46">
        <v>678</v>
      </c>
      <c r="AJ30" s="46">
        <v>1080</v>
      </c>
      <c r="AK30" s="46">
        <v>108</v>
      </c>
      <c r="AL30" s="46">
        <v>470</v>
      </c>
      <c r="AM30" s="46">
        <v>60</v>
      </c>
      <c r="AN30" s="46">
        <v>0</v>
      </c>
      <c r="AO30" s="46">
        <v>0</v>
      </c>
      <c r="AP30" s="46">
        <v>216</v>
      </c>
      <c r="AQ30" s="46">
        <v>273</v>
      </c>
      <c r="AR30" s="46">
        <v>908</v>
      </c>
      <c r="AS30" s="46">
        <v>1728</v>
      </c>
      <c r="AT30" s="349">
        <v>1356</v>
      </c>
      <c r="AU30" s="349">
        <v>60</v>
      </c>
      <c r="AV30" s="349">
        <v>36</v>
      </c>
      <c r="AW30" s="349">
        <v>0</v>
      </c>
      <c r="AX30" s="349">
        <v>108</v>
      </c>
      <c r="AY30" s="349">
        <v>108</v>
      </c>
      <c r="AZ30" s="349">
        <v>0</v>
      </c>
      <c r="BA30" s="349">
        <v>0</v>
      </c>
      <c r="BB30" s="349">
        <v>42</v>
      </c>
      <c r="BC30" s="349">
        <v>864</v>
      </c>
      <c r="BD30" s="349">
        <v>468</v>
      </c>
      <c r="BE30" s="349">
        <v>10</v>
      </c>
      <c r="BF30" s="349">
        <v>0</v>
      </c>
      <c r="BG30" s="59">
        <f ca="1">SUM(OFFSET(BG30,0,-1,):OFFSET(BG30,0,-12))</f>
        <v>1696</v>
      </c>
      <c r="BH30" s="13">
        <f ca="1">BG30/$BG$33</f>
        <v>3.7717638110826698E-3</v>
      </c>
    </row>
    <row r="31" spans="1:61" ht="16.5" customHeight="1" x14ac:dyDescent="0.2">
      <c r="A31" s="19"/>
      <c r="B31" s="60" t="s">
        <v>76</v>
      </c>
      <c r="C31" s="46">
        <v>864</v>
      </c>
      <c r="D31" s="46">
        <v>1728</v>
      </c>
      <c r="E31" s="46">
        <v>952</v>
      </c>
      <c r="F31" s="46">
        <v>648</v>
      </c>
      <c r="G31" s="46">
        <v>216</v>
      </c>
      <c r="H31" s="46">
        <v>0</v>
      </c>
      <c r="I31" s="46">
        <v>0</v>
      </c>
      <c r="J31" s="46">
        <v>1048</v>
      </c>
      <c r="K31" s="46">
        <v>648</v>
      </c>
      <c r="L31" s="46">
        <v>3456</v>
      </c>
      <c r="M31" s="46">
        <v>2808</v>
      </c>
      <c r="N31" s="46">
        <v>5940</v>
      </c>
      <c r="O31" s="46">
        <v>648</v>
      </c>
      <c r="P31" s="46">
        <v>648</v>
      </c>
      <c r="Q31" s="46">
        <v>2896</v>
      </c>
      <c r="R31" s="46">
        <v>216</v>
      </c>
      <c r="S31" s="46">
        <v>648</v>
      </c>
      <c r="T31" s="46">
        <v>972</v>
      </c>
      <c r="U31" s="46">
        <v>1296</v>
      </c>
      <c r="V31" s="46">
        <v>6630</v>
      </c>
      <c r="W31" s="46">
        <v>1338</v>
      </c>
      <c r="X31" s="46">
        <v>432</v>
      </c>
      <c r="Y31" s="46">
        <v>0</v>
      </c>
      <c r="Z31" s="46">
        <v>432</v>
      </c>
      <c r="AA31" s="46">
        <v>216</v>
      </c>
      <c r="AB31" s="46">
        <v>432</v>
      </c>
      <c r="AC31" s="46">
        <v>412</v>
      </c>
      <c r="AD31" s="46">
        <v>216</v>
      </c>
      <c r="AE31" s="46">
        <v>216</v>
      </c>
      <c r="AF31" s="46">
        <v>540</v>
      </c>
      <c r="AG31" s="46">
        <v>0</v>
      </c>
      <c r="AH31" s="46">
        <v>532</v>
      </c>
      <c r="AI31" s="46">
        <v>1640</v>
      </c>
      <c r="AJ31" s="46">
        <v>324</v>
      </c>
      <c r="AK31" s="46">
        <v>0</v>
      </c>
      <c r="AL31" s="46">
        <v>2268</v>
      </c>
      <c r="AM31" s="46">
        <v>216</v>
      </c>
      <c r="AN31" s="46">
        <v>284</v>
      </c>
      <c r="AO31" s="46">
        <v>648</v>
      </c>
      <c r="AP31" s="46">
        <v>648</v>
      </c>
      <c r="AQ31" s="46">
        <v>0</v>
      </c>
      <c r="AR31" s="46">
        <v>1080</v>
      </c>
      <c r="AS31" s="46">
        <v>0</v>
      </c>
      <c r="AT31" s="349">
        <v>628</v>
      </c>
      <c r="AU31" s="349">
        <v>1270</v>
      </c>
      <c r="AV31" s="349">
        <v>216</v>
      </c>
      <c r="AW31" s="349">
        <v>0</v>
      </c>
      <c r="AX31" s="349">
        <v>864</v>
      </c>
      <c r="AY31" s="349">
        <v>0</v>
      </c>
      <c r="AZ31" s="349">
        <v>864</v>
      </c>
      <c r="BA31" s="349">
        <v>520</v>
      </c>
      <c r="BB31" s="349">
        <v>216</v>
      </c>
      <c r="BC31" s="349">
        <v>216</v>
      </c>
      <c r="BD31" s="349">
        <v>1037</v>
      </c>
      <c r="BE31" s="349">
        <v>0</v>
      </c>
      <c r="BF31" s="349"/>
      <c r="BG31" s="59">
        <f ca="1">SUM(OFFSET(BG31,0,-1,):OFFSET(BG31,0,-12))</f>
        <v>5203</v>
      </c>
      <c r="BH31" s="13">
        <f ca="1">BG31/$BG$33</f>
        <v>1.1571041927513638E-2</v>
      </c>
    </row>
    <row r="32" spans="1:61" ht="16.5" customHeight="1" x14ac:dyDescent="0.2">
      <c r="A32" s="19"/>
      <c r="B32" s="58" t="s">
        <v>77</v>
      </c>
      <c r="C32" s="46">
        <v>32545</v>
      </c>
      <c r="D32" s="46">
        <v>23927</v>
      </c>
      <c r="E32" s="46">
        <v>23349</v>
      </c>
      <c r="F32" s="46">
        <v>25591</v>
      </c>
      <c r="G32" s="46">
        <v>24056</v>
      </c>
      <c r="H32" s="46">
        <v>22787</v>
      </c>
      <c r="I32" s="46">
        <v>23088</v>
      </c>
      <c r="J32" s="46">
        <v>33347</v>
      </c>
      <c r="K32" s="46">
        <v>41756</v>
      </c>
      <c r="L32" s="46">
        <v>38100</v>
      </c>
      <c r="M32" s="46">
        <v>43489</v>
      </c>
      <c r="N32" s="46">
        <v>42446</v>
      </c>
      <c r="O32" s="46">
        <v>40997</v>
      </c>
      <c r="P32" s="46">
        <v>31353</v>
      </c>
      <c r="Q32" s="46">
        <v>36332</v>
      </c>
      <c r="R32" s="46">
        <v>32990</v>
      </c>
      <c r="S32" s="46">
        <v>31576</v>
      </c>
      <c r="T32" s="46">
        <v>29063</v>
      </c>
      <c r="U32" s="46">
        <v>22417</v>
      </c>
      <c r="V32" s="46">
        <v>26566</v>
      </c>
      <c r="W32" s="46">
        <v>33444</v>
      </c>
      <c r="X32" s="46">
        <v>38006</v>
      </c>
      <c r="Y32" s="46">
        <v>29443</v>
      </c>
      <c r="Z32" s="46">
        <v>30492</v>
      </c>
      <c r="AA32" s="46">
        <v>32314</v>
      </c>
      <c r="AB32" s="46">
        <v>35585</v>
      </c>
      <c r="AC32" s="46">
        <v>29027</v>
      </c>
      <c r="AD32" s="46">
        <v>29740</v>
      </c>
      <c r="AE32" s="46">
        <v>34774</v>
      </c>
      <c r="AF32" s="46">
        <v>34426</v>
      </c>
      <c r="AG32" s="46">
        <v>33862</v>
      </c>
      <c r="AH32" s="46">
        <v>40769</v>
      </c>
      <c r="AI32" s="46">
        <v>23107</v>
      </c>
      <c r="AJ32" s="46">
        <v>21106</v>
      </c>
      <c r="AK32" s="46">
        <v>33539</v>
      </c>
      <c r="AL32" s="46">
        <v>28490</v>
      </c>
      <c r="AM32" s="46">
        <v>22453</v>
      </c>
      <c r="AN32" s="46">
        <v>16852</v>
      </c>
      <c r="AO32" s="46">
        <v>32199</v>
      </c>
      <c r="AP32" s="46">
        <v>28414</v>
      </c>
      <c r="AQ32" s="46">
        <v>43502</v>
      </c>
      <c r="AR32" s="46">
        <v>35118</v>
      </c>
      <c r="AS32" s="46">
        <v>33535</v>
      </c>
      <c r="AT32" s="349">
        <v>37754</v>
      </c>
      <c r="AU32" s="349">
        <v>42824</v>
      </c>
      <c r="AV32" s="349">
        <v>28483</v>
      </c>
      <c r="AW32" s="349">
        <v>30166</v>
      </c>
      <c r="AX32" s="349">
        <v>31133</v>
      </c>
      <c r="AY32" s="349">
        <v>28434</v>
      </c>
      <c r="AZ32" s="349">
        <v>33595</v>
      </c>
      <c r="BA32" s="349">
        <v>36153</v>
      </c>
      <c r="BB32" s="349">
        <v>29032</v>
      </c>
      <c r="BC32" s="349">
        <v>37247</v>
      </c>
      <c r="BD32" s="349">
        <v>34609</v>
      </c>
      <c r="BE32" s="349">
        <v>25028</v>
      </c>
      <c r="BF32" s="349">
        <v>3556</v>
      </c>
      <c r="BG32" s="59">
        <f ca="1">SUM(OFFSET(BG32,0,-1,):OFFSET(BG32,0,-12))</f>
        <v>360260</v>
      </c>
      <c r="BH32" s="13">
        <f ca="1">BG32/$BG$33</f>
        <v>0.80118846142726563</v>
      </c>
    </row>
    <row r="33" spans="1:62" ht="17.45" customHeight="1" x14ac:dyDescent="0.2">
      <c r="A33" s="19"/>
      <c r="B33" s="70" t="s">
        <v>25</v>
      </c>
      <c r="C33" s="71">
        <f t="shared" ref="C33:T33" si="9">C28+C29+C30+C31+C32</f>
        <v>39153</v>
      </c>
      <c r="D33" s="71">
        <f t="shared" si="9"/>
        <v>31201</v>
      </c>
      <c r="E33" s="71">
        <f t="shared" si="9"/>
        <v>32195</v>
      </c>
      <c r="F33" s="71">
        <f t="shared" si="9"/>
        <v>30472</v>
      </c>
      <c r="G33" s="71">
        <f t="shared" si="9"/>
        <v>26734</v>
      </c>
      <c r="H33" s="71">
        <f t="shared" si="9"/>
        <v>31190</v>
      </c>
      <c r="I33" s="71">
        <f t="shared" si="9"/>
        <v>30134</v>
      </c>
      <c r="J33" s="71">
        <f t="shared" si="9"/>
        <v>39275</v>
      </c>
      <c r="K33" s="71">
        <f t="shared" si="9"/>
        <v>48848</v>
      </c>
      <c r="L33" s="71">
        <f t="shared" si="9"/>
        <v>52089</v>
      </c>
      <c r="M33" s="71">
        <f t="shared" si="9"/>
        <v>53105</v>
      </c>
      <c r="N33" s="71">
        <f t="shared" si="9"/>
        <v>55110</v>
      </c>
      <c r="O33" s="71">
        <f t="shared" si="9"/>
        <v>51323</v>
      </c>
      <c r="P33" s="71">
        <f t="shared" si="9"/>
        <v>46267</v>
      </c>
      <c r="Q33" s="71">
        <f t="shared" si="9"/>
        <v>45017</v>
      </c>
      <c r="R33" s="71">
        <f t="shared" si="9"/>
        <v>38182</v>
      </c>
      <c r="S33" s="71">
        <f t="shared" si="9"/>
        <v>37039</v>
      </c>
      <c r="T33" s="71">
        <f t="shared" si="9"/>
        <v>35289</v>
      </c>
      <c r="U33" s="71">
        <f t="shared" ref="U33:AK33" si="10">U28+U29+U30+U31+U32</f>
        <v>29097</v>
      </c>
      <c r="V33" s="71">
        <f t="shared" si="10"/>
        <v>39313</v>
      </c>
      <c r="W33" s="71">
        <f t="shared" si="10"/>
        <v>47132</v>
      </c>
      <c r="X33" s="71">
        <f t="shared" si="10"/>
        <v>63050</v>
      </c>
      <c r="Y33" s="71">
        <f t="shared" si="10"/>
        <v>35424</v>
      </c>
      <c r="Z33" s="71">
        <f t="shared" si="10"/>
        <v>39705</v>
      </c>
      <c r="AA33" s="71">
        <f t="shared" si="10"/>
        <v>38664</v>
      </c>
      <c r="AB33" s="71">
        <f t="shared" si="10"/>
        <v>39732</v>
      </c>
      <c r="AC33" s="71">
        <f t="shared" si="10"/>
        <v>36296</v>
      </c>
      <c r="AD33" s="71">
        <f t="shared" si="10"/>
        <v>38484</v>
      </c>
      <c r="AE33" s="71">
        <f t="shared" si="10"/>
        <v>40124</v>
      </c>
      <c r="AF33" s="71">
        <f t="shared" si="10"/>
        <v>50776</v>
      </c>
      <c r="AG33" s="71">
        <f t="shared" si="10"/>
        <v>41468</v>
      </c>
      <c r="AH33" s="71">
        <f t="shared" si="10"/>
        <v>52870</v>
      </c>
      <c r="AI33" s="71">
        <f t="shared" si="10"/>
        <v>30856</v>
      </c>
      <c r="AJ33" s="71">
        <f t="shared" si="10"/>
        <v>30310</v>
      </c>
      <c r="AK33" s="71">
        <f t="shared" si="10"/>
        <v>38500</v>
      </c>
      <c r="AL33" s="71">
        <f t="shared" ref="AL33:BF33" si="11">AL28+AL29+AL30+AL31+AL32</f>
        <v>38914</v>
      </c>
      <c r="AM33" s="71">
        <f t="shared" si="11"/>
        <v>27339</v>
      </c>
      <c r="AN33" s="71">
        <f t="shared" si="11"/>
        <v>22879</v>
      </c>
      <c r="AO33" s="71">
        <f t="shared" si="11"/>
        <v>37978</v>
      </c>
      <c r="AP33" s="71">
        <f t="shared" si="11"/>
        <v>32716</v>
      </c>
      <c r="AQ33" s="71">
        <f t="shared" si="11"/>
        <v>49963</v>
      </c>
      <c r="AR33" s="71">
        <f t="shared" si="11"/>
        <v>41328</v>
      </c>
      <c r="AS33" s="71">
        <f t="shared" si="11"/>
        <v>43248</v>
      </c>
      <c r="AT33" s="71">
        <f t="shared" si="11"/>
        <v>47774</v>
      </c>
      <c r="AU33" s="71">
        <f t="shared" si="11"/>
        <v>52109</v>
      </c>
      <c r="AV33" s="71">
        <f t="shared" si="11"/>
        <v>34538</v>
      </c>
      <c r="AW33" s="71">
        <f t="shared" si="11"/>
        <v>34624</v>
      </c>
      <c r="AX33" s="71">
        <f t="shared" si="11"/>
        <v>37473</v>
      </c>
      <c r="AY33" s="71">
        <f t="shared" si="11"/>
        <v>31337</v>
      </c>
      <c r="AZ33" s="71">
        <f t="shared" si="11"/>
        <v>39597</v>
      </c>
      <c r="BA33" s="71">
        <f t="shared" si="11"/>
        <v>40716</v>
      </c>
      <c r="BB33" s="71">
        <f t="shared" si="11"/>
        <v>35018</v>
      </c>
      <c r="BC33" s="71">
        <f t="shared" si="11"/>
        <v>46180</v>
      </c>
      <c r="BD33" s="71">
        <f t="shared" si="11"/>
        <v>40782</v>
      </c>
      <c r="BE33" s="71">
        <f t="shared" si="11"/>
        <v>53269</v>
      </c>
      <c r="BF33" s="71">
        <f t="shared" si="11"/>
        <v>4014</v>
      </c>
      <c r="BG33" s="71">
        <f ca="1">SUM(OFFSET(BG33,0,-1,):OFFSET(BG33,0,-12))</f>
        <v>449657</v>
      </c>
      <c r="BH33" s="33"/>
      <c r="BI33" s="34"/>
      <c r="BJ33" s="34"/>
    </row>
    <row r="34" spans="1:62" ht="12" customHeight="1" thickBot="1" x14ac:dyDescent="0.25">
      <c r="A34" s="19"/>
      <c r="B34" s="127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125"/>
    </row>
    <row r="35" spans="1:62" ht="15.75" thickBot="1" x14ac:dyDescent="0.25">
      <c r="A35" s="224" t="s">
        <v>32</v>
      </c>
      <c r="B35" s="67" t="s">
        <v>14</v>
      </c>
      <c r="C35" s="105">
        <f t="shared" ref="C35:D40" si="12">IFERROR(C28/C7,"")</f>
        <v>0.44359441408621736</v>
      </c>
      <c r="D35" s="105">
        <f t="shared" si="12"/>
        <v>0.77835678304672573</v>
      </c>
      <c r="E35" s="105">
        <f t="shared" ref="E35:K35" si="13">IFERROR(E28/E7,"")</f>
        <v>0.55077403777872458</v>
      </c>
      <c r="F35" s="105">
        <f t="shared" si="13"/>
        <v>0.6007515265382809</v>
      </c>
      <c r="G35" s="105">
        <f t="shared" si="13"/>
        <v>0.3596814915517576</v>
      </c>
      <c r="H35" s="105">
        <f t="shared" si="13"/>
        <v>0.82929616087751368</v>
      </c>
      <c r="I35" s="105">
        <f t="shared" si="13"/>
        <v>0.46926307751050017</v>
      </c>
      <c r="J35" s="105">
        <f t="shared" si="13"/>
        <v>0.42721932114882505</v>
      </c>
      <c r="K35" s="105">
        <f t="shared" si="13"/>
        <v>0.74094256259204716</v>
      </c>
      <c r="L35" s="105">
        <f t="shared" ref="L35:T35" si="14">IFERROR(L28/L7,"")</f>
        <v>1.1203554119547658</v>
      </c>
      <c r="M35" s="105">
        <f t="shared" si="14"/>
        <v>0.90975788701393989</v>
      </c>
      <c r="N35" s="105">
        <f t="shared" si="14"/>
        <v>0.88999306678992374</v>
      </c>
      <c r="O35" s="105">
        <f t="shared" si="14"/>
        <v>1.3783905967450272</v>
      </c>
      <c r="P35" s="105">
        <f t="shared" si="14"/>
        <v>0.96235588276149464</v>
      </c>
      <c r="Q35" s="105">
        <f t="shared" si="14"/>
        <v>0.56726606726606732</v>
      </c>
      <c r="R35" s="105">
        <f t="shared" si="14"/>
        <v>1.7274143302180685</v>
      </c>
      <c r="S35" s="105">
        <f t="shared" si="14"/>
        <v>0.74025341130604283</v>
      </c>
      <c r="T35" s="105">
        <f t="shared" si="14"/>
        <v>1.2253069941270689</v>
      </c>
      <c r="U35" s="105">
        <f t="shared" ref="U35:AQ35" si="15">IFERROR(U28/U7,"")</f>
        <v>0.84576739512685251</v>
      </c>
      <c r="V35" s="105">
        <f t="shared" si="15"/>
        <v>0.78416435826408126</v>
      </c>
      <c r="W35" s="105">
        <f t="shared" si="15"/>
        <v>1.8420909338415463</v>
      </c>
      <c r="X35" s="105">
        <f t="shared" si="15"/>
        <v>0.94221975890259113</v>
      </c>
      <c r="Y35" s="105">
        <f t="shared" si="15"/>
        <v>0.75690983235160847</v>
      </c>
      <c r="Z35" s="105">
        <f t="shared" si="15"/>
        <v>1.2681716695609031</v>
      </c>
      <c r="AA35" s="105">
        <f t="shared" si="15"/>
        <v>1.0558092338914258</v>
      </c>
      <c r="AB35" s="105">
        <f t="shared" si="15"/>
        <v>0.64302218114602583</v>
      </c>
      <c r="AC35" s="105">
        <f t="shared" si="15"/>
        <v>1.1519329548526629</v>
      </c>
      <c r="AD35" s="105">
        <f t="shared" si="15"/>
        <v>2.1241768579492004</v>
      </c>
      <c r="AE35" s="105">
        <f t="shared" si="15"/>
        <v>1.013967803030303</v>
      </c>
      <c r="AF35" s="105">
        <f t="shared" si="15"/>
        <v>0.71060455896927655</v>
      </c>
      <c r="AG35" s="105">
        <f t="shared" si="15"/>
        <v>1.3809222994314592</v>
      </c>
      <c r="AH35" s="105">
        <f t="shared" si="15"/>
        <v>0.86357921207041077</v>
      </c>
      <c r="AI35" s="105">
        <f t="shared" si="15"/>
        <v>1.2257261410788383</v>
      </c>
      <c r="AJ35" s="105">
        <f t="shared" si="15"/>
        <v>0.88432967810399721</v>
      </c>
      <c r="AK35" s="105">
        <f t="shared" si="15"/>
        <v>0.8805189775367932</v>
      </c>
      <c r="AL35" s="105">
        <f t="shared" si="15"/>
        <v>0.95606792335254709</v>
      </c>
      <c r="AM35" s="105">
        <f t="shared" si="15"/>
        <v>0.68282759789794878</v>
      </c>
      <c r="AN35" s="105">
        <f t="shared" si="15"/>
        <v>1.0021008403361344</v>
      </c>
      <c r="AO35" s="105">
        <f t="shared" si="15"/>
        <v>0.82049096488237294</v>
      </c>
      <c r="AP35" s="105">
        <f t="shared" si="15"/>
        <v>0.55559221379082813</v>
      </c>
      <c r="AQ35" s="105">
        <f t="shared" si="15"/>
        <v>1.8971539456662354</v>
      </c>
      <c r="AR35" s="105">
        <f t="shared" ref="AR35:AS35" si="16">IFERROR(AR28/AR7,"")</f>
        <v>0.82768084689276611</v>
      </c>
      <c r="AS35" s="105">
        <f t="shared" si="16"/>
        <v>1.3960865087538621</v>
      </c>
      <c r="AT35" s="105">
        <f t="shared" ref="AT35:AU35" si="17">IFERROR(AT28/AT7,"")</f>
        <v>1.3879916397491925</v>
      </c>
      <c r="AU35" s="105">
        <f t="shared" si="17"/>
        <v>1.5199379707576428</v>
      </c>
      <c r="AV35" s="105">
        <f t="shared" ref="AV35:AW35" si="18">IFERROR(AV28/AV7,"")</f>
        <v>0.86928311441683814</v>
      </c>
      <c r="AW35" s="105">
        <f t="shared" si="18"/>
        <v>1.0788100208768268</v>
      </c>
      <c r="AX35" s="105">
        <f t="shared" ref="AX35:AY35" si="19">IFERROR(AX28/AX7,"")</f>
        <v>0.98660362490149722</v>
      </c>
      <c r="AY35" s="105">
        <f t="shared" si="19"/>
        <v>0.90838404327248146</v>
      </c>
      <c r="AZ35" s="105">
        <f t="shared" ref="AZ35:BA35" si="20">IFERROR(AZ28/AZ7,"")</f>
        <v>1.3733931240657697</v>
      </c>
      <c r="BA35" s="105">
        <f t="shared" si="20"/>
        <v>1.1113314447592069</v>
      </c>
      <c r="BB35" s="105">
        <f t="shared" ref="BB35:BC35" si="21">IFERROR(BB28/BB7,"")</f>
        <v>1.1902479683267346</v>
      </c>
      <c r="BC35" s="105">
        <f t="shared" si="21"/>
        <v>2.1184246021041275</v>
      </c>
      <c r="BD35" s="105">
        <f t="shared" ref="BD35:BE35" si="22">IFERROR(BD28/BD7,"")</f>
        <v>0.95805084745762714</v>
      </c>
      <c r="BE35" s="105">
        <f t="shared" si="22"/>
        <v>18.248459958932237</v>
      </c>
      <c r="BF35" s="105">
        <f t="shared" ref="BF35" si="23">IFERROR(BF28/BF7,"")</f>
        <v>0.13171839515518546</v>
      </c>
      <c r="BG35" s="64">
        <f t="shared" ref="BG35:BG40" ca="1" si="24">BG28/BG7</f>
        <v>1.7029090430433065</v>
      </c>
    </row>
    <row r="36" spans="1:62" ht="15" x14ac:dyDescent="0.2">
      <c r="B36" s="67" t="s">
        <v>15</v>
      </c>
      <c r="C36" s="105">
        <f t="shared" si="12"/>
        <v>0.27035623409669213</v>
      </c>
      <c r="D36" s="105">
        <f t="shared" si="12"/>
        <v>0.51649484536082479</v>
      </c>
      <c r="E36" s="105">
        <f t="shared" ref="E36:K36" si="25">IFERROR(E29/E8,"")</f>
        <v>0.21963824289405684</v>
      </c>
      <c r="F36" s="105">
        <f t="shared" si="25"/>
        <v>0.18726591760299627</v>
      </c>
      <c r="G36" s="105">
        <f t="shared" si="25"/>
        <v>0.1196043165467626</v>
      </c>
      <c r="H36" s="105">
        <f t="shared" si="25"/>
        <v>0.42130919220055713</v>
      </c>
      <c r="I36" s="105">
        <f t="shared" si="25"/>
        <v>0.68855932203389836</v>
      </c>
      <c r="J36" s="105">
        <f t="shared" si="25"/>
        <v>0.62282878411910669</v>
      </c>
      <c r="K36" s="105">
        <f t="shared" si="25"/>
        <v>0.5944017563117453</v>
      </c>
      <c r="L36" s="105">
        <f t="shared" ref="L36:T36" si="26">IFERROR(L29/L8,"")</f>
        <v>0.59519767159835069</v>
      </c>
      <c r="M36" s="105">
        <f t="shared" si="26"/>
        <v>0.18236437533133062</v>
      </c>
      <c r="N36" s="105">
        <f t="shared" si="26"/>
        <v>0.75799721835883171</v>
      </c>
      <c r="O36" s="105">
        <f t="shared" si="26"/>
        <v>0.68403713686732559</v>
      </c>
      <c r="P36" s="105">
        <f t="shared" si="26"/>
        <v>0.56708860759493673</v>
      </c>
      <c r="Q36" s="105">
        <f t="shared" si="26"/>
        <v>3.5502958579881658E-2</v>
      </c>
      <c r="R36" s="105">
        <f t="shared" si="26"/>
        <v>0</v>
      </c>
      <c r="S36" s="105">
        <f t="shared" si="26"/>
        <v>9.9833610648918464E-2</v>
      </c>
      <c r="T36" s="105">
        <f t="shared" si="26"/>
        <v>0.61224489795918369</v>
      </c>
      <c r="U36" s="105">
        <f t="shared" ref="U36:AQ36" si="27">IFERROR(U29/U8,"")</f>
        <v>0.39517569982132222</v>
      </c>
      <c r="V36" s="105">
        <f t="shared" si="27"/>
        <v>0.82963988919667586</v>
      </c>
      <c r="W36" s="105">
        <f t="shared" si="27"/>
        <v>0.24560238964487222</v>
      </c>
      <c r="X36" s="105">
        <f t="shared" si="27"/>
        <v>0.25338345864661654</v>
      </c>
      <c r="Y36" s="105">
        <f t="shared" si="27"/>
        <v>0.34285714285714286</v>
      </c>
      <c r="Z36" s="105">
        <f t="shared" si="27"/>
        <v>0.78147612156295221</v>
      </c>
      <c r="AA36" s="105">
        <f t="shared" si="27"/>
        <v>0.61494796594134338</v>
      </c>
      <c r="AB36" s="105">
        <f t="shared" si="27"/>
        <v>2.3023791250959325E-2</v>
      </c>
      <c r="AC36" s="105">
        <f t="shared" si="27"/>
        <v>5.1948051948051951E-2</v>
      </c>
      <c r="AD36" s="105">
        <f t="shared" si="27"/>
        <v>8.247422680412371E-2</v>
      </c>
      <c r="AE36" s="105">
        <f t="shared" si="27"/>
        <v>0.34081104400345125</v>
      </c>
      <c r="AF36" s="105">
        <f t="shared" si="27"/>
        <v>0.3271276595744681</v>
      </c>
      <c r="AG36" s="105">
        <f t="shared" si="27"/>
        <v>0.81292517006802723</v>
      </c>
      <c r="AH36" s="105">
        <f t="shared" si="27"/>
        <v>0.54477825464949925</v>
      </c>
      <c r="AI36" s="105">
        <f t="shared" si="27"/>
        <v>0.98135426889106969</v>
      </c>
      <c r="AJ36" s="105">
        <f t="shared" si="27"/>
        <v>0.12599748005039899</v>
      </c>
      <c r="AK36" s="105">
        <f t="shared" si="27"/>
        <v>0.52307692307692311</v>
      </c>
      <c r="AL36" s="105">
        <f t="shared" si="27"/>
        <v>0.93992718446601942</v>
      </c>
      <c r="AM36" s="105">
        <f t="shared" si="27"/>
        <v>0.68551236749116606</v>
      </c>
      <c r="AN36" s="105">
        <f t="shared" si="27"/>
        <v>0.46096654275092935</v>
      </c>
      <c r="AO36" s="105">
        <f t="shared" si="27"/>
        <v>0.41085271317829458</v>
      </c>
      <c r="AP36" s="105">
        <f t="shared" si="27"/>
        <v>8.717310087173101E-2</v>
      </c>
      <c r="AQ36" s="105">
        <f t="shared" si="27"/>
        <v>0.20977198697068403</v>
      </c>
      <c r="AR36" s="105">
        <f t="shared" ref="AR36:AS36" si="28">IFERROR(AR29/AR8,"")</f>
        <v>0</v>
      </c>
      <c r="AS36" s="105">
        <f t="shared" si="28"/>
        <v>0.9726027397260274</v>
      </c>
      <c r="AT36" s="105">
        <f t="shared" ref="AT36:AU36" si="29">IFERROR(AT29/AT8,"")</f>
        <v>0.50940766550522643</v>
      </c>
      <c r="AU36" s="105">
        <f t="shared" si="29"/>
        <v>0.37223545423613474</v>
      </c>
      <c r="AV36" s="105">
        <f t="shared" ref="AV36:AW36" si="30">IFERROR(AV29/AV8,"")</f>
        <v>0.51926298157453932</v>
      </c>
      <c r="AW36" s="105">
        <f t="shared" si="30"/>
        <v>0.57651245551601427</v>
      </c>
      <c r="AX36" s="105">
        <f t="shared" ref="AX36:AY36" si="31">IFERROR(AX29/AX8,"")</f>
        <v>0.20689655172413793</v>
      </c>
      <c r="AY36" s="105">
        <f t="shared" si="31"/>
        <v>6.3754427390791027E-2</v>
      </c>
      <c r="AZ36" s="105">
        <f t="shared" ref="AZ36:BA36" si="32">IFERROR(AZ29/AZ8,"")</f>
        <v>0.44700082169268696</v>
      </c>
      <c r="BA36" s="105">
        <f t="shared" si="32"/>
        <v>0.22181146025878004</v>
      </c>
      <c r="BB36" s="105">
        <f t="shared" ref="BB36:BC36" si="33">IFERROR(BB29/BB8,"")</f>
        <v>2.6186579378068741E-2</v>
      </c>
      <c r="BC36" s="105">
        <f t="shared" si="33"/>
        <v>0</v>
      </c>
      <c r="BD36" s="105">
        <f t="shared" ref="BD36:BE36" si="34">IFERROR(BD29/BD8,"")</f>
        <v>0.12096106048053024</v>
      </c>
      <c r="BE36" s="105">
        <f t="shared" si="34"/>
        <v>0.80886141164348269</v>
      </c>
      <c r="BF36" s="105">
        <f t="shared" ref="BF36" si="35">IFERROR(BF29/BF8,"")</f>
        <v>0.40981240981240979</v>
      </c>
      <c r="BG36" s="64">
        <f t="shared" ca="1" si="24"/>
        <v>0.33466026080988331</v>
      </c>
    </row>
    <row r="37" spans="1:62" ht="20.25" customHeight="1" x14ac:dyDescent="0.2">
      <c r="B37" s="74" t="s">
        <v>27</v>
      </c>
      <c r="C37" s="105">
        <f t="shared" si="12"/>
        <v>0.10299129117758425</v>
      </c>
      <c r="D37" s="105">
        <f t="shared" si="12"/>
        <v>0.13974231912784935</v>
      </c>
      <c r="E37" s="105">
        <f t="shared" ref="E37:K37" si="36">IFERROR(E30/E9,"")</f>
        <v>0.423801652892562</v>
      </c>
      <c r="F37" s="105">
        <f t="shared" si="36"/>
        <v>6.9288389513108617E-2</v>
      </c>
      <c r="G37" s="105">
        <f t="shared" si="36"/>
        <v>0.27476958525345624</v>
      </c>
      <c r="H37" s="105">
        <f t="shared" si="36"/>
        <v>0.12233801540552787</v>
      </c>
      <c r="I37" s="105">
        <f t="shared" si="36"/>
        <v>0.24815094339622643</v>
      </c>
      <c r="J37" s="105">
        <f t="shared" si="36"/>
        <v>0.21301775147928995</v>
      </c>
      <c r="K37" s="105">
        <f t="shared" si="36"/>
        <v>0.10679611650485436</v>
      </c>
      <c r="L37" s="105">
        <f t="shared" ref="L37:T37" si="37">IFERROR(L30/L9,"")</f>
        <v>0.51858567543064371</v>
      </c>
      <c r="M37" s="105">
        <f t="shared" si="37"/>
        <v>0.64761904761904765</v>
      </c>
      <c r="N37" s="105">
        <f t="shared" si="37"/>
        <v>0.33253358925143955</v>
      </c>
      <c r="O37" s="105">
        <f t="shared" si="37"/>
        <v>1.2413793103448276</v>
      </c>
      <c r="P37" s="105">
        <f t="shared" si="37"/>
        <v>0.4361672278338945</v>
      </c>
      <c r="Q37" s="105">
        <f t="shared" si="37"/>
        <v>0.45335389360061679</v>
      </c>
      <c r="R37" s="105">
        <f t="shared" si="37"/>
        <v>1.9565217391304348</v>
      </c>
      <c r="S37" s="105">
        <f t="shared" si="37"/>
        <v>0.2050520059435364</v>
      </c>
      <c r="T37" s="105">
        <f t="shared" si="37"/>
        <v>0.26745040411462162</v>
      </c>
      <c r="U37" s="105">
        <f t="shared" ref="U37:AQ37" si="38">IFERROR(U30/U9,"")</f>
        <v>0.17358490566037735</v>
      </c>
      <c r="V37" s="105">
        <f t="shared" si="38"/>
        <v>0.37894736842105264</v>
      </c>
      <c r="W37" s="105">
        <f t="shared" si="38"/>
        <v>0.85221674876847286</v>
      </c>
      <c r="X37" s="105">
        <f t="shared" si="38"/>
        <v>1.0379118217054264</v>
      </c>
      <c r="Y37" s="105">
        <f t="shared" si="38"/>
        <v>1.4294670846394983</v>
      </c>
      <c r="Z37" s="105">
        <f t="shared" si="38"/>
        <v>1.4258872651356993</v>
      </c>
      <c r="AA37" s="105">
        <f t="shared" si="38"/>
        <v>0.27450980392156865</v>
      </c>
      <c r="AB37" s="105">
        <f t="shared" si="38"/>
        <v>0.33531598513011152</v>
      </c>
      <c r="AC37" s="105">
        <f t="shared" si="38"/>
        <v>1.227626459143969</v>
      </c>
      <c r="AD37" s="105">
        <f t="shared" si="38"/>
        <v>2.0023474178403755</v>
      </c>
      <c r="AE37" s="105">
        <f t="shared" si="38"/>
        <v>1.1875</v>
      </c>
      <c r="AF37" s="105">
        <f t="shared" si="38"/>
        <v>2.0567587752053771</v>
      </c>
      <c r="AG37" s="105">
        <f t="shared" si="38"/>
        <v>1.3215859030837005</v>
      </c>
      <c r="AH37" s="105">
        <f t="shared" si="38"/>
        <v>0.80023094688221708</v>
      </c>
      <c r="AI37" s="105">
        <f t="shared" si="38"/>
        <v>0.36217948717948717</v>
      </c>
      <c r="AJ37" s="105">
        <f t="shared" si="38"/>
        <v>1.1320754716981132</v>
      </c>
      <c r="AK37" s="105">
        <f t="shared" si="38"/>
        <v>0.21995926680244399</v>
      </c>
      <c r="AL37" s="105">
        <f t="shared" si="38"/>
        <v>1.1407766990291262</v>
      </c>
      <c r="AM37" s="105">
        <f t="shared" si="38"/>
        <v>0.14705882352941177</v>
      </c>
      <c r="AN37" s="105">
        <f t="shared" si="38"/>
        <v>0</v>
      </c>
      <c r="AO37" s="105">
        <f t="shared" si="38"/>
        <v>0</v>
      </c>
      <c r="AP37" s="105" t="str">
        <f t="shared" si="38"/>
        <v/>
      </c>
      <c r="AQ37" s="105">
        <f t="shared" si="38"/>
        <v>1.1188524590163935</v>
      </c>
      <c r="AR37" s="105">
        <f t="shared" ref="AR37:AS37" si="39">IFERROR(AR30/AR9,"")</f>
        <v>0.56679151061173538</v>
      </c>
      <c r="AS37" s="105">
        <f t="shared" si="39"/>
        <v>0.69120000000000004</v>
      </c>
      <c r="AT37" s="105">
        <f t="shared" ref="AT37:AU37" si="40">IFERROR(AT30/AT9,"")</f>
        <v>0.50862715678919734</v>
      </c>
      <c r="AU37" s="105">
        <f t="shared" si="40"/>
        <v>4.4843049327354258E-2</v>
      </c>
      <c r="AV37" s="105" t="str">
        <f t="shared" ref="AV37:AW37" si="41">IFERROR(AV30/AV9,"")</f>
        <v/>
      </c>
      <c r="AW37" s="105">
        <f t="shared" si="41"/>
        <v>0</v>
      </c>
      <c r="AX37" s="105" t="str">
        <f t="shared" ref="AX37:AY37" si="42">IFERROR(AX30/AX9,"")</f>
        <v/>
      </c>
      <c r="AY37" s="105">
        <f t="shared" si="42"/>
        <v>6.25E-2</v>
      </c>
      <c r="AZ37" s="105">
        <f t="shared" ref="AZ37:BA37" si="43">IFERROR(AZ30/AZ9,"")</f>
        <v>0</v>
      </c>
      <c r="BA37" s="105">
        <f t="shared" si="43"/>
        <v>0</v>
      </c>
      <c r="BB37" s="105">
        <f t="shared" ref="BB37:BC37" si="44">IFERROR(BB30/BB9,"")</f>
        <v>0.25149700598802394</v>
      </c>
      <c r="BC37" s="105">
        <f t="shared" si="44"/>
        <v>0.36363636363636365</v>
      </c>
      <c r="BD37" s="105">
        <f t="shared" ref="BD37:BE37" si="45">IFERROR(BD30/BD9,"")</f>
        <v>0.48148148148148145</v>
      </c>
      <c r="BE37" s="105">
        <f t="shared" si="45"/>
        <v>2.7777777777777776E-2</v>
      </c>
      <c r="BF37" s="105" t="str">
        <f t="shared" ref="BF37" si="46">IFERROR(BF30/BF9,"")</f>
        <v/>
      </c>
      <c r="BG37" s="64">
        <f t="shared" ca="1" si="24"/>
        <v>0.23229694562388714</v>
      </c>
    </row>
    <row r="38" spans="1:62" ht="15" x14ac:dyDescent="0.2">
      <c r="B38" s="74" t="s">
        <v>76</v>
      </c>
      <c r="C38" s="105">
        <f t="shared" si="12"/>
        <v>0.61538461538461542</v>
      </c>
      <c r="D38" s="105">
        <f t="shared" si="12"/>
        <v>2</v>
      </c>
      <c r="E38" s="105">
        <f t="shared" ref="E38:K38" si="47">IFERROR(E31/E10,"")</f>
        <v>1.4691358024691359</v>
      </c>
      <c r="F38" s="105">
        <f t="shared" si="47"/>
        <v>2.7</v>
      </c>
      <c r="G38" s="105">
        <f t="shared" si="47"/>
        <v>1</v>
      </c>
      <c r="H38" s="105">
        <f t="shared" si="47"/>
        <v>0</v>
      </c>
      <c r="I38" s="105" t="str">
        <f t="shared" si="47"/>
        <v/>
      </c>
      <c r="J38" s="105">
        <f t="shared" si="47"/>
        <v>0.49597728348319925</v>
      </c>
      <c r="K38" s="105">
        <f t="shared" si="47"/>
        <v>0.27</v>
      </c>
      <c r="L38" s="105">
        <f t="shared" ref="L38:T38" si="48">IFERROR(L31/L10,"")</f>
        <v>2.4615384615384617</v>
      </c>
      <c r="M38" s="105">
        <f t="shared" si="48"/>
        <v>1.4444444444444444</v>
      </c>
      <c r="N38" s="105">
        <f t="shared" si="48"/>
        <v>1.6176470588235294</v>
      </c>
      <c r="O38" s="105">
        <f t="shared" si="48"/>
        <v>0.24</v>
      </c>
      <c r="P38" s="105">
        <f t="shared" si="48"/>
        <v>0.6</v>
      </c>
      <c r="Q38" s="105">
        <f t="shared" si="48"/>
        <v>0.68755935422602088</v>
      </c>
      <c r="R38" s="105">
        <f t="shared" si="48"/>
        <v>1</v>
      </c>
      <c r="S38" s="105" t="str">
        <f t="shared" si="48"/>
        <v/>
      </c>
      <c r="T38" s="105">
        <f t="shared" si="48"/>
        <v>0.47368421052631576</v>
      </c>
      <c r="U38" s="105">
        <f t="shared" ref="U38:AQ38" si="49">IFERROR(U31/U10,"")</f>
        <v>1.3333333333333333</v>
      </c>
      <c r="V38" s="105">
        <f t="shared" si="49"/>
        <v>0.42680571649285437</v>
      </c>
      <c r="W38" s="105">
        <f t="shared" si="49"/>
        <v>0.53285543608124253</v>
      </c>
      <c r="X38" s="105">
        <f t="shared" si="49"/>
        <v>0.44444444444444442</v>
      </c>
      <c r="Y38" s="105" t="str">
        <f t="shared" si="49"/>
        <v/>
      </c>
      <c r="Z38" s="105">
        <f t="shared" si="49"/>
        <v>0.16</v>
      </c>
      <c r="AA38" s="105">
        <f t="shared" si="49"/>
        <v>0.1</v>
      </c>
      <c r="AB38" s="105">
        <f t="shared" si="49"/>
        <v>0.15472779369627507</v>
      </c>
      <c r="AC38" s="105">
        <f t="shared" si="49"/>
        <v>1.271604938271605</v>
      </c>
      <c r="AD38" s="105" t="str">
        <f t="shared" si="49"/>
        <v/>
      </c>
      <c r="AE38" s="105">
        <f t="shared" si="49"/>
        <v>0.5</v>
      </c>
      <c r="AF38" s="105">
        <f t="shared" si="49"/>
        <v>7.9225352112676062E-2</v>
      </c>
      <c r="AG38" s="105">
        <f t="shared" si="49"/>
        <v>0</v>
      </c>
      <c r="AH38" s="105">
        <f t="shared" si="49"/>
        <v>0.26494023904382469</v>
      </c>
      <c r="AI38" s="105">
        <f t="shared" si="49"/>
        <v>0.63271604938271608</v>
      </c>
      <c r="AJ38" s="105">
        <f t="shared" si="49"/>
        <v>0.11513859275053305</v>
      </c>
      <c r="AK38" s="105" t="str">
        <f t="shared" si="49"/>
        <v/>
      </c>
      <c r="AL38" s="105">
        <f t="shared" si="49"/>
        <v>0.63636363636363635</v>
      </c>
      <c r="AM38" s="105">
        <f t="shared" si="49"/>
        <v>9.2307692307692313E-2</v>
      </c>
      <c r="AN38" s="105">
        <f t="shared" si="49"/>
        <v>0.43827160493827161</v>
      </c>
      <c r="AO38" s="105">
        <f t="shared" si="49"/>
        <v>3.8571428571428572</v>
      </c>
      <c r="AP38" s="105">
        <f t="shared" si="49"/>
        <v>0.5</v>
      </c>
      <c r="AQ38" s="105" t="str">
        <f t="shared" si="49"/>
        <v/>
      </c>
      <c r="AR38" s="105">
        <f t="shared" ref="AR38:AS38" si="50">IFERROR(AR31/AR10,"")</f>
        <v>0.19230769230769232</v>
      </c>
      <c r="AS38" s="105">
        <f t="shared" si="50"/>
        <v>0</v>
      </c>
      <c r="AT38" s="105">
        <f t="shared" ref="AT38:AU38" si="51">IFERROR(AT31/AT10,"")</f>
        <v>0.44729344729344728</v>
      </c>
      <c r="AU38" s="105">
        <f t="shared" si="51"/>
        <v>0.45227920227920226</v>
      </c>
      <c r="AV38" s="105" t="str">
        <f t="shared" ref="AV38:AW38" si="52">IFERROR(AV31/AV10,"")</f>
        <v/>
      </c>
      <c r="AW38" s="105">
        <f t="shared" si="52"/>
        <v>0</v>
      </c>
      <c r="AX38" s="105">
        <f t="shared" ref="AX38:AY38" si="53">IFERROR(AX31/AX10,"")</f>
        <v>0.61538461538461542</v>
      </c>
      <c r="AY38" s="105">
        <f t="shared" si="53"/>
        <v>0</v>
      </c>
      <c r="AZ38" s="105">
        <f t="shared" ref="AZ38:BA38" si="54">IFERROR(AZ31/AZ10,"")</f>
        <v>4</v>
      </c>
      <c r="BA38" s="105">
        <f t="shared" si="54"/>
        <v>0.8099688473520249</v>
      </c>
      <c r="BB38" s="105" t="str">
        <f t="shared" ref="BB38:BC38" si="55">IFERROR(BB31/BB10,"")</f>
        <v/>
      </c>
      <c r="BC38" s="105">
        <f t="shared" si="55"/>
        <v>0.4</v>
      </c>
      <c r="BD38" s="105">
        <f t="shared" ref="BD38:BE38" si="56">IFERROR(BD31/BD10,"")</f>
        <v>0.4548245614035088</v>
      </c>
      <c r="BE38" s="105">
        <f t="shared" si="56"/>
        <v>0</v>
      </c>
      <c r="BF38" s="105" t="str">
        <f t="shared" ref="BF38" si="57">IFERROR(BF31/BF10,"")</f>
        <v/>
      </c>
      <c r="BG38" s="64">
        <f t="shared" ca="1" si="24"/>
        <v>0.43380023345005836</v>
      </c>
    </row>
    <row r="39" spans="1:62" ht="15" x14ac:dyDescent="0.2">
      <c r="B39" s="67" t="s">
        <v>77</v>
      </c>
      <c r="C39" s="105">
        <f t="shared" si="12"/>
        <v>0.98657087425730572</v>
      </c>
      <c r="D39" s="105">
        <f t="shared" si="12"/>
        <v>0.99467886094367075</v>
      </c>
      <c r="E39" s="105">
        <f t="shared" ref="E39:K39" si="58">IFERROR(E32/E11,"")</f>
        <v>1.023226258819405</v>
      </c>
      <c r="F39" s="105">
        <f t="shared" si="58"/>
        <v>2.0773601753389075</v>
      </c>
      <c r="G39" s="105">
        <f t="shared" si="58"/>
        <v>0.89172257849279013</v>
      </c>
      <c r="H39" s="105">
        <f t="shared" si="58"/>
        <v>0.83097512945809937</v>
      </c>
      <c r="I39" s="105">
        <f t="shared" si="58"/>
        <v>0.9360632475167241</v>
      </c>
      <c r="J39" s="105">
        <f t="shared" si="58"/>
        <v>1.3983143240523315</v>
      </c>
      <c r="K39" s="105">
        <f t="shared" si="58"/>
        <v>1.7482833696198292</v>
      </c>
      <c r="L39" s="105">
        <f t="shared" ref="L39:T39" si="59">IFERROR(L32/L11,"")</f>
        <v>1.406630731743336</v>
      </c>
      <c r="M39" s="105">
        <f t="shared" si="59"/>
        <v>1.2751128833636309</v>
      </c>
      <c r="N39" s="105">
        <f t="shared" si="59"/>
        <v>1.1437270963569734</v>
      </c>
      <c r="O39" s="105">
        <f t="shared" si="59"/>
        <v>1.3290864293587499</v>
      </c>
      <c r="P39" s="105">
        <f t="shared" si="59"/>
        <v>1.1493035190615837</v>
      </c>
      <c r="Q39" s="105">
        <f t="shared" si="59"/>
        <v>2.938768907223166</v>
      </c>
      <c r="R39" s="105">
        <f t="shared" si="59"/>
        <v>2.0167502139625872</v>
      </c>
      <c r="S39" s="105">
        <f t="shared" si="59"/>
        <v>0.75718190974054</v>
      </c>
      <c r="T39" s="105">
        <f t="shared" si="59"/>
        <v>0.71023949169110456</v>
      </c>
      <c r="U39" s="105">
        <f t="shared" ref="U39:AQ39" si="60">IFERROR(U32/U11,"")</f>
        <v>0.68551420445857925</v>
      </c>
      <c r="V39" s="105">
        <f t="shared" si="60"/>
        <v>0.57444968213467107</v>
      </c>
      <c r="W39" s="105">
        <f t="shared" si="60"/>
        <v>0.65384164222873897</v>
      </c>
      <c r="X39" s="105">
        <f t="shared" si="60"/>
        <v>0.7210943725572041</v>
      </c>
      <c r="Y39" s="105">
        <f t="shared" si="60"/>
        <v>0.58609363802850545</v>
      </c>
      <c r="Z39" s="105">
        <f t="shared" si="60"/>
        <v>0.71343004211511463</v>
      </c>
      <c r="AA39" s="105">
        <f t="shared" si="60"/>
        <v>0.7856743417053661</v>
      </c>
      <c r="AB39" s="105">
        <f t="shared" si="60"/>
        <v>0.81342720643701283</v>
      </c>
      <c r="AC39" s="105">
        <f t="shared" si="60"/>
        <v>0.55253740434766052</v>
      </c>
      <c r="AD39" s="105">
        <f t="shared" si="60"/>
        <v>0.62317959893552377</v>
      </c>
      <c r="AE39" s="105">
        <f t="shared" si="60"/>
        <v>0.72163194156221466</v>
      </c>
      <c r="AF39" s="105">
        <f t="shared" si="60"/>
        <v>0.74579722703639517</v>
      </c>
      <c r="AG39" s="105">
        <f t="shared" si="60"/>
        <v>0.86486348427962101</v>
      </c>
      <c r="AH39" s="105">
        <f t="shared" si="60"/>
        <v>0.82985262986484287</v>
      </c>
      <c r="AI39" s="105">
        <f t="shared" si="60"/>
        <v>0.66367004624177839</v>
      </c>
      <c r="AJ39" s="105">
        <f t="shared" si="60"/>
        <v>0.61217623343098293</v>
      </c>
      <c r="AK39" s="105">
        <f t="shared" si="60"/>
        <v>0.91128681665036404</v>
      </c>
      <c r="AL39" s="105">
        <f t="shared" si="60"/>
        <v>0.71591908531222515</v>
      </c>
      <c r="AM39" s="105">
        <f t="shared" si="60"/>
        <v>0.7954158991072694</v>
      </c>
      <c r="AN39" s="105">
        <f t="shared" si="60"/>
        <v>0.60388446928975847</v>
      </c>
      <c r="AO39" s="105">
        <f t="shared" si="60"/>
        <v>0.70676939286184648</v>
      </c>
      <c r="AP39" s="105">
        <f t="shared" si="60"/>
        <v>0.65429341193266866</v>
      </c>
      <c r="AQ39" s="105">
        <f t="shared" si="60"/>
        <v>0.76782688506071728</v>
      </c>
      <c r="AR39" s="105">
        <f t="shared" ref="AR39:AS39" si="61">IFERROR(AR32/AR11,"")</f>
        <v>0.69304546889801077</v>
      </c>
      <c r="AS39" s="105">
        <f t="shared" si="61"/>
        <v>0.74434554857612145</v>
      </c>
      <c r="AT39" s="105">
        <f t="shared" ref="AT39:AU39" si="62">IFERROR(AT32/AT11,"")</f>
        <v>0.78301808528289363</v>
      </c>
      <c r="AU39" s="105">
        <f t="shared" si="62"/>
        <v>0.75150919556366702</v>
      </c>
      <c r="AV39" s="105">
        <f t="shared" ref="AV39:AW39" si="63">IFERROR(AV32/AV11,"")</f>
        <v>0.68157453936348411</v>
      </c>
      <c r="AW39" s="105">
        <f t="shared" si="63"/>
        <v>0.71338031499787169</v>
      </c>
      <c r="AX39" s="105">
        <f t="shared" ref="AX39:AY39" si="64">IFERROR(AX32/AX11,"")</f>
        <v>0.56796497309130711</v>
      </c>
      <c r="AY39" s="105">
        <f t="shared" si="64"/>
        <v>0.57708231855820746</v>
      </c>
      <c r="AZ39" s="105">
        <f t="shared" ref="AZ39:BA39" si="65">IFERROR(AZ32/AZ11,"")</f>
        <v>0.65597297613933692</v>
      </c>
      <c r="BA39" s="105">
        <f t="shared" si="65"/>
        <v>0.59085114728378119</v>
      </c>
      <c r="BB39" s="105">
        <f t="shared" ref="BB39:BC39" si="66">IFERROR(BB32/BB11,"")</f>
        <v>0.63285013623978204</v>
      </c>
      <c r="BC39" s="105">
        <f t="shared" si="66"/>
        <v>0.6447687300927849</v>
      </c>
      <c r="BD39" s="105">
        <f t="shared" ref="BD39:BE39" si="67">IFERROR(BD32/BD11,"")</f>
        <v>0.60149814035941462</v>
      </c>
      <c r="BE39" s="105">
        <f t="shared" si="67"/>
        <v>0.56742541035639793</v>
      </c>
      <c r="BF39" s="105">
        <f t="shared" ref="BF39" si="68">IFERROR(BF32/BF11,"")</f>
        <v>0.50098619329388561</v>
      </c>
      <c r="BG39" s="64">
        <f t="shared" ca="1" si="24"/>
        <v>0.63210606103141409</v>
      </c>
    </row>
    <row r="40" spans="1:62" ht="15" x14ac:dyDescent="0.2">
      <c r="B40" s="72" t="s">
        <v>25</v>
      </c>
      <c r="C40" s="64">
        <f t="shared" si="12"/>
        <v>0.70844642275540115</v>
      </c>
      <c r="D40" s="64">
        <f t="shared" si="12"/>
        <v>0.87441847430076791</v>
      </c>
      <c r="E40" s="64">
        <f t="shared" ref="E40:K40" si="69">IFERROR(E33/E12,"")</f>
        <v>0.79775503630101341</v>
      </c>
      <c r="F40" s="64">
        <f t="shared" si="69"/>
        <v>1.2829235432805659</v>
      </c>
      <c r="G40" s="64">
        <f t="shared" si="69"/>
        <v>0.7597044614947428</v>
      </c>
      <c r="H40" s="64">
        <f t="shared" si="69"/>
        <v>0.70744873888586468</v>
      </c>
      <c r="I40" s="64">
        <f t="shared" si="69"/>
        <v>0.66903487933216399</v>
      </c>
      <c r="J40" s="64">
        <f t="shared" si="69"/>
        <v>1.0320317426949759</v>
      </c>
      <c r="K40" s="64">
        <f t="shared" si="69"/>
        <v>1.2859474543252778</v>
      </c>
      <c r="L40" s="64">
        <f t="shared" ref="L40:T40" si="70">IFERROR(L33/L12,"")</f>
        <v>1.2701845936257894</v>
      </c>
      <c r="M40" s="64">
        <f t="shared" si="70"/>
        <v>1.0967348877553127</v>
      </c>
      <c r="N40" s="64">
        <f t="shared" si="70"/>
        <v>1.1006370953246389</v>
      </c>
      <c r="O40" s="64">
        <f t="shared" si="70"/>
        <v>1.2117913725119827</v>
      </c>
      <c r="P40" s="64">
        <f t="shared" si="70"/>
        <v>0.89335779107935898</v>
      </c>
      <c r="Q40" s="64">
        <f t="shared" si="70"/>
        <v>1.573250856224226</v>
      </c>
      <c r="R40" s="64">
        <f t="shared" si="70"/>
        <v>1.9434010281467908</v>
      </c>
      <c r="S40" s="64">
        <f t="shared" si="70"/>
        <v>0.74475700239277742</v>
      </c>
      <c r="T40" s="64">
        <f t="shared" si="70"/>
        <v>0.72657456402231879</v>
      </c>
      <c r="U40" s="64">
        <f t="shared" ref="U40:AQ40" si="71">IFERROR(U33/U12,"")</f>
        <v>0.64678684953430987</v>
      </c>
      <c r="V40" s="64">
        <f t="shared" si="71"/>
        <v>0.5627800443776394</v>
      </c>
      <c r="W40" s="64">
        <f t="shared" si="71"/>
        <v>0.71378594902394332</v>
      </c>
      <c r="X40" s="64">
        <f t="shared" si="71"/>
        <v>0.78746549764572171</v>
      </c>
      <c r="Y40" s="64">
        <f t="shared" si="71"/>
        <v>0.60755325352450862</v>
      </c>
      <c r="Z40" s="64">
        <f t="shared" si="71"/>
        <v>0.7494196032539967</v>
      </c>
      <c r="AA40" s="64">
        <f t="shared" si="71"/>
        <v>0.74651014615874733</v>
      </c>
      <c r="AB40" s="64">
        <f t="shared" si="71"/>
        <v>0.72424352898286548</v>
      </c>
      <c r="AC40" s="64">
        <f t="shared" si="71"/>
        <v>0.60494341572359545</v>
      </c>
      <c r="AD40" s="64">
        <f t="shared" si="71"/>
        <v>0.73518511443090206</v>
      </c>
      <c r="AE40" s="64">
        <f t="shared" si="71"/>
        <v>0.73774982992259175</v>
      </c>
      <c r="AF40" s="64">
        <f t="shared" si="71"/>
        <v>0.7706176961602671</v>
      </c>
      <c r="AG40" s="64">
        <f t="shared" si="71"/>
        <v>0.80027790107493679</v>
      </c>
      <c r="AH40" s="64">
        <f t="shared" si="71"/>
        <v>0.7970632132788591</v>
      </c>
      <c r="AI40" s="64">
        <f t="shared" si="71"/>
        <v>0.70263008083798251</v>
      </c>
      <c r="AJ40" s="64">
        <f t="shared" si="71"/>
        <v>0.61722361374142176</v>
      </c>
      <c r="AK40" s="64">
        <f t="shared" si="71"/>
        <v>0.89443360282501627</v>
      </c>
      <c r="AL40" s="64">
        <f t="shared" si="71"/>
        <v>0.75068482580346463</v>
      </c>
      <c r="AM40" s="64">
        <f t="shared" si="71"/>
        <v>0.72471105927261159</v>
      </c>
      <c r="AN40" s="64">
        <f t="shared" si="71"/>
        <v>0.65589702425319651</v>
      </c>
      <c r="AO40" s="64">
        <f t="shared" si="71"/>
        <v>0.71492037197394676</v>
      </c>
      <c r="AP40" s="64">
        <f t="shared" si="71"/>
        <v>0.63417849112196634</v>
      </c>
      <c r="AQ40" s="64">
        <f t="shared" si="71"/>
        <v>0.81204999431144054</v>
      </c>
      <c r="AR40" s="64">
        <f t="shared" ref="AR40:AS40" si="72">IFERROR(AR33/AR12,"")</f>
        <v>0.64467218868454301</v>
      </c>
      <c r="AS40" s="64">
        <f t="shared" si="72"/>
        <v>0.7745401794509017</v>
      </c>
      <c r="AT40" s="64">
        <f t="shared" ref="AT40:AU40" si="73">IFERROR(AT33/AT12,"")</f>
        <v>0.80994846059948455</v>
      </c>
      <c r="AU40" s="64">
        <f t="shared" si="73"/>
        <v>0.7597947013108205</v>
      </c>
      <c r="AV40" s="64">
        <f t="shared" ref="AV40:AW40" si="74">IFERROR(AV33/AV12,"")</f>
        <v>0.70911181373958032</v>
      </c>
      <c r="AW40" s="64">
        <f t="shared" si="74"/>
        <v>0.7376853587864326</v>
      </c>
      <c r="AX40" s="64">
        <f t="shared" ref="AX40:AY40" si="75">IFERROR(AX33/AX12,"")</f>
        <v>0.59447925755532638</v>
      </c>
      <c r="AY40" s="64">
        <f t="shared" si="75"/>
        <v>0.54306460557327052</v>
      </c>
      <c r="AZ40" s="64">
        <f t="shared" ref="AZ40:BA40" si="76">IFERROR(AZ33/AZ12,"")</f>
        <v>0.70668546544831523</v>
      </c>
      <c r="BA40" s="64">
        <f t="shared" si="76"/>
        <v>0.61522189147942763</v>
      </c>
      <c r="BB40" s="64">
        <f t="shared" ref="BB40:BC40" si="77">IFERROR(BB33/BB12,"")</f>
        <v>0.68059550649148726</v>
      </c>
      <c r="BC40" s="64">
        <f t="shared" si="77"/>
        <v>0.70807586746193596</v>
      </c>
      <c r="BD40" s="64">
        <f t="shared" ref="BD40:BE40" si="78">IFERROR(BD33/BD12,"")</f>
        <v>0.61126849228832236</v>
      </c>
      <c r="BE40" s="64">
        <f t="shared" si="78"/>
        <v>1.0716814871444091</v>
      </c>
      <c r="BF40" s="64">
        <f t="shared" ref="BF40" si="79">IFERROR(BF33/BF12,"")</f>
        <v>0.44051799824407373</v>
      </c>
      <c r="BG40" s="73">
        <f t="shared" ca="1" si="24"/>
        <v>0.69243728277457217</v>
      </c>
    </row>
    <row r="41" spans="1:62" ht="14.25" customHeight="1" thickBot="1" x14ac:dyDescent="0.25">
      <c r="B41" s="132"/>
      <c r="BG41" s="135"/>
    </row>
    <row r="42" spans="1:62" ht="17.25" customHeight="1" thickBot="1" x14ac:dyDescent="0.25">
      <c r="A42" s="224" t="s">
        <v>93</v>
      </c>
      <c r="B42" s="63" t="s">
        <v>14</v>
      </c>
      <c r="C42" s="105">
        <f t="shared" ref="C42:D47" si="80">IFERROR(C28/(C7+C14+C21+C28),"")</f>
        <v>0.24952185792349726</v>
      </c>
      <c r="D42" s="105">
        <f t="shared" si="80"/>
        <v>0.36543793834610994</v>
      </c>
      <c r="E42" s="105">
        <f t="shared" ref="E42:K42" si="81">IFERROR(E28/(E7+E14+E21+E28),"")</f>
        <v>0.21763286379707053</v>
      </c>
      <c r="F42" s="105">
        <f t="shared" si="81"/>
        <v>0.27428693973836588</v>
      </c>
      <c r="G42" s="105">
        <f t="shared" si="81"/>
        <v>0.19433368310598112</v>
      </c>
      <c r="H42" s="105">
        <f t="shared" si="81"/>
        <v>0.30119931941735484</v>
      </c>
      <c r="I42" s="105">
        <f t="shared" si="81"/>
        <v>0.20700690584470272</v>
      </c>
      <c r="J42" s="105">
        <f t="shared" si="81"/>
        <v>0.2029929440955261</v>
      </c>
      <c r="K42" s="105">
        <f t="shared" si="81"/>
        <v>0.3253993920186275</v>
      </c>
      <c r="L42" s="105">
        <f t="shared" ref="L42:T42" si="82">IFERROR(L28/(L7+L14+L21+L28),"")</f>
        <v>0.29598804950917629</v>
      </c>
      <c r="M42" s="105">
        <f t="shared" si="82"/>
        <v>0.40984961163444061</v>
      </c>
      <c r="N42" s="105">
        <f t="shared" si="82"/>
        <v>0.36054676528414942</v>
      </c>
      <c r="O42" s="105">
        <f t="shared" si="82"/>
        <v>0.38129181516913652</v>
      </c>
      <c r="P42" s="105">
        <f t="shared" si="82"/>
        <v>0.40837017388741526</v>
      </c>
      <c r="Q42" s="105">
        <f t="shared" si="82"/>
        <v>0.23830174162411694</v>
      </c>
      <c r="R42" s="105">
        <f t="shared" si="82"/>
        <v>0.5039763690070439</v>
      </c>
      <c r="S42" s="105">
        <f t="shared" si="82"/>
        <v>0.32680722891566266</v>
      </c>
      <c r="T42" s="105">
        <f t="shared" si="82"/>
        <v>0.36811292004170343</v>
      </c>
      <c r="U42" s="105">
        <f t="shared" ref="U42:AQ42" si="83">IFERROR(U28/(U7+U14+U21+U28),"")</f>
        <v>0.33356449375866853</v>
      </c>
      <c r="V42" s="105">
        <f t="shared" si="83"/>
        <v>0.34181927953310526</v>
      </c>
      <c r="W42" s="105">
        <f t="shared" si="83"/>
        <v>0.50651295104057492</v>
      </c>
      <c r="X42" s="105">
        <f t="shared" si="83"/>
        <v>0.3271904922292258</v>
      </c>
      <c r="Y42" s="105">
        <f t="shared" si="83"/>
        <v>0.36505681818181818</v>
      </c>
      <c r="Z42" s="105">
        <f t="shared" si="83"/>
        <v>0.43377174374204497</v>
      </c>
      <c r="AA42" s="105">
        <f t="shared" si="83"/>
        <v>0.43192195931921962</v>
      </c>
      <c r="AB42" s="105">
        <f t="shared" si="83"/>
        <v>0.31578350164529673</v>
      </c>
      <c r="AC42" s="105">
        <f t="shared" si="83"/>
        <v>0.35038236987089877</v>
      </c>
      <c r="AD42" s="105">
        <f t="shared" si="83"/>
        <v>0.48213523131672598</v>
      </c>
      <c r="AE42" s="105">
        <f t="shared" si="83"/>
        <v>0.38872753675803229</v>
      </c>
      <c r="AF42" s="105">
        <f t="shared" si="83"/>
        <v>0.3150263620386643</v>
      </c>
      <c r="AG42" s="105">
        <f t="shared" si="83"/>
        <v>0.39886871635799653</v>
      </c>
      <c r="AH42" s="105">
        <f t="shared" si="83"/>
        <v>0.39967025506740372</v>
      </c>
      <c r="AI42" s="105">
        <f t="shared" si="83"/>
        <v>0.45025912000812923</v>
      </c>
      <c r="AJ42" s="105">
        <f t="shared" si="83"/>
        <v>0.30682376043200787</v>
      </c>
      <c r="AK42" s="105">
        <f t="shared" si="83"/>
        <v>0.36156170483460559</v>
      </c>
      <c r="AL42" s="105">
        <f t="shared" si="83"/>
        <v>0.35653285307616339</v>
      </c>
      <c r="AM42" s="105">
        <f t="shared" si="83"/>
        <v>0.30880098129408157</v>
      </c>
      <c r="AN42" s="105">
        <f t="shared" si="83"/>
        <v>0.4655723158828749</v>
      </c>
      <c r="AO42" s="105">
        <f t="shared" si="83"/>
        <v>0.23770248913472936</v>
      </c>
      <c r="AP42" s="105">
        <f t="shared" si="83"/>
        <v>0.19427780341485926</v>
      </c>
      <c r="AQ42" s="105">
        <f t="shared" si="83"/>
        <v>0.5340981516889739</v>
      </c>
      <c r="AR42" s="105">
        <f t="shared" ref="AR42:AS42" si="84">IFERROR(AR28/(AR7+AR14+AR21+AR28),"")</f>
        <v>0.31538059311272132</v>
      </c>
      <c r="AS42" s="105">
        <f t="shared" si="84"/>
        <v>0.40470503940769048</v>
      </c>
      <c r="AT42" s="105">
        <f t="shared" ref="AT42:AU42" si="85">IFERROR(AT28/(AT7+AT14+AT21+AT28),"")</f>
        <v>0.47879661794586093</v>
      </c>
      <c r="AU42" s="105">
        <f t="shared" si="85"/>
        <v>0.38538448576082684</v>
      </c>
      <c r="AV42" s="105">
        <f t="shared" ref="AV42:AW42" si="86">IFERROR(AV28/(AV7+AV14+AV21+AV28),"")</f>
        <v>0.2951797517330324</v>
      </c>
      <c r="AW42" s="105">
        <f t="shared" si="86"/>
        <v>0.36218678815489752</v>
      </c>
      <c r="AX42" s="105">
        <f t="shared" ref="AX42:AY42" si="87">IFERROR(AX28/(AX7+AX14+AX21+AX28),"")</f>
        <v>0.36774856807166983</v>
      </c>
      <c r="AY42" s="105">
        <f t="shared" si="87"/>
        <v>0.40399939858667872</v>
      </c>
      <c r="AZ42" s="105">
        <f t="shared" ref="AZ42:BA42" si="88">IFERROR(AZ28/(AZ7+AZ14+AZ21+AZ28),"")</f>
        <v>0.46630125862768979</v>
      </c>
      <c r="BA42" s="105">
        <f t="shared" si="88"/>
        <v>0.28618325065655092</v>
      </c>
      <c r="BB42" s="105">
        <f t="shared" ref="BB42:BC42" si="89">IFERROR(BB28/(BB7+BB14+BB21+BB28),"")</f>
        <v>0.36737844095703626</v>
      </c>
      <c r="BC42" s="105">
        <f t="shared" si="89"/>
        <v>0.51026640675763479</v>
      </c>
      <c r="BD42" s="105">
        <f t="shared" ref="BD42:BE42" si="90">IFERROR(BD28/(BD7+BD14+BD21+BD28),"")</f>
        <v>0.36665855833941458</v>
      </c>
      <c r="BE42" s="105">
        <f t="shared" si="90"/>
        <v>0.8635980824047681</v>
      </c>
      <c r="BF42" s="105">
        <f t="shared" ref="BF42" si="91">IFERROR(BF28/(BF7+BF14+BF21+BF28),"")</f>
        <v>8.6783042394014964E-2</v>
      </c>
      <c r="BG42" s="64">
        <f t="shared" ref="BG42:BG47" ca="1" si="92">BG28/(BG7+BG14+BG21+BG28)</f>
        <v>0.46257814222630106</v>
      </c>
    </row>
    <row r="43" spans="1:62" ht="15" x14ac:dyDescent="0.2">
      <c r="B43" s="63" t="s">
        <v>15</v>
      </c>
      <c r="C43" s="105">
        <f t="shared" si="80"/>
        <v>0.18583296895496285</v>
      </c>
      <c r="D43" s="105">
        <f t="shared" si="80"/>
        <v>0.2407496395963479</v>
      </c>
      <c r="E43" s="105">
        <f t="shared" ref="E43:K43" si="93">IFERROR(E29/(E8+E15+E22+E29),"")</f>
        <v>9.1842247433819552E-2</v>
      </c>
      <c r="F43" s="105">
        <f t="shared" si="93"/>
        <v>8.1566068515497553E-2</v>
      </c>
      <c r="G43" s="105">
        <f t="shared" si="93"/>
        <v>7.6657060518731987E-2</v>
      </c>
      <c r="H43" s="105">
        <f t="shared" si="93"/>
        <v>0.19784172661870503</v>
      </c>
      <c r="I43" s="105">
        <f t="shared" si="93"/>
        <v>0.29878188922086879</v>
      </c>
      <c r="J43" s="105">
        <f t="shared" si="93"/>
        <v>0.32534024627349317</v>
      </c>
      <c r="K43" s="105">
        <f t="shared" si="93"/>
        <v>0.28507501974203736</v>
      </c>
      <c r="L43" s="105">
        <f t="shared" ref="L43:T43" si="94">IFERROR(L29/(L8+L15+L22+L29),"")</f>
        <v>0.34097540641934138</v>
      </c>
      <c r="M43" s="105">
        <f t="shared" si="94"/>
        <v>0.12879071508798204</v>
      </c>
      <c r="N43" s="105">
        <f t="shared" si="94"/>
        <v>0.37521514629948366</v>
      </c>
      <c r="O43" s="105">
        <f t="shared" si="94"/>
        <v>0.32572732458642328</v>
      </c>
      <c r="P43" s="105">
        <f t="shared" si="94"/>
        <v>0.2920469361147327</v>
      </c>
      <c r="Q43" s="105">
        <f t="shared" si="94"/>
        <v>3.0456852791878174E-2</v>
      </c>
      <c r="R43" s="105">
        <f t="shared" si="94"/>
        <v>0</v>
      </c>
      <c r="S43" s="105">
        <f t="shared" si="94"/>
        <v>8.5348506401137975E-2</v>
      </c>
      <c r="T43" s="105">
        <f t="shared" si="94"/>
        <v>0.21246458923512748</v>
      </c>
      <c r="U43" s="105">
        <f t="shared" ref="U43:AQ43" si="95">IFERROR(U29/(U8+U15+U22+U29),"")</f>
        <v>0.19290594563163249</v>
      </c>
      <c r="V43" s="105">
        <f t="shared" si="95"/>
        <v>0.32382754426273819</v>
      </c>
      <c r="W43" s="105">
        <f t="shared" si="95"/>
        <v>0.14039081768165435</v>
      </c>
      <c r="X43" s="105">
        <f t="shared" si="95"/>
        <v>0.14038741928764842</v>
      </c>
      <c r="Y43" s="105">
        <f t="shared" si="95"/>
        <v>0.12354277062831188</v>
      </c>
      <c r="Z43" s="105">
        <f t="shared" si="95"/>
        <v>0.26320064987814784</v>
      </c>
      <c r="AA43" s="105">
        <f t="shared" si="95"/>
        <v>0.32581453634085211</v>
      </c>
      <c r="AB43" s="105">
        <f t="shared" si="95"/>
        <v>1.488833746898263E-2</v>
      </c>
      <c r="AC43" s="105">
        <f t="shared" si="95"/>
        <v>3.222918531781558E-2</v>
      </c>
      <c r="AD43" s="105">
        <f t="shared" si="95"/>
        <v>3.735408560311284E-2</v>
      </c>
      <c r="AE43" s="105">
        <f t="shared" si="95"/>
        <v>0.1036745406824147</v>
      </c>
      <c r="AF43" s="105">
        <f t="shared" si="95"/>
        <v>0.1758398856325947</v>
      </c>
      <c r="AG43" s="105">
        <f t="shared" si="95"/>
        <v>0.28306356099486774</v>
      </c>
      <c r="AH43" s="105">
        <f t="shared" si="95"/>
        <v>0.27134102892974205</v>
      </c>
      <c r="AI43" s="105">
        <f t="shared" si="95"/>
        <v>0.32185387833923401</v>
      </c>
      <c r="AJ43" s="105">
        <f t="shared" si="95"/>
        <v>6.3118030717441612E-2</v>
      </c>
      <c r="AK43" s="105">
        <f t="shared" si="95"/>
        <v>0.23129251700680273</v>
      </c>
      <c r="AL43" s="105">
        <f t="shared" si="95"/>
        <v>0.4538529153237621</v>
      </c>
      <c r="AM43" s="105">
        <f t="shared" si="95"/>
        <v>0.36397748592870544</v>
      </c>
      <c r="AN43" s="105">
        <f t="shared" si="95"/>
        <v>0.29951690821256038</v>
      </c>
      <c r="AO43" s="105">
        <f t="shared" si="95"/>
        <v>0.26433915211970077</v>
      </c>
      <c r="AP43" s="105">
        <f t="shared" si="95"/>
        <v>7.0070070070070073E-2</v>
      </c>
      <c r="AQ43" s="105">
        <f t="shared" si="95"/>
        <v>0.17339795368874528</v>
      </c>
      <c r="AR43" s="105">
        <f t="shared" ref="AR43:AS43" si="96">IFERROR(AR29/(AR8+AR15+AR22+AR29),"")</f>
        <v>0</v>
      </c>
      <c r="AS43" s="105">
        <f t="shared" si="96"/>
        <v>0.45307807807807809</v>
      </c>
      <c r="AT43" s="105">
        <f t="shared" ref="AT43:AU43" si="97">IFERROR(AT29/(AT8+AT15+AT22+AT29),"")</f>
        <v>0.29298597194388776</v>
      </c>
      <c r="AU43" s="105">
        <f t="shared" si="97"/>
        <v>0.24751131221719458</v>
      </c>
      <c r="AV43" s="105">
        <f t="shared" ref="AV43:AW43" si="98">IFERROR(AV29/(AV8+AV15+AV22+AV29),"")</f>
        <v>0.1355487538259729</v>
      </c>
      <c r="AW43" s="105">
        <f t="shared" si="98"/>
        <v>0.3253012048192771</v>
      </c>
      <c r="AX43" s="105">
        <f t="shared" ref="AX43:AY43" si="99">IFERROR(AX29/(AX8+AX15+AX22+AX29),"")</f>
        <v>0.12517385257301808</v>
      </c>
      <c r="AY43" s="105">
        <f t="shared" si="99"/>
        <v>5.8568329718004339E-2</v>
      </c>
      <c r="AZ43" s="105">
        <f t="shared" ref="AZ43:BA43" si="100">IFERROR(AZ29/(AZ8+AZ15+AZ22+AZ29),"")</f>
        <v>0.30171935662784249</v>
      </c>
      <c r="BA43" s="105">
        <f t="shared" si="100"/>
        <v>0.18154311649016641</v>
      </c>
      <c r="BB43" s="105">
        <f t="shared" ref="BB43:BC43" si="101">IFERROR(BB29/(BB8+BB15+BB22+BB29),"")</f>
        <v>2.2503516174402251E-2</v>
      </c>
      <c r="BC43" s="105">
        <f t="shared" si="101"/>
        <v>0</v>
      </c>
      <c r="BD43" s="105">
        <f t="shared" ref="BD43:BE43" si="102">IFERROR(BD29/(BD8+BD15+BD22+BD29),"")</f>
        <v>9.7528390113560459E-2</v>
      </c>
      <c r="BE43" s="105">
        <f t="shared" si="102"/>
        <v>0.30616224648985957</v>
      </c>
      <c r="BF43" s="105">
        <f t="shared" ref="BF43" si="103">IFERROR(BF29/(BF8+BF15+BF22+BF29),"")</f>
        <v>0.1933287950987066</v>
      </c>
      <c r="BG43" s="64">
        <f t="shared" ca="1" si="92"/>
        <v>0.19815499654569838</v>
      </c>
    </row>
    <row r="44" spans="1:62" ht="15" x14ac:dyDescent="0.2">
      <c r="B44" s="65" t="s">
        <v>27</v>
      </c>
      <c r="C44" s="105">
        <f t="shared" si="80"/>
        <v>8.6707044947401973E-2</v>
      </c>
      <c r="D44" s="105">
        <f t="shared" si="80"/>
        <v>0.12260869565217392</v>
      </c>
      <c r="E44" s="105">
        <f t="shared" ref="E44:K44" si="104">IFERROR(E30/(E9+E16+E23+E30),"")</f>
        <v>0.24526497034627895</v>
      </c>
      <c r="F44" s="105">
        <f t="shared" si="104"/>
        <v>6.2711864406779658E-2</v>
      </c>
      <c r="G44" s="105">
        <f t="shared" si="104"/>
        <v>0.16431277988287979</v>
      </c>
      <c r="H44" s="105">
        <f t="shared" si="104"/>
        <v>0.10444874274661509</v>
      </c>
      <c r="I44" s="105">
        <f t="shared" si="104"/>
        <v>0.18933548312795118</v>
      </c>
      <c r="J44" s="105">
        <f t="shared" si="104"/>
        <v>0.15603715170278637</v>
      </c>
      <c r="K44" s="105">
        <f t="shared" si="104"/>
        <v>8.3396512509476883E-2</v>
      </c>
      <c r="L44" s="105">
        <f t="shared" ref="L44:T44" si="105">IFERROR(L30/(L9+L16+L23+L30),"")</f>
        <v>0.24902046147148454</v>
      </c>
      <c r="M44" s="105">
        <f t="shared" si="105"/>
        <v>0.35416666666666669</v>
      </c>
      <c r="N44" s="105">
        <f t="shared" si="105"/>
        <v>0.22796052631578947</v>
      </c>
      <c r="O44" s="105">
        <f t="shared" si="105"/>
        <v>0.52258064516129032</v>
      </c>
      <c r="P44" s="105">
        <f t="shared" si="105"/>
        <v>0.24493815488852122</v>
      </c>
      <c r="Q44" s="105">
        <f t="shared" si="105"/>
        <v>0.23435631725787165</v>
      </c>
      <c r="R44" s="105">
        <f t="shared" si="105"/>
        <v>0.48604860486048607</v>
      </c>
      <c r="S44" s="105">
        <f t="shared" si="105"/>
        <v>0.13649851632047477</v>
      </c>
      <c r="T44" s="105">
        <f t="shared" si="105"/>
        <v>0.19643820831084727</v>
      </c>
      <c r="U44" s="105">
        <f t="shared" ref="U44:AQ44" si="106">IFERROR(U30/(U9+U16+U23+U30),"")</f>
        <v>0.12704842570429017</v>
      </c>
      <c r="V44" s="105">
        <f t="shared" si="106"/>
        <v>0.22268041237113403</v>
      </c>
      <c r="W44" s="105">
        <f t="shared" si="106"/>
        <v>0.26989079563182528</v>
      </c>
      <c r="X44" s="105">
        <f t="shared" si="106"/>
        <v>0.49013327232168391</v>
      </c>
      <c r="Y44" s="105">
        <f t="shared" si="106"/>
        <v>0.55006031363088059</v>
      </c>
      <c r="Z44" s="105">
        <f t="shared" si="106"/>
        <v>0.34252758274824474</v>
      </c>
      <c r="AA44" s="105">
        <f t="shared" si="106"/>
        <v>0.16867469879518071</v>
      </c>
      <c r="AB44" s="105">
        <f t="shared" si="106"/>
        <v>0.22905027932960895</v>
      </c>
      <c r="AC44" s="105">
        <f t="shared" si="106"/>
        <v>0.44033496161898117</v>
      </c>
      <c r="AD44" s="105">
        <f t="shared" si="106"/>
        <v>0.51509661835748788</v>
      </c>
      <c r="AE44" s="105">
        <f t="shared" si="106"/>
        <v>0.2857142857142857</v>
      </c>
      <c r="AF44" s="105">
        <f t="shared" si="106"/>
        <v>0.51689189189189189</v>
      </c>
      <c r="AG44" s="105">
        <f t="shared" si="106"/>
        <v>0.34129692832764508</v>
      </c>
      <c r="AH44" s="105">
        <f t="shared" si="106"/>
        <v>0.30548820806700461</v>
      </c>
      <c r="AI44" s="105">
        <f t="shared" si="106"/>
        <v>0.17573872472783825</v>
      </c>
      <c r="AJ44" s="105">
        <f t="shared" si="106"/>
        <v>0.43795620437956206</v>
      </c>
      <c r="AK44" s="105">
        <f t="shared" si="106"/>
        <v>0.18030050083472454</v>
      </c>
      <c r="AL44" s="105">
        <f t="shared" si="106"/>
        <v>0.43040293040293043</v>
      </c>
      <c r="AM44" s="105">
        <f t="shared" si="106"/>
        <v>0.11494252873563218</v>
      </c>
      <c r="AN44" s="105">
        <f t="shared" si="106"/>
        <v>0</v>
      </c>
      <c r="AO44" s="105">
        <f t="shared" si="106"/>
        <v>0</v>
      </c>
      <c r="AP44" s="105">
        <f t="shared" si="106"/>
        <v>1</v>
      </c>
      <c r="AQ44" s="105">
        <f t="shared" si="106"/>
        <v>0.52804642166344296</v>
      </c>
      <c r="AR44" s="105">
        <f t="shared" ref="AR44:AS44" si="107">IFERROR(AR30/(AR9+AR16+AR23+AR30),"")</f>
        <v>0.33905899925317401</v>
      </c>
      <c r="AS44" s="105">
        <f t="shared" si="107"/>
        <v>0.35438884331419196</v>
      </c>
      <c r="AT44" s="105">
        <f t="shared" ref="AT44:AU44" si="108">IFERROR(AT30/(AT9+AT16+AT23+AT30),"")</f>
        <v>0.30444544229905701</v>
      </c>
      <c r="AU44" s="105">
        <f t="shared" si="108"/>
        <v>4.2918454935622317E-2</v>
      </c>
      <c r="AV44" s="105">
        <f t="shared" ref="AV44:AW44" si="109">IFERROR(AV30/(AV9+AV16+AV23+AV30),"")</f>
        <v>1</v>
      </c>
      <c r="AW44" s="105">
        <f t="shared" si="109"/>
        <v>0</v>
      </c>
      <c r="AX44" s="105">
        <f t="shared" ref="AX44:AY44" si="110">IFERROR(AX30/(AX9+AX16+AX23+AX30),"")</f>
        <v>1</v>
      </c>
      <c r="AY44" s="105">
        <f t="shared" si="110"/>
        <v>3.4155597722960153E-2</v>
      </c>
      <c r="AZ44" s="105">
        <f t="shared" ref="AZ44:BA44" si="111">IFERROR(AZ30/(AZ9+AZ16+AZ23+AZ30),"")</f>
        <v>0</v>
      </c>
      <c r="BA44" s="105">
        <f t="shared" si="111"/>
        <v>0</v>
      </c>
      <c r="BB44" s="105">
        <f t="shared" ref="BB44:BC44" si="112">IFERROR(BB30/(BB9+BB16+BB23+BB30),"")</f>
        <v>0.13249211356466878</v>
      </c>
      <c r="BC44" s="105">
        <f t="shared" si="112"/>
        <v>0.26666666666666666</v>
      </c>
      <c r="BD44" s="105">
        <f t="shared" ref="BD44:BE44" si="113">IFERROR(BD30/(BD9+BD16+BD23+BD30),"")</f>
        <v>0.3</v>
      </c>
      <c r="BE44" s="105">
        <f t="shared" si="113"/>
        <v>1.3698630136986301E-2</v>
      </c>
      <c r="BF44" s="105" t="str">
        <f t="shared" ref="BF44" si="114">IFERROR(BF30/(BF9+BF16+BF23+BF30),"")</f>
        <v/>
      </c>
      <c r="BG44" s="64">
        <f t="shared" ca="1" si="92"/>
        <v>0.15319302682684491</v>
      </c>
    </row>
    <row r="45" spans="1:62" ht="15" x14ac:dyDescent="0.2">
      <c r="B45" s="65" t="s">
        <v>76</v>
      </c>
      <c r="C45" s="105">
        <f t="shared" si="80"/>
        <v>0.20512820512820512</v>
      </c>
      <c r="D45" s="105">
        <f t="shared" si="80"/>
        <v>0.41339712918660287</v>
      </c>
      <c r="E45" s="105">
        <f t="shared" ref="E45:K45" si="115">IFERROR(E31/(E10+E17+E24+E31),"")</f>
        <v>0.37509850275807721</v>
      </c>
      <c r="F45" s="105">
        <f t="shared" si="115"/>
        <v>0.36986301369863012</v>
      </c>
      <c r="G45" s="105">
        <f t="shared" si="115"/>
        <v>0.12134831460674157</v>
      </c>
      <c r="H45" s="105">
        <f t="shared" si="115"/>
        <v>0</v>
      </c>
      <c r="I45" s="105">
        <f t="shared" si="115"/>
        <v>0</v>
      </c>
      <c r="J45" s="105">
        <f t="shared" si="115"/>
        <v>0.17702702702702702</v>
      </c>
      <c r="K45" s="105">
        <f t="shared" si="115"/>
        <v>0.12132559445796667</v>
      </c>
      <c r="L45" s="105">
        <f t="shared" ref="L45:T45" si="116">IFERROR(L31/(L10+L17+L24+L31),"")</f>
        <v>0.48484848484848486</v>
      </c>
      <c r="M45" s="105">
        <f t="shared" si="116"/>
        <v>0.59090909090909094</v>
      </c>
      <c r="N45" s="105">
        <f t="shared" si="116"/>
        <v>0.38155190133607397</v>
      </c>
      <c r="O45" s="105">
        <f t="shared" si="116"/>
        <v>0.14050303555941024</v>
      </c>
      <c r="P45" s="105">
        <f t="shared" si="116"/>
        <v>0.21428571428571427</v>
      </c>
      <c r="Q45" s="105">
        <f t="shared" si="116"/>
        <v>0.25341267063353168</v>
      </c>
      <c r="R45" s="105">
        <f t="shared" si="116"/>
        <v>0.24242424242424243</v>
      </c>
      <c r="S45" s="105">
        <f t="shared" si="116"/>
        <v>0.5</v>
      </c>
      <c r="T45" s="105">
        <f t="shared" si="116"/>
        <v>0.28125</v>
      </c>
      <c r="U45" s="105">
        <f t="shared" ref="U45:AQ45" si="117">IFERROR(U31/(U10+U17+U24+U31),"")</f>
        <v>0.44444444444444442</v>
      </c>
      <c r="V45" s="105">
        <f t="shared" si="117"/>
        <v>0.19499426487456251</v>
      </c>
      <c r="W45" s="105">
        <f t="shared" si="117"/>
        <v>0.15896400142568612</v>
      </c>
      <c r="X45" s="105">
        <f t="shared" si="117"/>
        <v>0.22748815165876776</v>
      </c>
      <c r="Y45" s="105" t="str">
        <f t="shared" si="117"/>
        <v/>
      </c>
      <c r="Z45" s="105">
        <f t="shared" si="117"/>
        <v>9.0376569037656909E-2</v>
      </c>
      <c r="AA45" s="105">
        <f t="shared" si="117"/>
        <v>7.093596059113301E-2</v>
      </c>
      <c r="AB45" s="105">
        <f t="shared" si="117"/>
        <v>7.8774617067833702E-2</v>
      </c>
      <c r="AC45" s="105">
        <f t="shared" si="117"/>
        <v>0.20029168692270297</v>
      </c>
      <c r="AD45" s="105">
        <f t="shared" si="117"/>
        <v>0.61891117478510027</v>
      </c>
      <c r="AE45" s="105">
        <f t="shared" si="117"/>
        <v>0.13333333333333333</v>
      </c>
      <c r="AF45" s="105">
        <f t="shared" si="117"/>
        <v>7.3409461663947795E-2</v>
      </c>
      <c r="AG45" s="105">
        <f t="shared" si="117"/>
        <v>0</v>
      </c>
      <c r="AH45" s="105">
        <f t="shared" si="117"/>
        <v>0.13090551181102361</v>
      </c>
      <c r="AI45" s="105">
        <f t="shared" si="117"/>
        <v>0.22270505160239001</v>
      </c>
      <c r="AJ45" s="105">
        <f t="shared" si="117"/>
        <v>5.2580331061343723E-2</v>
      </c>
      <c r="AK45" s="105" t="str">
        <f t="shared" si="117"/>
        <v/>
      </c>
      <c r="AL45" s="105">
        <f t="shared" si="117"/>
        <v>0.33333333333333331</v>
      </c>
      <c r="AM45" s="105">
        <f t="shared" si="117"/>
        <v>6.741573033707865E-2</v>
      </c>
      <c r="AN45" s="105">
        <f t="shared" si="117"/>
        <v>0.14171656686626746</v>
      </c>
      <c r="AO45" s="105">
        <f t="shared" si="117"/>
        <v>0.6</v>
      </c>
      <c r="AP45" s="105">
        <f t="shared" si="117"/>
        <v>0.27272727272727271</v>
      </c>
      <c r="AQ45" s="105">
        <f t="shared" si="117"/>
        <v>0</v>
      </c>
      <c r="AR45" s="105">
        <f t="shared" ref="AR45:AS45" si="118">IFERROR(AR31/(AR10+AR17+AR24+AR31),"")</f>
        <v>0.15151515151515152</v>
      </c>
      <c r="AS45" s="105">
        <f t="shared" si="118"/>
        <v>0</v>
      </c>
      <c r="AT45" s="105">
        <f t="shared" ref="AT45:AU45" si="119">IFERROR(AT31/(AT10+AT17+AT24+AT31),"")</f>
        <v>0.20596917021974417</v>
      </c>
      <c r="AU45" s="105">
        <f t="shared" si="119"/>
        <v>0.14039354410789298</v>
      </c>
      <c r="AV45" s="105">
        <f t="shared" ref="AV45:AW45" si="120">IFERROR(AV31/(AV10+AV17+AV24+AV31),"")</f>
        <v>0.33333333333333331</v>
      </c>
      <c r="AW45" s="105">
        <f t="shared" si="120"/>
        <v>0</v>
      </c>
      <c r="AX45" s="105">
        <f t="shared" ref="AX45:AY45" si="121">IFERROR(AX31/(AX10+AX17+AX24+AX31),"")</f>
        <v>0.25806451612903225</v>
      </c>
      <c r="AY45" s="105">
        <f t="shared" si="121"/>
        <v>0</v>
      </c>
      <c r="AZ45" s="105">
        <f t="shared" ref="AZ45:BA45" si="122">IFERROR(AZ31/(AZ10+AZ17+AZ24+AZ31),"")</f>
        <v>0.44081632653061226</v>
      </c>
      <c r="BA45" s="105">
        <f t="shared" si="122"/>
        <v>0.22336769759450173</v>
      </c>
      <c r="BB45" s="105">
        <f t="shared" ref="BB45:BC45" si="123">IFERROR(BB31/(BB10+BB17+BB24+BB31),"")</f>
        <v>0.5</v>
      </c>
      <c r="BC45" s="105">
        <f t="shared" si="123"/>
        <v>0.271356783919598</v>
      </c>
      <c r="BD45" s="105">
        <f t="shared" ref="BD45:BE45" si="124">IFERROR(BD31/(BD10+BD17+BD24+BD31),"")</f>
        <v>0.31263189629182997</v>
      </c>
      <c r="BE45" s="105">
        <f t="shared" si="124"/>
        <v>0</v>
      </c>
      <c r="BF45" s="105" t="str">
        <f t="shared" ref="BF45" si="125">IFERROR(BF31/(BF10+BF17+BF24+BF31),"")</f>
        <v/>
      </c>
      <c r="BG45" s="64">
        <f t="shared" ca="1" si="92"/>
        <v>0.19076076993583868</v>
      </c>
    </row>
    <row r="46" spans="1:62" ht="15" x14ac:dyDescent="0.2">
      <c r="B46" s="66" t="s">
        <v>77</v>
      </c>
      <c r="C46" s="105">
        <f t="shared" si="80"/>
        <v>0.33570234976172303</v>
      </c>
      <c r="D46" s="105">
        <f t="shared" si="80"/>
        <v>0.30654811474254673</v>
      </c>
      <c r="E46" s="105">
        <f t="shared" ref="E46:K46" si="126">IFERROR(E32/(E11+E18+E25+E32),"")</f>
        <v>0.28882978723404257</v>
      </c>
      <c r="F46" s="105">
        <f t="shared" si="126"/>
        <v>0.37135767355467841</v>
      </c>
      <c r="G46" s="105">
        <f t="shared" si="126"/>
        <v>0.30646928427650522</v>
      </c>
      <c r="H46" s="105">
        <f t="shared" si="126"/>
        <v>0.25755007007550068</v>
      </c>
      <c r="I46" s="105">
        <f t="shared" si="126"/>
        <v>0.27902592301649648</v>
      </c>
      <c r="J46" s="105">
        <f t="shared" si="126"/>
        <v>0.29842318155784653</v>
      </c>
      <c r="K46" s="105">
        <f t="shared" si="126"/>
        <v>0.37059455237723321</v>
      </c>
      <c r="L46" s="105">
        <f t="shared" ref="L46:T46" si="127">IFERROR(L32/(L11+L18+L25+L32),"")</f>
        <v>0.34440366640753528</v>
      </c>
      <c r="M46" s="105">
        <f t="shared" si="127"/>
        <v>0.33804382467022676</v>
      </c>
      <c r="N46" s="105">
        <f t="shared" si="127"/>
        <v>0.3289418620871371</v>
      </c>
      <c r="O46" s="105">
        <f t="shared" si="127"/>
        <v>0.35672830106591258</v>
      </c>
      <c r="P46" s="105">
        <f t="shared" si="127"/>
        <v>0.32265799466919143</v>
      </c>
      <c r="Q46" s="105">
        <f t="shared" si="127"/>
        <v>0.34111030785552665</v>
      </c>
      <c r="R46" s="105">
        <f t="shared" si="127"/>
        <v>0.40147495497249669</v>
      </c>
      <c r="S46" s="105">
        <f t="shared" si="127"/>
        <v>0.2637113006004827</v>
      </c>
      <c r="T46" s="105">
        <f t="shared" si="127"/>
        <v>0.28445449295788433</v>
      </c>
      <c r="U46" s="105">
        <f t="shared" ref="U46:AQ46" si="128">IFERROR(U32/(U11+U18+U25+U32),"")</f>
        <v>0.27088393450546794</v>
      </c>
      <c r="V46" s="105">
        <f t="shared" si="128"/>
        <v>0.23772068758780526</v>
      </c>
      <c r="W46" s="105">
        <f t="shared" si="128"/>
        <v>0.26575338111660285</v>
      </c>
      <c r="X46" s="105">
        <f t="shared" si="128"/>
        <v>0.28878841989286119</v>
      </c>
      <c r="Y46" s="105">
        <f t="shared" si="128"/>
        <v>0.24086420864045027</v>
      </c>
      <c r="Z46" s="105">
        <f t="shared" si="128"/>
        <v>0.27179862014868167</v>
      </c>
      <c r="AA46" s="105">
        <f t="shared" si="128"/>
        <v>0.26697621388501036</v>
      </c>
      <c r="AB46" s="105">
        <f t="shared" si="128"/>
        <v>0.30066071851025716</v>
      </c>
      <c r="AC46" s="105">
        <f t="shared" si="128"/>
        <v>0.215825358940614</v>
      </c>
      <c r="AD46" s="105">
        <f t="shared" si="128"/>
        <v>0.25227334419109665</v>
      </c>
      <c r="AE46" s="105">
        <f t="shared" si="128"/>
        <v>0.25777421961290131</v>
      </c>
      <c r="AF46" s="105">
        <f t="shared" si="128"/>
        <v>0.2871752948831312</v>
      </c>
      <c r="AG46" s="105">
        <f t="shared" si="128"/>
        <v>0.29107819793179923</v>
      </c>
      <c r="AH46" s="105">
        <f t="shared" si="128"/>
        <v>0.28588959636475836</v>
      </c>
      <c r="AI46" s="105">
        <f t="shared" si="128"/>
        <v>0.25392586731722327</v>
      </c>
      <c r="AJ46" s="105">
        <f t="shared" si="128"/>
        <v>0.2252027315407597</v>
      </c>
      <c r="AK46" s="105">
        <f t="shared" si="128"/>
        <v>0.30596810684571596</v>
      </c>
      <c r="AL46" s="105">
        <f t="shared" si="128"/>
        <v>0.26381339531265913</v>
      </c>
      <c r="AM46" s="105">
        <f t="shared" si="128"/>
        <v>0.26559339476454652</v>
      </c>
      <c r="AN46" s="105">
        <f t="shared" si="128"/>
        <v>0.21539130101356102</v>
      </c>
      <c r="AO46" s="105">
        <f t="shared" si="128"/>
        <v>0.2679476404064276</v>
      </c>
      <c r="AP46" s="105">
        <f t="shared" si="128"/>
        <v>0.25269242740895548</v>
      </c>
      <c r="AQ46" s="105">
        <f t="shared" si="128"/>
        <v>0.27739730394970091</v>
      </c>
      <c r="AR46" s="105">
        <f t="shared" ref="AR46:AS46" si="129">IFERROR(AR32/(AR11+AR18+AR25+AR32),"")</f>
        <v>0.26888092613009923</v>
      </c>
      <c r="AS46" s="105">
        <f t="shared" si="129"/>
        <v>0.25245415399439913</v>
      </c>
      <c r="AT46" s="105">
        <f t="shared" ref="AT46:AU46" si="130">IFERROR(AT32/(AT11+AT18+AT25+AT32),"")</f>
        <v>0.26013739311380751</v>
      </c>
      <c r="AU46" s="105">
        <f t="shared" si="130"/>
        <v>0.26678461739731746</v>
      </c>
      <c r="AV46" s="105">
        <f t="shared" ref="AV46:AW46" si="131">IFERROR(AV32/(AV11+AV18+AV25+AV32),"")</f>
        <v>0.21237427022674232</v>
      </c>
      <c r="AW46" s="105">
        <f t="shared" si="131"/>
        <v>0.21917549442724907</v>
      </c>
      <c r="AX46" s="105">
        <f t="shared" ref="AX46:AY46" si="132">IFERROR(AX32/(AX11+AX18+AX25+AX32),"")</f>
        <v>0.20587612913464973</v>
      </c>
      <c r="AY46" s="105">
        <f t="shared" si="132"/>
        <v>0.20521962556115306</v>
      </c>
      <c r="AZ46" s="105">
        <f t="shared" ref="AZ46:BA46" si="133">IFERROR(AZ32/(AZ11+AZ18+AZ25+AZ32),"")</f>
        <v>0.2172605574597426</v>
      </c>
      <c r="BA46" s="105">
        <f t="shared" si="133"/>
        <v>0.19775837736716007</v>
      </c>
      <c r="BB46" s="105">
        <f t="shared" ref="BB46:BC46" si="134">IFERROR(BB32/(BB11+BB18+BB25+BB32),"")</f>
        <v>0.21118789554084527</v>
      </c>
      <c r="BC46" s="105">
        <f t="shared" si="134"/>
        <v>0.20842962904931647</v>
      </c>
      <c r="BD46" s="105">
        <f t="shared" ref="BD46:BE46" si="135">IFERROR(BD32/(BD11+BD18+BD25+BD32),"")</f>
        <v>0.20537881350400267</v>
      </c>
      <c r="BE46" s="105">
        <f t="shared" si="135"/>
        <v>0.23077277714770453</v>
      </c>
      <c r="BF46" s="105">
        <f t="shared" ref="BF46" si="136">IFERROR(BF32/(BF11+BF18+BF25+BF32),"")</f>
        <v>0.20616883116883117</v>
      </c>
      <c r="BG46" s="64">
        <f t="shared" ca="1" si="92"/>
        <v>0.21574044076300231</v>
      </c>
    </row>
    <row r="47" spans="1:62" ht="15" x14ac:dyDescent="0.2">
      <c r="B47" s="70" t="s">
        <v>25</v>
      </c>
      <c r="C47" s="64">
        <f t="shared" si="80"/>
        <v>0.29645642462330585</v>
      </c>
      <c r="D47" s="64">
        <f t="shared" si="80"/>
        <v>0.30838341108563294</v>
      </c>
      <c r="E47" s="64">
        <f t="shared" ref="E47:K47" si="137">IFERROR(E33/(E12+E19+E26+E33),"")</f>
        <v>0.27116374264080384</v>
      </c>
      <c r="F47" s="64">
        <f t="shared" si="137"/>
        <v>0.33633925319264008</v>
      </c>
      <c r="G47" s="64">
        <f t="shared" si="137"/>
        <v>0.28307320895364352</v>
      </c>
      <c r="H47" s="64">
        <f t="shared" si="137"/>
        <v>0.25296641443019702</v>
      </c>
      <c r="I47" s="64">
        <f t="shared" si="137"/>
        <v>0.25854554190404283</v>
      </c>
      <c r="J47" s="64">
        <f t="shared" si="137"/>
        <v>0.2804655978862427</v>
      </c>
      <c r="K47" s="64">
        <f t="shared" si="137"/>
        <v>0.34587307319214622</v>
      </c>
      <c r="L47" s="64">
        <f t="shared" ref="L47:T47" si="138">IFERROR(L33/(L12+L19+L26+L33),"")</f>
        <v>0.34050661872855043</v>
      </c>
      <c r="M47" s="64">
        <f t="shared" si="138"/>
        <v>0.34080990886920803</v>
      </c>
      <c r="N47" s="64">
        <f t="shared" si="138"/>
        <v>0.33575610617959389</v>
      </c>
      <c r="O47" s="64">
        <f t="shared" si="138"/>
        <v>0.3538980292645254</v>
      </c>
      <c r="P47" s="64">
        <f t="shared" si="138"/>
        <v>0.31607244109549737</v>
      </c>
      <c r="Q47" s="64">
        <f t="shared" si="138"/>
        <v>0.31423944379681273</v>
      </c>
      <c r="R47" s="64">
        <f t="shared" si="138"/>
        <v>0.4077008499551531</v>
      </c>
      <c r="S47" s="64">
        <f t="shared" si="138"/>
        <v>0.26958236895352056</v>
      </c>
      <c r="T47" s="64">
        <f t="shared" si="138"/>
        <v>0.29077710302321175</v>
      </c>
      <c r="U47" s="64">
        <f t="shared" ref="U47:AQ47" si="139">IFERROR(U33/(U12+U19+U26+U33),"")</f>
        <v>0.26922970159611381</v>
      </c>
      <c r="V47" s="64">
        <f t="shared" si="139"/>
        <v>0.23891799253704132</v>
      </c>
      <c r="W47" s="64">
        <f t="shared" si="139"/>
        <v>0.27588386794661673</v>
      </c>
      <c r="X47" s="64">
        <f t="shared" si="139"/>
        <v>0.32490956125614517</v>
      </c>
      <c r="Y47" s="64">
        <f t="shared" si="139"/>
        <v>0.25067934782608697</v>
      </c>
      <c r="Z47" s="64">
        <f t="shared" si="139"/>
        <v>0.28181960138549772</v>
      </c>
      <c r="AA47" s="64">
        <f t="shared" si="139"/>
        <v>0.27287355672867913</v>
      </c>
      <c r="AB47" s="64">
        <f t="shared" si="139"/>
        <v>0.28665425739145489</v>
      </c>
      <c r="AC47" s="64">
        <f t="shared" si="139"/>
        <v>0.23166131595575612</v>
      </c>
      <c r="AD47" s="64">
        <f t="shared" si="139"/>
        <v>0.28114315771017795</v>
      </c>
      <c r="AE47" s="64">
        <f t="shared" si="139"/>
        <v>0.26234267220242569</v>
      </c>
      <c r="AF47" s="64">
        <f t="shared" si="139"/>
        <v>0.30773333333333336</v>
      </c>
      <c r="AG47" s="64">
        <f t="shared" si="139"/>
        <v>0.28796022387956055</v>
      </c>
      <c r="AH47" s="64">
        <f t="shared" si="139"/>
        <v>0.2902648453970485</v>
      </c>
      <c r="AI47" s="64">
        <f t="shared" si="139"/>
        <v>0.26791931856662815</v>
      </c>
      <c r="AJ47" s="64">
        <f t="shared" si="139"/>
        <v>0.23041544718537382</v>
      </c>
      <c r="AK47" s="64">
        <f t="shared" si="139"/>
        <v>0.31019868830268948</v>
      </c>
      <c r="AL47" s="64">
        <f t="shared" si="139"/>
        <v>0.28505292458704173</v>
      </c>
      <c r="AM47" s="64">
        <f t="shared" si="139"/>
        <v>0.26566447700859019</v>
      </c>
      <c r="AN47" s="64">
        <f t="shared" si="139"/>
        <v>0.24552234801738476</v>
      </c>
      <c r="AO47" s="64">
        <f t="shared" si="139"/>
        <v>0.26473622574169081</v>
      </c>
      <c r="AP47" s="64">
        <f t="shared" si="139"/>
        <v>0.24529886332963441</v>
      </c>
      <c r="AQ47" s="64">
        <f t="shared" si="139"/>
        <v>0.29303296716186811</v>
      </c>
      <c r="AR47" s="64">
        <f t="shared" ref="AR47:AS47" si="140">IFERROR(AR33/(AR12+AR19+AR26+AR33),"")</f>
        <v>0.26586553616345121</v>
      </c>
      <c r="AS47" s="64">
        <f t="shared" si="140"/>
        <v>0.26963938351039951</v>
      </c>
      <c r="AT47" s="64">
        <f t="shared" ref="AT47:AU47" si="141">IFERROR(AT33/(AT12+AT19+AT26+AT33),"")</f>
        <v>0.28038688624652258</v>
      </c>
      <c r="AU47" s="64">
        <f t="shared" si="141"/>
        <v>0.26973486691582205</v>
      </c>
      <c r="AV47" s="64">
        <f t="shared" ref="AV47:AW47" si="142">IFERROR(AV33/(AV12+AV19+AV26+AV33),"")</f>
        <v>0.22182829470060439</v>
      </c>
      <c r="AW47" s="64">
        <f t="shared" si="142"/>
        <v>0.22839652761286577</v>
      </c>
      <c r="AX47" s="64">
        <f t="shared" ref="AX47:AY47" si="143">IFERROR(AX33/(AX12+AX19+AX26+AX33),"")</f>
        <v>0.21892015049190289</v>
      </c>
      <c r="AY47" s="64">
        <f t="shared" si="143"/>
        <v>0.20580837104220986</v>
      </c>
      <c r="AZ47" s="64">
        <f t="shared" ref="AZ47:BA47" si="144">IFERROR(AZ33/(AZ12+AZ19+AZ26+AZ33),"")</f>
        <v>0.23529726357072822</v>
      </c>
      <c r="BA47" s="64">
        <f t="shared" si="144"/>
        <v>0.20362988932288412</v>
      </c>
      <c r="BB47" s="64">
        <f t="shared" ref="BB47:BC47" si="145">IFERROR(BB33/(BB12+BB19+BB26+BB33),"")</f>
        <v>0.22668600059555405</v>
      </c>
      <c r="BC47" s="64">
        <f t="shared" si="145"/>
        <v>0.23200900303450495</v>
      </c>
      <c r="BD47" s="64">
        <f t="shared" ref="BD47:BE47" si="146">IFERROR(BD33/(BD12+BD19+BD26+BD33),"")</f>
        <v>0.21782929174233523</v>
      </c>
      <c r="BE47" s="64">
        <f t="shared" si="146"/>
        <v>0.36232731823777881</v>
      </c>
      <c r="BF47" s="64">
        <f t="shared" ref="BF47" si="147">IFERROR(BF33/(BF12+BF19+BF26+BF33),"")</f>
        <v>0.19370717112247854</v>
      </c>
      <c r="BG47" s="73">
        <f t="shared" ca="1" si="92"/>
        <v>0.23658275953327129</v>
      </c>
    </row>
    <row r="48" spans="1:62" ht="20.100000000000001" customHeight="1" x14ac:dyDescent="0.2">
      <c r="A48" s="190" t="s">
        <v>97</v>
      </c>
    </row>
    <row r="49" spans="1:2" ht="20.100000000000001" customHeight="1" x14ac:dyDescent="0.2">
      <c r="A49" s="200" t="s">
        <v>96</v>
      </c>
    </row>
    <row r="50" spans="1:2" ht="20.100000000000001" customHeight="1" x14ac:dyDescent="0.2">
      <c r="A50" s="234" t="s">
        <v>117</v>
      </c>
    </row>
    <row r="51" spans="1:2" ht="20.100000000000001" customHeight="1" x14ac:dyDescent="0.2">
      <c r="A51" s="235" t="s">
        <v>95</v>
      </c>
    </row>
    <row r="57" spans="1:2" ht="20.100000000000001" customHeight="1" x14ac:dyDescent="0.2">
      <c r="B57" s="6" t="s">
        <v>26</v>
      </c>
    </row>
    <row r="58" spans="1:2" ht="20.100000000000001" customHeight="1" x14ac:dyDescent="0.2">
      <c r="B58" s="6" t="s">
        <v>74</v>
      </c>
    </row>
    <row r="59" spans="1:2" ht="20.100000000000001" customHeight="1" x14ac:dyDescent="0.2">
      <c r="B59" s="6" t="s">
        <v>31</v>
      </c>
    </row>
    <row r="62" spans="1:2" ht="20.100000000000001" customHeight="1" x14ac:dyDescent="0.2">
      <c r="B62" s="90" t="s">
        <v>91</v>
      </c>
    </row>
    <row r="63" spans="1:2" ht="20.100000000000001" customHeight="1" x14ac:dyDescent="0.2">
      <c r="B63" s="92" t="s">
        <v>26</v>
      </c>
    </row>
    <row r="64" spans="1:2" ht="20.100000000000001" customHeight="1" x14ac:dyDescent="0.2">
      <c r="B64" s="94"/>
    </row>
    <row r="65" spans="2:2" ht="20.100000000000001" customHeight="1" x14ac:dyDescent="0.2">
      <c r="B65" s="96" t="s">
        <v>31</v>
      </c>
    </row>
    <row r="66" spans="2:2" ht="20.100000000000001" customHeight="1" x14ac:dyDescent="0.2">
      <c r="B66" s="99"/>
    </row>
  </sheetData>
  <conditionalFormatting sqref="C35">
    <cfRule type="colorScale" priority="2363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C36">
    <cfRule type="colorScale" priority="23631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C37">
    <cfRule type="colorScale" priority="2363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C38">
    <cfRule type="colorScale" priority="23633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C39">
    <cfRule type="colorScale" priority="23634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C40">
    <cfRule type="colorScale" priority="23635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C42">
    <cfRule type="colorScale" priority="23636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C43">
    <cfRule type="colorScale" priority="23637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C44">
    <cfRule type="colorScale" priority="23638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C45">
    <cfRule type="colorScale" priority="23639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C46">
    <cfRule type="colorScale" priority="23640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C47">
    <cfRule type="colorScale" priority="23641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C28:BF33">
    <cfRule type="expression" dxfId="363" priority="13">
      <formula>AND(C28&lt;#REF!,C7&gt;#REF!)</formula>
    </cfRule>
    <cfRule type="expression" dxfId="362" priority="14">
      <formula>AND(C28&gt;#REF!,C7&lt;#REF!)</formula>
    </cfRule>
  </conditionalFormatting>
  <conditionalFormatting sqref="D35">
    <cfRule type="colorScale" priority="2364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D36">
    <cfRule type="colorScale" priority="23643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D37">
    <cfRule type="colorScale" priority="2364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D38">
    <cfRule type="colorScale" priority="23645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D39">
    <cfRule type="colorScale" priority="23646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D40">
    <cfRule type="colorScale" priority="23647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D42">
    <cfRule type="colorScale" priority="23648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D43">
    <cfRule type="colorScale" priority="23649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D44">
    <cfRule type="colorScale" priority="23650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D45">
    <cfRule type="colorScale" priority="23651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D46">
    <cfRule type="colorScale" priority="2365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D47">
    <cfRule type="colorScale" priority="23653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E35:K35">
    <cfRule type="colorScale" priority="2365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E36:K36">
    <cfRule type="colorScale" priority="23655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E37:K37">
    <cfRule type="colorScale" priority="2365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E38:K38">
    <cfRule type="colorScale" priority="23657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E39:K39">
    <cfRule type="colorScale" priority="23658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E40:K40">
    <cfRule type="colorScale" priority="23659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E42:K42">
    <cfRule type="colorScale" priority="23660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E43:K43">
    <cfRule type="colorScale" priority="23661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E44:K44">
    <cfRule type="colorScale" priority="23662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E45:K45">
    <cfRule type="colorScale" priority="23663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E46:K46">
    <cfRule type="colorScale" priority="2366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E47:K47">
    <cfRule type="colorScale" priority="23665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L35:W35">
    <cfRule type="colorScale" priority="2366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L36:W36">
    <cfRule type="colorScale" priority="23669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L37:W37">
    <cfRule type="colorScale" priority="2367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L38:W38">
    <cfRule type="colorScale" priority="23671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L39:W39">
    <cfRule type="colorScale" priority="23672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L40:W40">
    <cfRule type="colorScale" priority="23673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L42:W42">
    <cfRule type="colorScale" priority="23674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L43:W43">
    <cfRule type="colorScale" priority="23675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L44:W44">
    <cfRule type="colorScale" priority="23676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L45:W45">
    <cfRule type="colorScale" priority="23677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L46:W46">
    <cfRule type="colorScale" priority="2367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L47:W47">
    <cfRule type="colorScale" priority="23679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X35">
    <cfRule type="colorScale" priority="2368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X36">
    <cfRule type="colorScale" priority="23681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X37">
    <cfRule type="colorScale" priority="2368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X38">
    <cfRule type="colorScale" priority="23683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X39">
    <cfRule type="colorScale" priority="23684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X40">
    <cfRule type="colorScale" priority="23685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X42">
    <cfRule type="colorScale" priority="23686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X43">
    <cfRule type="colorScale" priority="23687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X44">
    <cfRule type="colorScale" priority="23688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X45">
    <cfRule type="colorScale" priority="23689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X46">
    <cfRule type="colorScale" priority="23690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X47">
    <cfRule type="colorScale" priority="23691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Y35">
    <cfRule type="colorScale" priority="2369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Y36">
    <cfRule type="colorScale" priority="23693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Y37">
    <cfRule type="colorScale" priority="2369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Y38">
    <cfRule type="colorScale" priority="23695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Y39">
    <cfRule type="colorScale" priority="23696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Y40">
    <cfRule type="colorScale" priority="23697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Y42">
    <cfRule type="colorScale" priority="23698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Y43">
    <cfRule type="colorScale" priority="23699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Y44">
    <cfRule type="colorScale" priority="23700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Y45">
    <cfRule type="colorScale" priority="23701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Y46">
    <cfRule type="colorScale" priority="2370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Y47">
    <cfRule type="colorScale" priority="23703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Z35">
    <cfRule type="colorScale" priority="2370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Z36">
    <cfRule type="colorScale" priority="23705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Z37">
    <cfRule type="colorScale" priority="2370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Z38">
    <cfRule type="colorScale" priority="23707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Z39">
    <cfRule type="colorScale" priority="23708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Z40">
    <cfRule type="colorScale" priority="23709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Z42">
    <cfRule type="colorScale" priority="23710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Z43">
    <cfRule type="colorScale" priority="23711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Z44">
    <cfRule type="colorScale" priority="23712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Z45">
    <cfRule type="colorScale" priority="23713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Z46">
    <cfRule type="colorScale" priority="2371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Z47">
    <cfRule type="colorScale" priority="23715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A35">
    <cfRule type="colorScale" priority="23716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A36">
    <cfRule type="colorScale" priority="23717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A37">
    <cfRule type="colorScale" priority="23718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A38">
    <cfRule type="colorScale" priority="23719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A39">
    <cfRule type="colorScale" priority="23720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A40">
    <cfRule type="colorScale" priority="23721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A42">
    <cfRule type="colorScale" priority="23722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A43">
    <cfRule type="colorScale" priority="23723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A44">
    <cfRule type="colorScale" priority="23724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A45">
    <cfRule type="colorScale" priority="23725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A46">
    <cfRule type="colorScale" priority="2372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A47">
    <cfRule type="colorScale" priority="23727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B35">
    <cfRule type="colorScale" priority="2372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B36">
    <cfRule type="colorScale" priority="23729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B37">
    <cfRule type="colorScale" priority="2373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B38">
    <cfRule type="colorScale" priority="23731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B39">
    <cfRule type="colorScale" priority="23732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B40">
    <cfRule type="colorScale" priority="23733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B42">
    <cfRule type="colorScale" priority="23734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B43">
    <cfRule type="colorScale" priority="23735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B44">
    <cfRule type="colorScale" priority="23736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B45">
    <cfRule type="colorScale" priority="23737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B46">
    <cfRule type="colorScale" priority="2373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B47">
    <cfRule type="colorScale" priority="23739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C35">
    <cfRule type="colorScale" priority="2374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C36">
    <cfRule type="colorScale" priority="23741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C37">
    <cfRule type="colorScale" priority="2374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C38">
    <cfRule type="colorScale" priority="23743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C39">
    <cfRule type="colorScale" priority="23744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C40">
    <cfRule type="colorScale" priority="23745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C42">
    <cfRule type="colorScale" priority="23746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C43">
    <cfRule type="colorScale" priority="23747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C44">
    <cfRule type="colorScale" priority="23748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C45">
    <cfRule type="colorScale" priority="23749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C46">
    <cfRule type="colorScale" priority="23750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C47">
    <cfRule type="colorScale" priority="23751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D35">
    <cfRule type="colorScale" priority="2375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D36">
    <cfRule type="colorScale" priority="23753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D37">
    <cfRule type="colorScale" priority="2375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D38">
    <cfRule type="colorScale" priority="23755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D39">
    <cfRule type="colorScale" priority="23756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D40">
    <cfRule type="colorScale" priority="23757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D42">
    <cfRule type="colorScale" priority="23758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D43">
    <cfRule type="colorScale" priority="23759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D44">
    <cfRule type="colorScale" priority="23760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D45">
    <cfRule type="colorScale" priority="23761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D46">
    <cfRule type="colorScale" priority="2376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D47">
    <cfRule type="colorScale" priority="23763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E35">
    <cfRule type="colorScale" priority="2376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E36">
    <cfRule type="colorScale" priority="23765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E37">
    <cfRule type="colorScale" priority="2376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E38">
    <cfRule type="colorScale" priority="23767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E39">
    <cfRule type="colorScale" priority="23768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E40">
    <cfRule type="colorScale" priority="23769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E42">
    <cfRule type="colorScale" priority="23770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E43">
    <cfRule type="colorScale" priority="23771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E44">
    <cfRule type="colorScale" priority="23772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E45">
    <cfRule type="colorScale" priority="23773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E46">
    <cfRule type="colorScale" priority="2377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E47">
    <cfRule type="colorScale" priority="23775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F35">
    <cfRule type="colorScale" priority="23776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F36">
    <cfRule type="colorScale" priority="23777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F37">
    <cfRule type="colorScale" priority="23778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F38">
    <cfRule type="colorScale" priority="23779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F39">
    <cfRule type="colorScale" priority="23780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F40">
    <cfRule type="colorScale" priority="23781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F42">
    <cfRule type="colorScale" priority="23782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F43">
    <cfRule type="colorScale" priority="23783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F44">
    <cfRule type="colorScale" priority="23784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F45">
    <cfRule type="colorScale" priority="23785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F46">
    <cfRule type="colorScale" priority="23786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F47">
    <cfRule type="colorScale" priority="23787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G35">
    <cfRule type="colorScale" priority="2378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G36">
    <cfRule type="colorScale" priority="23789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G37">
    <cfRule type="colorScale" priority="2379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G38">
    <cfRule type="colorScale" priority="23791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G39">
    <cfRule type="colorScale" priority="23792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G40">
    <cfRule type="colorScale" priority="23793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G42">
    <cfRule type="colorScale" priority="23794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G43">
    <cfRule type="colorScale" priority="23795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G44">
    <cfRule type="colorScale" priority="23796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G45">
    <cfRule type="colorScale" priority="23797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G46">
    <cfRule type="colorScale" priority="2379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G47">
    <cfRule type="colorScale" priority="23799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H35">
    <cfRule type="colorScale" priority="23800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H36">
    <cfRule type="colorScale" priority="23801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H37">
    <cfRule type="colorScale" priority="23802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H38">
    <cfRule type="colorScale" priority="23803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H39">
    <cfRule type="colorScale" priority="23804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H40">
    <cfRule type="colorScale" priority="23805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H42">
    <cfRule type="colorScale" priority="23806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H43">
    <cfRule type="colorScale" priority="23807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H44">
    <cfRule type="colorScale" priority="23808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H45">
    <cfRule type="colorScale" priority="23809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H46">
    <cfRule type="colorScale" priority="23810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H47">
    <cfRule type="colorScale" priority="23811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I35">
    <cfRule type="colorScale" priority="23812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I36">
    <cfRule type="colorScale" priority="23813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I37">
    <cfRule type="colorScale" priority="23814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I38">
    <cfRule type="colorScale" priority="23815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I39">
    <cfRule type="colorScale" priority="23816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I40">
    <cfRule type="colorScale" priority="23817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I42">
    <cfRule type="colorScale" priority="23818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I43">
    <cfRule type="colorScale" priority="23819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I44">
    <cfRule type="colorScale" priority="23820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I45">
    <cfRule type="colorScale" priority="23821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I46">
    <cfRule type="colorScale" priority="23822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I47">
    <cfRule type="colorScale" priority="23823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J35:AK35">
    <cfRule type="colorScale" priority="23824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J36:AK36">
    <cfRule type="colorScale" priority="23825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J37:AK37">
    <cfRule type="colorScale" priority="23826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J38:AK38">
    <cfRule type="colorScale" priority="23827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J39:AK39">
    <cfRule type="colorScale" priority="23828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J40:AK40">
    <cfRule type="colorScale" priority="23829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J42:AK42">
    <cfRule type="colorScale" priority="23830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J43:AK43">
    <cfRule type="colorScale" priority="23831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J44:AK44">
    <cfRule type="colorScale" priority="23832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J45:AK45">
    <cfRule type="colorScale" priority="23833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J46:AK46">
    <cfRule type="colorScale" priority="23834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J47:AK47">
    <cfRule type="colorScale" priority="23835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conditionalFormatting sqref="AL35:BF35">
    <cfRule type="colorScale" priority="23838">
      <colorScale>
        <cfvo type="min"/>
        <cfvo type="percentile" val="50"/>
        <cfvo type="formula" val="$BG$35"/>
        <color theme="5" tint="0.39997558519241921"/>
        <color theme="5" tint="0.79998168889431442"/>
        <color rgb="FF00B050"/>
      </colorScale>
    </cfRule>
  </conditionalFormatting>
  <conditionalFormatting sqref="AL36:BF36">
    <cfRule type="colorScale" priority="23839">
      <colorScale>
        <cfvo type="min"/>
        <cfvo type="percentile" val="50"/>
        <cfvo type="formula" val="$BG$36"/>
        <color theme="5" tint="0.39997558519241921"/>
        <color theme="5" tint="0.79998168889431442"/>
        <color rgb="FF63BE7B"/>
      </colorScale>
    </cfRule>
  </conditionalFormatting>
  <conditionalFormatting sqref="AL37:BF37">
    <cfRule type="colorScale" priority="23840">
      <colorScale>
        <cfvo type="min"/>
        <cfvo type="percentile" val="50"/>
        <cfvo type="formula" val="$BG$37"/>
        <color theme="5" tint="0.39997558519241921"/>
        <color theme="5" tint="0.79998168889431442"/>
        <color rgb="FF00B050"/>
      </colorScale>
    </cfRule>
  </conditionalFormatting>
  <conditionalFormatting sqref="AL38:BF38">
    <cfRule type="colorScale" priority="23841">
      <colorScale>
        <cfvo type="min"/>
        <cfvo type="percentile" val="50"/>
        <cfvo type="formula" val="$BG$38"/>
        <color theme="5" tint="0.39997558519241921"/>
        <color theme="5" tint="0.79998168889431442"/>
        <color rgb="FF63BE7B"/>
      </colorScale>
    </cfRule>
  </conditionalFormatting>
  <conditionalFormatting sqref="AL39:BF39">
    <cfRule type="colorScale" priority="23842">
      <colorScale>
        <cfvo type="min"/>
        <cfvo type="percentile" val="50"/>
        <cfvo type="formula" val="$BG$39"/>
        <color theme="5" tint="0.39997558519241921"/>
        <color theme="5" tint="0.79998168889431442"/>
        <color rgb="FF00B050"/>
      </colorScale>
    </cfRule>
  </conditionalFormatting>
  <conditionalFormatting sqref="AL40:BF40">
    <cfRule type="colorScale" priority="23843">
      <colorScale>
        <cfvo type="min"/>
        <cfvo type="percentile" val="50"/>
        <cfvo type="formula" val="$BG$40"/>
        <color theme="5" tint="0.39997558519241921"/>
        <color theme="5" tint="0.79998168889431442"/>
        <color rgb="FF63BE7B"/>
      </colorScale>
    </cfRule>
  </conditionalFormatting>
  <conditionalFormatting sqref="AL42:BF42">
    <cfRule type="colorScale" priority="23844">
      <colorScale>
        <cfvo type="min"/>
        <cfvo type="percentile" val="50"/>
        <cfvo type="formula" val="$BG$42"/>
        <color theme="5" tint="0.39997558519241921"/>
        <color theme="5" tint="0.79998168889431442"/>
        <color rgb="FF63BE7B"/>
      </colorScale>
    </cfRule>
  </conditionalFormatting>
  <conditionalFormatting sqref="AL43:BF43">
    <cfRule type="colorScale" priority="23845">
      <colorScale>
        <cfvo type="min"/>
        <cfvo type="percentile" val="50"/>
        <cfvo type="formula" val="$BG$43"/>
        <color theme="5" tint="0.39997558519241921"/>
        <color theme="5" tint="0.79998168889431442"/>
        <color rgb="FF63BE7B"/>
      </colorScale>
    </cfRule>
  </conditionalFormatting>
  <conditionalFormatting sqref="AL44:BF44">
    <cfRule type="colorScale" priority="23846">
      <colorScale>
        <cfvo type="min"/>
        <cfvo type="percentile" val="50"/>
        <cfvo type="formula" val="$BG$44"/>
        <color theme="5" tint="0.39997558519241921"/>
        <color theme="5" tint="0.79998168889431442"/>
        <color rgb="FF63BE7B"/>
      </colorScale>
    </cfRule>
  </conditionalFormatting>
  <conditionalFormatting sqref="AL45:BF45">
    <cfRule type="colorScale" priority="23847">
      <colorScale>
        <cfvo type="min"/>
        <cfvo type="percentile" val="50"/>
        <cfvo type="formula" val="$BG$45"/>
        <color theme="5" tint="0.39997558519241921"/>
        <color theme="5" tint="0.79998168889431442"/>
        <color rgb="FF63BE7B"/>
      </colorScale>
    </cfRule>
  </conditionalFormatting>
  <conditionalFormatting sqref="AL46:BF46">
    <cfRule type="colorScale" priority="23848">
      <colorScale>
        <cfvo type="min"/>
        <cfvo type="percentile" val="50"/>
        <cfvo type="formula" val="$BG$46"/>
        <color theme="5" tint="0.39997558519241921"/>
        <color theme="5" tint="0.79998168889431442"/>
        <color rgb="FF00B050"/>
      </colorScale>
    </cfRule>
  </conditionalFormatting>
  <conditionalFormatting sqref="AL47:BF47">
    <cfRule type="colorScale" priority="23849">
      <colorScale>
        <cfvo type="min"/>
        <cfvo type="percentile" val="50"/>
        <cfvo type="formula" val="$BG$47"/>
        <color theme="5" tint="0.39997558519241921"/>
        <color theme="5" tint="0.79998168889431442"/>
        <color rgb="FF00B050"/>
      </colorScale>
    </cfRule>
  </conditionalFormatting>
  <pageMargins left="0.25" right="0.17" top="0.3" bottom="0.38" header="0.18" footer="0.17"/>
  <pageSetup paperSize="9" orientation="landscape" r:id="rId1"/>
  <headerFooter>
    <oddFooter>&amp;L&amp;8Report Date: &amp;D&amp;T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>
    <tabColor theme="7" tint="0.59999389629810485"/>
    <pageSetUpPr fitToPage="1"/>
  </sheetPr>
  <dimension ref="A1:EL139"/>
  <sheetViews>
    <sheetView showGridLines="0" zoomScale="80" zoomScaleNormal="80" workbookViewId="0">
      <pane xSplit="48" ySplit="2" topLeftCell="CM4" activePane="bottomRight" state="frozen"/>
      <selection activeCell="A2" sqref="A2"/>
      <selection pane="topRight" activeCell="A2" sqref="A2"/>
      <selection pane="bottomLeft" activeCell="A2" sqref="A2"/>
      <selection pane="bottomRight" activeCell="CX5" sqref="CX5"/>
    </sheetView>
  </sheetViews>
  <sheetFormatPr defaultColWidth="9.140625" defaultRowHeight="20.100000000000001" customHeight="1" outlineLevelRow="1" outlineLevelCol="1" x14ac:dyDescent="0.2"/>
  <cols>
    <col min="1" max="1" width="18.5703125" style="6" customWidth="1"/>
    <col min="2" max="2" width="13.7109375" style="6" customWidth="1"/>
    <col min="3" max="19" width="13.7109375" style="6" hidden="1" customWidth="1" outlineLevel="1"/>
    <col min="20" max="20" width="13.28515625" style="6" hidden="1" customWidth="1" outlineLevel="1"/>
    <col min="21" max="21" width="13.28515625" style="5" hidden="1" customWidth="1" outlineLevel="1" collapsed="1"/>
    <col min="22" max="22" width="13.42578125" style="5" hidden="1" customWidth="1" outlineLevel="1"/>
    <col min="23" max="24" width="10" style="5" hidden="1" customWidth="1" outlineLevel="1"/>
    <col min="25" max="25" width="10.28515625" style="5" hidden="1" customWidth="1" outlineLevel="1"/>
    <col min="26" max="26" width="9.7109375" style="5" hidden="1" customWidth="1" collapsed="1"/>
    <col min="27" max="27" width="10.28515625" style="5" hidden="1" customWidth="1"/>
    <col min="28" max="28" width="10" style="5" hidden="1" customWidth="1"/>
    <col min="29" max="29" width="9.7109375" style="5" hidden="1" customWidth="1"/>
    <col min="30" max="31" width="10.28515625" style="5" hidden="1" customWidth="1"/>
    <col min="32" max="60" width="10.28515625" style="5" hidden="1" customWidth="1" outlineLevel="1"/>
    <col min="61" max="77" width="9.7109375" style="5" hidden="1" customWidth="1" outlineLevel="1"/>
    <col min="78" max="84" width="9.28515625" style="5" hidden="1" customWidth="1" outlineLevel="1"/>
    <col min="85" max="104" width="9.28515625" style="5" customWidth="1" outlineLevel="1"/>
    <col min="105" max="105" width="11.7109375" style="23" customWidth="1"/>
    <col min="106" max="106" width="5" style="5" bestFit="1" customWidth="1"/>
    <col min="107" max="107" width="7.85546875" style="6" customWidth="1"/>
    <col min="108" max="108" width="9.140625" style="6"/>
    <col min="109" max="109" width="7.28515625" style="6" customWidth="1"/>
    <col min="110" max="121" width="9.140625" style="6"/>
    <col min="122" max="122" width="13.85546875" style="6" bestFit="1" customWidth="1"/>
    <col min="123" max="127" width="9.140625" style="6"/>
    <col min="128" max="128" width="4.85546875" style="6" customWidth="1"/>
    <col min="129" max="16384" width="9.140625" style="6"/>
  </cols>
  <sheetData>
    <row r="1" spans="1:131" ht="20.100000000000001" customHeight="1" x14ac:dyDescent="0.2">
      <c r="A1" s="4" t="s">
        <v>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DA1" s="79"/>
      <c r="DD1" s="565" t="s">
        <v>25</v>
      </c>
      <c r="DE1" s="565"/>
      <c r="DF1" s="565"/>
      <c r="DG1" s="565"/>
      <c r="DH1" s="565"/>
      <c r="DI1" s="565"/>
      <c r="DJ1" s="565" t="s">
        <v>86</v>
      </c>
      <c r="DK1" s="565"/>
      <c r="DL1" s="565"/>
      <c r="DM1" s="565"/>
      <c r="DN1" s="565"/>
      <c r="DO1" s="565"/>
      <c r="DP1" s="565" t="s">
        <v>85</v>
      </c>
      <c r="DQ1" s="565"/>
      <c r="DR1" s="565"/>
      <c r="DS1" s="565"/>
      <c r="DT1" s="565"/>
      <c r="DU1" s="565"/>
      <c r="DV1" s="565" t="s">
        <v>92</v>
      </c>
      <c r="DW1" s="565"/>
      <c r="DX1" s="565"/>
      <c r="DY1" s="565"/>
      <c r="DZ1" s="565"/>
      <c r="EA1" s="565"/>
    </row>
    <row r="2" spans="1:131" ht="20.100000000000001" customHeight="1" x14ac:dyDescent="0.2">
      <c r="A2" s="187" t="s">
        <v>207</v>
      </c>
      <c r="DA2" s="78"/>
      <c r="DB2" s="77"/>
    </row>
    <row r="3" spans="1:131" ht="6" customHeight="1" x14ac:dyDescent="0.2">
      <c r="DC3" s="8"/>
      <c r="DD3" s="8"/>
    </row>
    <row r="4" spans="1:131" ht="14.25" customHeight="1" x14ac:dyDescent="0.2">
      <c r="A4" s="9" t="s">
        <v>16</v>
      </c>
      <c r="DC4" s="8"/>
      <c r="DD4" s="8"/>
    </row>
    <row r="5" spans="1:131" ht="23.25" customHeight="1" x14ac:dyDescent="0.2">
      <c r="B5" s="220" t="s">
        <v>17</v>
      </c>
      <c r="C5" s="220" t="e">
        <f>'Express-Isl'!#REF!</f>
        <v>#REF!</v>
      </c>
      <c r="D5" s="220" t="e">
        <f>'Express-Isl'!#REF!</f>
        <v>#REF!</v>
      </c>
      <c r="E5" s="220" t="e">
        <f>'Express-Isl'!#REF!</f>
        <v>#REF!</v>
      </c>
      <c r="F5" s="220" t="e">
        <f>'Express-Isl'!#REF!</f>
        <v>#REF!</v>
      </c>
      <c r="G5" s="220" t="e">
        <f>'Express-Isl'!#REF!</f>
        <v>#REF!</v>
      </c>
      <c r="H5" s="220" t="e">
        <f>'Express-Isl'!#REF!</f>
        <v>#REF!</v>
      </c>
      <c r="I5" s="220" t="e">
        <f>'Express-Isl'!#REF!</f>
        <v>#REF!</v>
      </c>
      <c r="J5" s="220" t="e">
        <f>'Express-Isl'!#REF!</f>
        <v>#REF!</v>
      </c>
      <c r="K5" s="220" t="e">
        <f>'Express-Isl'!#REF!</f>
        <v>#REF!</v>
      </c>
      <c r="L5" s="220" t="e">
        <f>'Express-Isl'!#REF!</f>
        <v>#REF!</v>
      </c>
      <c r="M5" s="220" t="e">
        <f>'Express-Isl'!#REF!</f>
        <v>#REF!</v>
      </c>
      <c r="N5" s="220" t="e">
        <f>'Express-Isl'!#REF!</f>
        <v>#REF!</v>
      </c>
      <c r="O5" s="220" t="e">
        <f>'Express-Isl'!#REF!</f>
        <v>#REF!</v>
      </c>
      <c r="P5" s="220" t="e">
        <f>'Express-Isl'!#REF!</f>
        <v>#REF!</v>
      </c>
      <c r="Q5" s="220" t="e">
        <f>'Express-Isl'!#REF!</f>
        <v>#REF!</v>
      </c>
      <c r="R5" s="220" t="e">
        <f>'Express-Isl'!#REF!</f>
        <v>#REF!</v>
      </c>
      <c r="S5" s="220" t="e">
        <f>'Express-Isl'!#REF!</f>
        <v>#REF!</v>
      </c>
      <c r="T5" s="220" t="e">
        <f>'Express-Isl'!#REF!</f>
        <v>#REF!</v>
      </c>
      <c r="U5" s="220" t="e">
        <f>'Express-Isl'!#REF!</f>
        <v>#REF!</v>
      </c>
      <c r="V5" s="220" t="e">
        <f>'Express-Isl'!#REF!</f>
        <v>#REF!</v>
      </c>
      <c r="W5" s="220" t="e">
        <f>'Express-Isl'!#REF!</f>
        <v>#REF!</v>
      </c>
      <c r="X5" s="220" t="e">
        <f>'Express-Isl'!#REF!</f>
        <v>#REF!</v>
      </c>
      <c r="Y5" s="220" t="e">
        <f>'Express-Isl'!#REF!</f>
        <v>#REF!</v>
      </c>
      <c r="Z5" s="220" t="e">
        <f>'Express-Total'!#REF!</f>
        <v>#REF!</v>
      </c>
      <c r="AA5" s="220" t="e">
        <f>'Express-Total'!#REF!</f>
        <v>#REF!</v>
      </c>
      <c r="AB5" s="220" t="e">
        <f>'Express-Total'!#REF!</f>
        <v>#REF!</v>
      </c>
      <c r="AC5" s="220" t="e">
        <f>'Express-Total'!#REF!</f>
        <v>#REF!</v>
      </c>
      <c r="AD5" s="220" t="e">
        <f>'Express-Total'!#REF!</f>
        <v>#REF!</v>
      </c>
      <c r="AE5" s="220" t="e">
        <f>'Express-Total'!#REF!</f>
        <v>#REF!</v>
      </c>
      <c r="AF5" s="220" t="e">
        <f>'Express-Total'!#REF!</f>
        <v>#REF!</v>
      </c>
      <c r="AG5" s="220" t="e">
        <f>'Express-Total'!#REF!</f>
        <v>#REF!</v>
      </c>
      <c r="AH5" s="220" t="e">
        <f>'Express-Total'!#REF!</f>
        <v>#REF!</v>
      </c>
      <c r="AI5" s="220" t="e">
        <f>'Express-Total'!#REF!</f>
        <v>#REF!</v>
      </c>
      <c r="AJ5" s="220" t="e">
        <f>'Express-Total'!#REF!</f>
        <v>#REF!</v>
      </c>
      <c r="AK5" s="220" t="e">
        <f>'Express-Total'!#REF!</f>
        <v>#REF!</v>
      </c>
      <c r="AL5" s="220" t="e">
        <f>'Express-Total'!#REF!</f>
        <v>#REF!</v>
      </c>
      <c r="AM5" s="220" t="s">
        <v>167</v>
      </c>
      <c r="AN5" s="220" t="e">
        <f>'Express-Total'!#REF!</f>
        <v>#REF!</v>
      </c>
      <c r="AO5" s="220" t="s">
        <v>172</v>
      </c>
      <c r="AP5" s="220" t="e">
        <f>'Express-Total'!#REF!</f>
        <v>#REF!</v>
      </c>
      <c r="AQ5" s="220" t="e">
        <f>'Express-Total'!#REF!</f>
        <v>#REF!</v>
      </c>
      <c r="AR5" s="220" t="e">
        <f>'Express-Total'!#REF!</f>
        <v>#REF!</v>
      </c>
      <c r="AS5" s="220" t="s">
        <v>180</v>
      </c>
      <c r="AT5" s="220" t="e">
        <f>'Express-Total'!#REF!</f>
        <v>#REF!</v>
      </c>
      <c r="AU5" s="220" t="e">
        <f>'Express-Total'!#REF!</f>
        <v>#REF!</v>
      </c>
      <c r="AV5" s="220" t="s">
        <v>187</v>
      </c>
      <c r="AW5" s="220" t="str">
        <f>'Express-Total'!C5</f>
        <v>Jan'21</v>
      </c>
      <c r="AX5" s="220" t="str">
        <f>'Express-Total'!D5</f>
        <v>Feb'21</v>
      </c>
      <c r="AY5" s="220" t="str">
        <f>'Express-Total'!E5</f>
        <v>Mar'21</v>
      </c>
      <c r="AZ5" s="220" t="str">
        <f>'Express-Total'!F5</f>
        <v>Apr'21</v>
      </c>
      <c r="BA5" s="220" t="str">
        <f>'Express-Total'!G5</f>
        <v>May'21</v>
      </c>
      <c r="BB5" s="220" t="str">
        <f>'Express-Total'!H5</f>
        <v>Jun'21</v>
      </c>
      <c r="BC5" s="220" t="str">
        <f>'Express-Total'!I5</f>
        <v>Jul'21</v>
      </c>
      <c r="BD5" s="220" t="str">
        <f>'Express-Total'!J5</f>
        <v>Aug'21</v>
      </c>
      <c r="BE5" s="220" t="str">
        <f>'Express-Total'!K5</f>
        <v>Sep'21</v>
      </c>
      <c r="BF5" s="220" t="str">
        <f>'Express-Total'!L5</f>
        <v>Oct'21</v>
      </c>
      <c r="BG5" s="220" t="str">
        <f>'Express-Total'!M5</f>
        <v>Nov'21</v>
      </c>
      <c r="BH5" s="220" t="str">
        <f>'Express-Total'!N5</f>
        <v>Dec'21</v>
      </c>
      <c r="BI5" s="220" t="str">
        <f>'Express-Total'!O5</f>
        <v>Jan'22</v>
      </c>
      <c r="BJ5" s="220" t="str">
        <f>'Express-Total'!P5</f>
        <v>Feb'22</v>
      </c>
      <c r="BK5" s="220" t="str">
        <f>'Express-Total'!Q5</f>
        <v>Mar'22</v>
      </c>
      <c r="BL5" s="220" t="str">
        <f>'Express-Total'!R5</f>
        <v>Apr'22</v>
      </c>
      <c r="BM5" s="220" t="str">
        <f>'Express-Total'!S5</f>
        <v>May'22</v>
      </c>
      <c r="BN5" s="220" t="str">
        <f>'Express-Total'!T5</f>
        <v>Jun'22</v>
      </c>
      <c r="BO5" s="220" t="str">
        <f>'Express-Total'!U5</f>
        <v>Jul'22</v>
      </c>
      <c r="BP5" s="220" t="str">
        <f>'Express-Total'!V5</f>
        <v>Aug'22</v>
      </c>
      <c r="BQ5" s="220" t="str">
        <f>'Express-Total'!W5</f>
        <v>Sep'22</v>
      </c>
      <c r="BR5" s="301" t="str">
        <f>'Express-Total'!X5</f>
        <v>Oct'22</v>
      </c>
      <c r="BS5" s="301" t="str">
        <f>'Express-Total'!Y5</f>
        <v>Nov'22</v>
      </c>
      <c r="BT5" s="301" t="str">
        <f>'Express-Total'!Z5</f>
        <v>Dec'22</v>
      </c>
      <c r="BU5" s="301" t="str">
        <f>'Express-Total'!AA5</f>
        <v>Jan'23</v>
      </c>
      <c r="BV5" s="301" t="str">
        <f>'Express-Total'!AB5</f>
        <v>Feb'23</v>
      </c>
      <c r="BW5" s="301" t="str">
        <f>'Express-Total'!AC5</f>
        <v>Mar'23</v>
      </c>
      <c r="BX5" s="301" t="str">
        <f>'Express-Total'!AD5</f>
        <v>Apr'23</v>
      </c>
      <c r="BY5" s="301" t="str">
        <f>'Express-Total'!AE5</f>
        <v>May'23</v>
      </c>
      <c r="BZ5" s="301" t="str">
        <f>'Express-Total'!AF5</f>
        <v>Jun'23</v>
      </c>
      <c r="CA5" s="301" t="str">
        <f>'Express-Total'!AG5</f>
        <v>Jul'23</v>
      </c>
      <c r="CB5" s="301" t="str">
        <f>'Express-Total'!AH5</f>
        <v>Aug'23</v>
      </c>
      <c r="CC5" s="301" t="str">
        <f>'Express-Total'!AI5</f>
        <v>Sep'23</v>
      </c>
      <c r="CD5" s="301" t="str">
        <f>'Express-Total'!AJ5</f>
        <v>Oct'23</v>
      </c>
      <c r="CE5" s="301" t="str">
        <f>'Express-Total'!AK5</f>
        <v>Nov'23</v>
      </c>
      <c r="CF5" s="301" t="str">
        <f>'Express-Total'!AL5</f>
        <v>Dec'23</v>
      </c>
      <c r="CG5" s="301" t="str">
        <f>'Express-Total'!AM5</f>
        <v>Jan'24</v>
      </c>
      <c r="CH5" s="301" t="str">
        <f>'Express-Total'!AN5</f>
        <v>Feb'24</v>
      </c>
      <c r="CI5" s="301" t="str">
        <f>'Express-Total'!AO5</f>
        <v>Mar'24</v>
      </c>
      <c r="CJ5" s="301" t="str">
        <f>'Express-Total'!AP5</f>
        <v>Apr'24</v>
      </c>
      <c r="CK5" s="301" t="str">
        <f>'Express-Total'!AQ5</f>
        <v>May'24</v>
      </c>
      <c r="CL5" s="301" t="str">
        <f>'Express-Total'!AR5</f>
        <v>Jun'24</v>
      </c>
      <c r="CM5" s="301" t="str">
        <f>'Express-Total'!AS5</f>
        <v xml:space="preserve">Jul'24 </v>
      </c>
      <c r="CN5" s="301" t="str">
        <f>'Express-Total'!AT5</f>
        <v>Aug'24</v>
      </c>
      <c r="CO5" s="301" t="str">
        <f>'Express-Total'!AU5</f>
        <v>Sep'24</v>
      </c>
      <c r="CP5" s="301" t="str">
        <f>'Express-Total'!AV5</f>
        <v>Oct'24</v>
      </c>
      <c r="CQ5" s="301" t="str">
        <f>'Express-Total'!AW5</f>
        <v>Nov'24</v>
      </c>
      <c r="CR5" s="301" t="str">
        <f>'Express-Total'!AX5</f>
        <v>Dec'24</v>
      </c>
      <c r="CS5" s="301" t="str">
        <f>'Express-Total'!AY5</f>
        <v>Jan'25</v>
      </c>
      <c r="CT5" s="301" t="str">
        <f>'Express-Total'!AZ5</f>
        <v>Feb'25</v>
      </c>
      <c r="CU5" s="301" t="str">
        <f>'Express-Total'!BA5</f>
        <v>Mar'25</v>
      </c>
      <c r="CV5" s="301" t="str">
        <f>'Express-Total'!BB5</f>
        <v>Apr'25</v>
      </c>
      <c r="CW5" s="301" t="str">
        <f>'Express-Total'!BC5</f>
        <v>May'25</v>
      </c>
      <c r="CX5" s="301" t="str">
        <f>'Express-Total'!BD5</f>
        <v>Jun'25</v>
      </c>
      <c r="CY5" s="301" t="str">
        <f>'Express-Total'!BE5</f>
        <v>Jul'25</v>
      </c>
      <c r="CZ5" s="494" t="s">
        <v>208</v>
      </c>
      <c r="DA5" s="220" t="s">
        <v>61</v>
      </c>
      <c r="DC5" s="8"/>
      <c r="DD5" s="8"/>
    </row>
    <row r="6" spans="1:131" ht="3" customHeight="1" x14ac:dyDescent="0.2">
      <c r="B6" s="13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135"/>
      <c r="DC6" s="8"/>
      <c r="DD6" s="8"/>
    </row>
    <row r="7" spans="1:131" ht="20.100000000000001" customHeight="1" x14ac:dyDescent="0.2">
      <c r="A7" s="226" t="s">
        <v>35</v>
      </c>
      <c r="B7" s="58" t="s">
        <v>14</v>
      </c>
      <c r="C7" s="45">
        <f>'Tribune-Khi'!C7+'Tribune-Lhr'!C7+'Tribune-Isl'!C7</f>
        <v>44097</v>
      </c>
      <c r="D7" s="45">
        <f>'Tribune-Khi'!D7+'Tribune-Lhr'!D7+'Tribune-Isl'!D7</f>
        <v>48033</v>
      </c>
      <c r="E7" s="45">
        <f>'Tribune-Khi'!E7+'Tribune-Lhr'!E7+'Tribune-Isl'!E7</f>
        <v>49196</v>
      </c>
      <c r="F7" s="45">
        <f>'Tribune-Khi'!F7+'Tribune-Lhr'!F7+'Tribune-Isl'!F7</f>
        <v>51831</v>
      </c>
      <c r="G7" s="45">
        <f>'Tribune-Khi'!G7+'Tribune-Lhr'!G7+'Tribune-Isl'!G7</f>
        <v>63441</v>
      </c>
      <c r="H7" s="45">
        <f>'Tribune-Khi'!H7+'Tribune-Lhr'!H7+'Tribune-Isl'!H7</f>
        <v>70231</v>
      </c>
      <c r="I7" s="45">
        <f>'Tribune-Khi'!I7+'Tribune-Lhr'!I7+'Tribune-Isl'!I7</f>
        <v>48668</v>
      </c>
      <c r="J7" s="45">
        <f>'Tribune-Khi'!J7+'Tribune-Lhr'!J7+'Tribune-Isl'!J7</f>
        <v>50448</v>
      </c>
      <c r="K7" s="45">
        <f>'Tribune-Khi'!K7+'Tribune-Lhr'!K7+'Tribune-Isl'!K7</f>
        <v>37618</v>
      </c>
      <c r="L7" s="45">
        <f>'Tribune-Khi'!L7+'Tribune-Lhr'!L7+'Tribune-Isl'!L7</f>
        <v>44160</v>
      </c>
      <c r="M7" s="45">
        <f>'Tribune-Khi'!M7+'Tribune-Lhr'!M7+'Tribune-Isl'!M7</f>
        <v>47166</v>
      </c>
      <c r="N7" s="45">
        <f>'Tribune-Khi'!N7+'Tribune-Lhr'!N7+'Tribune-Isl'!N7</f>
        <v>39152</v>
      </c>
      <c r="O7" s="45">
        <f>'Tribune-Khi'!O7+'Tribune-Lhr'!O7+'Tribune-Isl'!O7</f>
        <v>39684</v>
      </c>
      <c r="P7" s="45">
        <f>'Tribune-Khi'!P7+'Tribune-Lhr'!P7+'Tribune-Isl'!P7</f>
        <v>42988</v>
      </c>
      <c r="Q7" s="45">
        <f>'Tribune-Khi'!Q7+'Tribune-Lhr'!Q7+'Tribune-Isl'!Q7</f>
        <v>39742</v>
      </c>
      <c r="R7" s="45">
        <f>'Tribune-Khi'!R7+'Tribune-Lhr'!R7+'Tribune-Isl'!R7</f>
        <v>37730</v>
      </c>
      <c r="S7" s="45">
        <f>'Tribune-Khi'!S7+'Tribune-Lhr'!S7+'Tribune-Isl'!S7</f>
        <v>49916</v>
      </c>
      <c r="T7" s="45">
        <f>'Tribune-Khi'!T7+'Tribune-Lhr'!T7+'Tribune-Isl'!T7</f>
        <v>49067</v>
      </c>
      <c r="U7" s="45">
        <f>'Tribune-Khi'!U7+'Tribune-Lhr'!U7+'Tribune-Isl'!U7</f>
        <v>32331</v>
      </c>
      <c r="V7" s="46">
        <f>'Tribune-Khi'!V7+'Tribune-Lhr'!V7+'Tribune-Isl'!V7</f>
        <v>46094</v>
      </c>
      <c r="W7" s="46">
        <f>'Tribune-Khi'!W7+'Tribune-Lhr'!W7+'Tribune-Isl'!W7</f>
        <v>33573</v>
      </c>
      <c r="X7" s="46">
        <f>'Tribune-Khi'!X7+'Tribune-Lhr'!X7+'Tribune-Isl'!X7</f>
        <v>35511</v>
      </c>
      <c r="Y7" s="46">
        <f>'Tribune-Khi'!Y7+'Tribune-Lhr'!Y7+'Tribune-Isl'!Y7</f>
        <v>23208</v>
      </c>
      <c r="Z7" s="46">
        <f>'Tribune-Khi'!AZ7+'Tribune-Lhr'!AZ7+'Tribune-Isl'!AZ7</f>
        <v>23054</v>
      </c>
      <c r="AA7" s="46">
        <f>'Tribune-Khi'!BA7+'Tribune-Lhr'!BA7+'Tribune-Isl'!BA7</f>
        <v>35230</v>
      </c>
      <c r="AB7" s="46">
        <f>'Tribune-Khi'!BB7+'Tribune-Lhr'!BB7+'Tribune-Isl'!BB7</f>
        <v>23946</v>
      </c>
      <c r="AC7" s="46">
        <f>'Tribune-Khi'!BC7+'Tribune-Lhr'!BC7+'Tribune-Isl'!BC7</f>
        <v>31864</v>
      </c>
      <c r="AD7" s="46">
        <f>'Tribune-Khi'!BD7+'Tribune-Lhr'!BD7+'Tribune-Isl'!BD7</f>
        <v>22850</v>
      </c>
      <c r="AE7" s="46">
        <f>'Tribune-Khi'!BE7+'Tribune-Lhr'!BE7+'Tribune-Isl'!BE7</f>
        <v>22352</v>
      </c>
      <c r="AF7" s="46">
        <f>'Tribune-Khi'!BF7+'Tribune-Lhr'!BF7+'Tribune-Isl'!BF7</f>
        <v>19952</v>
      </c>
      <c r="AG7" s="46">
        <f>'Tribune-Khi'!BG7+'Tribune-Lhr'!BG7+'Tribune-Isl'!BG7</f>
        <v>26560</v>
      </c>
      <c r="AH7" s="46">
        <f>'Tribune-Khi'!BH7+'Tribune-Lhr'!BH7+'Tribune-Isl'!BH7</f>
        <v>26508</v>
      </c>
      <c r="AI7" s="46">
        <f>'Tribune-Khi'!BI7+'Tribune-Lhr'!BI7+'Tribune-Isl'!BI7</f>
        <v>23877</v>
      </c>
      <c r="AJ7" s="46">
        <f>'Tribune-Khi'!BJ7+'Tribune-Lhr'!BJ7+'Tribune-Isl'!BJ7</f>
        <v>42144</v>
      </c>
      <c r="AK7" s="46">
        <f>'Tribune-Khi'!BK7+'Tribune-Lhr'!BK7+'Tribune-Isl'!BK7</f>
        <v>18766</v>
      </c>
      <c r="AL7" s="46">
        <f>'Tribune-Khi'!BL7+'Tribune-Lhr'!BL7+'Tribune-Isl'!BL7</f>
        <v>18221</v>
      </c>
      <c r="AM7" s="46">
        <f>'Tribune-Khi'!BM7+'Tribune-Lhr'!BM7+'Tribune-Isl'!BM7</f>
        <v>25325</v>
      </c>
      <c r="AN7" s="46">
        <f>'Tribune-Khi'!BN7+'Tribune-Lhr'!BN7+'Tribune-Isl'!BN7</f>
        <v>18073</v>
      </c>
      <c r="AO7" s="46">
        <f>'Tribune-Khi'!BO7+'Tribune-Lhr'!BO7+'Tribune-Isl'!BO7</f>
        <v>12296</v>
      </c>
      <c r="AP7" s="46">
        <f>'Tribune-Khi'!BP7+'Tribune-Lhr'!BP7+'Tribune-Isl'!BP7</f>
        <v>16390</v>
      </c>
      <c r="AQ7" s="46">
        <f>'Tribune-Khi'!BQ7+'Tribune-Lhr'!BQ7+'Tribune-Isl'!BQ7</f>
        <v>18754</v>
      </c>
      <c r="AR7" s="46">
        <f>'Tribune-Khi'!BR7+'Tribune-Lhr'!BR7+'Tribune-Isl'!BR7</f>
        <v>18696</v>
      </c>
      <c r="AS7" s="46">
        <f>'Tribune-Khi'!BS7+'Tribune-Lhr'!BS7+'Tribune-Isl'!BS7</f>
        <v>18140</v>
      </c>
      <c r="AT7" s="46">
        <f>'Tribune-Khi'!BT7+'Tribune-Lhr'!BT7+'Tribune-Isl'!BT7</f>
        <v>21289</v>
      </c>
      <c r="AU7" s="46">
        <f>'Tribune-Khi'!BU7+'Tribune-Lhr'!BU7+'Tribune-Isl'!BU7</f>
        <v>18592</v>
      </c>
      <c r="AV7" s="46">
        <f>'Tribune-Khi'!BV7+'Tribune-Lhr'!BV7+'Tribune-Isl'!BV7</f>
        <v>20801</v>
      </c>
      <c r="AW7" s="46">
        <f>'Tribune-Khi'!BW7+'Tribune-Lhr'!BW7+'Tribune-Isl'!BW7</f>
        <v>17095</v>
      </c>
      <c r="AX7" s="46">
        <f>'Tribune-Khi'!BX7+'Tribune-Lhr'!BX7+'Tribune-Isl'!BX7</f>
        <v>15508</v>
      </c>
      <c r="AY7" s="46">
        <f>'Tribune-Khi'!BY7+'Tribune-Lhr'!BY7+'Tribune-Isl'!BY7</f>
        <v>25592</v>
      </c>
      <c r="AZ7" s="46">
        <f>'Tribune-Khi'!BZ7+'Tribune-Lhr'!BZ7+'Tribune-Isl'!BZ7</f>
        <v>25364</v>
      </c>
      <c r="BA7" s="46">
        <f>'Tribune-Khi'!CA7+'Tribune-Lhr'!CA7+'Tribune-Isl'!CA7</f>
        <v>20988</v>
      </c>
      <c r="BB7" s="46">
        <f>'Tribune-Khi'!CB7+'Tribune-Lhr'!CB7+'Tribune-Isl'!CB7</f>
        <v>25439</v>
      </c>
      <c r="BC7" s="46">
        <f>'Tribune-Khi'!CC7+'Tribune-Lhr'!CC7+'Tribune-Isl'!CC7</f>
        <v>27401</v>
      </c>
      <c r="BD7" s="46">
        <f>'Tribune-Khi'!CD7+'Tribune-Lhr'!CD7+'Tribune-Isl'!CD7</f>
        <v>26919</v>
      </c>
      <c r="BE7" s="46">
        <f>'Tribune-Khi'!CE7+'Tribune-Lhr'!CE7+'Tribune-Isl'!CE7</f>
        <v>25153</v>
      </c>
      <c r="BF7" s="46">
        <f>'Tribune-Khi'!CF7+'Tribune-Lhr'!CF7+'Tribune-Isl'!CF7</f>
        <v>32936</v>
      </c>
      <c r="BG7" s="46">
        <f>'Tribune-Khi'!CG7+'Tribune-Lhr'!CG7+'Tribune-Isl'!CG7</f>
        <v>27356</v>
      </c>
      <c r="BH7" s="46">
        <f>'Tribune-Khi'!CH7+'Tribune-Lhr'!CH7+'Tribune-Isl'!CH7</f>
        <v>24208</v>
      </c>
      <c r="BI7" s="46">
        <f>'Tribune-Khi'!CI7+'Tribune-Lhr'!CI7+'Tribune-Isl'!CI7</f>
        <v>21427</v>
      </c>
      <c r="BJ7" s="46">
        <f>'Tribune-Khi'!CJ7+'Tribune-Lhr'!CJ7+'Tribune-Isl'!CJ7</f>
        <v>24304</v>
      </c>
      <c r="BK7" s="46">
        <f>'Tribune-Khi'!CK7+'Tribune-Lhr'!CK7+'Tribune-Isl'!CK7</f>
        <v>25195</v>
      </c>
      <c r="BL7" s="46">
        <f>'Tribune-Khi'!CL7+'Tribune-Lhr'!CL7+'Tribune-Isl'!CL7</f>
        <v>20478</v>
      </c>
      <c r="BM7" s="46">
        <f>'Tribune-Khi'!CM7+'Tribune-Lhr'!CM7+'Tribune-Isl'!CM7</f>
        <v>23827</v>
      </c>
      <c r="BN7" s="46">
        <f>'Tribune-Khi'!CN7+'Tribune-Lhr'!CN7+'Tribune-Isl'!CN7</f>
        <v>22887</v>
      </c>
      <c r="BO7" s="46">
        <f>'Tribune-Khi'!CO7+'Tribune-Lhr'!CO7+'Tribune-Isl'!CO7</f>
        <v>16433</v>
      </c>
      <c r="BP7" s="46">
        <f>'Tribune-Khi'!CP7+'Tribune-Lhr'!CP7+'Tribune-Isl'!CP7</f>
        <v>15075</v>
      </c>
      <c r="BQ7" s="46">
        <f>'Tribune-Khi'!CQ7+'Tribune-Lhr'!CQ7+'Tribune-Isl'!CQ7</f>
        <v>19919</v>
      </c>
      <c r="BR7" s="46">
        <f>'Tribune-Khi'!CR7+'Tribune-Lhr'!CR7+'Tribune-Isl'!CR7</f>
        <v>21913</v>
      </c>
      <c r="BS7" s="46">
        <f>'Tribune-Khi'!CS7+'Tribune-Lhr'!CS7+'Tribune-Isl'!CS7</f>
        <v>20754</v>
      </c>
      <c r="BT7" s="46">
        <f>'Tribune-Khi'!CT7+'Tribune-Lhr'!CT7+'Tribune-Isl'!CT7</f>
        <v>21855</v>
      </c>
      <c r="BU7" s="46">
        <f>'Tribune-Khi'!CU7+'Tribune-Lhr'!CU7+'Tribune-Isl'!CU7</f>
        <v>12712</v>
      </c>
      <c r="BV7" s="46">
        <f>'Tribune-Khi'!CV7+'Tribune-Lhr'!CV7+'Tribune-Isl'!CV7</f>
        <v>9075</v>
      </c>
      <c r="BW7" s="46">
        <f>'Tribune-Khi'!CW7+'Tribune-Lhr'!CW7+'Tribune-Isl'!CW7</f>
        <v>24786</v>
      </c>
      <c r="BX7" s="46">
        <f>'Tribune-Khi'!CX7+'Tribune-Lhr'!CX7+'Tribune-Isl'!CX7</f>
        <v>17778</v>
      </c>
      <c r="BY7" s="46">
        <f>'Tribune-Khi'!CY7+'Tribune-Lhr'!CY7+'Tribune-Isl'!CY7</f>
        <v>14431</v>
      </c>
      <c r="BZ7" s="46">
        <f>'Tribune-Khi'!CZ7+'Tribune-Lhr'!CZ7+'Tribune-Isl'!CZ7</f>
        <v>20759</v>
      </c>
      <c r="CA7" s="46">
        <f>'Tribune-Khi'!DA7+'Tribune-Lhr'!DA7+'Tribune-Isl'!DA7</f>
        <v>14986</v>
      </c>
      <c r="CB7" s="46">
        <f>'Tribune-Khi'!DB7+'Tribune-Lhr'!DB7+'Tribune-Isl'!DB7</f>
        <v>18406</v>
      </c>
      <c r="CC7" s="46">
        <f>'Tribune-Khi'!DC7+'Tribune-Lhr'!DC7+'Tribune-Isl'!DC7</f>
        <v>20890</v>
      </c>
      <c r="CD7" s="46">
        <f>'Tribune-Khi'!DD7+'Tribune-Lhr'!DD7+'Tribune-Isl'!DD7</f>
        <v>25438</v>
      </c>
      <c r="CE7" s="46">
        <f>'Tribune-Khi'!DE7+'Tribune-Lhr'!DE7+'Tribune-Isl'!DE7</f>
        <v>17737</v>
      </c>
      <c r="CF7" s="46">
        <f>'Tribune-Khi'!DF7+'Tribune-Lhr'!DF7+'Tribune-Isl'!DF7</f>
        <v>21484</v>
      </c>
      <c r="CG7" s="46">
        <f>'Tribune-Khi'!DG7+'Tribune-Lhr'!DG7+'Tribune-Isl'!DG7</f>
        <v>15332</v>
      </c>
      <c r="CH7" s="46">
        <f>'Tribune-Khi'!DH7+'Tribune-Lhr'!DH7+'Tribune-Isl'!DH7</f>
        <v>15152</v>
      </c>
      <c r="CI7" s="46">
        <f>'Tribune-Khi'!DI7+'Tribune-Lhr'!DI7+'Tribune-Isl'!DI7</f>
        <v>32194</v>
      </c>
      <c r="CJ7" s="46">
        <f>'Tribune-Khi'!DJ7+'Tribune-Lhr'!DJ7+'Tribune-Isl'!DJ7</f>
        <v>16681</v>
      </c>
      <c r="CK7" s="46">
        <f>'Tribune-Khi'!DK7+'Tribune-Lhr'!DK7+'Tribune-Isl'!DK7</f>
        <v>16450</v>
      </c>
      <c r="CL7" s="46">
        <f>'Tribune-Khi'!DL7+'Tribune-Lhr'!DL7+'Tribune-Isl'!DL7</f>
        <v>18984</v>
      </c>
      <c r="CM7" s="46">
        <f>'Tribune-Khi'!DM7+'Tribune-Lhr'!DM7+'Tribune-Isl'!DM7</f>
        <v>15877</v>
      </c>
      <c r="CN7" s="46">
        <f>'Tribune-Khi'!DN7+'Tribune-Lhr'!DN7+'Tribune-Isl'!DN7</f>
        <v>13847</v>
      </c>
      <c r="CO7" s="46">
        <f>'Tribune-Khi'!DO7+'Tribune-Lhr'!DO7+'Tribune-Isl'!DO7</f>
        <v>13448</v>
      </c>
      <c r="CP7" s="46">
        <f>'Tribune-Khi'!DP7+'Tribune-Lhr'!DP7+'Tribune-Isl'!DP7</f>
        <v>19925</v>
      </c>
      <c r="CQ7" s="46">
        <f>'Tribune-Khi'!DQ7+'Tribune-Lhr'!DQ7+'Tribune-Isl'!DQ7</f>
        <v>11919</v>
      </c>
      <c r="CR7" s="46">
        <f>'Tribune-Khi'!DR7+'Tribune-Lhr'!DR7+'Tribune-Isl'!DR7</f>
        <v>17148</v>
      </c>
      <c r="CS7" s="46">
        <f>'Tribune-Khi'!DS7+'Tribune-Lhr'!DS7+'Tribune-Isl'!DS7</f>
        <v>9219</v>
      </c>
      <c r="CT7" s="46">
        <f>'Tribune-Khi'!DT7+'Tribune-Lhr'!DT7+'Tribune-Isl'!DT7</f>
        <v>11901</v>
      </c>
      <c r="CU7" s="46">
        <f>'Tribune-Khi'!DU7+'Tribune-Lhr'!DU7+'Tribune-Isl'!DU7</f>
        <v>26348</v>
      </c>
      <c r="CV7" s="46">
        <f>'Tribune-Khi'!DV7+'Tribune-Lhr'!DV7+'Tribune-Isl'!DV7</f>
        <v>12623</v>
      </c>
      <c r="CW7" s="46">
        <f>'Tribune-Khi'!DW7+'Tribune-Lhr'!DW7+'Tribune-Isl'!DW7</f>
        <v>12351</v>
      </c>
      <c r="CX7" s="46">
        <f>'Tribune-Khi'!DX7+'Tribune-Lhr'!DX7+'Tribune-Isl'!DX7</f>
        <v>12840</v>
      </c>
      <c r="CY7" s="349">
        <v>12840</v>
      </c>
      <c r="CZ7" s="349"/>
      <c r="DA7" s="59">
        <f ca="1">SUM(OFFSET(DA7,0,-1,):OFFSET(DA7,0,-12))</f>
        <v>160562</v>
      </c>
      <c r="DB7" s="13">
        <f ca="1">DA7/DA$12</f>
        <v>0.2841312480313149</v>
      </c>
      <c r="DR7" s="81"/>
      <c r="DZ7" s="81"/>
    </row>
    <row r="8" spans="1:131" ht="15" x14ac:dyDescent="0.2">
      <c r="A8" s="14"/>
      <c r="B8" s="58" t="s">
        <v>15</v>
      </c>
      <c r="C8" s="45">
        <f>'Tribune-Khi'!C8+'Tribune-Lhr'!C8+'Tribune-Isl'!C8</f>
        <v>8959</v>
      </c>
      <c r="D8" s="45">
        <f>'Tribune-Khi'!D8+'Tribune-Lhr'!D8+'Tribune-Isl'!D8</f>
        <v>8068</v>
      </c>
      <c r="E8" s="45">
        <f>'Tribune-Khi'!E8+'Tribune-Lhr'!E8+'Tribune-Isl'!E8</f>
        <v>11211</v>
      </c>
      <c r="F8" s="45">
        <f>'Tribune-Khi'!F8+'Tribune-Lhr'!F8+'Tribune-Isl'!F8</f>
        <v>6693</v>
      </c>
      <c r="G8" s="45">
        <f>'Tribune-Khi'!G8+'Tribune-Lhr'!G8+'Tribune-Isl'!G8</f>
        <v>8460</v>
      </c>
      <c r="H8" s="45">
        <f>'Tribune-Khi'!H8+'Tribune-Lhr'!H8+'Tribune-Isl'!H8</f>
        <v>12102</v>
      </c>
      <c r="I8" s="45">
        <f>'Tribune-Khi'!I8+'Tribune-Lhr'!I8+'Tribune-Isl'!I8</f>
        <v>8746</v>
      </c>
      <c r="J8" s="45">
        <f>'Tribune-Khi'!J8+'Tribune-Lhr'!J8+'Tribune-Isl'!J8</f>
        <v>13202</v>
      </c>
      <c r="K8" s="45">
        <f>'Tribune-Khi'!K8+'Tribune-Lhr'!K8+'Tribune-Isl'!K8</f>
        <v>5653</v>
      </c>
      <c r="L8" s="45">
        <f>'Tribune-Khi'!L8+'Tribune-Lhr'!L8+'Tribune-Isl'!L8</f>
        <v>6410</v>
      </c>
      <c r="M8" s="45">
        <f>'Tribune-Khi'!M8+'Tribune-Lhr'!M8+'Tribune-Isl'!M8</f>
        <v>12635</v>
      </c>
      <c r="N8" s="45">
        <f>'Tribune-Khi'!N8+'Tribune-Lhr'!N8+'Tribune-Isl'!N8</f>
        <v>4727</v>
      </c>
      <c r="O8" s="45">
        <f>'Tribune-Khi'!O8+'Tribune-Lhr'!O8+'Tribune-Isl'!O8</f>
        <v>7131</v>
      </c>
      <c r="P8" s="45">
        <f>'Tribune-Khi'!P8+'Tribune-Lhr'!P8+'Tribune-Isl'!P8</f>
        <v>6751</v>
      </c>
      <c r="Q8" s="45">
        <f>'Tribune-Khi'!Q8+'Tribune-Lhr'!Q8+'Tribune-Isl'!Q8</f>
        <v>4872</v>
      </c>
      <c r="R8" s="45">
        <f>'Tribune-Khi'!R8+'Tribune-Lhr'!R8+'Tribune-Isl'!R8</f>
        <v>4504</v>
      </c>
      <c r="S8" s="45">
        <f>'Tribune-Khi'!S8+'Tribune-Lhr'!S8+'Tribune-Isl'!S8</f>
        <v>9576</v>
      </c>
      <c r="T8" s="45">
        <f>'Tribune-Khi'!T8+'Tribune-Lhr'!T8+'Tribune-Isl'!T8</f>
        <v>6354</v>
      </c>
      <c r="U8" s="45">
        <f>'Tribune-Khi'!U8+'Tribune-Lhr'!U8+'Tribune-Isl'!U8</f>
        <v>6946</v>
      </c>
      <c r="V8" s="46">
        <f>'Tribune-Khi'!V8+'Tribune-Lhr'!V8+'Tribune-Isl'!V8</f>
        <v>9744</v>
      </c>
      <c r="W8" s="46">
        <f>'Tribune-Khi'!W8+'Tribune-Lhr'!W8+'Tribune-Isl'!W8</f>
        <v>6462</v>
      </c>
      <c r="X8" s="46">
        <f>'Tribune-Khi'!X8+'Tribune-Lhr'!X8+'Tribune-Isl'!X8</f>
        <v>6463</v>
      </c>
      <c r="Y8" s="46">
        <f>'Tribune-Khi'!Y8+'Tribune-Lhr'!Y8+'Tribune-Isl'!Y8</f>
        <v>3284</v>
      </c>
      <c r="Z8" s="46">
        <f>'Tribune-Khi'!AZ8+'Tribune-Lhr'!AZ8+'Tribune-Isl'!AZ8</f>
        <v>3865</v>
      </c>
      <c r="AA8" s="46">
        <f>'Tribune-Khi'!BA8+'Tribune-Lhr'!BA8+'Tribune-Isl'!BA8</f>
        <v>3267</v>
      </c>
      <c r="AB8" s="46">
        <f>'Tribune-Khi'!BB8+'Tribune-Lhr'!BB8+'Tribune-Isl'!BB8</f>
        <v>3324</v>
      </c>
      <c r="AC8" s="46">
        <f>'Tribune-Khi'!BC8+'Tribune-Lhr'!BC8+'Tribune-Isl'!BC8</f>
        <v>3305</v>
      </c>
      <c r="AD8" s="46">
        <f>'Tribune-Khi'!BD8+'Tribune-Lhr'!BD8+'Tribune-Isl'!BD8</f>
        <v>4623</v>
      </c>
      <c r="AE8" s="46">
        <f>'Tribune-Khi'!BE8+'Tribune-Lhr'!BE8+'Tribune-Isl'!BE8</f>
        <v>4608</v>
      </c>
      <c r="AF8" s="46">
        <f>'Tribune-Khi'!BF8+'Tribune-Lhr'!BF8+'Tribune-Isl'!BF8</f>
        <v>2449</v>
      </c>
      <c r="AG8" s="46">
        <f>'Tribune-Khi'!BG8+'Tribune-Lhr'!BG8+'Tribune-Isl'!BG8</f>
        <v>1364</v>
      </c>
      <c r="AH8" s="46">
        <f>'Tribune-Khi'!BH8+'Tribune-Lhr'!BH8+'Tribune-Isl'!BH8</f>
        <v>3941</v>
      </c>
      <c r="AI8" s="46">
        <f>'Tribune-Khi'!BI8+'Tribune-Lhr'!BI8+'Tribune-Isl'!BI8</f>
        <v>1852</v>
      </c>
      <c r="AJ8" s="46">
        <f>'Tribune-Khi'!BJ8+'Tribune-Lhr'!BJ8+'Tribune-Isl'!BJ8</f>
        <v>6189</v>
      </c>
      <c r="AK8" s="46">
        <f>'Tribune-Khi'!BK8+'Tribune-Lhr'!BK8+'Tribune-Isl'!BK8</f>
        <v>2944</v>
      </c>
      <c r="AL8" s="46">
        <f>'Tribune-Khi'!BL8+'Tribune-Lhr'!BL8+'Tribune-Isl'!BL8</f>
        <v>2738</v>
      </c>
      <c r="AM8" s="46">
        <f>'Tribune-Khi'!BM8+'Tribune-Lhr'!BM8+'Tribune-Isl'!BM8</f>
        <v>988</v>
      </c>
      <c r="AN8" s="46">
        <f>'Tribune-Khi'!BN8+'Tribune-Lhr'!BN8+'Tribune-Isl'!BN8</f>
        <v>1860</v>
      </c>
      <c r="AO8" s="46">
        <f>'Tribune-Khi'!BO8+'Tribune-Lhr'!BO8+'Tribune-Isl'!BO8</f>
        <v>1276</v>
      </c>
      <c r="AP8" s="46">
        <f>'Tribune-Khi'!BP8+'Tribune-Lhr'!BP8+'Tribune-Isl'!BP8</f>
        <v>2316</v>
      </c>
      <c r="AQ8" s="46">
        <f>'Tribune-Khi'!BQ8+'Tribune-Lhr'!BQ8+'Tribune-Isl'!BQ8</f>
        <v>1594</v>
      </c>
      <c r="AR8" s="46">
        <f>'Tribune-Khi'!BR8+'Tribune-Lhr'!BR8+'Tribune-Isl'!BR8</f>
        <v>3910</v>
      </c>
      <c r="AS8" s="46">
        <f>'Tribune-Khi'!BS8+'Tribune-Lhr'!BS8+'Tribune-Isl'!BS8</f>
        <v>2687</v>
      </c>
      <c r="AT8" s="46">
        <f>'Tribune-Khi'!BT8+'Tribune-Lhr'!BT8+'Tribune-Isl'!BT8</f>
        <v>2868</v>
      </c>
      <c r="AU8" s="46">
        <f>'Tribune-Khi'!BU8+'Tribune-Lhr'!BU8+'Tribune-Isl'!BU8</f>
        <v>3238</v>
      </c>
      <c r="AV8" s="46">
        <f>'Tribune-Khi'!BV8+'Tribune-Lhr'!BV8+'Tribune-Isl'!BV8</f>
        <v>2650</v>
      </c>
      <c r="AW8" s="46">
        <f>'Tribune-Khi'!BW8+'Tribune-Lhr'!BW8+'Tribune-Isl'!BW8</f>
        <v>2102</v>
      </c>
      <c r="AX8" s="46">
        <f>'Tribune-Khi'!BX8+'Tribune-Lhr'!BX8+'Tribune-Isl'!BX8</f>
        <v>714</v>
      </c>
      <c r="AY8" s="46">
        <f>'Tribune-Khi'!BY8+'Tribune-Lhr'!BY8+'Tribune-Isl'!BY8</f>
        <v>1558</v>
      </c>
      <c r="AZ8" s="46">
        <f>'Tribune-Khi'!BZ8+'Tribune-Lhr'!BZ8+'Tribune-Isl'!BZ8</f>
        <v>1172</v>
      </c>
      <c r="BA8" s="46">
        <f>'Tribune-Khi'!CA8+'Tribune-Lhr'!CA8+'Tribune-Isl'!CA8</f>
        <v>1443</v>
      </c>
      <c r="BB8" s="46">
        <f>'Tribune-Khi'!CB8+'Tribune-Lhr'!CB8+'Tribune-Isl'!CB8</f>
        <v>1841</v>
      </c>
      <c r="BC8" s="46">
        <f>'Tribune-Khi'!CC8+'Tribune-Lhr'!CC8+'Tribune-Isl'!CC8</f>
        <v>2132</v>
      </c>
      <c r="BD8" s="46">
        <f>'Tribune-Khi'!CD8+'Tribune-Lhr'!CD8+'Tribune-Isl'!CD8</f>
        <v>1583</v>
      </c>
      <c r="BE8" s="46">
        <f>'Tribune-Khi'!CE8+'Tribune-Lhr'!CE8+'Tribune-Isl'!CE8</f>
        <v>1737</v>
      </c>
      <c r="BF8" s="46">
        <f>'Tribune-Khi'!CF8+'Tribune-Lhr'!CF8+'Tribune-Isl'!CF8</f>
        <v>2536</v>
      </c>
      <c r="BG8" s="46">
        <f>'Tribune-Khi'!CG8+'Tribune-Lhr'!CG8+'Tribune-Isl'!CG8</f>
        <v>1571</v>
      </c>
      <c r="BH8" s="46">
        <f>'Tribune-Khi'!CH8+'Tribune-Lhr'!CH8+'Tribune-Isl'!CH8</f>
        <v>2591</v>
      </c>
      <c r="BI8" s="46">
        <f>'Tribune-Khi'!CI8+'Tribune-Lhr'!CI8+'Tribune-Isl'!CI8</f>
        <v>2010</v>
      </c>
      <c r="BJ8" s="46">
        <f>'Tribune-Khi'!CJ8+'Tribune-Lhr'!CJ8+'Tribune-Isl'!CJ8</f>
        <v>482</v>
      </c>
      <c r="BK8" s="46">
        <f>'Tribune-Khi'!CK8+'Tribune-Lhr'!CK8+'Tribune-Isl'!CK8</f>
        <v>1028</v>
      </c>
      <c r="BL8" s="46">
        <f>'Tribune-Khi'!CL8+'Tribune-Lhr'!CL8+'Tribune-Isl'!CL8</f>
        <v>28</v>
      </c>
      <c r="BM8" s="46">
        <f>'Tribune-Khi'!CM8+'Tribune-Lhr'!CM8+'Tribune-Isl'!CM8</f>
        <v>1268</v>
      </c>
      <c r="BN8" s="46">
        <f>'Tribune-Khi'!CN8+'Tribune-Lhr'!CN8+'Tribune-Isl'!CN8</f>
        <v>2364</v>
      </c>
      <c r="BO8" s="46">
        <f>'Tribune-Khi'!CO8+'Tribune-Lhr'!CO8+'Tribune-Isl'!CO8</f>
        <v>3503</v>
      </c>
      <c r="BP8" s="46">
        <f>'Tribune-Khi'!CP8+'Tribune-Lhr'!CP8+'Tribune-Isl'!CP8</f>
        <v>2777</v>
      </c>
      <c r="BQ8" s="46">
        <f>'Tribune-Khi'!CQ8+'Tribune-Lhr'!CQ8+'Tribune-Isl'!CQ8</f>
        <v>1190</v>
      </c>
      <c r="BR8" s="46">
        <f>'Tribune-Khi'!CR8+'Tribune-Lhr'!CR8+'Tribune-Isl'!CR8</f>
        <v>3298</v>
      </c>
      <c r="BS8" s="46">
        <f>'Tribune-Khi'!CS8+'Tribune-Lhr'!CS8+'Tribune-Isl'!CS8</f>
        <v>3030</v>
      </c>
      <c r="BT8" s="46">
        <f>'Tribune-Khi'!CT8+'Tribune-Lhr'!CT8+'Tribune-Isl'!CT8</f>
        <v>3000</v>
      </c>
      <c r="BU8" s="46">
        <f>'Tribune-Khi'!CU8+'Tribune-Lhr'!CU8+'Tribune-Isl'!CU8</f>
        <v>3192</v>
      </c>
      <c r="BV8" s="46">
        <f>'Tribune-Khi'!CV8+'Tribune-Lhr'!CV8+'Tribune-Isl'!CV8</f>
        <v>825</v>
      </c>
      <c r="BW8" s="46">
        <f>'Tribune-Khi'!CW8+'Tribune-Lhr'!CW8+'Tribune-Isl'!CW8</f>
        <v>1599</v>
      </c>
      <c r="BX8" s="46">
        <f>'Tribune-Khi'!CX8+'Tribune-Lhr'!CX8+'Tribune-Isl'!CX8</f>
        <v>1064</v>
      </c>
      <c r="BY8" s="46">
        <f>'Tribune-Khi'!CY8+'Tribune-Lhr'!CY8+'Tribune-Isl'!CY8</f>
        <v>3089</v>
      </c>
      <c r="BZ8" s="46">
        <f>'Tribune-Khi'!CZ8+'Tribune-Lhr'!CZ8+'Tribune-Isl'!CZ8</f>
        <v>4774</v>
      </c>
      <c r="CA8" s="46">
        <f>'Tribune-Khi'!DA8+'Tribune-Lhr'!DA8+'Tribune-Isl'!DA8</f>
        <v>3567</v>
      </c>
      <c r="CB8" s="46">
        <f>'Tribune-Khi'!DB8+'Tribune-Lhr'!DB8+'Tribune-Isl'!DB8</f>
        <v>1814</v>
      </c>
      <c r="CC8" s="46">
        <f>'Tribune-Khi'!DC8+'Tribune-Lhr'!DC8+'Tribune-Isl'!DC8</f>
        <v>1932</v>
      </c>
      <c r="CD8" s="46">
        <f>'Tribune-Khi'!DD8+'Tribune-Lhr'!DD8+'Tribune-Isl'!DD8</f>
        <v>2588</v>
      </c>
      <c r="CE8" s="46">
        <f>'Tribune-Khi'!DE8+'Tribune-Lhr'!DE8+'Tribune-Isl'!DE8</f>
        <v>1987</v>
      </c>
      <c r="CF8" s="46">
        <f>'Tribune-Khi'!DF8+'Tribune-Lhr'!DF8+'Tribune-Isl'!DF8</f>
        <v>1088</v>
      </c>
      <c r="CG8" s="46">
        <f>'Tribune-Khi'!DG8+'Tribune-Lhr'!DG8+'Tribune-Isl'!DG8</f>
        <v>1096</v>
      </c>
      <c r="CH8" s="46">
        <f>'Tribune-Khi'!DH8+'Tribune-Lhr'!DH8+'Tribune-Isl'!DH8</f>
        <v>1072</v>
      </c>
      <c r="CI8" s="46">
        <f>'Tribune-Khi'!DI8+'Tribune-Lhr'!DI8+'Tribune-Isl'!DI8</f>
        <v>1603</v>
      </c>
      <c r="CJ8" s="46">
        <f>'Tribune-Khi'!DJ8+'Tribune-Lhr'!DJ8+'Tribune-Isl'!DJ8</f>
        <v>1260</v>
      </c>
      <c r="CK8" s="46">
        <f>'Tribune-Khi'!DK8+'Tribune-Lhr'!DK8+'Tribune-Isl'!DK8</f>
        <v>2182</v>
      </c>
      <c r="CL8" s="46">
        <f>'Tribune-Khi'!DL8+'Tribune-Lhr'!DL8+'Tribune-Isl'!DL8</f>
        <v>8852</v>
      </c>
      <c r="CM8" s="46">
        <f>'Tribune-Khi'!DM8+'Tribune-Lhr'!DM8+'Tribune-Isl'!DM8</f>
        <v>1993</v>
      </c>
      <c r="CN8" s="46">
        <f>'Tribune-Khi'!DN8+'Tribune-Lhr'!DN8+'Tribune-Isl'!DN8</f>
        <v>3083</v>
      </c>
      <c r="CO8" s="46">
        <f>'Tribune-Khi'!DO8+'Tribune-Lhr'!DO8+'Tribune-Isl'!DO8</f>
        <v>2913</v>
      </c>
      <c r="CP8" s="46">
        <f>'Tribune-Khi'!DP8+'Tribune-Lhr'!DP8+'Tribune-Isl'!DP8</f>
        <v>1068</v>
      </c>
      <c r="CQ8" s="46">
        <f>'Tribune-Khi'!DQ8+'Tribune-Lhr'!DQ8+'Tribune-Isl'!DQ8</f>
        <v>1676</v>
      </c>
      <c r="CR8" s="46">
        <f>'Tribune-Khi'!DR8+'Tribune-Lhr'!DR8+'Tribune-Isl'!DR8</f>
        <v>1102</v>
      </c>
      <c r="CS8" s="46">
        <f>'Tribune-Khi'!DS8+'Tribune-Lhr'!DS8+'Tribune-Isl'!DS8</f>
        <v>1556</v>
      </c>
      <c r="CT8" s="46">
        <f>'Tribune-Khi'!DT8+'Tribune-Lhr'!DT8+'Tribune-Isl'!DT8</f>
        <v>2166</v>
      </c>
      <c r="CU8" s="46">
        <f>'Tribune-Khi'!DU8+'Tribune-Lhr'!DU8+'Tribune-Isl'!DU8</f>
        <v>2536</v>
      </c>
      <c r="CV8" s="46">
        <f>'Tribune-Khi'!DV8+'Tribune-Lhr'!DV8+'Tribune-Isl'!DV8</f>
        <v>1472</v>
      </c>
      <c r="CW8" s="46">
        <f>'Tribune-Khi'!DW8+'Tribune-Lhr'!DW8+'Tribune-Isl'!DW8</f>
        <v>2383</v>
      </c>
      <c r="CX8" s="46">
        <f>'Tribune-Khi'!DX8+'Tribune-Lhr'!DX8+'Tribune-Isl'!DX8</f>
        <v>2203</v>
      </c>
      <c r="CY8" s="349">
        <v>2203</v>
      </c>
      <c r="CZ8" s="349"/>
      <c r="DA8" s="59">
        <f ca="1">SUM(OFFSET(DA8,0,-1,):OFFSET(DA8,0,-12))</f>
        <v>21278</v>
      </c>
      <c r="DB8" s="13">
        <f ca="1">DA8/DA$12</f>
        <v>3.7653645916283549E-2</v>
      </c>
    </row>
    <row r="9" spans="1:131" ht="15" x14ac:dyDescent="0.2">
      <c r="A9" s="14"/>
      <c r="B9" s="60" t="s">
        <v>27</v>
      </c>
      <c r="C9" s="45">
        <f>'Tribune-Khi'!C9+'Tribune-Lhr'!C9+'Tribune-Isl'!C9</f>
        <v>19758</v>
      </c>
      <c r="D9" s="45">
        <f>'Tribune-Khi'!D9+'Tribune-Lhr'!D9+'Tribune-Isl'!D9</f>
        <v>10401</v>
      </c>
      <c r="E9" s="45">
        <f>'Tribune-Khi'!E9+'Tribune-Lhr'!E9+'Tribune-Isl'!E9</f>
        <v>14147</v>
      </c>
      <c r="F9" s="45">
        <f>'Tribune-Khi'!F9+'Tribune-Lhr'!F9+'Tribune-Isl'!F9</f>
        <v>6362</v>
      </c>
      <c r="G9" s="45">
        <f>'Tribune-Khi'!G9+'Tribune-Lhr'!G9+'Tribune-Isl'!G9</f>
        <v>15506</v>
      </c>
      <c r="H9" s="45">
        <f>'Tribune-Khi'!H9+'Tribune-Lhr'!H9+'Tribune-Isl'!H9</f>
        <v>6170</v>
      </c>
      <c r="I9" s="45">
        <f>'Tribune-Khi'!I9+'Tribune-Lhr'!I9+'Tribune-Isl'!I9</f>
        <v>5527</v>
      </c>
      <c r="J9" s="45">
        <f>'Tribune-Khi'!J9+'Tribune-Lhr'!J9+'Tribune-Isl'!J9</f>
        <v>14559</v>
      </c>
      <c r="K9" s="45">
        <f>'Tribune-Khi'!K9+'Tribune-Lhr'!K9+'Tribune-Isl'!K9</f>
        <v>13844</v>
      </c>
      <c r="L9" s="45">
        <f>'Tribune-Khi'!L9+'Tribune-Lhr'!L9+'Tribune-Isl'!L9</f>
        <v>1382</v>
      </c>
      <c r="M9" s="45">
        <f>'Tribune-Khi'!M9+'Tribune-Lhr'!M9+'Tribune-Isl'!M9</f>
        <v>5162</v>
      </c>
      <c r="N9" s="45">
        <f>'Tribune-Khi'!N9+'Tribune-Lhr'!N9+'Tribune-Isl'!N9</f>
        <v>8841</v>
      </c>
      <c r="O9" s="45">
        <f>'Tribune-Khi'!O9+'Tribune-Lhr'!O9+'Tribune-Isl'!O9</f>
        <v>3492</v>
      </c>
      <c r="P9" s="45">
        <f>'Tribune-Khi'!P9+'Tribune-Lhr'!P9+'Tribune-Isl'!P9</f>
        <v>8388</v>
      </c>
      <c r="Q9" s="45">
        <f>'Tribune-Khi'!Q9+'Tribune-Lhr'!Q9+'Tribune-Isl'!Q9</f>
        <v>5764</v>
      </c>
      <c r="R9" s="45">
        <f>'Tribune-Khi'!R9+'Tribune-Lhr'!R9+'Tribune-Isl'!R9</f>
        <v>7829</v>
      </c>
      <c r="S9" s="45">
        <f>'Tribune-Khi'!S9+'Tribune-Lhr'!S9+'Tribune-Isl'!S9</f>
        <v>6630</v>
      </c>
      <c r="T9" s="45">
        <f>'Tribune-Khi'!T9+'Tribune-Lhr'!T9+'Tribune-Isl'!T9</f>
        <v>4017</v>
      </c>
      <c r="U9" s="45">
        <f>'Tribune-Khi'!U9+'Tribune-Lhr'!U9+'Tribune-Isl'!U9</f>
        <v>4415</v>
      </c>
      <c r="V9" s="46">
        <f>'Tribune-Khi'!V9+'Tribune-Lhr'!V9+'Tribune-Isl'!V9</f>
        <v>2672</v>
      </c>
      <c r="W9" s="46">
        <f>'Tribune-Khi'!W9+'Tribune-Lhr'!W9+'Tribune-Isl'!W9</f>
        <v>3344</v>
      </c>
      <c r="X9" s="46">
        <f>'Tribune-Khi'!X9+'Tribune-Lhr'!X9+'Tribune-Isl'!X9</f>
        <v>1128</v>
      </c>
      <c r="Y9" s="46">
        <f>'Tribune-Khi'!Y9+'Tribune-Lhr'!Y9+'Tribune-Isl'!Y9</f>
        <v>1770</v>
      </c>
      <c r="Z9" s="46">
        <f>'Tribune-Khi'!AZ9+'Tribune-Lhr'!AZ9+'Tribune-Isl'!AZ9</f>
        <v>310</v>
      </c>
      <c r="AA9" s="46">
        <f>'Tribune-Khi'!BA9+'Tribune-Lhr'!BA9+'Tribune-Isl'!BA9</f>
        <v>1452</v>
      </c>
      <c r="AB9" s="46">
        <f>'Tribune-Khi'!BB9+'Tribune-Lhr'!BB9+'Tribune-Isl'!BB9</f>
        <v>120</v>
      </c>
      <c r="AC9" s="46">
        <f>'Tribune-Khi'!BC9+'Tribune-Lhr'!BC9+'Tribune-Isl'!BC9</f>
        <v>30</v>
      </c>
      <c r="AD9" s="46">
        <f>'Tribune-Khi'!BD9+'Tribune-Lhr'!BD9+'Tribune-Isl'!BD9</f>
        <v>1680</v>
      </c>
      <c r="AE9" s="46">
        <f>'Tribune-Khi'!BE9+'Tribune-Lhr'!BE9+'Tribune-Isl'!BE9</f>
        <v>120</v>
      </c>
      <c r="AF9" s="46">
        <f>'Tribune-Khi'!BF9+'Tribune-Lhr'!BF9+'Tribune-Isl'!BF9</f>
        <v>3015</v>
      </c>
      <c r="AG9" s="46">
        <f>'Tribune-Khi'!BG9+'Tribune-Lhr'!BG9+'Tribune-Isl'!BG9</f>
        <v>4104</v>
      </c>
      <c r="AH9" s="46">
        <f>'Tribune-Khi'!BH9+'Tribune-Lhr'!BH9+'Tribune-Isl'!BH9</f>
        <v>3720</v>
      </c>
      <c r="AI9" s="46">
        <f>'Tribune-Khi'!BI9+'Tribune-Lhr'!BI9+'Tribune-Isl'!BI9</f>
        <v>5586</v>
      </c>
      <c r="AJ9" s="46">
        <f>'Tribune-Khi'!BJ9+'Tribune-Lhr'!BJ9+'Tribune-Isl'!BJ9</f>
        <v>2492</v>
      </c>
      <c r="AK9" s="46">
        <f>'Tribune-Khi'!BK9+'Tribune-Lhr'!BK9+'Tribune-Isl'!BK9</f>
        <v>1920</v>
      </c>
      <c r="AL9" s="46">
        <f>'Tribune-Khi'!BL9+'Tribune-Lhr'!BL9+'Tribune-Isl'!BL9</f>
        <v>1860</v>
      </c>
      <c r="AM9" s="46">
        <f>'Tribune-Khi'!BM9+'Tribune-Lhr'!BM9+'Tribune-Isl'!BM9</f>
        <v>5106</v>
      </c>
      <c r="AN9" s="46">
        <f>'Tribune-Khi'!BN9+'Tribune-Lhr'!BN9+'Tribune-Isl'!BN9</f>
        <v>1140</v>
      </c>
      <c r="AO9" s="46">
        <f>'Tribune-Khi'!BO9+'Tribune-Lhr'!BO9+'Tribune-Isl'!BO9</f>
        <v>2160</v>
      </c>
      <c r="AP9" s="46">
        <f>'Tribune-Khi'!BP9+'Tribune-Lhr'!BP9+'Tribune-Isl'!BP9</f>
        <v>864</v>
      </c>
      <c r="AQ9" s="46">
        <f>'Tribune-Khi'!BQ9+'Tribune-Lhr'!BQ9+'Tribune-Isl'!BQ9</f>
        <v>60</v>
      </c>
      <c r="AR9" s="46">
        <f>'Tribune-Khi'!BR9+'Tribune-Lhr'!BR9+'Tribune-Isl'!BR9</f>
        <v>600</v>
      </c>
      <c r="AS9" s="46">
        <f>'Tribune-Khi'!BS9+'Tribune-Lhr'!BS9+'Tribune-Isl'!BS9</f>
        <v>7176</v>
      </c>
      <c r="AT9" s="46">
        <f>'Tribune-Khi'!BT9+'Tribune-Lhr'!BT9+'Tribune-Isl'!BT9</f>
        <v>4260</v>
      </c>
      <c r="AU9" s="46">
        <f>'Tribune-Khi'!BU9+'Tribune-Lhr'!BU9+'Tribune-Isl'!BU9</f>
        <v>8126</v>
      </c>
      <c r="AV9" s="46">
        <f>'Tribune-Khi'!BV9+'Tribune-Lhr'!BV9+'Tribune-Isl'!BV9</f>
        <v>4200</v>
      </c>
      <c r="AW9" s="46">
        <f>'Tribune-Khi'!BW9+'Tribune-Lhr'!BW9+'Tribune-Isl'!BW9</f>
        <v>3300</v>
      </c>
      <c r="AX9" s="46">
        <f>'Tribune-Khi'!BX9+'Tribune-Lhr'!BX9+'Tribune-Isl'!BX9</f>
        <v>1860</v>
      </c>
      <c r="AY9" s="46">
        <f>'Tribune-Khi'!BY9+'Tribune-Lhr'!BY9+'Tribune-Isl'!BY9</f>
        <v>2616</v>
      </c>
      <c r="AZ9" s="46">
        <f>'Tribune-Khi'!BZ9+'Tribune-Lhr'!BZ9+'Tribune-Isl'!BZ9</f>
        <v>3248</v>
      </c>
      <c r="BA9" s="46">
        <f>'Tribune-Khi'!CA9+'Tribune-Lhr'!CA9+'Tribune-Isl'!CA9</f>
        <v>5656</v>
      </c>
      <c r="BB9" s="46">
        <f>'Tribune-Khi'!CB9+'Tribune-Lhr'!CB9+'Tribune-Isl'!CB9</f>
        <v>4902</v>
      </c>
      <c r="BC9" s="46">
        <f>'Tribune-Khi'!CC9+'Tribune-Lhr'!CC9+'Tribune-Isl'!CC9</f>
        <v>4512</v>
      </c>
      <c r="BD9" s="46">
        <f>'Tribune-Khi'!CD9+'Tribune-Lhr'!CD9+'Tribune-Isl'!CD9</f>
        <v>860</v>
      </c>
      <c r="BE9" s="46">
        <f>'Tribune-Khi'!CE9+'Tribune-Lhr'!CE9+'Tribune-Isl'!CE9</f>
        <v>2076</v>
      </c>
      <c r="BF9" s="46">
        <f>'Tribune-Khi'!CF9+'Tribune-Lhr'!CF9+'Tribune-Isl'!CF9</f>
        <v>1704</v>
      </c>
      <c r="BG9" s="46">
        <f>'Tribune-Khi'!CG9+'Tribune-Lhr'!CG9+'Tribune-Isl'!CG9</f>
        <v>2808</v>
      </c>
      <c r="BH9" s="46">
        <f>'Tribune-Khi'!CH9+'Tribune-Lhr'!CH9+'Tribune-Isl'!CH9</f>
        <v>2964</v>
      </c>
      <c r="BI9" s="46">
        <f>'Tribune-Khi'!CI9+'Tribune-Lhr'!CI9+'Tribune-Isl'!CI9</f>
        <v>3360</v>
      </c>
      <c r="BJ9" s="46">
        <f>'Tribune-Khi'!CJ9+'Tribune-Lhr'!CJ9+'Tribune-Isl'!CJ9</f>
        <v>11520</v>
      </c>
      <c r="BK9" s="46">
        <f>'Tribune-Khi'!CK9+'Tribune-Lhr'!CK9+'Tribune-Isl'!CK9</f>
        <v>4704</v>
      </c>
      <c r="BL9" s="46">
        <f>'Tribune-Khi'!CL9+'Tribune-Lhr'!CL9+'Tribune-Isl'!CL9</f>
        <v>1644</v>
      </c>
      <c r="BM9" s="46">
        <f>'Tribune-Khi'!CM9+'Tribune-Lhr'!CM9+'Tribune-Isl'!CM9</f>
        <v>7380</v>
      </c>
      <c r="BN9" s="46">
        <f>'Tribune-Khi'!CN9+'Tribune-Lhr'!CN9+'Tribune-Isl'!CN9</f>
        <v>3704</v>
      </c>
      <c r="BO9" s="46">
        <f>'Tribune-Khi'!CO9+'Tribune-Lhr'!CO9+'Tribune-Isl'!CO9</f>
        <v>2445</v>
      </c>
      <c r="BP9" s="46">
        <f>'Tribune-Khi'!CP9+'Tribune-Lhr'!CP9+'Tribune-Isl'!CP9</f>
        <v>1860</v>
      </c>
      <c r="BQ9" s="46">
        <f>'Tribune-Khi'!CQ9+'Tribune-Lhr'!CQ9+'Tribune-Isl'!CQ9</f>
        <v>1892</v>
      </c>
      <c r="BR9" s="46">
        <f>'Tribune-Khi'!CR9+'Tribune-Lhr'!CR9+'Tribune-Isl'!CR9</f>
        <v>1437</v>
      </c>
      <c r="BS9" s="46">
        <f>'Tribune-Khi'!CS9+'Tribune-Lhr'!CS9+'Tribune-Isl'!CS9</f>
        <v>2208</v>
      </c>
      <c r="BT9" s="46">
        <f>'Tribune-Khi'!CT9+'Tribune-Lhr'!CT9+'Tribune-Isl'!CT9</f>
        <v>13968</v>
      </c>
      <c r="BU9" s="46">
        <f>'Tribune-Khi'!CU9+'Tribune-Lhr'!CU9+'Tribune-Isl'!CU9</f>
        <v>792</v>
      </c>
      <c r="BV9" s="46">
        <f>'Tribune-Khi'!CV9+'Tribune-Lhr'!CV9+'Tribune-Isl'!CV9</f>
        <v>2736</v>
      </c>
      <c r="BW9" s="46">
        <f>'Tribune-Khi'!CW9+'Tribune-Lhr'!CW9+'Tribune-Isl'!CW9</f>
        <v>2780</v>
      </c>
      <c r="BX9" s="46">
        <f>'Tribune-Khi'!CX9+'Tribune-Lhr'!CX9+'Tribune-Isl'!CX9</f>
        <v>294</v>
      </c>
      <c r="BY9" s="46">
        <f>'Tribune-Khi'!CY9+'Tribune-Lhr'!CY9+'Tribune-Isl'!CY9</f>
        <v>762</v>
      </c>
      <c r="BZ9" s="46">
        <f>'Tribune-Khi'!CZ9+'Tribune-Lhr'!CZ9+'Tribune-Isl'!CZ9</f>
        <v>1128</v>
      </c>
      <c r="CA9" s="46">
        <f>'Tribune-Khi'!DA9+'Tribune-Lhr'!DA9+'Tribune-Isl'!DA9</f>
        <v>3084</v>
      </c>
      <c r="CB9" s="46">
        <f>'Tribune-Khi'!DB9+'Tribune-Lhr'!DB9+'Tribune-Isl'!DB9</f>
        <v>3270</v>
      </c>
      <c r="CC9" s="46">
        <f>'Tribune-Khi'!DC9+'Tribune-Lhr'!DC9+'Tribune-Isl'!DC9</f>
        <v>4446</v>
      </c>
      <c r="CD9" s="46">
        <f>'Tribune-Khi'!DD9+'Tribune-Lhr'!DD9+'Tribune-Isl'!DD9</f>
        <v>3000</v>
      </c>
      <c r="CE9" s="46">
        <f>'Tribune-Khi'!DE9+'Tribune-Lhr'!DE9+'Tribune-Isl'!DE9</f>
        <v>360</v>
      </c>
      <c r="CF9" s="46">
        <f>'Tribune-Khi'!DF9+'Tribune-Lhr'!DF9+'Tribune-Isl'!DF9</f>
        <v>648</v>
      </c>
      <c r="CG9" s="46">
        <f>'Tribune-Khi'!DG9+'Tribune-Lhr'!DG9+'Tribune-Isl'!DG9</f>
        <v>816</v>
      </c>
      <c r="CH9" s="46">
        <f>'Tribune-Khi'!DH9+'Tribune-Lhr'!DH9+'Tribune-Isl'!DH9</f>
        <v>816</v>
      </c>
      <c r="CI9" s="46">
        <f>'Tribune-Khi'!DI9+'Tribune-Lhr'!DI9+'Tribune-Isl'!DI9</f>
        <v>720</v>
      </c>
      <c r="CJ9" s="46">
        <f>'Tribune-Khi'!DJ9+'Tribune-Lhr'!DJ9+'Tribune-Isl'!DJ9</f>
        <v>1893</v>
      </c>
      <c r="CK9" s="46">
        <f>'Tribune-Khi'!DK9+'Tribune-Lhr'!DK9+'Tribune-Isl'!DK9</f>
        <v>1152</v>
      </c>
      <c r="CL9" s="46">
        <f>'Tribune-Khi'!DL9+'Tribune-Lhr'!DL9+'Tribune-Isl'!DL9</f>
        <v>4368</v>
      </c>
      <c r="CM9" s="46">
        <f>'Tribune-Khi'!DM9+'Tribune-Lhr'!DM9+'Tribune-Isl'!DM9</f>
        <v>360</v>
      </c>
      <c r="CN9" s="46">
        <f>'Tribune-Khi'!DN9+'Tribune-Lhr'!DN9+'Tribune-Isl'!DN9</f>
        <v>1080</v>
      </c>
      <c r="CO9" s="46">
        <f>'Tribune-Khi'!DO9+'Tribune-Lhr'!DO9+'Tribune-Isl'!DO9</f>
        <v>0</v>
      </c>
      <c r="CP9" s="46">
        <f>'Tribune-Khi'!DP9+'Tribune-Lhr'!DP9+'Tribune-Isl'!DP9</f>
        <v>1164</v>
      </c>
      <c r="CQ9" s="46">
        <f>'Tribune-Khi'!DQ9+'Tribune-Lhr'!DQ9+'Tribune-Isl'!DQ9</f>
        <v>480</v>
      </c>
      <c r="CR9" s="46">
        <f>'Tribune-Khi'!DR9+'Tribune-Lhr'!DR9+'Tribune-Isl'!DR9</f>
        <v>0</v>
      </c>
      <c r="CS9" s="46">
        <f>'Tribune-Khi'!DS9+'Tribune-Lhr'!DS9+'Tribune-Isl'!DS9</f>
        <v>1968</v>
      </c>
      <c r="CT9" s="46">
        <f>'Tribune-Khi'!DT9+'Tribune-Lhr'!DT9+'Tribune-Isl'!DT9</f>
        <v>1460</v>
      </c>
      <c r="CU9" s="46">
        <f>'Tribune-Khi'!DU9+'Tribune-Lhr'!DU9+'Tribune-Isl'!DU9</f>
        <v>0</v>
      </c>
      <c r="CV9" s="46">
        <f>'Tribune-Khi'!DV9+'Tribune-Lhr'!DV9+'Tribune-Isl'!DV9</f>
        <v>0</v>
      </c>
      <c r="CW9" s="46">
        <f>'Tribune-Khi'!DW9+'Tribune-Lhr'!DW9+'Tribune-Isl'!DW9</f>
        <v>1332</v>
      </c>
      <c r="CX9" s="46">
        <f>'Tribune-Khi'!DX9+'Tribune-Lhr'!DX9+'Tribune-Isl'!DX9</f>
        <v>1582</v>
      </c>
      <c r="CY9" s="349">
        <v>1582</v>
      </c>
      <c r="CZ9" s="349"/>
      <c r="DA9" s="59">
        <f ca="1">SUM(OFFSET(DA9,0,-1,):OFFSET(DA9,0,-12))</f>
        <v>9568</v>
      </c>
      <c r="DB9" s="13">
        <f ca="1">DA9/DA$12</f>
        <v>1.6931576469922032E-2</v>
      </c>
    </row>
    <row r="10" spans="1:131" ht="15" x14ac:dyDescent="0.2">
      <c r="A10" s="14"/>
      <c r="B10" s="60" t="s">
        <v>76</v>
      </c>
      <c r="C10" s="45">
        <f>'Tribune-Khi'!C10+'Tribune-Lhr'!C10+'Tribune-Isl'!C10</f>
        <v>20472</v>
      </c>
      <c r="D10" s="45">
        <f>'Tribune-Khi'!D10+'Tribune-Lhr'!D10+'Tribune-Isl'!D10</f>
        <v>20987</v>
      </c>
      <c r="E10" s="45">
        <f>'Tribune-Khi'!E10+'Tribune-Lhr'!E10+'Tribune-Isl'!E10</f>
        <v>19756</v>
      </c>
      <c r="F10" s="45">
        <f>'Tribune-Khi'!F10+'Tribune-Lhr'!F10+'Tribune-Isl'!F10</f>
        <v>5004</v>
      </c>
      <c r="G10" s="45">
        <f>'Tribune-Khi'!G10+'Tribune-Lhr'!G10+'Tribune-Isl'!G10</f>
        <v>18456</v>
      </c>
      <c r="H10" s="45">
        <f>'Tribune-Khi'!H10+'Tribune-Lhr'!H10+'Tribune-Isl'!H10</f>
        <v>15978</v>
      </c>
      <c r="I10" s="45">
        <f>'Tribune-Khi'!I10+'Tribune-Lhr'!I10+'Tribune-Isl'!I10</f>
        <v>11348</v>
      </c>
      <c r="J10" s="45">
        <f>'Tribune-Khi'!J10+'Tribune-Lhr'!J10+'Tribune-Isl'!J10</f>
        <v>28908</v>
      </c>
      <c r="K10" s="45">
        <f>'Tribune-Khi'!K10+'Tribune-Lhr'!K10+'Tribune-Isl'!K10</f>
        <v>15494</v>
      </c>
      <c r="L10" s="45">
        <f>'Tribune-Khi'!L10+'Tribune-Lhr'!L10+'Tribune-Isl'!L10</f>
        <v>16734</v>
      </c>
      <c r="M10" s="45">
        <f>'Tribune-Khi'!M10+'Tribune-Lhr'!M10+'Tribune-Isl'!M10</f>
        <v>16128</v>
      </c>
      <c r="N10" s="45">
        <f>'Tribune-Khi'!N10+'Tribune-Lhr'!N10+'Tribune-Isl'!N10</f>
        <v>56084</v>
      </c>
      <c r="O10" s="45">
        <f>'Tribune-Khi'!O10+'Tribune-Lhr'!O10+'Tribune-Isl'!O10</f>
        <v>15536</v>
      </c>
      <c r="P10" s="45">
        <f>'Tribune-Khi'!P10+'Tribune-Lhr'!P10+'Tribune-Isl'!P10</f>
        <v>33665</v>
      </c>
      <c r="Q10" s="45">
        <f>'Tribune-Khi'!Q10+'Tribune-Lhr'!Q10+'Tribune-Isl'!Q10</f>
        <v>14804</v>
      </c>
      <c r="R10" s="45">
        <f>'Tribune-Khi'!R10+'Tribune-Lhr'!R10+'Tribune-Isl'!R10</f>
        <v>38581</v>
      </c>
      <c r="S10" s="45">
        <f>'Tribune-Khi'!S10+'Tribune-Lhr'!S10+'Tribune-Isl'!S10</f>
        <v>16488</v>
      </c>
      <c r="T10" s="45">
        <f>'Tribune-Khi'!T10+'Tribune-Lhr'!T10+'Tribune-Isl'!T10</f>
        <v>16272</v>
      </c>
      <c r="U10" s="45">
        <f>'Tribune-Khi'!U10+'Tribune-Lhr'!U10+'Tribune-Isl'!U10</f>
        <v>12948</v>
      </c>
      <c r="V10" s="46">
        <f>'Tribune-Khi'!V10+'Tribune-Lhr'!V10+'Tribune-Isl'!V10</f>
        <v>20600</v>
      </c>
      <c r="W10" s="46">
        <f>'Tribune-Khi'!W10+'Tribune-Lhr'!W10+'Tribune-Isl'!W10</f>
        <v>14208</v>
      </c>
      <c r="X10" s="46">
        <f>'Tribune-Khi'!X10+'Tribune-Lhr'!X10+'Tribune-Isl'!X10</f>
        <v>13188</v>
      </c>
      <c r="Y10" s="46">
        <f>'Tribune-Khi'!Y10+'Tribune-Lhr'!Y10+'Tribune-Isl'!Y10</f>
        <v>25032</v>
      </c>
      <c r="Z10" s="46">
        <f>'Tribune-Khi'!AZ10+'Tribune-Lhr'!AZ10+'Tribune-Isl'!AZ10</f>
        <v>13296</v>
      </c>
      <c r="AA10" s="46">
        <f>'Tribune-Khi'!BA10+'Tribune-Lhr'!BA10+'Tribune-Isl'!BA10</f>
        <v>6468</v>
      </c>
      <c r="AB10" s="46">
        <f>'Tribune-Khi'!BB10+'Tribune-Lhr'!BB10+'Tribune-Isl'!BB10</f>
        <v>8844</v>
      </c>
      <c r="AC10" s="46">
        <f>'Tribune-Khi'!BC10+'Tribune-Lhr'!BC10+'Tribune-Isl'!BC10</f>
        <v>3300</v>
      </c>
      <c r="AD10" s="46">
        <f>'Tribune-Khi'!BD10+'Tribune-Lhr'!BD10+'Tribune-Isl'!BD10</f>
        <v>5040</v>
      </c>
      <c r="AE10" s="46">
        <f>'Tribune-Khi'!BE10+'Tribune-Lhr'!BE10+'Tribune-Isl'!BE10</f>
        <v>6468</v>
      </c>
      <c r="AF10" s="46">
        <f>'Tribune-Khi'!BF10+'Tribune-Lhr'!BF10+'Tribune-Isl'!BF10</f>
        <v>6360</v>
      </c>
      <c r="AG10" s="46">
        <f>'Tribune-Khi'!BG10+'Tribune-Lhr'!BG10+'Tribune-Isl'!BG10</f>
        <v>3864</v>
      </c>
      <c r="AH10" s="46">
        <f>'Tribune-Khi'!BH10+'Tribune-Lhr'!BH10+'Tribune-Isl'!BH10</f>
        <v>14964</v>
      </c>
      <c r="AI10" s="46">
        <f>'Tribune-Khi'!BI10+'Tribune-Lhr'!BI10+'Tribune-Isl'!BI10</f>
        <v>5568</v>
      </c>
      <c r="AJ10" s="46">
        <f>'Tribune-Khi'!BJ10+'Tribune-Lhr'!BJ10+'Tribune-Isl'!BJ10</f>
        <v>12625</v>
      </c>
      <c r="AK10" s="46">
        <f>'Tribune-Khi'!BK10+'Tribune-Lhr'!BK10+'Tribune-Isl'!BK10</f>
        <v>18548</v>
      </c>
      <c r="AL10" s="46">
        <f>'Tribune-Khi'!BL10+'Tribune-Lhr'!BL10+'Tribune-Isl'!BL10</f>
        <v>29866</v>
      </c>
      <c r="AM10" s="46">
        <f>'Tribune-Khi'!BM10+'Tribune-Lhr'!BM10+'Tribune-Isl'!BM10</f>
        <v>8248</v>
      </c>
      <c r="AN10" s="46">
        <f>'Tribune-Khi'!BN10+'Tribune-Lhr'!BN10+'Tribune-Isl'!BN10</f>
        <v>2128</v>
      </c>
      <c r="AO10" s="46">
        <f>'Tribune-Khi'!BO10+'Tribune-Lhr'!BO10+'Tribune-Isl'!BO10</f>
        <v>3192</v>
      </c>
      <c r="AP10" s="46">
        <f>'Tribune-Khi'!BP10+'Tribune-Lhr'!BP10+'Tribune-Isl'!BP10</f>
        <v>6342</v>
      </c>
      <c r="AQ10" s="46">
        <f>'Tribune-Khi'!BQ10+'Tribune-Lhr'!BQ10+'Tribune-Isl'!BQ10</f>
        <v>2820</v>
      </c>
      <c r="AR10" s="46">
        <f>'Tribune-Khi'!BR10+'Tribune-Lhr'!BR10+'Tribune-Isl'!BR10</f>
        <v>4936</v>
      </c>
      <c r="AS10" s="46">
        <f>'Tribune-Khi'!BS10+'Tribune-Lhr'!BS10+'Tribune-Isl'!BS10</f>
        <v>4472</v>
      </c>
      <c r="AT10" s="46">
        <f>'Tribune-Khi'!BT10+'Tribune-Lhr'!BT10+'Tribune-Isl'!BT10</f>
        <v>2940</v>
      </c>
      <c r="AU10" s="46">
        <f>'Tribune-Khi'!BU10+'Tribune-Lhr'!BU10+'Tribune-Isl'!BU10</f>
        <v>1308</v>
      </c>
      <c r="AV10" s="46">
        <f>'Tribune-Khi'!BV10+'Tribune-Lhr'!BV10+'Tribune-Isl'!BV10</f>
        <v>2673</v>
      </c>
      <c r="AW10" s="46">
        <f>'Tribune-Khi'!BW10+'Tribune-Lhr'!BW10+'Tribune-Isl'!BW10</f>
        <v>3012</v>
      </c>
      <c r="AX10" s="46">
        <f>'Tribune-Khi'!BX10+'Tribune-Lhr'!BX10+'Tribune-Isl'!BX10</f>
        <v>1188</v>
      </c>
      <c r="AY10" s="46">
        <f>'Tribune-Khi'!BY10+'Tribune-Lhr'!BY10+'Tribune-Isl'!BY10</f>
        <v>1620</v>
      </c>
      <c r="AZ10" s="46">
        <f>'Tribune-Khi'!BZ10+'Tribune-Lhr'!BZ10+'Tribune-Isl'!BZ10</f>
        <v>672</v>
      </c>
      <c r="BA10" s="46">
        <f>'Tribune-Khi'!CA10+'Tribune-Lhr'!CA10+'Tribune-Isl'!CA10</f>
        <v>1620</v>
      </c>
      <c r="BB10" s="46">
        <f>'Tribune-Khi'!CB10+'Tribune-Lhr'!CB10+'Tribune-Isl'!CB10</f>
        <v>2862</v>
      </c>
      <c r="BC10" s="46">
        <f>'Tribune-Khi'!CC10+'Tribune-Lhr'!CC10+'Tribune-Isl'!CC10</f>
        <v>756</v>
      </c>
      <c r="BD10" s="46">
        <f>'Tribune-Khi'!CD10+'Tribune-Lhr'!CD10+'Tribune-Isl'!CD10</f>
        <v>8760</v>
      </c>
      <c r="BE10" s="46">
        <f>'Tribune-Khi'!CE10+'Tribune-Lhr'!CE10+'Tribune-Isl'!CE10</f>
        <v>1848</v>
      </c>
      <c r="BF10" s="46">
        <f>'Tribune-Khi'!CF10+'Tribune-Lhr'!CF10+'Tribune-Isl'!CF10</f>
        <v>3624</v>
      </c>
      <c r="BG10" s="46">
        <f>'Tribune-Khi'!CG10+'Tribune-Lhr'!CG10+'Tribune-Isl'!CG10</f>
        <v>3760</v>
      </c>
      <c r="BH10" s="46">
        <f>'Tribune-Khi'!CH10+'Tribune-Lhr'!CH10+'Tribune-Isl'!CH10</f>
        <v>2052</v>
      </c>
      <c r="BI10" s="46">
        <f>'Tribune-Khi'!CI10+'Tribune-Lhr'!CI10+'Tribune-Isl'!CI10</f>
        <v>2856</v>
      </c>
      <c r="BJ10" s="46">
        <f>'Tribune-Khi'!CJ10+'Tribune-Lhr'!CJ10+'Tribune-Isl'!CJ10</f>
        <v>2808</v>
      </c>
      <c r="BK10" s="46">
        <f>'Tribune-Khi'!CK10+'Tribune-Lhr'!CK10+'Tribune-Isl'!CK10</f>
        <v>3588</v>
      </c>
      <c r="BL10" s="46">
        <f>'Tribune-Khi'!CL10+'Tribune-Lhr'!CL10+'Tribune-Isl'!CL10</f>
        <v>1188</v>
      </c>
      <c r="BM10" s="46">
        <f>'Tribune-Khi'!CM10+'Tribune-Lhr'!CM10+'Tribune-Isl'!CM10</f>
        <v>1080</v>
      </c>
      <c r="BN10" s="46">
        <f>'Tribune-Khi'!CN10+'Tribune-Lhr'!CN10+'Tribune-Isl'!CN10</f>
        <v>2052</v>
      </c>
      <c r="BO10" s="46">
        <f>'Tribune-Khi'!CO10+'Tribune-Lhr'!CO10+'Tribune-Isl'!CO10</f>
        <v>2328</v>
      </c>
      <c r="BP10" s="46">
        <f>'Tribune-Khi'!CP10+'Tribune-Lhr'!CP10+'Tribune-Isl'!CP10</f>
        <v>17016</v>
      </c>
      <c r="BQ10" s="46">
        <f>'Tribune-Khi'!CQ10+'Tribune-Lhr'!CQ10+'Tribune-Isl'!CQ10</f>
        <v>1104</v>
      </c>
      <c r="BR10" s="46">
        <f>'Tribune-Khi'!CR10+'Tribune-Lhr'!CR10+'Tribune-Isl'!CR10</f>
        <v>2265</v>
      </c>
      <c r="BS10" s="46">
        <f>'Tribune-Khi'!CS10+'Tribune-Lhr'!CS10+'Tribune-Isl'!CS10</f>
        <v>5964</v>
      </c>
      <c r="BT10" s="46">
        <f>'Tribune-Khi'!CT10+'Tribune-Lhr'!CT10+'Tribune-Isl'!CT10</f>
        <v>6804</v>
      </c>
      <c r="BU10" s="46">
        <f>'Tribune-Khi'!CU10+'Tribune-Lhr'!CU10+'Tribune-Isl'!CU10</f>
        <v>4632</v>
      </c>
      <c r="BV10" s="46">
        <f>'Tribune-Khi'!CV10+'Tribune-Lhr'!CV10+'Tribune-Isl'!CV10</f>
        <v>16204</v>
      </c>
      <c r="BW10" s="46">
        <f>'Tribune-Khi'!CW10+'Tribune-Lhr'!CW10+'Tribune-Isl'!CW10</f>
        <v>5898</v>
      </c>
      <c r="BX10" s="46">
        <f>'Tribune-Khi'!CX10+'Tribune-Lhr'!CX10+'Tribune-Isl'!CX10</f>
        <v>648</v>
      </c>
      <c r="BY10" s="46">
        <f>'Tribune-Khi'!CY10+'Tribune-Lhr'!CY10+'Tribune-Isl'!CY10</f>
        <v>2964</v>
      </c>
      <c r="BZ10" s="46">
        <f>'Tribune-Khi'!CZ10+'Tribune-Lhr'!CZ10+'Tribune-Isl'!CZ10</f>
        <v>2940</v>
      </c>
      <c r="CA10" s="46">
        <f>'Tribune-Khi'!DA10+'Tribune-Lhr'!DA10+'Tribune-Isl'!DA10</f>
        <v>4428</v>
      </c>
      <c r="CB10" s="46">
        <f>'Tribune-Khi'!DB10+'Tribune-Lhr'!DB10+'Tribune-Isl'!DB10</f>
        <v>4152</v>
      </c>
      <c r="CC10" s="46">
        <f>'Tribune-Khi'!DC10+'Tribune-Lhr'!DC10+'Tribune-Isl'!DC10</f>
        <v>3720</v>
      </c>
      <c r="CD10" s="46">
        <f>'Tribune-Khi'!DD10+'Tribune-Lhr'!DD10+'Tribune-Isl'!DD10</f>
        <v>4500</v>
      </c>
      <c r="CE10" s="46">
        <f>'Tribune-Khi'!DE10+'Tribune-Lhr'!DE10+'Tribune-Isl'!DE10</f>
        <v>4236</v>
      </c>
      <c r="CF10" s="46">
        <f>'Tribune-Khi'!DF10+'Tribune-Lhr'!DF10+'Tribune-Isl'!DF10</f>
        <v>4800</v>
      </c>
      <c r="CG10" s="46">
        <f>'Tribune-Khi'!DG10+'Tribune-Lhr'!DG10+'Tribune-Isl'!DG10</f>
        <v>6792</v>
      </c>
      <c r="CH10" s="46">
        <f>'Tribune-Khi'!DH10+'Tribune-Lhr'!DH10+'Tribune-Isl'!DH10</f>
        <v>6792</v>
      </c>
      <c r="CI10" s="46">
        <f>'Tribune-Khi'!DI10+'Tribune-Lhr'!DI10+'Tribune-Isl'!DI10</f>
        <v>3264</v>
      </c>
      <c r="CJ10" s="46">
        <f>'Tribune-Khi'!DJ10+'Tribune-Lhr'!DJ10+'Tribune-Isl'!DJ10</f>
        <v>864</v>
      </c>
      <c r="CK10" s="46">
        <f>'Tribune-Khi'!DK10+'Tribune-Lhr'!DK10+'Tribune-Isl'!DK10</f>
        <v>3123</v>
      </c>
      <c r="CL10" s="46">
        <f>'Tribune-Khi'!DL10+'Tribune-Lhr'!DL10+'Tribune-Isl'!DL10</f>
        <v>2316</v>
      </c>
      <c r="CM10" s="46">
        <f>'Tribune-Khi'!DM10+'Tribune-Lhr'!DM10+'Tribune-Isl'!DM10</f>
        <v>7744</v>
      </c>
      <c r="CN10" s="46">
        <f>'Tribune-Khi'!DN10+'Tribune-Lhr'!DN10+'Tribune-Isl'!DN10</f>
        <v>4944</v>
      </c>
      <c r="CO10" s="46">
        <f>'Tribune-Khi'!DO10+'Tribune-Lhr'!DO10+'Tribune-Isl'!DO10</f>
        <v>960</v>
      </c>
      <c r="CP10" s="46">
        <f>'Tribune-Khi'!DP10+'Tribune-Lhr'!DP10+'Tribune-Isl'!DP10</f>
        <v>2628</v>
      </c>
      <c r="CQ10" s="46">
        <f>'Tribune-Khi'!DQ10+'Tribune-Lhr'!DQ10+'Tribune-Isl'!DQ10</f>
        <v>5364</v>
      </c>
      <c r="CR10" s="46">
        <f>'Tribune-Khi'!DR10+'Tribune-Lhr'!DR10+'Tribune-Isl'!DR10</f>
        <v>2472</v>
      </c>
      <c r="CS10" s="46">
        <f>'Tribune-Khi'!DS10+'Tribune-Lhr'!DS10+'Tribune-Isl'!DS10</f>
        <v>2271</v>
      </c>
      <c r="CT10" s="46">
        <f>'Tribune-Khi'!DT10+'Tribune-Lhr'!DT10+'Tribune-Isl'!DT10</f>
        <v>1404</v>
      </c>
      <c r="CU10" s="46">
        <f>'Tribune-Khi'!DU10+'Tribune-Lhr'!DU10+'Tribune-Isl'!DU10</f>
        <v>1272</v>
      </c>
      <c r="CV10" s="46">
        <f>'Tribune-Khi'!DV10+'Tribune-Lhr'!DV10+'Tribune-Isl'!DV10</f>
        <v>876</v>
      </c>
      <c r="CW10" s="46">
        <f>'Tribune-Khi'!DW10+'Tribune-Lhr'!DW10+'Tribune-Isl'!DW10</f>
        <v>924</v>
      </c>
      <c r="CX10" s="46">
        <f>'Tribune-Khi'!DX10+'Tribune-Lhr'!DX10+'Tribune-Isl'!DX10</f>
        <v>3216</v>
      </c>
      <c r="CY10" s="349">
        <v>3216</v>
      </c>
      <c r="CZ10" s="349"/>
      <c r="DA10" s="59">
        <f ca="1">SUM(OFFSET(DA10,0,-1,):OFFSET(DA10,0,-12))</f>
        <v>24603</v>
      </c>
      <c r="DB10" s="13">
        <f ca="1">DA10/DA$12</f>
        <v>4.353758109212915E-2</v>
      </c>
    </row>
    <row r="11" spans="1:131" ht="15" x14ac:dyDescent="0.2">
      <c r="A11" s="14"/>
      <c r="B11" s="58" t="s">
        <v>77</v>
      </c>
      <c r="C11" s="45">
        <f>'Tribune-Khi'!C11+'Tribune-Lhr'!C11+'Tribune-Isl'!C11</f>
        <v>97172</v>
      </c>
      <c r="D11" s="45">
        <f>'Tribune-Khi'!D11+'Tribune-Lhr'!D11+'Tribune-Isl'!D11</f>
        <v>96616</v>
      </c>
      <c r="E11" s="45">
        <f>'Tribune-Khi'!E11+'Tribune-Lhr'!E11+'Tribune-Isl'!E11</f>
        <v>111766</v>
      </c>
      <c r="F11" s="45">
        <f>'Tribune-Khi'!F11+'Tribune-Lhr'!F11+'Tribune-Isl'!F11</f>
        <v>104027</v>
      </c>
      <c r="G11" s="45">
        <f>'Tribune-Khi'!G11+'Tribune-Lhr'!G11+'Tribune-Isl'!G11</f>
        <v>110741</v>
      </c>
      <c r="H11" s="45">
        <f>'Tribune-Khi'!H11+'Tribune-Lhr'!H11+'Tribune-Isl'!H11</f>
        <v>90811</v>
      </c>
      <c r="I11" s="45">
        <f>'Tribune-Khi'!I11+'Tribune-Lhr'!I11+'Tribune-Isl'!I11</f>
        <v>90227</v>
      </c>
      <c r="J11" s="45">
        <f>'Tribune-Khi'!J11+'Tribune-Lhr'!J11+'Tribune-Isl'!J11</f>
        <v>120219</v>
      </c>
      <c r="K11" s="45">
        <f>'Tribune-Khi'!K11+'Tribune-Lhr'!K11+'Tribune-Isl'!K11</f>
        <v>117846</v>
      </c>
      <c r="L11" s="45">
        <f>'Tribune-Khi'!L11+'Tribune-Lhr'!L11+'Tribune-Isl'!L11</f>
        <v>103018</v>
      </c>
      <c r="M11" s="45">
        <f>'Tribune-Khi'!M11+'Tribune-Lhr'!M11+'Tribune-Isl'!M11</f>
        <v>119505</v>
      </c>
      <c r="N11" s="45">
        <f>'Tribune-Khi'!N11+'Tribune-Lhr'!N11+'Tribune-Isl'!N11</f>
        <v>92303</v>
      </c>
      <c r="O11" s="45">
        <f>'Tribune-Khi'!O11+'Tribune-Lhr'!O11+'Tribune-Isl'!O11</f>
        <v>79741</v>
      </c>
      <c r="P11" s="45">
        <f>'Tribune-Khi'!P11+'Tribune-Lhr'!P11+'Tribune-Isl'!P11</f>
        <v>99916</v>
      </c>
      <c r="Q11" s="45">
        <f>'Tribune-Khi'!Q11+'Tribune-Lhr'!Q11+'Tribune-Isl'!Q11</f>
        <v>112712</v>
      </c>
      <c r="R11" s="45">
        <f>'Tribune-Khi'!R11+'Tribune-Lhr'!R11+'Tribune-Isl'!R11</f>
        <v>112078</v>
      </c>
      <c r="S11" s="45">
        <f>'Tribune-Khi'!S11+'Tribune-Lhr'!S11+'Tribune-Isl'!S11</f>
        <v>130683</v>
      </c>
      <c r="T11" s="45">
        <f>'Tribune-Khi'!T11+'Tribune-Lhr'!T11+'Tribune-Isl'!T11</f>
        <v>107476</v>
      </c>
      <c r="U11" s="45">
        <f>'Tribune-Khi'!U11+'Tribune-Lhr'!U11+'Tribune-Isl'!U11</f>
        <v>105576</v>
      </c>
      <c r="V11" s="46">
        <f>'Tribune-Khi'!V11+'Tribune-Lhr'!V11+'Tribune-Isl'!V11</f>
        <v>119796</v>
      </c>
      <c r="W11" s="46">
        <f>'Tribune-Khi'!W11+'Tribune-Lhr'!W11+'Tribune-Isl'!W11</f>
        <v>101252</v>
      </c>
      <c r="X11" s="46">
        <f>'Tribune-Khi'!X11+'Tribune-Lhr'!X11+'Tribune-Isl'!X11</f>
        <v>109070</v>
      </c>
      <c r="Y11" s="46">
        <f>'Tribune-Khi'!Y11+'Tribune-Lhr'!Y11+'Tribune-Isl'!Y11</f>
        <v>97698</v>
      </c>
      <c r="Z11" s="46">
        <f>'Tribune-Khi'!AZ11+'Tribune-Lhr'!AZ11+'Tribune-Isl'!AZ11</f>
        <v>96413</v>
      </c>
      <c r="AA11" s="46">
        <f>'Tribune-Khi'!BA11+'Tribune-Lhr'!BA11+'Tribune-Isl'!BA11</f>
        <v>316186</v>
      </c>
      <c r="AB11" s="46">
        <f>'Tribune-Khi'!BB11+'Tribune-Lhr'!BB11+'Tribune-Isl'!BB11</f>
        <v>76425</v>
      </c>
      <c r="AC11" s="46">
        <f>'Tribune-Khi'!BC11+'Tribune-Lhr'!BC11+'Tribune-Isl'!BC11</f>
        <v>58593</v>
      </c>
      <c r="AD11" s="46">
        <f>'Tribune-Khi'!BD11+'Tribune-Lhr'!BD11+'Tribune-Isl'!BD11</f>
        <v>80698</v>
      </c>
      <c r="AE11" s="46">
        <f>'Tribune-Khi'!BE11+'Tribune-Lhr'!BE11+'Tribune-Isl'!BE11</f>
        <v>88560</v>
      </c>
      <c r="AF11" s="46">
        <f>'Tribune-Khi'!BF11+'Tribune-Lhr'!BF11+'Tribune-Isl'!BF11</f>
        <v>76019</v>
      </c>
      <c r="AG11" s="46">
        <f>'Tribune-Khi'!BG11+'Tribune-Lhr'!BG11+'Tribune-Isl'!BG11</f>
        <v>95248</v>
      </c>
      <c r="AH11" s="46">
        <f>'Tribune-Khi'!BH11+'Tribune-Lhr'!BH11+'Tribune-Isl'!BH11</f>
        <v>109473</v>
      </c>
      <c r="AI11" s="46">
        <f>'Tribune-Khi'!BI11+'Tribune-Lhr'!BI11+'Tribune-Isl'!BI11</f>
        <v>110568</v>
      </c>
      <c r="AJ11" s="46">
        <f>'Tribune-Khi'!BJ11+'Tribune-Lhr'!BJ11+'Tribune-Isl'!BJ11</f>
        <v>133647</v>
      </c>
      <c r="AK11" s="46">
        <f>'Tribune-Khi'!BK11+'Tribune-Lhr'!BK11+'Tribune-Isl'!BK11</f>
        <v>41364</v>
      </c>
      <c r="AL11" s="46">
        <f>'Tribune-Khi'!BL11+'Tribune-Lhr'!BL11+'Tribune-Isl'!BL11</f>
        <v>41441</v>
      </c>
      <c r="AM11" s="46">
        <f>'Tribune-Khi'!BM11+'Tribune-Lhr'!BM11+'Tribune-Isl'!BM11</f>
        <v>62959</v>
      </c>
      <c r="AN11" s="46">
        <f>'Tribune-Khi'!BN11+'Tribune-Lhr'!BN11+'Tribune-Isl'!BN11</f>
        <v>39247</v>
      </c>
      <c r="AO11" s="46">
        <f>'Tribune-Khi'!BO11+'Tribune-Lhr'!BO11+'Tribune-Isl'!BO11</f>
        <v>51663</v>
      </c>
      <c r="AP11" s="46">
        <f>'Tribune-Khi'!BP11+'Tribune-Lhr'!BP11+'Tribune-Isl'!BP11</f>
        <v>53797</v>
      </c>
      <c r="AQ11" s="46">
        <f>'Tribune-Khi'!BQ11+'Tribune-Lhr'!BQ11+'Tribune-Isl'!BQ11</f>
        <v>71459</v>
      </c>
      <c r="AR11" s="46">
        <f>'Tribune-Khi'!BR11+'Tribune-Lhr'!BR11+'Tribune-Isl'!BR11</f>
        <v>61636</v>
      </c>
      <c r="AS11" s="46">
        <f>'Tribune-Khi'!BS11+'Tribune-Lhr'!BS11+'Tribune-Isl'!BS11</f>
        <v>74480</v>
      </c>
      <c r="AT11" s="46">
        <f>'Tribune-Khi'!BT11+'Tribune-Lhr'!BT11+'Tribune-Isl'!BT11</f>
        <v>58571</v>
      </c>
      <c r="AU11" s="46">
        <f>'Tribune-Khi'!BU11+'Tribune-Lhr'!BU11+'Tribune-Isl'!BU11</f>
        <v>82828</v>
      </c>
      <c r="AV11" s="46">
        <f>'Tribune-Khi'!BV11+'Tribune-Lhr'!BV11+'Tribune-Isl'!BV11</f>
        <v>73188</v>
      </c>
      <c r="AW11" s="46">
        <f>'Tribune-Khi'!BW11+'Tribune-Lhr'!BW11+'Tribune-Isl'!BW11</f>
        <v>102157</v>
      </c>
      <c r="AX11" s="46">
        <f>'Tribune-Khi'!BX11+'Tribune-Lhr'!BX11+'Tribune-Isl'!BX11</f>
        <v>38638</v>
      </c>
      <c r="AY11" s="46">
        <f>'Tribune-Khi'!BY11+'Tribune-Lhr'!BY11+'Tribune-Isl'!BY11</f>
        <v>63115</v>
      </c>
      <c r="AZ11" s="46">
        <f>'Tribune-Khi'!BZ11+'Tribune-Lhr'!BZ11+'Tribune-Isl'!BZ11</f>
        <v>55293</v>
      </c>
      <c r="BA11" s="46">
        <f>'Tribune-Khi'!CA11+'Tribune-Lhr'!CA11+'Tribune-Isl'!CA11</f>
        <v>61922</v>
      </c>
      <c r="BB11" s="46">
        <f>'Tribune-Khi'!CB11+'Tribune-Lhr'!CB11+'Tribune-Isl'!CB11</f>
        <v>65926</v>
      </c>
      <c r="BC11" s="46">
        <f>'Tribune-Khi'!CC11+'Tribune-Lhr'!CC11+'Tribune-Isl'!CC11</f>
        <v>62324</v>
      </c>
      <c r="BD11" s="46">
        <f>'Tribune-Khi'!CD11+'Tribune-Lhr'!CD11+'Tribune-Isl'!CD11</f>
        <v>65772</v>
      </c>
      <c r="BE11" s="46">
        <f>'Tribune-Khi'!CE11+'Tribune-Lhr'!CE11+'Tribune-Isl'!CE11</f>
        <v>134686</v>
      </c>
      <c r="BF11" s="46">
        <f>'Tribune-Khi'!CF11+'Tribune-Lhr'!CF11+'Tribune-Isl'!CF11</f>
        <v>53254</v>
      </c>
      <c r="BG11" s="46">
        <f>'Tribune-Khi'!CG11+'Tribune-Lhr'!CG11+'Tribune-Isl'!CG11</f>
        <v>66972</v>
      </c>
      <c r="BH11" s="46">
        <f>'Tribune-Khi'!CH11+'Tribune-Lhr'!CH11+'Tribune-Isl'!CH11</f>
        <v>83257</v>
      </c>
      <c r="BI11" s="46">
        <f>'Tribune-Khi'!CI11+'Tribune-Lhr'!CI11+'Tribune-Isl'!CI11</f>
        <v>75303</v>
      </c>
      <c r="BJ11" s="46">
        <f>'Tribune-Khi'!CJ11+'Tribune-Lhr'!CJ11+'Tribune-Isl'!CJ11</f>
        <v>73340</v>
      </c>
      <c r="BK11" s="46">
        <f>'Tribune-Khi'!CK11+'Tribune-Lhr'!CK11+'Tribune-Isl'!CK11</f>
        <v>85019</v>
      </c>
      <c r="BL11" s="46">
        <f>'Tribune-Khi'!CL11+'Tribune-Lhr'!CL11+'Tribune-Isl'!CL11</f>
        <v>56844</v>
      </c>
      <c r="BM11" s="46">
        <f>'Tribune-Khi'!CM11+'Tribune-Lhr'!CM11+'Tribune-Isl'!CM11</f>
        <v>77972</v>
      </c>
      <c r="BN11" s="46">
        <f>'Tribune-Khi'!CN11+'Tribune-Lhr'!CN11+'Tribune-Isl'!CN11</f>
        <v>64980</v>
      </c>
      <c r="BO11" s="46">
        <f>'Tribune-Khi'!CO11+'Tribune-Lhr'!CO11+'Tribune-Isl'!CO11</f>
        <v>62003</v>
      </c>
      <c r="BP11" s="46">
        <f>'Tribune-Khi'!CP11+'Tribune-Lhr'!CP11+'Tribune-Isl'!CP11</f>
        <v>62741</v>
      </c>
      <c r="BQ11" s="46">
        <f>'Tribune-Khi'!CQ11+'Tribune-Lhr'!CQ11+'Tribune-Isl'!CQ11</f>
        <v>85735</v>
      </c>
      <c r="BR11" s="46">
        <f>'Tribune-Khi'!CR11+'Tribune-Lhr'!CR11+'Tribune-Isl'!CR11</f>
        <v>79458</v>
      </c>
      <c r="BS11" s="46">
        <f>'Tribune-Khi'!CS11+'Tribune-Lhr'!CS11+'Tribune-Isl'!CS11</f>
        <v>99130</v>
      </c>
      <c r="BT11" s="46">
        <f>'Tribune-Khi'!CT11+'Tribune-Lhr'!CT11+'Tribune-Isl'!CT11</f>
        <v>105726</v>
      </c>
      <c r="BU11" s="46">
        <f>'Tribune-Khi'!CU11+'Tribune-Lhr'!CU11+'Tribune-Isl'!CU11</f>
        <v>79306</v>
      </c>
      <c r="BV11" s="46">
        <f>'Tribune-Khi'!CV11+'Tribune-Lhr'!CV11+'Tribune-Isl'!CV11</f>
        <v>70209</v>
      </c>
      <c r="BW11" s="46">
        <f>'Tribune-Khi'!CW11+'Tribune-Lhr'!CW11+'Tribune-Isl'!CW11</f>
        <v>75741</v>
      </c>
      <c r="BX11" s="46">
        <f>'Tribune-Khi'!CX11+'Tribune-Lhr'!CX11+'Tribune-Isl'!CX11</f>
        <v>66353</v>
      </c>
      <c r="BY11" s="46">
        <f>'Tribune-Khi'!CY11+'Tribune-Lhr'!CY11+'Tribune-Isl'!CY11</f>
        <v>95083</v>
      </c>
      <c r="BZ11" s="46">
        <f>'Tribune-Khi'!CZ11+'Tribune-Lhr'!CZ11+'Tribune-Isl'!CZ11</f>
        <v>84289</v>
      </c>
      <c r="CA11" s="46">
        <f>'Tribune-Khi'!DA11+'Tribune-Lhr'!DA11+'Tribune-Isl'!DA11</f>
        <v>56773</v>
      </c>
      <c r="CB11" s="46">
        <f>'Tribune-Khi'!DB11+'Tribune-Lhr'!DB11+'Tribune-Isl'!DB11</f>
        <v>96496</v>
      </c>
      <c r="CC11" s="46">
        <f>'Tribune-Khi'!DC11+'Tribune-Lhr'!DC11+'Tribune-Isl'!DC11</f>
        <v>65993</v>
      </c>
      <c r="CD11" s="46">
        <f>'Tribune-Khi'!DD11+'Tribune-Lhr'!DD11+'Tribune-Isl'!DD11</f>
        <v>77396</v>
      </c>
      <c r="CE11" s="46">
        <f>'Tribune-Khi'!DE11+'Tribune-Lhr'!DE11+'Tribune-Isl'!DE11</f>
        <v>66634</v>
      </c>
      <c r="CF11" s="46">
        <f>'Tribune-Khi'!DF11+'Tribune-Lhr'!DF11+'Tribune-Isl'!DF11</f>
        <v>83552</v>
      </c>
      <c r="CG11" s="46">
        <f>'Tribune-Khi'!DG11+'Tribune-Lhr'!DG11+'Tribune-Isl'!DG11</f>
        <v>61226</v>
      </c>
      <c r="CH11" s="46">
        <f>'Tribune-Khi'!DH11+'Tribune-Lhr'!DH11+'Tribune-Isl'!DH11</f>
        <v>58629</v>
      </c>
      <c r="CI11" s="46">
        <f>'Tribune-Khi'!DI11+'Tribune-Lhr'!DI11+'Tribune-Isl'!DI11</f>
        <v>81883</v>
      </c>
      <c r="CJ11" s="46">
        <f>'Tribune-Khi'!DJ11+'Tribune-Lhr'!DJ11+'Tribune-Isl'!DJ11</f>
        <v>67064</v>
      </c>
      <c r="CK11" s="46">
        <f>'Tribune-Khi'!DK11+'Tribune-Lhr'!DK11+'Tribune-Isl'!DK11</f>
        <v>87593</v>
      </c>
      <c r="CL11" s="46">
        <f>'Tribune-Khi'!DL11+'Tribune-Lhr'!DL11+'Tribune-Isl'!DL11</f>
        <v>87854</v>
      </c>
      <c r="CM11" s="46">
        <f>'Tribune-Khi'!DM11+'Tribune-Lhr'!DM11+'Tribune-Isl'!DM11</f>
        <v>75911</v>
      </c>
      <c r="CN11" s="46">
        <f>'Tribune-Khi'!DN11+'Tribune-Lhr'!DN11+'Tribune-Isl'!DN11</f>
        <v>84008</v>
      </c>
      <c r="CO11" s="46">
        <f>'Tribune-Khi'!DO11+'Tribune-Lhr'!DO11+'Tribune-Isl'!DO11</f>
        <v>76257</v>
      </c>
      <c r="CP11" s="46">
        <f>'Tribune-Khi'!DP11+'Tribune-Lhr'!DP11+'Tribune-Isl'!DP11</f>
        <v>28015</v>
      </c>
      <c r="CQ11" s="46">
        <f>'Tribune-Khi'!DQ11+'Tribune-Lhr'!DQ11+'Tribune-Isl'!DQ11</f>
        <v>50340</v>
      </c>
      <c r="CR11" s="46">
        <f>'Tribune-Khi'!DR11+'Tribune-Lhr'!DR11+'Tribune-Isl'!DR11</f>
        <v>31058</v>
      </c>
      <c r="CS11" s="46">
        <f>'Tribune-Khi'!DS11+'Tribune-Lhr'!DS11+'Tribune-Isl'!DS11</f>
        <v>16047</v>
      </c>
      <c r="CT11" s="46">
        <f>'Tribune-Khi'!DT11+'Tribune-Lhr'!DT11+'Tribune-Isl'!DT11</f>
        <v>11749</v>
      </c>
      <c r="CU11" s="46">
        <f>'Tribune-Khi'!DU11+'Tribune-Lhr'!DU11+'Tribune-Isl'!DU11</f>
        <v>23021</v>
      </c>
      <c r="CV11" s="46">
        <f>'Tribune-Khi'!DV11+'Tribune-Lhr'!DV11+'Tribune-Isl'!DV11</f>
        <v>18150</v>
      </c>
      <c r="CW11" s="46">
        <f>'Tribune-Khi'!DW11+'Tribune-Lhr'!DW11+'Tribune-Isl'!DW11</f>
        <v>36614</v>
      </c>
      <c r="CX11" s="46">
        <f>'Tribune-Khi'!DX11+'Tribune-Lhr'!DX11+'Tribune-Isl'!DX11</f>
        <v>28918</v>
      </c>
      <c r="CY11" s="349">
        <v>28918</v>
      </c>
      <c r="CZ11" s="349"/>
      <c r="DA11" s="59">
        <f ca="1">SUM(OFFSET(DA11,0,-1,):OFFSET(DA11,0,-12))</f>
        <v>349087</v>
      </c>
      <c r="DB11" s="13">
        <f ca="1">DA11/DA$12</f>
        <v>0.61774594849035036</v>
      </c>
    </row>
    <row r="12" spans="1:131" ht="15" x14ac:dyDescent="0.2">
      <c r="A12" s="14"/>
      <c r="B12" s="70" t="s">
        <v>25</v>
      </c>
      <c r="C12" s="71">
        <f t="shared" ref="C12:AN12" si="0">C10+C9+C8+C7+C11</f>
        <v>190458</v>
      </c>
      <c r="D12" s="71">
        <f t="shared" si="0"/>
        <v>184105</v>
      </c>
      <c r="E12" s="71">
        <f t="shared" si="0"/>
        <v>206076</v>
      </c>
      <c r="F12" s="71">
        <f t="shared" si="0"/>
        <v>173917</v>
      </c>
      <c r="G12" s="71">
        <f t="shared" si="0"/>
        <v>216604</v>
      </c>
      <c r="H12" s="71">
        <f t="shared" si="0"/>
        <v>195292</v>
      </c>
      <c r="I12" s="71">
        <f t="shared" si="0"/>
        <v>164516</v>
      </c>
      <c r="J12" s="71">
        <f t="shared" si="0"/>
        <v>227336</v>
      </c>
      <c r="K12" s="71">
        <f t="shared" si="0"/>
        <v>190455</v>
      </c>
      <c r="L12" s="71">
        <f t="shared" si="0"/>
        <v>171704</v>
      </c>
      <c r="M12" s="71">
        <f t="shared" si="0"/>
        <v>200596</v>
      </c>
      <c r="N12" s="71">
        <f t="shared" si="0"/>
        <v>201107</v>
      </c>
      <c r="O12" s="71">
        <f t="shared" si="0"/>
        <v>145584</v>
      </c>
      <c r="P12" s="71">
        <f t="shared" si="0"/>
        <v>191708</v>
      </c>
      <c r="Q12" s="71">
        <f t="shared" si="0"/>
        <v>177894</v>
      </c>
      <c r="R12" s="71">
        <f t="shared" si="0"/>
        <v>200722</v>
      </c>
      <c r="S12" s="71">
        <f t="shared" si="0"/>
        <v>213293</v>
      </c>
      <c r="T12" s="71">
        <f t="shared" si="0"/>
        <v>183186</v>
      </c>
      <c r="U12" s="71">
        <f t="shared" si="0"/>
        <v>162216</v>
      </c>
      <c r="V12" s="71">
        <f t="shared" si="0"/>
        <v>198906</v>
      </c>
      <c r="W12" s="71">
        <f t="shared" si="0"/>
        <v>158839</v>
      </c>
      <c r="X12" s="71">
        <f t="shared" si="0"/>
        <v>165360</v>
      </c>
      <c r="Y12" s="71">
        <f t="shared" si="0"/>
        <v>150992</v>
      </c>
      <c r="Z12" s="71">
        <f>Z10+Z9+Z8+Z7+Z11</f>
        <v>136938</v>
      </c>
      <c r="AA12" s="71">
        <f>AA10+AA9+AA8+AA7+AA11</f>
        <v>362603</v>
      </c>
      <c r="AB12" s="71">
        <f>AB10+AB9+AB8+AB7+AB11</f>
        <v>112659</v>
      </c>
      <c r="AC12" s="71">
        <f>AC10+AC9+AC8+AC7+AC11</f>
        <v>97092</v>
      </c>
      <c r="AD12" s="71">
        <f>AD10+AD9+AD8+AD7+AD11</f>
        <v>114891</v>
      </c>
      <c r="AE12" s="71">
        <f t="shared" si="0"/>
        <v>122108</v>
      </c>
      <c r="AF12" s="71">
        <f t="shared" si="0"/>
        <v>107795</v>
      </c>
      <c r="AG12" s="71">
        <f t="shared" si="0"/>
        <v>131140</v>
      </c>
      <c r="AH12" s="71">
        <f t="shared" si="0"/>
        <v>158606</v>
      </c>
      <c r="AI12" s="71">
        <f t="shared" si="0"/>
        <v>147451</v>
      </c>
      <c r="AJ12" s="71">
        <f t="shared" si="0"/>
        <v>197097</v>
      </c>
      <c r="AK12" s="71">
        <f t="shared" si="0"/>
        <v>83542</v>
      </c>
      <c r="AL12" s="71">
        <f t="shared" si="0"/>
        <v>94126</v>
      </c>
      <c r="AM12" s="71">
        <f t="shared" si="0"/>
        <v>102626</v>
      </c>
      <c r="AN12" s="71">
        <f t="shared" si="0"/>
        <v>62448</v>
      </c>
      <c r="AO12" s="71">
        <f>AO10+AO9+AO8+AO7+AO11</f>
        <v>70587</v>
      </c>
      <c r="AP12" s="71">
        <f>AP10+AP9+AP8+AP7+AP11</f>
        <v>79709</v>
      </c>
      <c r="AQ12" s="71">
        <f t="shared" ref="AQ12:AV12" si="1">AQ10+AQ9+AQ8+AQ7+AQ11</f>
        <v>94687</v>
      </c>
      <c r="AR12" s="71">
        <f t="shared" si="1"/>
        <v>89778</v>
      </c>
      <c r="AS12" s="71">
        <f t="shared" si="1"/>
        <v>106955</v>
      </c>
      <c r="AT12" s="71">
        <f t="shared" si="1"/>
        <v>89928</v>
      </c>
      <c r="AU12" s="71">
        <f t="shared" si="1"/>
        <v>114092</v>
      </c>
      <c r="AV12" s="71">
        <f t="shared" si="1"/>
        <v>103512</v>
      </c>
      <c r="AW12" s="71">
        <f t="shared" ref="AW12:BN12" si="2">AW10+AW9+AW8+AW7+AW11</f>
        <v>127666</v>
      </c>
      <c r="AX12" s="71">
        <f t="shared" si="2"/>
        <v>57908</v>
      </c>
      <c r="AY12" s="71">
        <f t="shared" si="2"/>
        <v>94501</v>
      </c>
      <c r="AZ12" s="71">
        <f t="shared" si="2"/>
        <v>85749</v>
      </c>
      <c r="BA12" s="71">
        <f t="shared" si="2"/>
        <v>91629</v>
      </c>
      <c r="BB12" s="71">
        <f t="shared" si="2"/>
        <v>100970</v>
      </c>
      <c r="BC12" s="71">
        <f t="shared" si="2"/>
        <v>97125</v>
      </c>
      <c r="BD12" s="71">
        <f t="shared" si="2"/>
        <v>103894</v>
      </c>
      <c r="BE12" s="71">
        <f t="shared" si="2"/>
        <v>165500</v>
      </c>
      <c r="BF12" s="71">
        <f t="shared" si="2"/>
        <v>94054</v>
      </c>
      <c r="BG12" s="71">
        <f t="shared" si="2"/>
        <v>102467</v>
      </c>
      <c r="BH12" s="71">
        <f t="shared" si="2"/>
        <v>115072</v>
      </c>
      <c r="BI12" s="71">
        <f t="shared" si="2"/>
        <v>104956</v>
      </c>
      <c r="BJ12" s="71">
        <f t="shared" si="2"/>
        <v>112454</v>
      </c>
      <c r="BK12" s="71">
        <f t="shared" si="2"/>
        <v>119534</v>
      </c>
      <c r="BL12" s="71">
        <f t="shared" si="2"/>
        <v>80182</v>
      </c>
      <c r="BM12" s="71">
        <f t="shared" si="2"/>
        <v>111527</v>
      </c>
      <c r="BN12" s="71">
        <f t="shared" si="2"/>
        <v>95987</v>
      </c>
      <c r="BO12" s="71">
        <f t="shared" ref="BO12:CK12" si="3">BO10+BO9+BO8+BO7+BO11</f>
        <v>86712</v>
      </c>
      <c r="BP12" s="71">
        <f t="shared" si="3"/>
        <v>99469</v>
      </c>
      <c r="BQ12" s="71">
        <f t="shared" si="3"/>
        <v>109840</v>
      </c>
      <c r="BR12" s="71">
        <f t="shared" si="3"/>
        <v>108371</v>
      </c>
      <c r="BS12" s="71">
        <f t="shared" si="3"/>
        <v>131086</v>
      </c>
      <c r="BT12" s="71">
        <f t="shared" si="3"/>
        <v>151353</v>
      </c>
      <c r="BU12" s="71">
        <f t="shared" si="3"/>
        <v>100634</v>
      </c>
      <c r="BV12" s="71">
        <f t="shared" si="3"/>
        <v>99049</v>
      </c>
      <c r="BW12" s="71">
        <f t="shared" si="3"/>
        <v>110804</v>
      </c>
      <c r="BX12" s="71">
        <f t="shared" si="3"/>
        <v>86137</v>
      </c>
      <c r="BY12" s="71">
        <f t="shared" si="3"/>
        <v>116329</v>
      </c>
      <c r="BZ12" s="71">
        <f t="shared" si="3"/>
        <v>113890</v>
      </c>
      <c r="CA12" s="71">
        <f t="shared" si="3"/>
        <v>82838</v>
      </c>
      <c r="CB12" s="71">
        <f t="shared" si="3"/>
        <v>124138</v>
      </c>
      <c r="CC12" s="71">
        <f t="shared" si="3"/>
        <v>96981</v>
      </c>
      <c r="CD12" s="71">
        <f t="shared" si="3"/>
        <v>112922</v>
      </c>
      <c r="CE12" s="71">
        <f t="shared" si="3"/>
        <v>90954</v>
      </c>
      <c r="CF12" s="71">
        <f t="shared" si="3"/>
        <v>111572</v>
      </c>
      <c r="CG12" s="71">
        <f t="shared" si="3"/>
        <v>85262</v>
      </c>
      <c r="CH12" s="71">
        <f t="shared" si="3"/>
        <v>82461</v>
      </c>
      <c r="CI12" s="71">
        <f t="shared" si="3"/>
        <v>119664</v>
      </c>
      <c r="CJ12" s="71">
        <f t="shared" si="3"/>
        <v>87762</v>
      </c>
      <c r="CK12" s="71">
        <f t="shared" si="3"/>
        <v>110500</v>
      </c>
      <c r="CL12" s="71">
        <f t="shared" ref="CL12:CN12" si="4">CL10+CL9+CL8+CL7+CL11</f>
        <v>122374</v>
      </c>
      <c r="CM12" s="71">
        <f t="shared" si="4"/>
        <v>101885</v>
      </c>
      <c r="CN12" s="71">
        <f t="shared" si="4"/>
        <v>106962</v>
      </c>
      <c r="CO12" s="71">
        <f t="shared" ref="CO12:CP12" si="5">CO10+CO9+CO8+CO7+CO11</f>
        <v>93578</v>
      </c>
      <c r="CP12" s="71">
        <f t="shared" si="5"/>
        <v>52800</v>
      </c>
      <c r="CQ12" s="71">
        <f t="shared" ref="CQ12" si="6">CQ10+CQ9+CQ8+CQ7+CQ11</f>
        <v>69779</v>
      </c>
      <c r="CR12" s="71">
        <f t="shared" ref="CR12:CT12" si="7">CR10+CR9+CR8+CR7+CR11</f>
        <v>51780</v>
      </c>
      <c r="CS12" s="71">
        <f t="shared" si="7"/>
        <v>31061</v>
      </c>
      <c r="CT12" s="71">
        <f t="shared" si="7"/>
        <v>28680</v>
      </c>
      <c r="CU12" s="71">
        <f t="shared" ref="CU12:CV12" si="8">CU10+CU9+CU8+CU7+CU11</f>
        <v>53177</v>
      </c>
      <c r="CV12" s="71">
        <f t="shared" si="8"/>
        <v>33121</v>
      </c>
      <c r="CW12" s="71">
        <f t="shared" ref="CW12:CX12" si="9">CW10+CW9+CW8+CW7+CW11</f>
        <v>53604</v>
      </c>
      <c r="CX12" s="71">
        <f t="shared" si="9"/>
        <v>48759</v>
      </c>
      <c r="CY12" s="350">
        <v>48759</v>
      </c>
      <c r="CZ12" s="350"/>
      <c r="DA12" s="71">
        <f ca="1">SUM(OFFSET(DA12,0,-1,):OFFSET(DA12,0,-12))</f>
        <v>565098</v>
      </c>
    </row>
    <row r="13" spans="1:131" ht="6.75" customHeight="1" x14ac:dyDescent="0.2">
      <c r="A13" s="11"/>
      <c r="B13" s="127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136"/>
    </row>
    <row r="14" spans="1:131" ht="17.45" customHeight="1" x14ac:dyDescent="0.2">
      <c r="A14" s="227" t="s">
        <v>36</v>
      </c>
      <c r="B14" s="58" t="s">
        <v>14</v>
      </c>
      <c r="C14" s="46">
        <f>'Tribune-Khi'!C14+'Tribune-Lhr'!C14+'Tribune-Isl'!C14</f>
        <v>31001</v>
      </c>
      <c r="D14" s="46">
        <f>'Tribune-Khi'!D14+'Tribune-Lhr'!D14+'Tribune-Isl'!D14</f>
        <v>33447</v>
      </c>
      <c r="E14" s="46">
        <f>'Tribune-Khi'!E14+'Tribune-Lhr'!E14+'Tribune-Isl'!E14</f>
        <v>30384</v>
      </c>
      <c r="F14" s="46">
        <f>'Tribune-Khi'!F14+'Tribune-Lhr'!F14+'Tribune-Isl'!F14</f>
        <v>30472</v>
      </c>
      <c r="G14" s="46">
        <f>'Tribune-Khi'!G14+'Tribune-Lhr'!G14+'Tribune-Isl'!G14</f>
        <v>36270</v>
      </c>
      <c r="H14" s="46">
        <f>'Tribune-Khi'!H14+'Tribune-Lhr'!H14+'Tribune-Isl'!H14</f>
        <v>37726</v>
      </c>
      <c r="I14" s="46">
        <f>'Tribune-Khi'!I14+'Tribune-Lhr'!I14+'Tribune-Isl'!I14</f>
        <v>32039</v>
      </c>
      <c r="J14" s="46">
        <f>'Tribune-Khi'!J14+'Tribune-Lhr'!J14+'Tribune-Isl'!J14</f>
        <v>28579</v>
      </c>
      <c r="K14" s="46">
        <f>'Tribune-Khi'!K14+'Tribune-Lhr'!K14+'Tribune-Isl'!K14</f>
        <v>20282</v>
      </c>
      <c r="L14" s="46">
        <f>'Tribune-Khi'!L14+'Tribune-Lhr'!L14+'Tribune-Isl'!L14</f>
        <v>26119</v>
      </c>
      <c r="M14" s="46">
        <f>'Tribune-Khi'!M14+'Tribune-Lhr'!M14+'Tribune-Isl'!M14</f>
        <v>28128</v>
      </c>
      <c r="N14" s="46">
        <f>'Tribune-Khi'!N14+'Tribune-Lhr'!N14+'Tribune-Isl'!N14</f>
        <v>23952</v>
      </c>
      <c r="O14" s="46">
        <f>'Tribune-Khi'!O14+'Tribune-Lhr'!O14+'Tribune-Isl'!O14</f>
        <v>17588</v>
      </c>
      <c r="P14" s="46">
        <f>'Tribune-Khi'!P14+'Tribune-Lhr'!P14+'Tribune-Isl'!P14</f>
        <v>28615</v>
      </c>
      <c r="Q14" s="46">
        <f>'Tribune-Khi'!Q14+'Tribune-Lhr'!Q14+'Tribune-Isl'!Q14</f>
        <v>45796</v>
      </c>
      <c r="R14" s="46">
        <f>'Tribune-Khi'!R14+'Tribune-Lhr'!R14+'Tribune-Isl'!R14</f>
        <v>22955</v>
      </c>
      <c r="S14" s="46">
        <f>'Tribune-Khi'!S14+'Tribune-Lhr'!S14+'Tribune-Isl'!S14</f>
        <v>24076</v>
      </c>
      <c r="T14" s="46">
        <f>'Tribune-Khi'!T14+'Tribune-Lhr'!T14+'Tribune-Isl'!T14</f>
        <v>36248</v>
      </c>
      <c r="U14" s="46">
        <f>'Tribune-Khi'!U14+'Tribune-Lhr'!U14+'Tribune-Isl'!U14</f>
        <v>19126</v>
      </c>
      <c r="V14" s="46">
        <f>'Tribune-Khi'!V14+'Tribune-Lhr'!V14+'Tribune-Isl'!V14</f>
        <v>30587</v>
      </c>
      <c r="W14" s="46">
        <f>'Tribune-Khi'!W14+'Tribune-Lhr'!W14+'Tribune-Isl'!W14</f>
        <v>16913</v>
      </c>
      <c r="X14" s="46">
        <f>'Tribune-Khi'!X14+'Tribune-Lhr'!X14+'Tribune-Isl'!X14</f>
        <v>23275</v>
      </c>
      <c r="Y14" s="46">
        <f>'Tribune-Khi'!Y14+'Tribune-Lhr'!Y14+'Tribune-Isl'!Y14</f>
        <v>11542</v>
      </c>
      <c r="Z14" s="46">
        <f>'Tribune-Khi'!AZ14+'Tribune-Lhr'!AZ14+'Tribune-Isl'!AZ14</f>
        <v>20390</v>
      </c>
      <c r="AA14" s="46">
        <f>'Tribune-Khi'!BA14+'Tribune-Lhr'!BA14+'Tribune-Isl'!BA14</f>
        <v>55096</v>
      </c>
      <c r="AB14" s="46">
        <f>'Tribune-Khi'!BB14+'Tribune-Lhr'!BB14+'Tribune-Isl'!BB14</f>
        <v>20971</v>
      </c>
      <c r="AC14" s="46">
        <f>'Tribune-Khi'!BC14+'Tribune-Lhr'!BC14+'Tribune-Isl'!BC14</f>
        <v>35154</v>
      </c>
      <c r="AD14" s="46">
        <f>'Tribune-Khi'!BD14+'Tribune-Lhr'!BD14+'Tribune-Isl'!BD14</f>
        <v>21184</v>
      </c>
      <c r="AE14" s="46">
        <f>'Tribune-Khi'!BE14+'Tribune-Lhr'!BE14+'Tribune-Isl'!BE14</f>
        <v>18557</v>
      </c>
      <c r="AF14" s="46">
        <f>'Tribune-Khi'!BF14+'Tribune-Lhr'!BF14+'Tribune-Isl'!BF14</f>
        <v>19383</v>
      </c>
      <c r="AG14" s="46">
        <f>'Tribune-Khi'!BG14+'Tribune-Lhr'!BG14+'Tribune-Isl'!BG14</f>
        <v>18490</v>
      </c>
      <c r="AH14" s="46">
        <f>'Tribune-Khi'!BH14+'Tribune-Lhr'!BH14+'Tribune-Isl'!BH14</f>
        <v>22105</v>
      </c>
      <c r="AI14" s="46">
        <f>'Tribune-Khi'!BI14+'Tribune-Lhr'!BI14+'Tribune-Isl'!BI14</f>
        <v>17185</v>
      </c>
      <c r="AJ14" s="46">
        <f>'Tribune-Khi'!BJ14+'Tribune-Lhr'!BJ14+'Tribune-Isl'!BJ14</f>
        <v>31055</v>
      </c>
      <c r="AK14" s="46">
        <f>'Tribune-Khi'!BK14+'Tribune-Lhr'!BK14+'Tribune-Isl'!BK14</f>
        <v>13051</v>
      </c>
      <c r="AL14" s="46">
        <f>'Tribune-Khi'!BL14+'Tribune-Lhr'!BL14+'Tribune-Isl'!BL14</f>
        <v>12785</v>
      </c>
      <c r="AM14" s="46">
        <f>'Tribune-Khi'!BM14+'Tribune-Lhr'!BM14+'Tribune-Isl'!BM14</f>
        <v>29189</v>
      </c>
      <c r="AN14" s="46">
        <f>'Tribune-Khi'!BN14+'Tribune-Lhr'!BN14+'Tribune-Isl'!BN14</f>
        <v>10896</v>
      </c>
      <c r="AO14" s="46">
        <f>'Tribune-Khi'!BO14+'Tribune-Lhr'!BO14+'Tribune-Isl'!BO14</f>
        <v>9140</v>
      </c>
      <c r="AP14" s="46">
        <f>'Tribune-Khi'!BP14+'Tribune-Lhr'!BP14+'Tribune-Isl'!BP14</f>
        <v>7479</v>
      </c>
      <c r="AQ14" s="46">
        <f>'Tribune-Khi'!BQ14+'Tribune-Lhr'!BQ14+'Tribune-Isl'!BQ14</f>
        <v>12367</v>
      </c>
      <c r="AR14" s="46">
        <f>'Tribune-Khi'!BR14+'Tribune-Lhr'!BR14+'Tribune-Isl'!BR14</f>
        <v>10807</v>
      </c>
      <c r="AS14" s="46">
        <f>'Tribune-Khi'!BS14+'Tribune-Lhr'!BS14+'Tribune-Isl'!BS14</f>
        <v>12866</v>
      </c>
      <c r="AT14" s="46">
        <f>'Tribune-Khi'!BT14+'Tribune-Lhr'!BT14+'Tribune-Isl'!BT14</f>
        <v>16693</v>
      </c>
      <c r="AU14" s="46">
        <f>'Tribune-Khi'!BU14+'Tribune-Lhr'!BU14+'Tribune-Isl'!BU14</f>
        <v>19681</v>
      </c>
      <c r="AV14" s="46">
        <f>'Tribune-Khi'!BV14+'Tribune-Lhr'!BV14+'Tribune-Isl'!BV14</f>
        <v>22397</v>
      </c>
      <c r="AW14" s="46">
        <f>'Tribune-Khi'!BW14+'Tribune-Lhr'!BW14+'Tribune-Isl'!BW14</f>
        <v>10474</v>
      </c>
      <c r="AX14" s="46">
        <f>'Tribune-Khi'!BX14+'Tribune-Lhr'!BX14+'Tribune-Isl'!BX14</f>
        <v>11974</v>
      </c>
      <c r="AY14" s="46">
        <f>'Tribune-Khi'!BY14+'Tribune-Lhr'!BY14+'Tribune-Isl'!BY14</f>
        <v>40620</v>
      </c>
      <c r="AZ14" s="46">
        <f>'Tribune-Khi'!BZ14+'Tribune-Lhr'!BZ14+'Tribune-Isl'!BZ14</f>
        <v>17987</v>
      </c>
      <c r="BA14" s="46">
        <f>'Tribune-Khi'!CA14+'Tribune-Lhr'!CA14+'Tribune-Isl'!CA14</f>
        <v>14385</v>
      </c>
      <c r="BB14" s="46">
        <f>'Tribune-Khi'!CB14+'Tribune-Lhr'!CB14+'Tribune-Isl'!CB14</f>
        <v>21168</v>
      </c>
      <c r="BC14" s="46">
        <f>'Tribune-Khi'!CC14+'Tribune-Lhr'!CC14+'Tribune-Isl'!CC14</f>
        <v>18153</v>
      </c>
      <c r="BD14" s="46">
        <f>'Tribune-Khi'!CD14+'Tribune-Lhr'!CD14+'Tribune-Isl'!CD14</f>
        <v>16125</v>
      </c>
      <c r="BE14" s="46">
        <f>'Tribune-Khi'!CE14+'Tribune-Lhr'!CE14+'Tribune-Isl'!CE14</f>
        <v>16072</v>
      </c>
      <c r="BF14" s="46">
        <f>'Tribune-Khi'!CF14+'Tribune-Lhr'!CF14+'Tribune-Isl'!CF14</f>
        <v>19449</v>
      </c>
      <c r="BG14" s="46">
        <f>'Tribune-Khi'!CG14+'Tribune-Lhr'!CG14+'Tribune-Isl'!CG14</f>
        <v>15950</v>
      </c>
      <c r="BH14" s="46">
        <f>'Tribune-Khi'!CH14+'Tribune-Lhr'!CH14+'Tribune-Isl'!CH14</f>
        <v>13162</v>
      </c>
      <c r="BI14" s="46">
        <f>'Tribune-Khi'!CI14+'Tribune-Lhr'!CI14+'Tribune-Isl'!CI14</f>
        <v>12497</v>
      </c>
      <c r="BJ14" s="46">
        <f>'Tribune-Khi'!CJ14+'Tribune-Lhr'!CJ14+'Tribune-Isl'!CJ14</f>
        <v>15526</v>
      </c>
      <c r="BK14" s="46">
        <f>'Tribune-Khi'!CK14+'Tribune-Lhr'!CK14+'Tribune-Isl'!CK14</f>
        <v>22387</v>
      </c>
      <c r="BL14" s="46">
        <f>'Tribune-Khi'!CL14+'Tribune-Lhr'!CL14+'Tribune-Isl'!CL14</f>
        <v>16092</v>
      </c>
      <c r="BM14" s="46">
        <f>'Tribune-Khi'!CM14+'Tribune-Lhr'!CM14+'Tribune-Isl'!CM14</f>
        <v>12808</v>
      </c>
      <c r="BN14" s="46">
        <f>'Tribune-Khi'!CN14+'Tribune-Lhr'!CN14+'Tribune-Isl'!CN14</f>
        <v>14010</v>
      </c>
      <c r="BO14" s="46">
        <f>'Tribune-Khi'!CO14+'Tribune-Lhr'!CO14+'Tribune-Isl'!CO14</f>
        <v>14572</v>
      </c>
      <c r="BP14" s="46">
        <f>'Tribune-Khi'!CP14+'Tribune-Lhr'!CP14+'Tribune-Isl'!CP14</f>
        <v>7878</v>
      </c>
      <c r="BQ14" s="46">
        <f>'Tribune-Khi'!CQ14+'Tribune-Lhr'!CQ14+'Tribune-Isl'!CQ14</f>
        <v>13603</v>
      </c>
      <c r="BR14" s="46">
        <f>'Tribune-Khi'!CR14+'Tribune-Lhr'!CR14+'Tribune-Isl'!CR14</f>
        <v>19832</v>
      </c>
      <c r="BS14" s="46">
        <f>'Tribune-Khi'!CS14+'Tribune-Lhr'!CS14+'Tribune-Isl'!CS14</f>
        <v>17556</v>
      </c>
      <c r="BT14" s="46">
        <f>'Tribune-Khi'!CT14+'Tribune-Lhr'!CT14+'Tribune-Isl'!CT14</f>
        <v>20199</v>
      </c>
      <c r="BU14" s="46">
        <f>'Tribune-Khi'!CU14+'Tribune-Lhr'!CU14+'Tribune-Isl'!CU14</f>
        <v>8201</v>
      </c>
      <c r="BV14" s="46">
        <f>'Tribune-Khi'!CV14+'Tribune-Lhr'!CV14+'Tribune-Isl'!CV14</f>
        <v>6908</v>
      </c>
      <c r="BW14" s="46">
        <f>'Tribune-Khi'!CW14+'Tribune-Lhr'!CW14+'Tribune-Isl'!CW14</f>
        <v>18467</v>
      </c>
      <c r="BX14" s="46">
        <f>'Tribune-Khi'!CX14+'Tribune-Lhr'!CX14+'Tribune-Isl'!CX14</f>
        <v>14664</v>
      </c>
      <c r="BY14" s="46">
        <f>'Tribune-Khi'!CY14+'Tribune-Lhr'!CY14+'Tribune-Isl'!CY14</f>
        <v>7921</v>
      </c>
      <c r="BZ14" s="46">
        <f>'Tribune-Khi'!CZ14+'Tribune-Lhr'!CZ14+'Tribune-Isl'!CZ14</f>
        <v>13779</v>
      </c>
      <c r="CA14" s="46">
        <f>'Tribune-Khi'!DA14+'Tribune-Lhr'!DA14+'Tribune-Isl'!DA14</f>
        <v>12971</v>
      </c>
      <c r="CB14" s="46">
        <f>'Tribune-Khi'!DB14+'Tribune-Lhr'!DB14+'Tribune-Isl'!DB14</f>
        <v>15902</v>
      </c>
      <c r="CC14" s="46">
        <f>'Tribune-Khi'!DC14+'Tribune-Lhr'!DC14+'Tribune-Isl'!DC14</f>
        <v>10882</v>
      </c>
      <c r="CD14" s="46">
        <f>'Tribune-Khi'!DD14+'Tribune-Lhr'!DD14+'Tribune-Isl'!DD14</f>
        <v>24185</v>
      </c>
      <c r="CE14" s="46">
        <f>'Tribune-Khi'!DE14+'Tribune-Lhr'!DE14+'Tribune-Isl'!DE14</f>
        <v>17334</v>
      </c>
      <c r="CF14" s="46">
        <f>'Tribune-Khi'!DF14+'Tribune-Lhr'!DF14+'Tribune-Isl'!DF14</f>
        <v>19722</v>
      </c>
      <c r="CG14" s="46">
        <f>'Tribune-Khi'!DG14+'Tribune-Lhr'!DG14+'Tribune-Isl'!DG14</f>
        <v>8858</v>
      </c>
      <c r="CH14" s="46">
        <f>'Tribune-Khi'!DH14+'Tribune-Lhr'!DH14+'Tribune-Isl'!DH14</f>
        <v>8848</v>
      </c>
      <c r="CI14" s="46">
        <f>'Tribune-Khi'!DI14+'Tribune-Lhr'!DI14+'Tribune-Isl'!DI14</f>
        <v>23500</v>
      </c>
      <c r="CJ14" s="46">
        <f>'Tribune-Khi'!DJ14+'Tribune-Lhr'!DJ14+'Tribune-Isl'!DJ14</f>
        <v>14670</v>
      </c>
      <c r="CK14" s="46">
        <f>'Tribune-Khi'!DK14+'Tribune-Lhr'!DK14+'Tribune-Isl'!DK14</f>
        <v>9619</v>
      </c>
      <c r="CL14" s="46">
        <f>'Tribune-Khi'!DL14+'Tribune-Lhr'!DL14+'Tribune-Isl'!DL14</f>
        <v>11848</v>
      </c>
      <c r="CM14" s="46">
        <f>'Tribune-Khi'!DM14+'Tribune-Lhr'!DM14+'Tribune-Isl'!DM14</f>
        <v>12407</v>
      </c>
      <c r="CN14" s="46">
        <f>'Tribune-Khi'!DN14+'Tribune-Lhr'!DN14+'Tribune-Isl'!DN14</f>
        <v>11767</v>
      </c>
      <c r="CO14" s="46">
        <f>'Tribune-Khi'!DO14+'Tribune-Lhr'!DO14+'Tribune-Isl'!DO14</f>
        <v>13028</v>
      </c>
      <c r="CP14" s="46">
        <f>'Tribune-Khi'!DP14+'Tribune-Lhr'!DP14+'Tribune-Isl'!DP14</f>
        <v>11830</v>
      </c>
      <c r="CQ14" s="46">
        <f>'Tribune-Khi'!DQ14+'Tribune-Lhr'!DQ14+'Tribune-Isl'!DQ14</f>
        <v>14500</v>
      </c>
      <c r="CR14" s="46">
        <f>'Tribune-Khi'!DR14+'Tribune-Lhr'!DR14+'Tribune-Isl'!DR14</f>
        <v>17394</v>
      </c>
      <c r="CS14" s="46">
        <f>'Tribune-Khi'!DS14+'Tribune-Lhr'!DS14+'Tribune-Isl'!DS14</f>
        <v>8115</v>
      </c>
      <c r="CT14" s="46">
        <f>'Tribune-Khi'!DT14+'Tribune-Lhr'!DT14+'Tribune-Isl'!DT14</f>
        <v>8581</v>
      </c>
      <c r="CU14" s="46">
        <f>'Tribune-Khi'!DU14+'Tribune-Lhr'!DU14+'Tribune-Isl'!DU14</f>
        <v>43584</v>
      </c>
      <c r="CV14" s="46">
        <f>'Tribune-Khi'!DV14+'Tribune-Lhr'!DV14+'Tribune-Isl'!DV14</f>
        <v>14131</v>
      </c>
      <c r="CW14" s="46">
        <f>'Tribune-Khi'!DW14+'Tribune-Lhr'!DW14+'Tribune-Isl'!DW14</f>
        <v>9950</v>
      </c>
      <c r="CX14" s="46">
        <f>'Tribune-Khi'!DX14+'Tribune-Lhr'!DX14+'Tribune-Isl'!DX14</f>
        <v>11784</v>
      </c>
      <c r="CY14" s="349">
        <v>11784</v>
      </c>
      <c r="CZ14" s="349"/>
      <c r="DA14" s="59">
        <f ca="1">SUM(OFFSET(DA14,0,-1,):OFFSET(DA14,0,-12))</f>
        <v>164681</v>
      </c>
      <c r="DB14" s="13">
        <f ca="1">DA14/DA$19</f>
        <v>0.1259311145386543</v>
      </c>
    </row>
    <row r="15" spans="1:131" ht="15" x14ac:dyDescent="0.2">
      <c r="A15" s="14"/>
      <c r="B15" s="58" t="s">
        <v>15</v>
      </c>
      <c r="C15" s="46">
        <f>'Tribune-Khi'!C15+'Tribune-Lhr'!C15+'Tribune-Isl'!C15</f>
        <v>7287</v>
      </c>
      <c r="D15" s="46">
        <f>'Tribune-Khi'!D15+'Tribune-Lhr'!D15+'Tribune-Isl'!D15</f>
        <v>7177</v>
      </c>
      <c r="E15" s="46">
        <f>'Tribune-Khi'!E15+'Tribune-Lhr'!E15+'Tribune-Isl'!E15</f>
        <v>10813</v>
      </c>
      <c r="F15" s="46">
        <f>'Tribune-Khi'!F15+'Tribune-Lhr'!F15+'Tribune-Isl'!F15</f>
        <v>5819</v>
      </c>
      <c r="G15" s="46">
        <f>'Tribune-Khi'!G15+'Tribune-Lhr'!G15+'Tribune-Isl'!G15</f>
        <v>7064</v>
      </c>
      <c r="H15" s="46">
        <f>'Tribune-Khi'!H15+'Tribune-Lhr'!H15+'Tribune-Isl'!H15</f>
        <v>10391</v>
      </c>
      <c r="I15" s="46">
        <f>'Tribune-Khi'!I15+'Tribune-Lhr'!I15+'Tribune-Isl'!I15</f>
        <v>8301</v>
      </c>
      <c r="J15" s="46">
        <f>'Tribune-Khi'!J15+'Tribune-Lhr'!J15+'Tribune-Isl'!J15</f>
        <v>17299</v>
      </c>
      <c r="K15" s="46">
        <f>'Tribune-Khi'!K15+'Tribune-Lhr'!K15+'Tribune-Isl'!K15</f>
        <v>8973</v>
      </c>
      <c r="L15" s="46">
        <f>'Tribune-Khi'!L15+'Tribune-Lhr'!L15+'Tribune-Isl'!L15</f>
        <v>7423</v>
      </c>
      <c r="M15" s="46">
        <f>'Tribune-Khi'!M15+'Tribune-Lhr'!M15+'Tribune-Isl'!M15</f>
        <v>8944</v>
      </c>
      <c r="N15" s="46">
        <f>'Tribune-Khi'!N15+'Tribune-Lhr'!N15+'Tribune-Isl'!N15</f>
        <v>6308</v>
      </c>
      <c r="O15" s="46">
        <f>'Tribune-Khi'!O15+'Tribune-Lhr'!O15+'Tribune-Isl'!O15</f>
        <v>4968</v>
      </c>
      <c r="P15" s="46">
        <f>'Tribune-Khi'!P15+'Tribune-Lhr'!P15+'Tribune-Isl'!P15</f>
        <v>4452</v>
      </c>
      <c r="Q15" s="46">
        <f>'Tribune-Khi'!Q15+'Tribune-Lhr'!Q15+'Tribune-Isl'!Q15</f>
        <v>5566</v>
      </c>
      <c r="R15" s="46">
        <f>'Tribune-Khi'!R15+'Tribune-Lhr'!R15+'Tribune-Isl'!R15</f>
        <v>3767</v>
      </c>
      <c r="S15" s="46">
        <f>'Tribune-Khi'!S15+'Tribune-Lhr'!S15+'Tribune-Isl'!S15</f>
        <v>5513</v>
      </c>
      <c r="T15" s="46">
        <f>'Tribune-Khi'!T15+'Tribune-Lhr'!T15+'Tribune-Isl'!T15</f>
        <v>6953</v>
      </c>
      <c r="U15" s="46">
        <f>'Tribune-Khi'!U15+'Tribune-Lhr'!U15+'Tribune-Isl'!U15</f>
        <v>8912</v>
      </c>
      <c r="V15" s="46">
        <f>'Tribune-Khi'!V15+'Tribune-Lhr'!V15+'Tribune-Isl'!V15</f>
        <v>11755</v>
      </c>
      <c r="W15" s="46">
        <f>'Tribune-Khi'!W15+'Tribune-Lhr'!W15+'Tribune-Isl'!W15</f>
        <v>7392</v>
      </c>
      <c r="X15" s="46">
        <f>'Tribune-Khi'!X15+'Tribune-Lhr'!X15+'Tribune-Isl'!X15</f>
        <v>5967</v>
      </c>
      <c r="Y15" s="46">
        <f>'Tribune-Khi'!Y15+'Tribune-Lhr'!Y15+'Tribune-Isl'!Y15</f>
        <v>2218</v>
      </c>
      <c r="Z15" s="46">
        <f>'Tribune-Khi'!AZ15+'Tribune-Lhr'!AZ15+'Tribune-Isl'!AZ15</f>
        <v>3099</v>
      </c>
      <c r="AA15" s="46">
        <f>'Tribune-Khi'!BA15+'Tribune-Lhr'!BA15+'Tribune-Isl'!BA15</f>
        <v>4153</v>
      </c>
      <c r="AB15" s="46">
        <f>'Tribune-Khi'!BB15+'Tribune-Lhr'!BB15+'Tribune-Isl'!BB15</f>
        <v>4311</v>
      </c>
      <c r="AC15" s="46">
        <f>'Tribune-Khi'!BC15+'Tribune-Lhr'!BC15+'Tribune-Isl'!BC15</f>
        <v>4714</v>
      </c>
      <c r="AD15" s="46">
        <f>'Tribune-Khi'!BD15+'Tribune-Lhr'!BD15+'Tribune-Isl'!BD15</f>
        <v>8066</v>
      </c>
      <c r="AE15" s="46">
        <f>'Tribune-Khi'!BE15+'Tribune-Lhr'!BE15+'Tribune-Isl'!BE15</f>
        <v>6856</v>
      </c>
      <c r="AF15" s="46">
        <f>'Tribune-Khi'!BF15+'Tribune-Lhr'!BF15+'Tribune-Isl'!BF15</f>
        <v>8830</v>
      </c>
      <c r="AG15" s="46">
        <f>'Tribune-Khi'!BG15+'Tribune-Lhr'!BG15+'Tribune-Isl'!BG15</f>
        <v>5615</v>
      </c>
      <c r="AH15" s="46">
        <f>'Tribune-Khi'!BH15+'Tribune-Lhr'!BH15+'Tribune-Isl'!BH15</f>
        <v>3853</v>
      </c>
      <c r="AI15" s="46">
        <f>'Tribune-Khi'!BI15+'Tribune-Lhr'!BI15+'Tribune-Isl'!BI15</f>
        <v>4390</v>
      </c>
      <c r="AJ15" s="46">
        <f>'Tribune-Khi'!BJ15+'Tribune-Lhr'!BJ15+'Tribune-Isl'!BJ15</f>
        <v>9545</v>
      </c>
      <c r="AK15" s="46">
        <f>'Tribune-Khi'!BK15+'Tribune-Lhr'!BK15+'Tribune-Isl'!BK15</f>
        <v>5622</v>
      </c>
      <c r="AL15" s="46">
        <f>'Tribune-Khi'!BL15+'Tribune-Lhr'!BL15+'Tribune-Isl'!BL15</f>
        <v>5055</v>
      </c>
      <c r="AM15" s="46">
        <f>'Tribune-Khi'!BM15+'Tribune-Lhr'!BM15+'Tribune-Isl'!BM15</f>
        <v>1782</v>
      </c>
      <c r="AN15" s="46">
        <f>'Tribune-Khi'!BN15+'Tribune-Lhr'!BN15+'Tribune-Isl'!BN15</f>
        <v>286</v>
      </c>
      <c r="AO15" s="46">
        <f>'Tribune-Khi'!BO15+'Tribune-Lhr'!BO15+'Tribune-Isl'!BO15</f>
        <v>1524</v>
      </c>
      <c r="AP15" s="46">
        <f>'Tribune-Khi'!BP15+'Tribune-Lhr'!BP15+'Tribune-Isl'!BP15</f>
        <v>2472</v>
      </c>
      <c r="AQ15" s="46">
        <f>'Tribune-Khi'!BQ15+'Tribune-Lhr'!BQ15+'Tribune-Isl'!BQ15</f>
        <v>3049</v>
      </c>
      <c r="AR15" s="46">
        <f>'Tribune-Khi'!BR15+'Tribune-Lhr'!BR15+'Tribune-Isl'!BR15</f>
        <v>3570</v>
      </c>
      <c r="AS15" s="46">
        <f>'Tribune-Khi'!BS15+'Tribune-Lhr'!BS15+'Tribune-Isl'!BS15</f>
        <v>3478</v>
      </c>
      <c r="AT15" s="46">
        <f>'Tribune-Khi'!BT15+'Tribune-Lhr'!BT15+'Tribune-Isl'!BT15</f>
        <v>723</v>
      </c>
      <c r="AU15" s="46">
        <f>'Tribune-Khi'!BU15+'Tribune-Lhr'!BU15+'Tribune-Isl'!BU15</f>
        <v>2252</v>
      </c>
      <c r="AV15" s="46">
        <f>'Tribune-Khi'!BV15+'Tribune-Lhr'!BV15+'Tribune-Isl'!BV15</f>
        <v>2057</v>
      </c>
      <c r="AW15" s="46">
        <f>'Tribune-Khi'!BW15+'Tribune-Lhr'!BW15+'Tribune-Isl'!BW15</f>
        <v>1754</v>
      </c>
      <c r="AX15" s="46">
        <f>'Tribune-Khi'!BX15+'Tribune-Lhr'!BX15+'Tribune-Isl'!BX15</f>
        <v>904</v>
      </c>
      <c r="AY15" s="46">
        <f>'Tribune-Khi'!BY15+'Tribune-Lhr'!BY15+'Tribune-Isl'!BY15</f>
        <v>1456</v>
      </c>
      <c r="AZ15" s="46">
        <f>'Tribune-Khi'!BZ15+'Tribune-Lhr'!BZ15+'Tribune-Isl'!BZ15</f>
        <v>1680</v>
      </c>
      <c r="BA15" s="46">
        <f>'Tribune-Khi'!CA15+'Tribune-Lhr'!CA15+'Tribune-Isl'!CA15</f>
        <v>2154</v>
      </c>
      <c r="BB15" s="46">
        <f>'Tribune-Khi'!CB15+'Tribune-Lhr'!CB15+'Tribune-Isl'!CB15</f>
        <v>3083</v>
      </c>
      <c r="BC15" s="46">
        <f>'Tribune-Khi'!CC15+'Tribune-Lhr'!CC15+'Tribune-Isl'!CC15</f>
        <v>3335</v>
      </c>
      <c r="BD15" s="46">
        <f>'Tribune-Khi'!CD15+'Tribune-Lhr'!CD15+'Tribune-Isl'!CD15</f>
        <v>3309</v>
      </c>
      <c r="BE15" s="46">
        <f>'Tribune-Khi'!CE15+'Tribune-Lhr'!CE15+'Tribune-Isl'!CE15</f>
        <v>2288</v>
      </c>
      <c r="BF15" s="46">
        <f>'Tribune-Khi'!CF15+'Tribune-Lhr'!CF15+'Tribune-Isl'!CF15</f>
        <v>2243</v>
      </c>
      <c r="BG15" s="46">
        <f>'Tribune-Khi'!CG15+'Tribune-Lhr'!CG15+'Tribune-Isl'!CG15</f>
        <v>3165</v>
      </c>
      <c r="BH15" s="46">
        <f>'Tribune-Khi'!CH15+'Tribune-Lhr'!CH15+'Tribune-Isl'!CH15</f>
        <v>1216</v>
      </c>
      <c r="BI15" s="46">
        <f>'Tribune-Khi'!CI15+'Tribune-Lhr'!CI15+'Tribune-Isl'!CI15</f>
        <v>2212</v>
      </c>
      <c r="BJ15" s="46">
        <f>'Tribune-Khi'!CJ15+'Tribune-Lhr'!CJ15+'Tribune-Isl'!CJ15</f>
        <v>528</v>
      </c>
      <c r="BK15" s="46">
        <f>'Tribune-Khi'!CK15+'Tribune-Lhr'!CK15+'Tribune-Isl'!CK15</f>
        <v>1092</v>
      </c>
      <c r="BL15" s="46">
        <f>'Tribune-Khi'!CL15+'Tribune-Lhr'!CL15+'Tribune-Isl'!CL15</f>
        <v>120</v>
      </c>
      <c r="BM15" s="46">
        <f>'Tribune-Khi'!CM15+'Tribune-Lhr'!CM15+'Tribune-Isl'!CM15</f>
        <v>1594</v>
      </c>
      <c r="BN15" s="46">
        <f>'Tribune-Khi'!CN15+'Tribune-Lhr'!CN15+'Tribune-Isl'!CN15</f>
        <v>2120</v>
      </c>
      <c r="BO15" s="46">
        <f>'Tribune-Khi'!CO15+'Tribune-Lhr'!CO15+'Tribune-Isl'!CO15</f>
        <v>4426</v>
      </c>
      <c r="BP15" s="46">
        <f>'Tribune-Khi'!CP15+'Tribune-Lhr'!CP15+'Tribune-Isl'!CP15</f>
        <v>2358</v>
      </c>
      <c r="BQ15" s="46">
        <f>'Tribune-Khi'!CQ15+'Tribune-Lhr'!CQ15+'Tribune-Isl'!CQ15</f>
        <v>3208</v>
      </c>
      <c r="BR15" s="46">
        <f>'Tribune-Khi'!CR15+'Tribune-Lhr'!CR15+'Tribune-Isl'!CR15</f>
        <v>4117</v>
      </c>
      <c r="BS15" s="46">
        <f>'Tribune-Khi'!CS15+'Tribune-Lhr'!CS15+'Tribune-Isl'!CS15</f>
        <v>2276</v>
      </c>
      <c r="BT15" s="46">
        <f>'Tribune-Khi'!CT15+'Tribune-Lhr'!CT15+'Tribune-Isl'!CT15</f>
        <v>2769</v>
      </c>
      <c r="BU15" s="46">
        <f>'Tribune-Khi'!CU15+'Tribune-Lhr'!CU15+'Tribune-Isl'!CU15</f>
        <v>3298</v>
      </c>
      <c r="BV15" s="46">
        <f>'Tribune-Khi'!CV15+'Tribune-Lhr'!CV15+'Tribune-Isl'!CV15</f>
        <v>1520</v>
      </c>
      <c r="BW15" s="46">
        <f>'Tribune-Khi'!CW15+'Tribune-Lhr'!CW15+'Tribune-Isl'!CW15</f>
        <v>1512</v>
      </c>
      <c r="BX15" s="46">
        <f>'Tribune-Khi'!CX15+'Tribune-Lhr'!CX15+'Tribune-Isl'!CX15</f>
        <v>2130</v>
      </c>
      <c r="BY15" s="46">
        <f>'Tribune-Khi'!CY15+'Tribune-Lhr'!CY15+'Tribune-Isl'!CY15</f>
        <v>1494</v>
      </c>
      <c r="BZ15" s="46">
        <f>'Tribune-Khi'!CZ15+'Tribune-Lhr'!CZ15+'Tribune-Isl'!CZ15</f>
        <v>1966</v>
      </c>
      <c r="CA15" s="46">
        <f>'Tribune-Khi'!DA15+'Tribune-Lhr'!DA15+'Tribune-Isl'!DA15</f>
        <v>1036</v>
      </c>
      <c r="CB15" s="46">
        <f>'Tribune-Khi'!DB15+'Tribune-Lhr'!DB15+'Tribune-Isl'!DB15</f>
        <v>3614</v>
      </c>
      <c r="CC15" s="46">
        <f>'Tribune-Khi'!DC15+'Tribune-Lhr'!DC15+'Tribune-Isl'!DC15</f>
        <v>3233</v>
      </c>
      <c r="CD15" s="46">
        <f>'Tribune-Khi'!DD15+'Tribune-Lhr'!DD15+'Tribune-Isl'!DD15</f>
        <v>3231</v>
      </c>
      <c r="CE15" s="46">
        <f>'Tribune-Khi'!DE15+'Tribune-Lhr'!DE15+'Tribune-Isl'!DE15</f>
        <v>2027</v>
      </c>
      <c r="CF15" s="46">
        <f>'Tribune-Khi'!DF15+'Tribune-Lhr'!DF15+'Tribune-Isl'!DF15</f>
        <v>2806</v>
      </c>
      <c r="CG15" s="46">
        <f>'Tribune-Khi'!DG15+'Tribune-Lhr'!DG15+'Tribune-Isl'!DG15</f>
        <v>1592</v>
      </c>
      <c r="CH15" s="46">
        <f>'Tribune-Khi'!DH15+'Tribune-Lhr'!DH15+'Tribune-Isl'!DH15</f>
        <v>1592</v>
      </c>
      <c r="CI15" s="46">
        <f>'Tribune-Khi'!DI15+'Tribune-Lhr'!DI15+'Tribune-Isl'!DI15</f>
        <v>1768</v>
      </c>
      <c r="CJ15" s="46">
        <f>'Tribune-Khi'!DJ15+'Tribune-Lhr'!DJ15+'Tribune-Isl'!DJ15</f>
        <v>2053</v>
      </c>
      <c r="CK15" s="46">
        <f>'Tribune-Khi'!DK15+'Tribune-Lhr'!DK15+'Tribune-Isl'!DK15</f>
        <v>3045</v>
      </c>
      <c r="CL15" s="46">
        <f>'Tribune-Khi'!DL15+'Tribune-Lhr'!DL15+'Tribune-Isl'!DL15</f>
        <v>3260</v>
      </c>
      <c r="CM15" s="46">
        <f>'Tribune-Khi'!DM15+'Tribune-Lhr'!DM15+'Tribune-Isl'!DM15</f>
        <v>1087</v>
      </c>
      <c r="CN15" s="46">
        <f>'Tribune-Khi'!DN15+'Tribune-Lhr'!DN15+'Tribune-Isl'!DN15</f>
        <v>4943</v>
      </c>
      <c r="CO15" s="46">
        <f>'Tribune-Khi'!DO15+'Tribune-Lhr'!DO15+'Tribune-Isl'!DO15</f>
        <v>3164</v>
      </c>
      <c r="CP15" s="46">
        <f>'Tribune-Khi'!DP15+'Tribune-Lhr'!DP15+'Tribune-Isl'!DP15</f>
        <v>2217</v>
      </c>
      <c r="CQ15" s="46">
        <f>'Tribune-Khi'!DQ15+'Tribune-Lhr'!DQ15+'Tribune-Isl'!DQ15</f>
        <v>2397</v>
      </c>
      <c r="CR15" s="46">
        <f>'Tribune-Khi'!DR15+'Tribune-Lhr'!DR15+'Tribune-Isl'!DR15</f>
        <v>3038</v>
      </c>
      <c r="CS15" s="46">
        <f>'Tribune-Khi'!DS15+'Tribune-Lhr'!DS15+'Tribune-Isl'!DS15</f>
        <v>5191</v>
      </c>
      <c r="CT15" s="46">
        <f>'Tribune-Khi'!DT15+'Tribune-Lhr'!DT15+'Tribune-Isl'!DT15</f>
        <v>3614</v>
      </c>
      <c r="CU15" s="46">
        <f>'Tribune-Khi'!DU15+'Tribune-Lhr'!DU15+'Tribune-Isl'!DU15</f>
        <v>2202</v>
      </c>
      <c r="CV15" s="46">
        <f>'Tribune-Khi'!DV15+'Tribune-Lhr'!DV15+'Tribune-Isl'!DV15</f>
        <v>2389</v>
      </c>
      <c r="CW15" s="46">
        <f>'Tribune-Khi'!DW15+'Tribune-Lhr'!DW15+'Tribune-Isl'!DW15</f>
        <v>1746</v>
      </c>
      <c r="CX15" s="46">
        <f>'Tribune-Khi'!DX15+'Tribune-Lhr'!DX15+'Tribune-Isl'!DX15</f>
        <v>2964</v>
      </c>
      <c r="CY15" s="349">
        <v>2964</v>
      </c>
      <c r="CZ15" s="349"/>
      <c r="DA15" s="59">
        <f ca="1">SUM(OFFSET(DA15,0,-1,):OFFSET(DA15,0,-12))</f>
        <v>31886</v>
      </c>
      <c r="DB15" s="13">
        <f ca="1">DA15/DA$19</f>
        <v>2.4383137812981043E-2</v>
      </c>
    </row>
    <row r="16" spans="1:131" ht="15" x14ac:dyDescent="0.2">
      <c r="A16" s="14"/>
      <c r="B16" s="60" t="s">
        <v>27</v>
      </c>
      <c r="C16" s="46">
        <f>'Tribune-Khi'!C16+'Tribune-Lhr'!C16+'Tribune-Isl'!C16</f>
        <v>12931</v>
      </c>
      <c r="D16" s="46">
        <f>'Tribune-Khi'!D16+'Tribune-Lhr'!D16+'Tribune-Isl'!D16</f>
        <v>8674</v>
      </c>
      <c r="E16" s="46">
        <f>'Tribune-Khi'!E16+'Tribune-Lhr'!E16+'Tribune-Isl'!E16</f>
        <v>15069</v>
      </c>
      <c r="F16" s="46">
        <f>'Tribune-Khi'!F16+'Tribune-Lhr'!F16+'Tribune-Isl'!F16</f>
        <v>7753</v>
      </c>
      <c r="G16" s="46">
        <f>'Tribune-Khi'!G16+'Tribune-Lhr'!G16+'Tribune-Isl'!G16</f>
        <v>13100</v>
      </c>
      <c r="H16" s="46">
        <f>'Tribune-Khi'!H16+'Tribune-Lhr'!H16+'Tribune-Isl'!H16</f>
        <v>6870</v>
      </c>
      <c r="I16" s="46">
        <f>'Tribune-Khi'!I16+'Tribune-Lhr'!I16+'Tribune-Isl'!I16</f>
        <v>4862</v>
      </c>
      <c r="J16" s="46">
        <f>'Tribune-Khi'!J16+'Tribune-Lhr'!J16+'Tribune-Isl'!J16</f>
        <v>19736</v>
      </c>
      <c r="K16" s="46">
        <f>'Tribune-Khi'!K16+'Tribune-Lhr'!K16+'Tribune-Isl'!K16</f>
        <v>6368</v>
      </c>
      <c r="L16" s="46">
        <f>'Tribune-Khi'!L16+'Tribune-Lhr'!L16+'Tribune-Isl'!L16</f>
        <v>4754</v>
      </c>
      <c r="M16" s="46">
        <f>'Tribune-Khi'!M16+'Tribune-Lhr'!M16+'Tribune-Isl'!M16</f>
        <v>7781</v>
      </c>
      <c r="N16" s="46">
        <f>'Tribune-Khi'!N16+'Tribune-Lhr'!N16+'Tribune-Isl'!N16</f>
        <v>10271</v>
      </c>
      <c r="O16" s="46">
        <f>'Tribune-Khi'!O16+'Tribune-Lhr'!O16+'Tribune-Isl'!O16</f>
        <v>5193</v>
      </c>
      <c r="P16" s="46">
        <f>'Tribune-Khi'!P16+'Tribune-Lhr'!P16+'Tribune-Isl'!P16</f>
        <v>8318</v>
      </c>
      <c r="Q16" s="46">
        <f>'Tribune-Khi'!Q16+'Tribune-Lhr'!Q16+'Tribune-Isl'!Q16</f>
        <v>4885</v>
      </c>
      <c r="R16" s="46">
        <f>'Tribune-Khi'!R16+'Tribune-Lhr'!R16+'Tribune-Isl'!R16</f>
        <v>3782</v>
      </c>
      <c r="S16" s="46">
        <f>'Tribune-Khi'!S16+'Tribune-Lhr'!S16+'Tribune-Isl'!S16</f>
        <v>12765</v>
      </c>
      <c r="T16" s="46">
        <f>'Tribune-Khi'!T16+'Tribune-Lhr'!T16+'Tribune-Isl'!T16</f>
        <v>4480</v>
      </c>
      <c r="U16" s="46">
        <f>'Tribune-Khi'!U16+'Tribune-Lhr'!U16+'Tribune-Isl'!U16</f>
        <v>3888</v>
      </c>
      <c r="V16" s="46">
        <f>'Tribune-Khi'!V16+'Tribune-Lhr'!V16+'Tribune-Isl'!V16</f>
        <v>3718</v>
      </c>
      <c r="W16" s="46">
        <f>'Tribune-Khi'!W16+'Tribune-Lhr'!W16+'Tribune-Isl'!W16</f>
        <v>5253</v>
      </c>
      <c r="X16" s="46">
        <f>'Tribune-Khi'!X16+'Tribune-Lhr'!X16+'Tribune-Isl'!X16</f>
        <v>1563</v>
      </c>
      <c r="Y16" s="46">
        <f>'Tribune-Khi'!Y16+'Tribune-Lhr'!Y16+'Tribune-Isl'!Y16</f>
        <v>2934</v>
      </c>
      <c r="Z16" s="46">
        <f>'Tribune-Khi'!AZ16+'Tribune-Lhr'!AZ16+'Tribune-Isl'!AZ16</f>
        <v>4245</v>
      </c>
      <c r="AA16" s="46">
        <f>'Tribune-Khi'!BA16+'Tribune-Lhr'!BA16+'Tribune-Isl'!BA16</f>
        <v>4122</v>
      </c>
      <c r="AB16" s="46">
        <f>'Tribune-Khi'!BB16+'Tribune-Lhr'!BB16+'Tribune-Isl'!BB16</f>
        <v>2892</v>
      </c>
      <c r="AC16" s="46">
        <f>'Tribune-Khi'!BC16+'Tribune-Lhr'!BC16+'Tribune-Isl'!BC16</f>
        <v>1789</v>
      </c>
      <c r="AD16" s="46">
        <f>'Tribune-Khi'!BD16+'Tribune-Lhr'!BD16+'Tribune-Isl'!BD16</f>
        <v>2554</v>
      </c>
      <c r="AE16" s="46">
        <f>'Tribune-Khi'!BE16+'Tribune-Lhr'!BE16+'Tribune-Isl'!BE16</f>
        <v>1440</v>
      </c>
      <c r="AF16" s="46">
        <f>'Tribune-Khi'!BF16+'Tribune-Lhr'!BF16+'Tribune-Isl'!BF16</f>
        <v>1524</v>
      </c>
      <c r="AG16" s="46">
        <f>'Tribune-Khi'!BG16+'Tribune-Lhr'!BG16+'Tribune-Isl'!BG16</f>
        <v>2478</v>
      </c>
      <c r="AH16" s="46">
        <f>'Tribune-Khi'!BH16+'Tribune-Lhr'!BH16+'Tribune-Isl'!BH16</f>
        <v>3011</v>
      </c>
      <c r="AI16" s="46">
        <f>'Tribune-Khi'!BI16+'Tribune-Lhr'!BI16+'Tribune-Isl'!BI16</f>
        <v>6464</v>
      </c>
      <c r="AJ16" s="46">
        <f>'Tribune-Khi'!BJ16+'Tribune-Lhr'!BJ16+'Tribune-Isl'!BJ16</f>
        <v>3864</v>
      </c>
      <c r="AK16" s="46">
        <f>'Tribune-Khi'!BK16+'Tribune-Lhr'!BK16+'Tribune-Isl'!BK16</f>
        <v>1836</v>
      </c>
      <c r="AL16" s="46">
        <f>'Tribune-Khi'!BL16+'Tribune-Lhr'!BL16+'Tribune-Isl'!BL16</f>
        <v>1015</v>
      </c>
      <c r="AM16" s="46">
        <f>'Tribune-Khi'!BM16+'Tribune-Lhr'!BM16+'Tribune-Isl'!BM16</f>
        <v>2050</v>
      </c>
      <c r="AN16" s="46">
        <f>'Tribune-Khi'!BN16+'Tribune-Lhr'!BN16+'Tribune-Isl'!BN16</f>
        <v>432</v>
      </c>
      <c r="AO16" s="46">
        <f>'Tribune-Khi'!BO16+'Tribune-Lhr'!BO16+'Tribune-Isl'!BO16</f>
        <v>1224</v>
      </c>
      <c r="AP16" s="46">
        <f>'Tribune-Khi'!BP16+'Tribune-Lhr'!BP16+'Tribune-Isl'!BP16</f>
        <v>701</v>
      </c>
      <c r="AQ16" s="46">
        <f>'Tribune-Khi'!BQ16+'Tribune-Lhr'!BQ16+'Tribune-Isl'!BQ16</f>
        <v>824</v>
      </c>
      <c r="AR16" s="46">
        <f>'Tribune-Khi'!BR16+'Tribune-Lhr'!BR16+'Tribune-Isl'!BR16</f>
        <v>1532</v>
      </c>
      <c r="AS16" s="46">
        <f>'Tribune-Khi'!BS16+'Tribune-Lhr'!BS16+'Tribune-Isl'!BS16</f>
        <v>2628</v>
      </c>
      <c r="AT16" s="46">
        <f>'Tribune-Khi'!BT16+'Tribune-Lhr'!BT16+'Tribune-Isl'!BT16</f>
        <v>4916</v>
      </c>
      <c r="AU16" s="46">
        <f>'Tribune-Khi'!BU16+'Tribune-Lhr'!BU16+'Tribune-Isl'!BU16</f>
        <v>4439</v>
      </c>
      <c r="AV16" s="46">
        <f>'Tribune-Khi'!BV16+'Tribune-Lhr'!BV16+'Tribune-Isl'!BV16</f>
        <v>2414</v>
      </c>
      <c r="AW16" s="46">
        <f>'Tribune-Khi'!BW16+'Tribune-Lhr'!BW16+'Tribune-Isl'!BW16</f>
        <v>3412</v>
      </c>
      <c r="AX16" s="46">
        <f>'Tribune-Khi'!BX16+'Tribune-Lhr'!BX16+'Tribune-Isl'!BX16</f>
        <v>1564</v>
      </c>
      <c r="AY16" s="46">
        <f>'Tribune-Khi'!BY16+'Tribune-Lhr'!BY16+'Tribune-Isl'!BY16</f>
        <v>4898</v>
      </c>
      <c r="AZ16" s="46">
        <f>'Tribune-Khi'!BZ16+'Tribune-Lhr'!BZ16+'Tribune-Isl'!BZ16</f>
        <v>1487</v>
      </c>
      <c r="BA16" s="46">
        <f>'Tribune-Khi'!CA16+'Tribune-Lhr'!CA16+'Tribune-Isl'!CA16</f>
        <v>1104</v>
      </c>
      <c r="BB16" s="46">
        <f>'Tribune-Khi'!CB16+'Tribune-Lhr'!CB16+'Tribune-Isl'!CB16</f>
        <v>4448</v>
      </c>
      <c r="BC16" s="46">
        <f>'Tribune-Khi'!CC16+'Tribune-Lhr'!CC16+'Tribune-Isl'!CC16</f>
        <v>10204</v>
      </c>
      <c r="BD16" s="46">
        <f>'Tribune-Khi'!CD16+'Tribune-Lhr'!CD16+'Tribune-Isl'!CD16</f>
        <v>1750</v>
      </c>
      <c r="BE16" s="46">
        <f>'Tribune-Khi'!CE16+'Tribune-Lhr'!CE16+'Tribune-Isl'!CE16</f>
        <v>708</v>
      </c>
      <c r="BF16" s="46">
        <f>'Tribune-Khi'!CF16+'Tribune-Lhr'!CF16+'Tribune-Isl'!CF16</f>
        <v>4040</v>
      </c>
      <c r="BG16" s="46">
        <f>'Tribune-Khi'!CG16+'Tribune-Lhr'!CG16+'Tribune-Isl'!CG16</f>
        <v>4676</v>
      </c>
      <c r="BH16" s="46">
        <f>'Tribune-Khi'!CH16+'Tribune-Lhr'!CH16+'Tribune-Isl'!CH16</f>
        <v>1168</v>
      </c>
      <c r="BI16" s="46">
        <f>'Tribune-Khi'!CI16+'Tribune-Lhr'!CI16+'Tribune-Isl'!CI16</f>
        <v>468</v>
      </c>
      <c r="BJ16" s="46">
        <f>'Tribune-Khi'!CJ16+'Tribune-Lhr'!CJ16+'Tribune-Isl'!CJ16</f>
        <v>10084</v>
      </c>
      <c r="BK16" s="46">
        <f>'Tribune-Khi'!CK16+'Tribune-Lhr'!CK16+'Tribune-Isl'!CK16</f>
        <v>5018</v>
      </c>
      <c r="BL16" s="46">
        <f>'Tribune-Khi'!CL16+'Tribune-Lhr'!CL16+'Tribune-Isl'!CL16</f>
        <v>321</v>
      </c>
      <c r="BM16" s="46">
        <f>'Tribune-Khi'!CM16+'Tribune-Lhr'!CM16+'Tribune-Isl'!CM16</f>
        <v>2214</v>
      </c>
      <c r="BN16" s="46">
        <f>'Tribune-Khi'!CN16+'Tribune-Lhr'!CN16+'Tribune-Isl'!CN16</f>
        <v>3501</v>
      </c>
      <c r="BO16" s="46">
        <f>'Tribune-Khi'!CO16+'Tribune-Lhr'!CO16+'Tribune-Isl'!CO16</f>
        <v>2960</v>
      </c>
      <c r="BP16" s="46">
        <f>'Tribune-Khi'!CP16+'Tribune-Lhr'!CP16+'Tribune-Isl'!CP16</f>
        <v>432</v>
      </c>
      <c r="BQ16" s="46">
        <f>'Tribune-Khi'!CQ16+'Tribune-Lhr'!CQ16+'Tribune-Isl'!CQ16</f>
        <v>4024</v>
      </c>
      <c r="BR16" s="46">
        <f>'Tribune-Khi'!CR16+'Tribune-Lhr'!CR16+'Tribune-Isl'!CR16</f>
        <v>1688</v>
      </c>
      <c r="BS16" s="46">
        <f>'Tribune-Khi'!CS16+'Tribune-Lhr'!CS16+'Tribune-Isl'!CS16</f>
        <v>1188</v>
      </c>
      <c r="BT16" s="46">
        <f>'Tribune-Khi'!CT16+'Tribune-Lhr'!CT16+'Tribune-Isl'!CT16</f>
        <v>1440</v>
      </c>
      <c r="BU16" s="46">
        <f>'Tribune-Khi'!CU16+'Tribune-Lhr'!CU16+'Tribune-Isl'!CU16</f>
        <v>1203</v>
      </c>
      <c r="BV16" s="46">
        <f>'Tribune-Khi'!CV16+'Tribune-Lhr'!CV16+'Tribune-Isl'!CV16</f>
        <v>288</v>
      </c>
      <c r="BW16" s="46">
        <f>'Tribune-Khi'!CW16+'Tribune-Lhr'!CW16+'Tribune-Isl'!CW16</f>
        <v>1084</v>
      </c>
      <c r="BX16" s="46">
        <f>'Tribune-Khi'!CX16+'Tribune-Lhr'!CX16+'Tribune-Isl'!CX16</f>
        <v>296</v>
      </c>
      <c r="BY16" s="46">
        <f>'Tribune-Khi'!CY16+'Tribune-Lhr'!CY16+'Tribune-Isl'!CY16</f>
        <v>1164</v>
      </c>
      <c r="BZ16" s="46">
        <f>'Tribune-Khi'!CZ16+'Tribune-Lhr'!CZ16+'Tribune-Isl'!CZ16</f>
        <v>958</v>
      </c>
      <c r="CA16" s="46">
        <f>'Tribune-Khi'!DA16+'Tribune-Lhr'!DA16+'Tribune-Isl'!DA16</f>
        <v>4577</v>
      </c>
      <c r="CB16" s="46">
        <f>'Tribune-Khi'!DB16+'Tribune-Lhr'!DB16+'Tribune-Isl'!DB16</f>
        <v>6055</v>
      </c>
      <c r="CC16" s="46">
        <f>'Tribune-Khi'!DC16+'Tribune-Lhr'!DC16+'Tribune-Isl'!DC16</f>
        <v>2725</v>
      </c>
      <c r="CD16" s="46">
        <f>'Tribune-Khi'!DD16+'Tribune-Lhr'!DD16+'Tribune-Isl'!DD16</f>
        <v>1205</v>
      </c>
      <c r="CE16" s="46">
        <f>'Tribune-Khi'!DE16+'Tribune-Lhr'!DE16+'Tribune-Isl'!DE16</f>
        <v>1128</v>
      </c>
      <c r="CF16" s="46">
        <f>'Tribune-Khi'!DF16+'Tribune-Lhr'!DF16+'Tribune-Isl'!DF16</f>
        <v>540</v>
      </c>
      <c r="CG16" s="46">
        <f>'Tribune-Khi'!DG16+'Tribune-Lhr'!DG16+'Tribune-Isl'!DG16</f>
        <v>276</v>
      </c>
      <c r="CH16" s="46">
        <f>'Tribune-Khi'!DH16+'Tribune-Lhr'!DH16+'Tribune-Isl'!DH16</f>
        <v>276</v>
      </c>
      <c r="CI16" s="46">
        <f>'Tribune-Khi'!DI16+'Tribune-Lhr'!DI16+'Tribune-Isl'!DI16</f>
        <v>796</v>
      </c>
      <c r="CJ16" s="46">
        <f>'Tribune-Khi'!DJ16+'Tribune-Lhr'!DJ16+'Tribune-Isl'!DJ16</f>
        <v>1160</v>
      </c>
      <c r="CK16" s="46">
        <f>'Tribune-Khi'!DK16+'Tribune-Lhr'!DK16+'Tribune-Isl'!DK16</f>
        <v>1668</v>
      </c>
      <c r="CL16" s="46">
        <f>'Tribune-Khi'!DL16+'Tribune-Lhr'!DL16+'Tribune-Isl'!DL16</f>
        <v>1818</v>
      </c>
      <c r="CM16" s="46">
        <f>'Tribune-Khi'!DM16+'Tribune-Lhr'!DM16+'Tribune-Isl'!DM16</f>
        <v>4176</v>
      </c>
      <c r="CN16" s="46">
        <f>'Tribune-Khi'!DN16+'Tribune-Lhr'!DN16+'Tribune-Isl'!DN16</f>
        <v>4172</v>
      </c>
      <c r="CO16" s="46">
        <f>'Tribune-Khi'!DO16+'Tribune-Lhr'!DO16+'Tribune-Isl'!DO16</f>
        <v>1584</v>
      </c>
      <c r="CP16" s="46">
        <f>'Tribune-Khi'!DP16+'Tribune-Lhr'!DP16+'Tribune-Isl'!DP16</f>
        <v>720</v>
      </c>
      <c r="CQ16" s="46">
        <f>'Tribune-Khi'!DQ16+'Tribune-Lhr'!DQ16+'Tribune-Isl'!DQ16</f>
        <v>720</v>
      </c>
      <c r="CR16" s="46">
        <f>'Tribune-Khi'!DR16+'Tribune-Lhr'!DR16+'Tribune-Isl'!DR16</f>
        <v>1188</v>
      </c>
      <c r="CS16" s="46">
        <f>'Tribune-Khi'!DS16+'Tribune-Lhr'!DS16+'Tribune-Isl'!DS16</f>
        <v>2256</v>
      </c>
      <c r="CT16" s="46">
        <f>'Tribune-Khi'!DT16+'Tribune-Lhr'!DT16+'Tribune-Isl'!DT16</f>
        <v>2688</v>
      </c>
      <c r="CU16" s="46">
        <f>'Tribune-Khi'!DU16+'Tribune-Lhr'!DU16+'Tribune-Isl'!DU16</f>
        <v>564</v>
      </c>
      <c r="CV16" s="46">
        <f>'Tribune-Khi'!DV16+'Tribune-Lhr'!DV16+'Tribune-Isl'!DV16</f>
        <v>720</v>
      </c>
      <c r="CW16" s="46">
        <f>'Tribune-Khi'!DW16+'Tribune-Lhr'!DW16+'Tribune-Isl'!DW16</f>
        <v>2664</v>
      </c>
      <c r="CX16" s="46">
        <f>'Tribune-Khi'!DX16+'Tribune-Lhr'!DX16+'Tribune-Isl'!DX16</f>
        <v>1536</v>
      </c>
      <c r="CY16" s="349">
        <v>1536</v>
      </c>
      <c r="CZ16" s="349"/>
      <c r="DA16" s="59">
        <f ca="1">SUM(OFFSET(DA16,0,-1,):OFFSET(DA16,0,-12))</f>
        <v>16176</v>
      </c>
      <c r="DB16" s="13">
        <f ca="1">DA16/DA$19</f>
        <v>1.2369743375236195E-2</v>
      </c>
    </row>
    <row r="17" spans="1:122" ht="13.15" customHeight="1" x14ac:dyDescent="0.2">
      <c r="A17" s="14"/>
      <c r="B17" s="60" t="s">
        <v>76</v>
      </c>
      <c r="C17" s="46">
        <f>'Tribune-Khi'!C17+'Tribune-Lhr'!C17+'Tribune-Isl'!C17</f>
        <v>13019</v>
      </c>
      <c r="D17" s="46">
        <f>'Tribune-Khi'!D17+'Tribune-Lhr'!D17+'Tribune-Isl'!D17</f>
        <v>12688</v>
      </c>
      <c r="E17" s="46">
        <f>'Tribune-Khi'!E17+'Tribune-Lhr'!E17+'Tribune-Isl'!E17</f>
        <v>9084</v>
      </c>
      <c r="F17" s="46">
        <f>'Tribune-Khi'!F17+'Tribune-Lhr'!F17+'Tribune-Isl'!F17</f>
        <v>20106</v>
      </c>
      <c r="G17" s="46">
        <f>'Tribune-Khi'!G17+'Tribune-Lhr'!G17+'Tribune-Isl'!G17</f>
        <v>23472</v>
      </c>
      <c r="H17" s="46">
        <f>'Tribune-Khi'!H17+'Tribune-Lhr'!H17+'Tribune-Isl'!H17</f>
        <v>18885</v>
      </c>
      <c r="I17" s="46">
        <f>'Tribune-Khi'!I17+'Tribune-Lhr'!I17+'Tribune-Isl'!I17</f>
        <v>4260</v>
      </c>
      <c r="J17" s="46">
        <f>'Tribune-Khi'!J17+'Tribune-Lhr'!J17+'Tribune-Isl'!J17</f>
        <v>32560</v>
      </c>
      <c r="K17" s="46">
        <f>'Tribune-Khi'!K17+'Tribune-Lhr'!K17+'Tribune-Isl'!K17</f>
        <v>11188</v>
      </c>
      <c r="L17" s="46">
        <f>'Tribune-Khi'!L17+'Tribune-Lhr'!L17+'Tribune-Isl'!L17</f>
        <v>21000</v>
      </c>
      <c r="M17" s="46">
        <f>'Tribune-Khi'!M17+'Tribune-Lhr'!M17+'Tribune-Isl'!M17</f>
        <v>16044</v>
      </c>
      <c r="N17" s="46">
        <f>'Tribune-Khi'!N17+'Tribune-Lhr'!N17+'Tribune-Isl'!N17</f>
        <v>14448</v>
      </c>
      <c r="O17" s="46">
        <f>'Tribune-Khi'!O17+'Tribune-Lhr'!O17+'Tribune-Isl'!O17</f>
        <v>21772</v>
      </c>
      <c r="P17" s="46">
        <f>'Tribune-Khi'!P17+'Tribune-Lhr'!P17+'Tribune-Isl'!P17</f>
        <v>17269</v>
      </c>
      <c r="Q17" s="46">
        <f>'Tribune-Khi'!Q17+'Tribune-Lhr'!Q17+'Tribune-Isl'!Q17</f>
        <v>47620</v>
      </c>
      <c r="R17" s="46">
        <f>'Tribune-Khi'!R17+'Tribune-Lhr'!R17+'Tribune-Isl'!R17</f>
        <v>21213</v>
      </c>
      <c r="S17" s="46">
        <f>'Tribune-Khi'!S17+'Tribune-Lhr'!S17+'Tribune-Isl'!S17</f>
        <v>40914</v>
      </c>
      <c r="T17" s="46">
        <f>'Tribune-Khi'!T17+'Tribune-Lhr'!T17+'Tribune-Isl'!T17</f>
        <v>12420</v>
      </c>
      <c r="U17" s="46">
        <f>'Tribune-Khi'!U17+'Tribune-Lhr'!U17+'Tribune-Isl'!U17</f>
        <v>7932</v>
      </c>
      <c r="V17" s="46">
        <f>'Tribune-Khi'!V17+'Tribune-Lhr'!V17+'Tribune-Isl'!V17</f>
        <v>13196</v>
      </c>
      <c r="W17" s="46">
        <f>'Tribune-Khi'!W17+'Tribune-Lhr'!W17+'Tribune-Isl'!W17</f>
        <v>4346</v>
      </c>
      <c r="X17" s="46">
        <f>'Tribune-Khi'!X17+'Tribune-Lhr'!X17+'Tribune-Isl'!X17</f>
        <v>26594</v>
      </c>
      <c r="Y17" s="46">
        <f>'Tribune-Khi'!Y17+'Tribune-Lhr'!Y17+'Tribune-Isl'!Y17</f>
        <v>1404</v>
      </c>
      <c r="Z17" s="46">
        <f>'Tribune-Khi'!AZ17+'Tribune-Lhr'!AZ17+'Tribune-Isl'!AZ17</f>
        <v>12168</v>
      </c>
      <c r="AA17" s="46">
        <f>'Tribune-Khi'!BA17+'Tribune-Lhr'!BA17+'Tribune-Isl'!BA17</f>
        <v>3908</v>
      </c>
      <c r="AB17" s="46">
        <f>'Tribune-Khi'!BB17+'Tribune-Lhr'!BB17+'Tribune-Isl'!BB17</f>
        <v>5950</v>
      </c>
      <c r="AC17" s="46">
        <f>'Tribune-Khi'!BC17+'Tribune-Lhr'!BC17+'Tribune-Isl'!BC17</f>
        <v>1376</v>
      </c>
      <c r="AD17" s="46">
        <f>'Tribune-Khi'!BD17+'Tribune-Lhr'!BD17+'Tribune-Isl'!BD17</f>
        <v>9724</v>
      </c>
      <c r="AE17" s="46">
        <f>'Tribune-Khi'!BE17+'Tribune-Lhr'!BE17+'Tribune-Isl'!BE17</f>
        <v>864</v>
      </c>
      <c r="AF17" s="46">
        <f>'Tribune-Khi'!BF17+'Tribune-Lhr'!BF17+'Tribune-Isl'!BF17</f>
        <v>1728</v>
      </c>
      <c r="AG17" s="46">
        <f>'Tribune-Khi'!BG17+'Tribune-Lhr'!BG17+'Tribune-Isl'!BG17</f>
        <v>1320</v>
      </c>
      <c r="AH17" s="46">
        <f>'Tribune-Khi'!BH17+'Tribune-Lhr'!BH17+'Tribune-Isl'!BH17</f>
        <v>4860</v>
      </c>
      <c r="AI17" s="46">
        <f>'Tribune-Khi'!BI17+'Tribune-Lhr'!BI17+'Tribune-Isl'!BI17</f>
        <v>1512</v>
      </c>
      <c r="AJ17" s="46">
        <f>'Tribune-Khi'!BJ17+'Tribune-Lhr'!BJ17+'Tribune-Isl'!BJ17</f>
        <v>5925</v>
      </c>
      <c r="AK17" s="46">
        <f>'Tribune-Khi'!BK17+'Tribune-Lhr'!BK17+'Tribune-Isl'!BK17</f>
        <v>8956</v>
      </c>
      <c r="AL17" s="46">
        <f>'Tribune-Khi'!BL17+'Tribune-Lhr'!BL17+'Tribune-Isl'!BL17</f>
        <v>25064</v>
      </c>
      <c r="AM17" s="46">
        <f>'Tribune-Khi'!BM17+'Tribune-Lhr'!BM17+'Tribune-Isl'!BM17</f>
        <v>1140</v>
      </c>
      <c r="AN17" s="46">
        <f>'Tribune-Khi'!BN17+'Tribune-Lhr'!BN17+'Tribune-Isl'!BN17</f>
        <v>216</v>
      </c>
      <c r="AO17" s="46">
        <f>'Tribune-Khi'!BO17+'Tribune-Lhr'!BO17+'Tribune-Isl'!BO17</f>
        <v>0</v>
      </c>
      <c r="AP17" s="46">
        <f>'Tribune-Khi'!BP17+'Tribune-Lhr'!BP17+'Tribune-Isl'!BP17</f>
        <v>864</v>
      </c>
      <c r="AQ17" s="46">
        <f>'Tribune-Khi'!BQ17+'Tribune-Lhr'!BQ17+'Tribune-Isl'!BQ17</f>
        <v>2133</v>
      </c>
      <c r="AR17" s="46">
        <f>'Tribune-Khi'!BR17+'Tribune-Lhr'!BR17+'Tribune-Isl'!BR17</f>
        <v>5736</v>
      </c>
      <c r="AS17" s="46">
        <f>'Tribune-Khi'!BS17+'Tribune-Lhr'!BS17+'Tribune-Isl'!BS17</f>
        <v>4512</v>
      </c>
      <c r="AT17" s="46">
        <f>'Tribune-Khi'!BT17+'Tribune-Lhr'!BT17+'Tribune-Isl'!BT17</f>
        <v>3672</v>
      </c>
      <c r="AU17" s="46">
        <f>'Tribune-Khi'!BU17+'Tribune-Lhr'!BU17+'Tribune-Isl'!BU17</f>
        <v>2388</v>
      </c>
      <c r="AV17" s="46">
        <f>'Tribune-Khi'!BV17+'Tribune-Lhr'!BV17+'Tribune-Isl'!BV17</f>
        <v>4764</v>
      </c>
      <c r="AW17" s="46">
        <f>'Tribune-Khi'!BW17+'Tribune-Lhr'!BW17+'Tribune-Isl'!BW17</f>
        <v>7152</v>
      </c>
      <c r="AX17" s="46">
        <f>'Tribune-Khi'!BX17+'Tribune-Lhr'!BX17+'Tribune-Isl'!BX17</f>
        <v>2820</v>
      </c>
      <c r="AY17" s="46">
        <f>'Tribune-Khi'!BY17+'Tribune-Lhr'!BY17+'Tribune-Isl'!BY17</f>
        <v>5520</v>
      </c>
      <c r="AZ17" s="46">
        <f>'Tribune-Khi'!BZ17+'Tribune-Lhr'!BZ17+'Tribune-Isl'!BZ17</f>
        <v>564</v>
      </c>
      <c r="BA17" s="46">
        <f>'Tribune-Khi'!CA17+'Tribune-Lhr'!CA17+'Tribune-Isl'!CA17</f>
        <v>756</v>
      </c>
      <c r="BB17" s="46">
        <f>'Tribune-Khi'!CB17+'Tribune-Lhr'!CB17+'Tribune-Isl'!CB17</f>
        <v>1080</v>
      </c>
      <c r="BC17" s="46">
        <f>'Tribune-Khi'!CC17+'Tribune-Lhr'!CC17+'Tribune-Isl'!CC17</f>
        <v>1836</v>
      </c>
      <c r="BD17" s="46">
        <f>'Tribune-Khi'!CD17+'Tribune-Lhr'!CD17+'Tribune-Isl'!CD17</f>
        <v>4592</v>
      </c>
      <c r="BE17" s="46">
        <f>'Tribune-Khi'!CE17+'Tribune-Lhr'!CE17+'Tribune-Isl'!CE17</f>
        <v>11604</v>
      </c>
      <c r="BF17" s="46">
        <f>'Tribune-Khi'!CF17+'Tribune-Lhr'!CF17+'Tribune-Isl'!CF17</f>
        <v>6732</v>
      </c>
      <c r="BG17" s="46">
        <f>'Tribune-Khi'!CG17+'Tribune-Lhr'!CG17+'Tribune-Isl'!CG17</f>
        <v>1836</v>
      </c>
      <c r="BH17" s="46">
        <f>'Tribune-Khi'!CH17+'Tribune-Lhr'!CH17+'Tribune-Isl'!CH17</f>
        <v>6660</v>
      </c>
      <c r="BI17" s="46">
        <f>'Tribune-Khi'!CI17+'Tribune-Lhr'!CI17+'Tribune-Isl'!CI17</f>
        <v>4041</v>
      </c>
      <c r="BJ17" s="46">
        <f>'Tribune-Khi'!CJ17+'Tribune-Lhr'!CJ17+'Tribune-Isl'!CJ17</f>
        <v>6372</v>
      </c>
      <c r="BK17" s="46">
        <f>'Tribune-Khi'!CK17+'Tribune-Lhr'!CK17+'Tribune-Isl'!CK17</f>
        <v>2172</v>
      </c>
      <c r="BL17" s="46">
        <f>'Tribune-Khi'!CL17+'Tribune-Lhr'!CL17+'Tribune-Isl'!CL17</f>
        <v>1080</v>
      </c>
      <c r="BM17" s="46">
        <f>'Tribune-Khi'!CM17+'Tribune-Lhr'!CM17+'Tribune-Isl'!CM17</f>
        <v>216</v>
      </c>
      <c r="BN17" s="46">
        <f>'Tribune-Khi'!CN17+'Tribune-Lhr'!CN17+'Tribune-Isl'!CN17</f>
        <v>3996</v>
      </c>
      <c r="BO17" s="46">
        <f>'Tribune-Khi'!CO17+'Tribune-Lhr'!CO17+'Tribune-Isl'!CO17</f>
        <v>4212</v>
      </c>
      <c r="BP17" s="46">
        <f>'Tribune-Khi'!CP17+'Tribune-Lhr'!CP17+'Tribune-Isl'!CP17</f>
        <v>5420</v>
      </c>
      <c r="BQ17" s="46">
        <f>'Tribune-Khi'!CQ17+'Tribune-Lhr'!CQ17+'Tribune-Isl'!CQ17</f>
        <v>1662</v>
      </c>
      <c r="BR17" s="46">
        <f>'Tribune-Khi'!CR17+'Tribune-Lhr'!CR17+'Tribune-Isl'!CR17</f>
        <v>2490</v>
      </c>
      <c r="BS17" s="46">
        <f>'Tribune-Khi'!CS17+'Tribune-Lhr'!CS17+'Tribune-Isl'!CS17</f>
        <v>0</v>
      </c>
      <c r="BT17" s="46">
        <f>'Tribune-Khi'!CT17+'Tribune-Lhr'!CT17+'Tribune-Isl'!CT17</f>
        <v>3288</v>
      </c>
      <c r="BU17" s="46">
        <f>'Tribune-Khi'!CU17+'Tribune-Lhr'!CU17+'Tribune-Isl'!CU17</f>
        <v>2149</v>
      </c>
      <c r="BV17" s="46">
        <f>'Tribune-Khi'!CV17+'Tribune-Lhr'!CV17+'Tribune-Isl'!CV17</f>
        <v>5292</v>
      </c>
      <c r="BW17" s="46">
        <f>'Tribune-Khi'!CW17+'Tribune-Lhr'!CW17+'Tribune-Isl'!CW17</f>
        <v>4728</v>
      </c>
      <c r="BX17" s="46">
        <f>'Tribune-Khi'!CX17+'Tribune-Lhr'!CX17+'Tribune-Isl'!CX17</f>
        <v>432</v>
      </c>
      <c r="BY17" s="46">
        <f>'Tribune-Khi'!CY17+'Tribune-Lhr'!CY17+'Tribune-Isl'!CY17</f>
        <v>1272</v>
      </c>
      <c r="BZ17" s="46">
        <f>'Tribune-Khi'!CZ17+'Tribune-Lhr'!CZ17+'Tribune-Isl'!CZ17</f>
        <v>6234</v>
      </c>
      <c r="CA17" s="46">
        <f>'Tribune-Khi'!DA17+'Tribune-Lhr'!DA17+'Tribune-Isl'!DA17</f>
        <v>14812</v>
      </c>
      <c r="CB17" s="46">
        <f>'Tribune-Khi'!DB17+'Tribune-Lhr'!DB17+'Tribune-Isl'!DB17</f>
        <v>5508</v>
      </c>
      <c r="CC17" s="46">
        <f>'Tribune-Khi'!DC17+'Tribune-Lhr'!DC17+'Tribune-Isl'!DC17</f>
        <v>3396</v>
      </c>
      <c r="CD17" s="46">
        <f>'Tribune-Khi'!DD17+'Tribune-Lhr'!DD17+'Tribune-Isl'!DD17</f>
        <v>9878</v>
      </c>
      <c r="CE17" s="46">
        <f>'Tribune-Khi'!DE17+'Tribune-Lhr'!DE17+'Tribune-Isl'!DE17</f>
        <v>996</v>
      </c>
      <c r="CF17" s="46">
        <f>'Tribune-Khi'!DF17+'Tribune-Lhr'!DF17+'Tribune-Isl'!DF17</f>
        <v>3708</v>
      </c>
      <c r="CG17" s="46">
        <f>'Tribune-Khi'!DG17+'Tribune-Lhr'!DG17+'Tribune-Isl'!DG17</f>
        <v>1568</v>
      </c>
      <c r="CH17" s="46">
        <f>'Tribune-Khi'!DH17+'Tribune-Lhr'!DH17+'Tribune-Isl'!DH17</f>
        <v>1568</v>
      </c>
      <c r="CI17" s="46">
        <f>'Tribune-Khi'!DI17+'Tribune-Lhr'!DI17+'Tribune-Isl'!DI17</f>
        <v>2724</v>
      </c>
      <c r="CJ17" s="46">
        <f>'Tribune-Khi'!DJ17+'Tribune-Lhr'!DJ17+'Tribune-Isl'!DJ17</f>
        <v>1080</v>
      </c>
      <c r="CK17" s="46">
        <f>'Tribune-Khi'!DK17+'Tribune-Lhr'!DK17+'Tribune-Isl'!DK17</f>
        <v>1080</v>
      </c>
      <c r="CL17" s="46">
        <f>'Tribune-Khi'!DL17+'Tribune-Lhr'!DL17+'Tribune-Isl'!DL17</f>
        <v>12552</v>
      </c>
      <c r="CM17" s="46">
        <f>'Tribune-Khi'!DM17+'Tribune-Lhr'!DM17+'Tribune-Isl'!DM17</f>
        <v>7128</v>
      </c>
      <c r="CN17" s="46">
        <f>'Tribune-Khi'!DN17+'Tribune-Lhr'!DN17+'Tribune-Isl'!DN17</f>
        <v>5292</v>
      </c>
      <c r="CO17" s="46">
        <f>'Tribune-Khi'!DO17+'Tribune-Lhr'!DO17+'Tribune-Isl'!DO17</f>
        <v>6888</v>
      </c>
      <c r="CP17" s="46">
        <f>'Tribune-Khi'!DP17+'Tribune-Lhr'!DP17+'Tribune-Isl'!DP17</f>
        <v>7956</v>
      </c>
      <c r="CQ17" s="46">
        <f>'Tribune-Khi'!DQ17+'Tribune-Lhr'!DQ17+'Tribune-Isl'!DQ17</f>
        <v>41688</v>
      </c>
      <c r="CR17" s="46">
        <f>'Tribune-Khi'!DR17+'Tribune-Lhr'!DR17+'Tribune-Isl'!DR17</f>
        <v>5236</v>
      </c>
      <c r="CS17" s="46">
        <f>'Tribune-Khi'!DS17+'Tribune-Lhr'!DS17+'Tribune-Isl'!DS17</f>
        <v>1636</v>
      </c>
      <c r="CT17" s="46">
        <f>'Tribune-Khi'!DT17+'Tribune-Lhr'!DT17+'Tribune-Isl'!DT17</f>
        <v>43200</v>
      </c>
      <c r="CU17" s="46">
        <f>'Tribune-Khi'!DU17+'Tribune-Lhr'!DU17+'Tribune-Isl'!DU17</f>
        <v>7776</v>
      </c>
      <c r="CV17" s="46">
        <f>'Tribune-Khi'!DV17+'Tribune-Lhr'!DV17+'Tribune-Isl'!DV17</f>
        <v>648</v>
      </c>
      <c r="CW17" s="46">
        <f>'Tribune-Khi'!DW17+'Tribune-Lhr'!DW17+'Tribune-Isl'!DW17</f>
        <v>2484</v>
      </c>
      <c r="CX17" s="46">
        <f>'Tribune-Khi'!DX17+'Tribune-Lhr'!DX17+'Tribune-Isl'!DX17</f>
        <v>9390</v>
      </c>
      <c r="CY17" s="349">
        <v>9390</v>
      </c>
      <c r="CZ17" s="349"/>
      <c r="DA17" s="59">
        <f ca="1">SUM(OFFSET(DA17,0,-1,):OFFSET(DA17,0,-12))</f>
        <v>136292</v>
      </c>
      <c r="DB17" s="13">
        <f ca="1">DA17/DA$19</f>
        <v>0.10422212315143989</v>
      </c>
      <c r="DR17" s="81"/>
    </row>
    <row r="18" spans="1:122" ht="15" x14ac:dyDescent="0.2">
      <c r="A18" s="14"/>
      <c r="B18" s="58" t="s">
        <v>77</v>
      </c>
      <c r="C18" s="46">
        <f>'Tribune-Khi'!C18+'Tribune-Lhr'!C18+'Tribune-Isl'!C18</f>
        <v>47271</v>
      </c>
      <c r="D18" s="46">
        <f>'Tribune-Khi'!D18+'Tribune-Lhr'!D18+'Tribune-Isl'!D18</f>
        <v>50221</v>
      </c>
      <c r="E18" s="46">
        <f>'Tribune-Khi'!E18+'Tribune-Lhr'!E18+'Tribune-Isl'!E18</f>
        <v>54415</v>
      </c>
      <c r="F18" s="46">
        <f>'Tribune-Khi'!F18+'Tribune-Lhr'!F18+'Tribune-Isl'!F18</f>
        <v>55240</v>
      </c>
      <c r="G18" s="46">
        <f>'Tribune-Khi'!G18+'Tribune-Lhr'!G18+'Tribune-Isl'!G18</f>
        <v>61588</v>
      </c>
      <c r="H18" s="46">
        <f>'Tribune-Khi'!H18+'Tribune-Lhr'!H18+'Tribune-Isl'!H18</f>
        <v>55187</v>
      </c>
      <c r="I18" s="46">
        <f>'Tribune-Khi'!I18+'Tribune-Lhr'!I18+'Tribune-Isl'!I18</f>
        <v>44481</v>
      </c>
      <c r="J18" s="46">
        <f>'Tribune-Khi'!J18+'Tribune-Lhr'!J18+'Tribune-Isl'!J18</f>
        <v>56714</v>
      </c>
      <c r="K18" s="46">
        <f>'Tribune-Khi'!K18+'Tribune-Lhr'!K18+'Tribune-Isl'!K18</f>
        <v>54095</v>
      </c>
      <c r="L18" s="46">
        <f>'Tribune-Khi'!L18+'Tribune-Lhr'!L18+'Tribune-Isl'!L18</f>
        <v>46425</v>
      </c>
      <c r="M18" s="46">
        <f>'Tribune-Khi'!M18+'Tribune-Lhr'!M18+'Tribune-Isl'!M18</f>
        <v>59627</v>
      </c>
      <c r="N18" s="46">
        <f>'Tribune-Khi'!N18+'Tribune-Lhr'!N18+'Tribune-Isl'!N18</f>
        <v>55215</v>
      </c>
      <c r="O18" s="46">
        <f>'Tribune-Khi'!O18+'Tribune-Lhr'!O18+'Tribune-Isl'!O18</f>
        <v>48564</v>
      </c>
      <c r="P18" s="46">
        <f>'Tribune-Khi'!P18+'Tribune-Lhr'!P18+'Tribune-Isl'!P18</f>
        <v>57529</v>
      </c>
      <c r="Q18" s="46">
        <f>'Tribune-Khi'!Q18+'Tribune-Lhr'!Q18+'Tribune-Isl'!Q18</f>
        <v>48995</v>
      </c>
      <c r="R18" s="46">
        <f>'Tribune-Khi'!R18+'Tribune-Lhr'!R18+'Tribune-Isl'!R18</f>
        <v>53880</v>
      </c>
      <c r="S18" s="46">
        <f>'Tribune-Khi'!S18+'Tribune-Lhr'!S18+'Tribune-Isl'!S18</f>
        <v>38829</v>
      </c>
      <c r="T18" s="46">
        <f>'Tribune-Khi'!T18+'Tribune-Lhr'!T18+'Tribune-Isl'!T18</f>
        <v>57561</v>
      </c>
      <c r="U18" s="46">
        <f>'Tribune-Khi'!U18+'Tribune-Lhr'!U18+'Tribune-Isl'!U18</f>
        <v>53312</v>
      </c>
      <c r="V18" s="46">
        <f>'Tribune-Khi'!V18+'Tribune-Lhr'!V18+'Tribune-Isl'!V18</f>
        <v>57910</v>
      </c>
      <c r="W18" s="46">
        <f>'Tribune-Khi'!W18+'Tribune-Lhr'!W18+'Tribune-Isl'!W18</f>
        <v>56301</v>
      </c>
      <c r="X18" s="46">
        <f>'Tribune-Khi'!X18+'Tribune-Lhr'!X18+'Tribune-Isl'!X18</f>
        <v>57460</v>
      </c>
      <c r="Y18" s="46">
        <f>'Tribune-Khi'!Y18+'Tribune-Lhr'!Y18+'Tribune-Isl'!Y18</f>
        <v>47668</v>
      </c>
      <c r="Z18" s="46">
        <f>'Tribune-Khi'!AZ18+'Tribune-Lhr'!AZ18+'Tribune-Isl'!AZ18</f>
        <v>49860</v>
      </c>
      <c r="AA18" s="46">
        <f>'Tribune-Khi'!BA18+'Tribune-Lhr'!BA18+'Tribune-Isl'!BA18</f>
        <v>46002</v>
      </c>
      <c r="AB18" s="46">
        <f>'Tribune-Khi'!BB18+'Tribune-Lhr'!BB18+'Tribune-Isl'!BB18</f>
        <v>47842</v>
      </c>
      <c r="AC18" s="46">
        <f>'Tribune-Khi'!BC18+'Tribune-Lhr'!BC18+'Tribune-Isl'!BC18</f>
        <v>55138</v>
      </c>
      <c r="AD18" s="46">
        <f>'Tribune-Khi'!BD18+'Tribune-Lhr'!BD18+'Tribune-Isl'!BD18</f>
        <v>45875</v>
      </c>
      <c r="AE18" s="46">
        <f>'Tribune-Khi'!BE18+'Tribune-Lhr'!BE18+'Tribune-Isl'!BE18</f>
        <v>48139</v>
      </c>
      <c r="AF18" s="46">
        <f>'Tribune-Khi'!BF18+'Tribune-Lhr'!BF18+'Tribune-Isl'!BF18</f>
        <v>34597</v>
      </c>
      <c r="AG18" s="46">
        <f>'Tribune-Khi'!BG18+'Tribune-Lhr'!BG18+'Tribune-Isl'!BG18</f>
        <v>38403</v>
      </c>
      <c r="AH18" s="46">
        <f>'Tribune-Khi'!BH18+'Tribune-Lhr'!BH18+'Tribune-Isl'!BH18</f>
        <v>51831</v>
      </c>
      <c r="AI18" s="46">
        <f>'Tribune-Khi'!BI18+'Tribune-Lhr'!BI18+'Tribune-Isl'!BI18</f>
        <v>48694</v>
      </c>
      <c r="AJ18" s="46">
        <f>'Tribune-Khi'!BJ18+'Tribune-Lhr'!BJ18+'Tribune-Isl'!BJ18</f>
        <v>37112</v>
      </c>
      <c r="AK18" s="46">
        <f>'Tribune-Khi'!BK18+'Tribune-Lhr'!BK18+'Tribune-Isl'!BK18</f>
        <v>11440</v>
      </c>
      <c r="AL18" s="46">
        <f>'Tribune-Khi'!BL18+'Tribune-Lhr'!BL18+'Tribune-Isl'!BL18</f>
        <v>12631</v>
      </c>
      <c r="AM18" s="46">
        <f>'Tribune-Khi'!BM18+'Tribune-Lhr'!BM18+'Tribune-Isl'!BM18</f>
        <v>11808</v>
      </c>
      <c r="AN18" s="46">
        <f>'Tribune-Khi'!BN18+'Tribune-Lhr'!BN18+'Tribune-Isl'!BN18</f>
        <v>5651</v>
      </c>
      <c r="AO18" s="46">
        <f>'Tribune-Khi'!BO18+'Tribune-Lhr'!BO18+'Tribune-Isl'!BO18</f>
        <v>24615</v>
      </c>
      <c r="AP18" s="46">
        <f>'Tribune-Khi'!BP18+'Tribune-Lhr'!BP18+'Tribune-Isl'!BP18</f>
        <v>25644</v>
      </c>
      <c r="AQ18" s="46">
        <f>'Tribune-Khi'!BQ18+'Tribune-Lhr'!BQ18+'Tribune-Isl'!BQ18</f>
        <v>34305</v>
      </c>
      <c r="AR18" s="46">
        <f>'Tribune-Khi'!BR18+'Tribune-Lhr'!BR18+'Tribune-Isl'!BR18</f>
        <v>35317</v>
      </c>
      <c r="AS18" s="46">
        <f>'Tribune-Khi'!BS18+'Tribune-Lhr'!BS18+'Tribune-Isl'!BS18</f>
        <v>49846</v>
      </c>
      <c r="AT18" s="46">
        <f>'Tribune-Khi'!BT18+'Tribune-Lhr'!BT18+'Tribune-Isl'!BT18</f>
        <v>40058</v>
      </c>
      <c r="AU18" s="46">
        <f>'Tribune-Khi'!BU18+'Tribune-Lhr'!BU18+'Tribune-Isl'!BU18</f>
        <v>49271</v>
      </c>
      <c r="AV18" s="46">
        <f>'Tribune-Khi'!BV18+'Tribune-Lhr'!BV18+'Tribune-Isl'!BV18</f>
        <v>45810</v>
      </c>
      <c r="AW18" s="46">
        <f>'Tribune-Khi'!BW18+'Tribune-Lhr'!BW18+'Tribune-Isl'!BW18</f>
        <v>36443</v>
      </c>
      <c r="AX18" s="46">
        <f>'Tribune-Khi'!BX18+'Tribune-Lhr'!BX18+'Tribune-Isl'!BX18</f>
        <v>26016</v>
      </c>
      <c r="AY18" s="46">
        <f>'Tribune-Khi'!BY18+'Tribune-Lhr'!BY18+'Tribune-Isl'!BY18</f>
        <v>35035</v>
      </c>
      <c r="AZ18" s="46">
        <f>'Tribune-Khi'!BZ18+'Tribune-Lhr'!BZ18+'Tribune-Isl'!BZ18</f>
        <v>23340</v>
      </c>
      <c r="BA18" s="46">
        <f>'Tribune-Khi'!CA18+'Tribune-Lhr'!CA18+'Tribune-Isl'!CA18</f>
        <v>39115</v>
      </c>
      <c r="BB18" s="46">
        <f>'Tribune-Khi'!CB18+'Tribune-Lhr'!CB18+'Tribune-Isl'!CB18</f>
        <v>41606</v>
      </c>
      <c r="BC18" s="46">
        <f>'Tribune-Khi'!CC18+'Tribune-Lhr'!CC18+'Tribune-Isl'!CC18</f>
        <v>36271</v>
      </c>
      <c r="BD18" s="46">
        <f>'Tribune-Khi'!CD18+'Tribune-Lhr'!CD18+'Tribune-Isl'!CD18</f>
        <v>32867</v>
      </c>
      <c r="BE18" s="46">
        <f>'Tribune-Khi'!CE18+'Tribune-Lhr'!CE18+'Tribune-Isl'!CE18</f>
        <v>32113</v>
      </c>
      <c r="BF18" s="46">
        <f>'Tribune-Khi'!CF18+'Tribune-Lhr'!CF18+'Tribune-Isl'!CF18</f>
        <v>43545</v>
      </c>
      <c r="BG18" s="46">
        <f>'Tribune-Khi'!CG18+'Tribune-Lhr'!CG18+'Tribune-Isl'!CG18</f>
        <v>47511</v>
      </c>
      <c r="BH18" s="46">
        <f>'Tribune-Khi'!CH18+'Tribune-Lhr'!CH18+'Tribune-Isl'!CH18</f>
        <v>48795</v>
      </c>
      <c r="BI18" s="46">
        <f>'Tribune-Khi'!CI18+'Tribune-Lhr'!CI18+'Tribune-Isl'!CI18</f>
        <v>49214</v>
      </c>
      <c r="BJ18" s="46">
        <f>'Tribune-Khi'!CJ18+'Tribune-Lhr'!CJ18+'Tribune-Isl'!CJ18</f>
        <v>41124</v>
      </c>
      <c r="BK18" s="46">
        <f>'Tribune-Khi'!CK18+'Tribune-Lhr'!CK18+'Tribune-Isl'!CK18</f>
        <v>16832</v>
      </c>
      <c r="BL18" s="46">
        <f>'Tribune-Khi'!CL18+'Tribune-Lhr'!CL18+'Tribune-Isl'!CL18</f>
        <v>30247</v>
      </c>
      <c r="BM18" s="46">
        <f>'Tribune-Khi'!CM18+'Tribune-Lhr'!CM18+'Tribune-Isl'!CM18</f>
        <v>59331</v>
      </c>
      <c r="BN18" s="46">
        <f>'Tribune-Khi'!CN18+'Tribune-Lhr'!CN18+'Tribune-Isl'!CN18</f>
        <v>46725</v>
      </c>
      <c r="BO18" s="46">
        <f>'Tribune-Khi'!CO18+'Tribune-Lhr'!CO18+'Tribune-Isl'!CO18</f>
        <v>51711</v>
      </c>
      <c r="BP18" s="46">
        <f>'Tribune-Khi'!CP18+'Tribune-Lhr'!CP18+'Tribune-Isl'!CP18</f>
        <v>41775</v>
      </c>
      <c r="BQ18" s="46">
        <f>'Tribune-Khi'!CQ18+'Tribune-Lhr'!CQ18+'Tribune-Isl'!CQ18</f>
        <v>63118</v>
      </c>
      <c r="BR18" s="46">
        <f>'Tribune-Khi'!CR18+'Tribune-Lhr'!CR18+'Tribune-Isl'!CR18</f>
        <v>61058</v>
      </c>
      <c r="BS18" s="46">
        <f>'Tribune-Khi'!CS18+'Tribune-Lhr'!CS18+'Tribune-Isl'!CS18</f>
        <v>61901</v>
      </c>
      <c r="BT18" s="46">
        <f>'Tribune-Khi'!CT18+'Tribune-Lhr'!CT18+'Tribune-Isl'!CT18</f>
        <v>47585</v>
      </c>
      <c r="BU18" s="46">
        <f>'Tribune-Khi'!CU18+'Tribune-Lhr'!CU18+'Tribune-Isl'!CU18</f>
        <v>49224</v>
      </c>
      <c r="BV18" s="46">
        <f>'Tribune-Khi'!CV18+'Tribune-Lhr'!CV18+'Tribune-Isl'!CV18</f>
        <v>48478</v>
      </c>
      <c r="BW18" s="46">
        <f>'Tribune-Khi'!CW18+'Tribune-Lhr'!CW18+'Tribune-Isl'!CW18</f>
        <v>52957</v>
      </c>
      <c r="BX18" s="46">
        <f>'Tribune-Khi'!CX18+'Tribune-Lhr'!CX18+'Tribune-Isl'!CX18</f>
        <v>56438</v>
      </c>
      <c r="BY18" s="46">
        <f>'Tribune-Khi'!CY18+'Tribune-Lhr'!CY18+'Tribune-Isl'!CY18</f>
        <v>68816</v>
      </c>
      <c r="BZ18" s="46">
        <f>'Tribune-Khi'!CZ18+'Tribune-Lhr'!CZ18+'Tribune-Isl'!CZ18</f>
        <v>62646</v>
      </c>
      <c r="CA18" s="46">
        <f>'Tribune-Khi'!DA18+'Tribune-Lhr'!DA18+'Tribune-Isl'!DA18</f>
        <v>66777</v>
      </c>
      <c r="CB18" s="46">
        <f>'Tribune-Khi'!DB18+'Tribune-Lhr'!DB18+'Tribune-Isl'!DB18</f>
        <v>103292</v>
      </c>
      <c r="CC18" s="46">
        <f>'Tribune-Khi'!DC18+'Tribune-Lhr'!DC18+'Tribune-Isl'!DC18</f>
        <v>55766</v>
      </c>
      <c r="CD18" s="46">
        <f>'Tribune-Khi'!DD18+'Tribune-Lhr'!DD18+'Tribune-Isl'!DD18</f>
        <v>46234</v>
      </c>
      <c r="CE18" s="46">
        <f>'Tribune-Khi'!DE18+'Tribune-Lhr'!DE18+'Tribune-Isl'!DE18</f>
        <v>49735</v>
      </c>
      <c r="CF18" s="46">
        <f>'Tribune-Khi'!DF18+'Tribune-Lhr'!DF18+'Tribune-Isl'!DF18</f>
        <v>53163</v>
      </c>
      <c r="CG18" s="46">
        <f>'Tribune-Khi'!DG18+'Tribune-Lhr'!DG18+'Tribune-Isl'!DG18</f>
        <v>52768</v>
      </c>
      <c r="CH18" s="46">
        <f>'Tribune-Khi'!DH18+'Tribune-Lhr'!DH18+'Tribune-Isl'!DH18</f>
        <v>51339</v>
      </c>
      <c r="CI18" s="46">
        <f>'Tribune-Khi'!DI18+'Tribune-Lhr'!DI18+'Tribune-Isl'!DI18</f>
        <v>57559</v>
      </c>
      <c r="CJ18" s="46">
        <f>'Tribune-Khi'!DJ18+'Tribune-Lhr'!DJ18+'Tribune-Isl'!DJ18</f>
        <v>51124</v>
      </c>
      <c r="CK18" s="46">
        <f>'Tribune-Khi'!DK18+'Tribune-Lhr'!DK18+'Tribune-Isl'!DK18</f>
        <v>80865</v>
      </c>
      <c r="CL18" s="46">
        <f>'Tribune-Khi'!DL18+'Tribune-Lhr'!DL18+'Tribune-Isl'!DL18</f>
        <v>68248</v>
      </c>
      <c r="CM18" s="46">
        <f>'Tribune-Khi'!DM18+'Tribune-Lhr'!DM18+'Tribune-Isl'!DM18</f>
        <v>66731</v>
      </c>
      <c r="CN18" s="46">
        <f>'Tribune-Khi'!DN18+'Tribune-Lhr'!DN18+'Tribune-Isl'!DN18</f>
        <v>68635</v>
      </c>
      <c r="CO18" s="46">
        <f>'Tribune-Khi'!DO18+'Tribune-Lhr'!DO18+'Tribune-Isl'!DO18</f>
        <v>65472</v>
      </c>
      <c r="CP18" s="46">
        <f>'Tribune-Khi'!DP18+'Tribune-Lhr'!DP18+'Tribune-Isl'!DP18</f>
        <v>61761</v>
      </c>
      <c r="CQ18" s="46">
        <f>'Tribune-Khi'!DQ18+'Tribune-Lhr'!DQ18+'Tribune-Isl'!DQ18</f>
        <v>87684</v>
      </c>
      <c r="CR18" s="46">
        <f>'Tribune-Khi'!DR18+'Tribune-Lhr'!DR18+'Tribune-Isl'!DR18</f>
        <v>116494</v>
      </c>
      <c r="CS18" s="46">
        <f>'Tribune-Khi'!DS18+'Tribune-Lhr'!DS18+'Tribune-Isl'!DS18</f>
        <v>95975</v>
      </c>
      <c r="CT18" s="46">
        <f>'Tribune-Khi'!DT18+'Tribune-Lhr'!DT18+'Tribune-Isl'!DT18</f>
        <v>89849</v>
      </c>
      <c r="CU18" s="46">
        <f>'Tribune-Khi'!DU18+'Tribune-Lhr'!DU18+'Tribune-Isl'!DU18</f>
        <v>108173</v>
      </c>
      <c r="CV18" s="46">
        <f>'Tribune-Khi'!DV18+'Tribune-Lhr'!DV18+'Tribune-Isl'!DV18</f>
        <v>76289</v>
      </c>
      <c r="CW18" s="46">
        <f>'Tribune-Khi'!DW18+'Tribune-Lhr'!DW18+'Tribune-Isl'!DW18</f>
        <v>87249</v>
      </c>
      <c r="CX18" s="46">
        <f>'Tribune-Khi'!DX18+'Tribune-Lhr'!DX18+'Tribune-Isl'!DX18</f>
        <v>84863</v>
      </c>
      <c r="CY18" s="349">
        <v>84863</v>
      </c>
      <c r="CZ18" s="349"/>
      <c r="DA18" s="59">
        <f ca="1">SUM(OFFSET(DA18,0,-1,):OFFSET(DA18,0,-12))</f>
        <v>958672</v>
      </c>
      <c r="DB18" s="13">
        <f ca="1">DA18/DA$19</f>
        <v>0.73309388112168861</v>
      </c>
    </row>
    <row r="19" spans="1:122" ht="15" x14ac:dyDescent="0.2">
      <c r="A19" s="14"/>
      <c r="B19" s="70" t="s">
        <v>25</v>
      </c>
      <c r="C19" s="71">
        <f t="shared" ref="C19:AN19" si="10">C17+C16+C15+C14+C18</f>
        <v>111509</v>
      </c>
      <c r="D19" s="71">
        <f t="shared" si="10"/>
        <v>112207</v>
      </c>
      <c r="E19" s="71">
        <f t="shared" si="10"/>
        <v>119765</v>
      </c>
      <c r="F19" s="71">
        <f t="shared" si="10"/>
        <v>119390</v>
      </c>
      <c r="G19" s="71">
        <f t="shared" si="10"/>
        <v>141494</v>
      </c>
      <c r="H19" s="71">
        <f t="shared" si="10"/>
        <v>129059</v>
      </c>
      <c r="I19" s="71">
        <f t="shared" si="10"/>
        <v>93943</v>
      </c>
      <c r="J19" s="71">
        <f t="shared" si="10"/>
        <v>154888</v>
      </c>
      <c r="K19" s="71">
        <f t="shared" si="10"/>
        <v>100906</v>
      </c>
      <c r="L19" s="71">
        <f t="shared" si="10"/>
        <v>105721</v>
      </c>
      <c r="M19" s="71">
        <f t="shared" si="10"/>
        <v>120524</v>
      </c>
      <c r="N19" s="71">
        <f t="shared" si="10"/>
        <v>110194</v>
      </c>
      <c r="O19" s="71">
        <f t="shared" si="10"/>
        <v>98085</v>
      </c>
      <c r="P19" s="71">
        <f t="shared" si="10"/>
        <v>116183</v>
      </c>
      <c r="Q19" s="71">
        <f t="shared" si="10"/>
        <v>152862</v>
      </c>
      <c r="R19" s="71">
        <f t="shared" si="10"/>
        <v>105597</v>
      </c>
      <c r="S19" s="71">
        <f t="shared" si="10"/>
        <v>122097</v>
      </c>
      <c r="T19" s="71">
        <f t="shared" si="10"/>
        <v>117662</v>
      </c>
      <c r="U19" s="71">
        <f t="shared" si="10"/>
        <v>93170</v>
      </c>
      <c r="V19" s="71">
        <f t="shared" si="10"/>
        <v>117166</v>
      </c>
      <c r="W19" s="71">
        <f t="shared" si="10"/>
        <v>90205</v>
      </c>
      <c r="X19" s="71">
        <f t="shared" si="10"/>
        <v>114859</v>
      </c>
      <c r="Y19" s="71">
        <f t="shared" si="10"/>
        <v>65766</v>
      </c>
      <c r="Z19" s="71">
        <f>Z17+Z16+Z15+Z14+Z18</f>
        <v>89762</v>
      </c>
      <c r="AA19" s="71">
        <f>AA17+AA16+AA15+AA14+AA18</f>
        <v>113281</v>
      </c>
      <c r="AB19" s="71">
        <f>AB17+AB16+AB15+AB14+AB18</f>
        <v>81966</v>
      </c>
      <c r="AC19" s="71">
        <f>AC17+AC16+AC15+AC14+AC18</f>
        <v>98171</v>
      </c>
      <c r="AD19" s="71">
        <f>AD17+AD16+AD15+AD14+AD18</f>
        <v>87403</v>
      </c>
      <c r="AE19" s="71">
        <f t="shared" si="10"/>
        <v>75856</v>
      </c>
      <c r="AF19" s="71">
        <f t="shared" si="10"/>
        <v>66062</v>
      </c>
      <c r="AG19" s="71">
        <f t="shared" si="10"/>
        <v>66306</v>
      </c>
      <c r="AH19" s="71">
        <f t="shared" si="10"/>
        <v>85660</v>
      </c>
      <c r="AI19" s="71">
        <f t="shared" si="10"/>
        <v>78245</v>
      </c>
      <c r="AJ19" s="71">
        <f t="shared" si="10"/>
        <v>87501</v>
      </c>
      <c r="AK19" s="71">
        <f t="shared" si="10"/>
        <v>40905</v>
      </c>
      <c r="AL19" s="71">
        <f t="shared" si="10"/>
        <v>56550</v>
      </c>
      <c r="AM19" s="71">
        <f t="shared" si="10"/>
        <v>45969</v>
      </c>
      <c r="AN19" s="71">
        <f t="shared" si="10"/>
        <v>17481</v>
      </c>
      <c r="AO19" s="71">
        <f>AO17+AO16+AO15+AO14+AO18</f>
        <v>36503</v>
      </c>
      <c r="AP19" s="71">
        <f>AP17+AP16+AP15+AP14+AP18</f>
        <v>37160</v>
      </c>
      <c r="AQ19" s="71">
        <f t="shared" ref="AQ19:AV19" si="11">AQ17+AQ16+AQ15+AQ14+AQ18</f>
        <v>52678</v>
      </c>
      <c r="AR19" s="71">
        <f t="shared" si="11"/>
        <v>56962</v>
      </c>
      <c r="AS19" s="71">
        <f t="shared" si="11"/>
        <v>73330</v>
      </c>
      <c r="AT19" s="71">
        <f t="shared" si="11"/>
        <v>66062</v>
      </c>
      <c r="AU19" s="71">
        <f t="shared" si="11"/>
        <v>78031</v>
      </c>
      <c r="AV19" s="71">
        <f t="shared" si="11"/>
        <v>77442</v>
      </c>
      <c r="AW19" s="71">
        <f t="shared" ref="AW19:BN19" si="12">AW17+AW16+AW15+AW14+AW18</f>
        <v>59235</v>
      </c>
      <c r="AX19" s="71">
        <f t="shared" si="12"/>
        <v>43278</v>
      </c>
      <c r="AY19" s="71">
        <f t="shared" si="12"/>
        <v>87529</v>
      </c>
      <c r="AZ19" s="71">
        <f t="shared" si="12"/>
        <v>45058</v>
      </c>
      <c r="BA19" s="71">
        <f t="shared" si="12"/>
        <v>57514</v>
      </c>
      <c r="BB19" s="71">
        <f t="shared" si="12"/>
        <v>71385</v>
      </c>
      <c r="BC19" s="71">
        <f t="shared" si="12"/>
        <v>69799</v>
      </c>
      <c r="BD19" s="71">
        <f t="shared" si="12"/>
        <v>58643</v>
      </c>
      <c r="BE19" s="71">
        <f t="shared" si="12"/>
        <v>62785</v>
      </c>
      <c r="BF19" s="71">
        <f t="shared" si="12"/>
        <v>76009</v>
      </c>
      <c r="BG19" s="71">
        <f t="shared" si="12"/>
        <v>73138</v>
      </c>
      <c r="BH19" s="71">
        <f t="shared" si="12"/>
        <v>71001</v>
      </c>
      <c r="BI19" s="71">
        <f t="shared" si="12"/>
        <v>68432</v>
      </c>
      <c r="BJ19" s="71">
        <f t="shared" si="12"/>
        <v>73634</v>
      </c>
      <c r="BK19" s="71">
        <f t="shared" si="12"/>
        <v>47501</v>
      </c>
      <c r="BL19" s="71">
        <f t="shared" si="12"/>
        <v>47860</v>
      </c>
      <c r="BM19" s="71">
        <f t="shared" si="12"/>
        <v>76163</v>
      </c>
      <c r="BN19" s="71">
        <f t="shared" si="12"/>
        <v>70352</v>
      </c>
      <c r="BO19" s="71">
        <f t="shared" ref="BO19:CK19" si="13">BO17+BO16+BO15+BO14+BO18</f>
        <v>77881</v>
      </c>
      <c r="BP19" s="71">
        <f t="shared" si="13"/>
        <v>57863</v>
      </c>
      <c r="BQ19" s="71">
        <f t="shared" si="13"/>
        <v>85615</v>
      </c>
      <c r="BR19" s="71">
        <f t="shared" si="13"/>
        <v>89185</v>
      </c>
      <c r="BS19" s="71">
        <f t="shared" si="13"/>
        <v>82921</v>
      </c>
      <c r="BT19" s="71">
        <f t="shared" si="13"/>
        <v>75281</v>
      </c>
      <c r="BU19" s="71">
        <f t="shared" si="13"/>
        <v>64075</v>
      </c>
      <c r="BV19" s="71">
        <f t="shared" si="13"/>
        <v>62486</v>
      </c>
      <c r="BW19" s="71">
        <f t="shared" si="13"/>
        <v>78748</v>
      </c>
      <c r="BX19" s="71">
        <f t="shared" si="13"/>
        <v>73960</v>
      </c>
      <c r="BY19" s="71">
        <f t="shared" si="13"/>
        <v>80667</v>
      </c>
      <c r="BZ19" s="71">
        <f t="shared" si="13"/>
        <v>85583</v>
      </c>
      <c r="CA19" s="71">
        <f t="shared" si="13"/>
        <v>100173</v>
      </c>
      <c r="CB19" s="71">
        <f t="shared" si="13"/>
        <v>134371</v>
      </c>
      <c r="CC19" s="71">
        <f t="shared" si="13"/>
        <v>76002</v>
      </c>
      <c r="CD19" s="71">
        <f t="shared" si="13"/>
        <v>84733</v>
      </c>
      <c r="CE19" s="71">
        <f t="shared" si="13"/>
        <v>71220</v>
      </c>
      <c r="CF19" s="71">
        <f t="shared" si="13"/>
        <v>79939</v>
      </c>
      <c r="CG19" s="71">
        <f t="shared" si="13"/>
        <v>65062</v>
      </c>
      <c r="CH19" s="71">
        <f t="shared" si="13"/>
        <v>63623</v>
      </c>
      <c r="CI19" s="71">
        <f t="shared" si="13"/>
        <v>86347</v>
      </c>
      <c r="CJ19" s="71">
        <f t="shared" si="13"/>
        <v>70087</v>
      </c>
      <c r="CK19" s="71">
        <f t="shared" si="13"/>
        <v>96277</v>
      </c>
      <c r="CL19" s="71">
        <f t="shared" ref="CL19:CN19" si="14">CL17+CL16+CL15+CL14+CL18</f>
        <v>97726</v>
      </c>
      <c r="CM19" s="71">
        <f t="shared" si="14"/>
        <v>91529</v>
      </c>
      <c r="CN19" s="71">
        <f t="shared" si="14"/>
        <v>94809</v>
      </c>
      <c r="CO19" s="71">
        <f t="shared" ref="CO19:CP19" si="15">CO17+CO16+CO15+CO14+CO18</f>
        <v>90136</v>
      </c>
      <c r="CP19" s="71">
        <f t="shared" si="15"/>
        <v>84484</v>
      </c>
      <c r="CQ19" s="71">
        <f t="shared" ref="CQ19:CT19" si="16">CQ17+CQ16+CQ15+CQ14+CQ18</f>
        <v>146989</v>
      </c>
      <c r="CR19" s="71">
        <f t="shared" si="16"/>
        <v>143350</v>
      </c>
      <c r="CS19" s="71">
        <f t="shared" si="16"/>
        <v>113173</v>
      </c>
      <c r="CT19" s="71">
        <f t="shared" si="16"/>
        <v>147932</v>
      </c>
      <c r="CU19" s="71">
        <f t="shared" ref="CU19:CV19" si="17">CU17+CU16+CU15+CU14+CU18</f>
        <v>162299</v>
      </c>
      <c r="CV19" s="71">
        <f t="shared" si="17"/>
        <v>94177</v>
      </c>
      <c r="CW19" s="71">
        <f t="shared" ref="CW19:CX19" si="18">CW17+CW16+CW15+CW14+CW18</f>
        <v>104093</v>
      </c>
      <c r="CX19" s="71">
        <f t="shared" si="18"/>
        <v>110537</v>
      </c>
      <c r="CY19" s="350">
        <v>110537</v>
      </c>
      <c r="CZ19" s="350"/>
      <c r="DA19" s="71">
        <f ca="1">SUM(OFFSET(DA19,0,-1,):OFFSET(DA19,0,-12))</f>
        <v>1307707</v>
      </c>
    </row>
    <row r="20" spans="1:122" ht="6" customHeight="1" outlineLevel="1" thickBot="1" x14ac:dyDescent="0.25">
      <c r="A20" s="19"/>
      <c r="B20" s="127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136"/>
    </row>
    <row r="21" spans="1:122" ht="20.100000000000001" customHeight="1" outlineLevel="1" x14ac:dyDescent="0.2">
      <c r="A21" s="133" t="s">
        <v>37</v>
      </c>
      <c r="B21" s="129" t="s">
        <v>14</v>
      </c>
      <c r="C21" s="44">
        <f>'Tribune-Khi'!C21+'Tribune-Lhr'!C21+'Tribune-Isl'!C21</f>
        <v>11980</v>
      </c>
      <c r="D21" s="44">
        <f>'Tribune-Khi'!D21+'Tribune-Lhr'!D21+'Tribune-Isl'!D21</f>
        <v>12716</v>
      </c>
      <c r="E21" s="44">
        <f>'Tribune-Khi'!E21+'Tribune-Lhr'!E21+'Tribune-Isl'!E21</f>
        <v>11492</v>
      </c>
      <c r="F21" s="44">
        <f>'Tribune-Khi'!F21+'Tribune-Lhr'!F21+'Tribune-Isl'!F21</f>
        <v>12601</v>
      </c>
      <c r="G21" s="44">
        <f>'Tribune-Khi'!G21+'Tribune-Lhr'!G21+'Tribune-Isl'!G21</f>
        <v>13968</v>
      </c>
      <c r="H21" s="44">
        <f>'Tribune-Khi'!H21+'Tribune-Lhr'!H21+'Tribune-Isl'!H21</f>
        <v>15971</v>
      </c>
      <c r="I21" s="44">
        <f>'Tribune-Khi'!I21+'Tribune-Lhr'!I21+'Tribune-Isl'!I21</f>
        <v>12406</v>
      </c>
      <c r="J21" s="44">
        <f>'Tribune-Khi'!J21+'Tribune-Lhr'!J21+'Tribune-Isl'!J21</f>
        <v>9639</v>
      </c>
      <c r="K21" s="44">
        <f>'Tribune-Khi'!K21+'Tribune-Lhr'!K21+'Tribune-Isl'!K21</f>
        <v>10302</v>
      </c>
      <c r="L21" s="44">
        <f>'Tribune-Khi'!L21+'Tribune-Lhr'!L21+'Tribune-Isl'!L21</f>
        <v>16860</v>
      </c>
      <c r="M21" s="44">
        <f>'Tribune-Khi'!M21+'Tribune-Lhr'!M21+'Tribune-Isl'!M21</f>
        <v>15018</v>
      </c>
      <c r="N21" s="44">
        <f>'Tribune-Khi'!N21+'Tribune-Lhr'!N21+'Tribune-Isl'!N21</f>
        <v>12088</v>
      </c>
      <c r="O21" s="44">
        <f>'Tribune-Khi'!O21+'Tribune-Lhr'!O21+'Tribune-Isl'!O21</f>
        <v>14350</v>
      </c>
      <c r="P21" s="44">
        <f>'Tribune-Khi'!P21+'Tribune-Lhr'!P21+'Tribune-Isl'!P21</f>
        <v>9632</v>
      </c>
      <c r="Q21" s="44">
        <f>'Tribune-Khi'!Q21+'Tribune-Lhr'!Q21+'Tribune-Isl'!Q21</f>
        <v>9894</v>
      </c>
      <c r="R21" s="44">
        <f>'Tribune-Khi'!R21+'Tribune-Lhr'!R21+'Tribune-Isl'!R21</f>
        <v>8415</v>
      </c>
      <c r="S21" s="44">
        <f>'Tribune-Khi'!S21+'Tribune-Lhr'!S21+'Tribune-Isl'!S21</f>
        <v>10098</v>
      </c>
      <c r="T21" s="44">
        <f>'Tribune-Khi'!T21+'Tribune-Lhr'!T21+'Tribune-Isl'!T21</f>
        <v>13178</v>
      </c>
      <c r="U21" s="44">
        <f>'Tribune-Khi'!U21+'Tribune-Lhr'!U21+'Tribune-Isl'!U21</f>
        <v>11891</v>
      </c>
      <c r="V21" s="44">
        <f>'Tribune-Khi'!V21+'Tribune-Lhr'!V21+'Tribune-Isl'!V21</f>
        <v>11946</v>
      </c>
      <c r="W21" s="44">
        <f>'Tribune-Khi'!W21+'Tribune-Lhr'!W21+'Tribune-Isl'!W21</f>
        <v>8464</v>
      </c>
      <c r="X21" s="44">
        <f>'Tribune-Khi'!X21+'Tribune-Lhr'!X21+'Tribune-Isl'!X21</f>
        <v>15248</v>
      </c>
      <c r="Y21" s="44">
        <f>'Tribune-Khi'!Y21+'Tribune-Lhr'!Y21+'Tribune-Isl'!Y21</f>
        <v>4926</v>
      </c>
      <c r="Z21" s="46">
        <f>'Tribune-Khi'!AZ21+'Tribune-Lhr'!AZ21+'Tribune-Isl'!AZ21</f>
        <v>5750</v>
      </c>
      <c r="AA21" s="46">
        <f>'Tribune-Khi'!BA21+'Tribune-Lhr'!BA21+'Tribune-Isl'!BA21</f>
        <v>10070</v>
      </c>
      <c r="AB21" s="46">
        <f>'Tribune-Khi'!BB21+'Tribune-Lhr'!BB21+'Tribune-Isl'!BB21</f>
        <v>6702</v>
      </c>
      <c r="AC21" s="46">
        <f>'Tribune-Khi'!BC21+'Tribune-Lhr'!BC21+'Tribune-Isl'!BC21</f>
        <v>5591</v>
      </c>
      <c r="AD21" s="46">
        <f>'Tribune-Khi'!BD21+'Tribune-Lhr'!BD21+'Tribune-Isl'!BD21</f>
        <v>6592</v>
      </c>
      <c r="AE21" s="46">
        <f>'Tribune-Khi'!BE21+'Tribune-Lhr'!BE21+'Tribune-Isl'!BE21</f>
        <v>6115</v>
      </c>
      <c r="AF21" s="46">
        <f>'Tribune-Khi'!BF21+'Tribune-Lhr'!BF21+'Tribune-Isl'!BF21</f>
        <v>5241</v>
      </c>
      <c r="AG21" s="46">
        <f>'Tribune-Khi'!BG21+'Tribune-Lhr'!BG21+'Tribune-Isl'!BG21</f>
        <v>5380</v>
      </c>
      <c r="AH21" s="46">
        <f>'Tribune-Khi'!BH21+'Tribune-Lhr'!BH21+'Tribune-Isl'!BH21</f>
        <v>16167</v>
      </c>
      <c r="AI21" s="46">
        <f>'Tribune-Khi'!BI21+'Tribune-Lhr'!BI21+'Tribune-Isl'!BI21</f>
        <v>4651</v>
      </c>
      <c r="AJ21" s="46">
        <f>'Tribune-Khi'!BJ21+'Tribune-Lhr'!BJ21+'Tribune-Isl'!BJ21</f>
        <v>9673</v>
      </c>
      <c r="AK21" s="46">
        <f>'Tribune-Khi'!BK21+'Tribune-Lhr'!BK21+'Tribune-Isl'!BK21</f>
        <v>3927</v>
      </c>
      <c r="AL21" s="46">
        <f>'Tribune-Khi'!BL21+'Tribune-Lhr'!BL21+'Tribune-Isl'!BL21</f>
        <v>4960</v>
      </c>
      <c r="AM21" s="46">
        <f>'Tribune-Khi'!BM21+'Tribune-Lhr'!BM21+'Tribune-Isl'!BM21</f>
        <v>5804</v>
      </c>
      <c r="AN21" s="46">
        <f>'Tribune-Khi'!BN21+'Tribune-Lhr'!BN21+'Tribune-Isl'!BN21</f>
        <v>2883</v>
      </c>
      <c r="AO21" s="46">
        <f>'Tribune-Khi'!BO21+'Tribune-Lhr'!BO21+'Tribune-Isl'!BO21</f>
        <v>3113</v>
      </c>
      <c r="AP21" s="46">
        <f>'Tribune-Khi'!BP21+'Tribune-Lhr'!BP21+'Tribune-Isl'!BP21</f>
        <v>3542</v>
      </c>
      <c r="AQ21" s="46">
        <f>'Tribune-Khi'!BQ21+'Tribune-Lhr'!BQ21+'Tribune-Isl'!BQ21</f>
        <v>4168</v>
      </c>
      <c r="AR21" s="46">
        <f>'Tribune-Khi'!BR21+'Tribune-Lhr'!BR21+'Tribune-Isl'!BR21</f>
        <v>9110</v>
      </c>
      <c r="AS21" s="46">
        <f>'Tribune-Khi'!BS21+'Tribune-Lhr'!BS21+'Tribune-Isl'!BS21</f>
        <v>6082</v>
      </c>
      <c r="AT21" s="46">
        <f>'Tribune-Khi'!BT21+'Tribune-Lhr'!BT21+'Tribune-Isl'!BT21</f>
        <v>13728</v>
      </c>
      <c r="AU21" s="46">
        <f>'Tribune-Khi'!BU21+'Tribune-Lhr'!BU21+'Tribune-Isl'!BU21</f>
        <v>4731</v>
      </c>
      <c r="AV21" s="46">
        <f>'Tribune-Khi'!BV21+'Tribune-Lhr'!BV21+'Tribune-Isl'!BV21</f>
        <v>5658</v>
      </c>
      <c r="AW21" s="46">
        <f>'Tribune-Khi'!BW21+'Tribune-Lhr'!BW21+'Tribune-Isl'!BW21</f>
        <v>8137</v>
      </c>
      <c r="AX21" s="46">
        <f>'Tribune-Khi'!BX21+'Tribune-Lhr'!BX21+'Tribune-Isl'!BX21</f>
        <v>6021</v>
      </c>
      <c r="AY21" s="46">
        <f>'Tribune-Khi'!BY21+'Tribune-Lhr'!BY21+'Tribune-Isl'!BY21</f>
        <v>5079</v>
      </c>
      <c r="AZ21" s="46">
        <f>'Tribune-Khi'!BZ21+'Tribune-Lhr'!BZ21+'Tribune-Isl'!BZ21</f>
        <v>8849</v>
      </c>
      <c r="BA21" s="46">
        <f>'Tribune-Khi'!CA21+'Tribune-Lhr'!CA21+'Tribune-Isl'!CA21</f>
        <v>5580</v>
      </c>
      <c r="BB21" s="46">
        <f>'Tribune-Khi'!CB21+'Tribune-Lhr'!CB21+'Tribune-Isl'!CB21</f>
        <v>7038</v>
      </c>
      <c r="BC21" s="46">
        <f>'Tribune-Khi'!CC21+'Tribune-Lhr'!CC21+'Tribune-Isl'!CC21</f>
        <v>8408</v>
      </c>
      <c r="BD21" s="46">
        <f>'Tribune-Khi'!CD21+'Tribune-Lhr'!CD21+'Tribune-Isl'!CD21</f>
        <v>5029</v>
      </c>
      <c r="BE21" s="46">
        <f>'Tribune-Khi'!CE21+'Tribune-Lhr'!CE21+'Tribune-Isl'!CE21</f>
        <v>9023</v>
      </c>
      <c r="BF21" s="46">
        <f>'Tribune-Khi'!CF21+'Tribune-Lhr'!CF21+'Tribune-Isl'!CF21</f>
        <v>17137</v>
      </c>
      <c r="BG21" s="46">
        <f>'Tribune-Khi'!CG21+'Tribune-Lhr'!CG21+'Tribune-Isl'!CG21</f>
        <v>9256</v>
      </c>
      <c r="BH21" s="46">
        <f>'Tribune-Khi'!CH21+'Tribune-Lhr'!CH21+'Tribune-Isl'!CH21</f>
        <v>4594</v>
      </c>
      <c r="BI21" s="46">
        <f>'Tribune-Khi'!CI21+'Tribune-Lhr'!CI21+'Tribune-Isl'!CI21</f>
        <v>5238</v>
      </c>
      <c r="BJ21" s="46">
        <f>'Tribune-Khi'!CJ21+'Tribune-Lhr'!CJ21+'Tribune-Isl'!CJ21</f>
        <v>3392</v>
      </c>
      <c r="BK21" s="46">
        <f>'Tribune-Khi'!CK21+'Tribune-Lhr'!CK21+'Tribune-Isl'!CK21</f>
        <v>5016</v>
      </c>
      <c r="BL21" s="46">
        <f>'Tribune-Khi'!CL21+'Tribune-Lhr'!CL21+'Tribune-Isl'!CL21</f>
        <v>5754</v>
      </c>
      <c r="BM21" s="46">
        <f>'Tribune-Khi'!CM21+'Tribune-Lhr'!CM21+'Tribune-Isl'!CM21</f>
        <v>3627</v>
      </c>
      <c r="BN21" s="46">
        <f>'Tribune-Khi'!CN21+'Tribune-Lhr'!CN21+'Tribune-Isl'!CN21</f>
        <v>7597</v>
      </c>
      <c r="BO21" s="46">
        <f>'Tribune-Khi'!CO21+'Tribune-Lhr'!CO21+'Tribune-Isl'!CO21</f>
        <v>2675</v>
      </c>
      <c r="BP21" s="46">
        <f>'Tribune-Khi'!CP21+'Tribune-Lhr'!CP21+'Tribune-Isl'!CP21</f>
        <v>4027</v>
      </c>
      <c r="BQ21" s="46">
        <f>'Tribune-Khi'!CQ21+'Tribune-Lhr'!CQ21+'Tribune-Isl'!CQ21</f>
        <v>5207</v>
      </c>
      <c r="BR21" s="46">
        <f>'Tribune-Khi'!CR21+'Tribune-Lhr'!CR21+'Tribune-Isl'!CR21</f>
        <v>12693</v>
      </c>
      <c r="BS21" s="46">
        <f>'Tribune-Khi'!CS21+'Tribune-Lhr'!CS21+'Tribune-Isl'!CS21</f>
        <v>7357</v>
      </c>
      <c r="BT21" s="46">
        <f>'Tribune-Khi'!CT21+'Tribune-Lhr'!CT21+'Tribune-Isl'!CT21</f>
        <v>7521</v>
      </c>
      <c r="BU21" s="46">
        <f>'Tribune-Khi'!CU21+'Tribune-Lhr'!CU21+'Tribune-Isl'!CU21</f>
        <v>4491</v>
      </c>
      <c r="BV21" s="46">
        <f>'Tribune-Khi'!CV21+'Tribune-Lhr'!CV21+'Tribune-Isl'!CV21</f>
        <v>4083</v>
      </c>
      <c r="BW21" s="46">
        <f>'Tribune-Khi'!CW21+'Tribune-Lhr'!CW21+'Tribune-Isl'!CW21</f>
        <v>9140</v>
      </c>
      <c r="BX21" s="46">
        <f>'Tribune-Khi'!CX21+'Tribune-Lhr'!CX21+'Tribune-Isl'!CX21</f>
        <v>6746</v>
      </c>
      <c r="BY21" s="46">
        <f>'Tribune-Khi'!CY21+'Tribune-Lhr'!CY21+'Tribune-Isl'!CY21</f>
        <v>7268</v>
      </c>
      <c r="BZ21" s="46">
        <f>'Tribune-Khi'!CZ21+'Tribune-Lhr'!CZ21+'Tribune-Isl'!CZ21</f>
        <v>14409</v>
      </c>
      <c r="CA21" s="46">
        <f>'Tribune-Khi'!DA21+'Tribune-Lhr'!DA21+'Tribune-Isl'!DA21</f>
        <v>3780</v>
      </c>
      <c r="CB21" s="46">
        <f>'Tribune-Khi'!DB21+'Tribune-Lhr'!DB21+'Tribune-Isl'!DB21</f>
        <v>4240</v>
      </c>
      <c r="CC21" s="46">
        <f>'Tribune-Khi'!DC21+'Tribune-Lhr'!DC21+'Tribune-Isl'!DC21</f>
        <v>8157</v>
      </c>
      <c r="CD21" s="46">
        <f>'Tribune-Khi'!DD21+'Tribune-Lhr'!DD21+'Tribune-Isl'!DD21</f>
        <v>30181</v>
      </c>
      <c r="CE21" s="46">
        <f>'Tribune-Khi'!DE21+'Tribune-Lhr'!DE21+'Tribune-Isl'!DE21</f>
        <v>10795</v>
      </c>
      <c r="CF21" s="46">
        <f>'Tribune-Khi'!DF21+'Tribune-Lhr'!DF21+'Tribune-Isl'!DF21</f>
        <v>11624</v>
      </c>
      <c r="CG21" s="46">
        <f>'Tribune-Khi'!DG21+'Tribune-Lhr'!DG21+'Tribune-Isl'!DG21</f>
        <v>1736</v>
      </c>
      <c r="CH21" s="46">
        <f>'Tribune-Khi'!DH21+'Tribune-Lhr'!DH21+'Tribune-Isl'!DH21</f>
        <v>1623</v>
      </c>
      <c r="CI21" s="46">
        <f>'Tribune-Khi'!DI21+'Tribune-Lhr'!DI21+'Tribune-Isl'!DI21</f>
        <v>7634</v>
      </c>
      <c r="CJ21" s="46">
        <f>'Tribune-Khi'!DJ21+'Tribune-Lhr'!DJ21+'Tribune-Isl'!DJ21</f>
        <v>5162</v>
      </c>
      <c r="CK21" s="46">
        <f>'Tribune-Khi'!DK21+'Tribune-Lhr'!DK21+'Tribune-Isl'!DK21</f>
        <v>4768</v>
      </c>
      <c r="CL21" s="46">
        <f>'Tribune-Khi'!DL21+'Tribune-Lhr'!DL21+'Tribune-Isl'!DL21</f>
        <v>8855</v>
      </c>
      <c r="CM21" s="46">
        <f>'Tribune-Khi'!DM21+'Tribune-Lhr'!DM21+'Tribune-Isl'!DM21</f>
        <v>3733</v>
      </c>
      <c r="CN21" s="46">
        <f>'Tribune-Khi'!DN21+'Tribune-Lhr'!DN21+'Tribune-Isl'!DN21</f>
        <v>6956</v>
      </c>
      <c r="CO21" s="46">
        <f>'Tribune-Khi'!DO21+'Tribune-Lhr'!DO21+'Tribune-Isl'!DO21</f>
        <v>8007</v>
      </c>
      <c r="CP21" s="46">
        <f>'Tribune-Khi'!DP21+'Tribune-Lhr'!DP21+'Tribune-Isl'!DP21</f>
        <v>31827</v>
      </c>
      <c r="CQ21" s="46">
        <f>'Tribune-Khi'!DQ21+'Tribune-Lhr'!DQ21+'Tribune-Isl'!DQ21</f>
        <v>11708</v>
      </c>
      <c r="CR21" s="46">
        <f>'Tribune-Khi'!DR21+'Tribune-Lhr'!DR21+'Tribune-Isl'!DR21</f>
        <v>10405</v>
      </c>
      <c r="CS21" s="46">
        <f>'Tribune-Khi'!DS21+'Tribune-Lhr'!DS21+'Tribune-Isl'!DS21</f>
        <v>8346</v>
      </c>
      <c r="CT21" s="46">
        <f>'Tribune-Khi'!DT21+'Tribune-Lhr'!DT21+'Tribune-Isl'!DT21</f>
        <v>6742</v>
      </c>
      <c r="CU21" s="46">
        <f>'Tribune-Khi'!DU21+'Tribune-Lhr'!DU21+'Tribune-Isl'!DU21</f>
        <v>11185</v>
      </c>
      <c r="CV21" s="46">
        <f>'Tribune-Khi'!DV21+'Tribune-Lhr'!DV21+'Tribune-Isl'!DV21</f>
        <v>11021</v>
      </c>
      <c r="CW21" s="46">
        <f>'Tribune-Khi'!DW21+'Tribune-Lhr'!DW21+'Tribune-Isl'!DW21</f>
        <v>7499</v>
      </c>
      <c r="CX21" s="46">
        <f>'Tribune-Khi'!DX21+'Tribune-Lhr'!DX21+'Tribune-Isl'!DX21</f>
        <v>8748</v>
      </c>
      <c r="CY21" s="349">
        <v>8748</v>
      </c>
      <c r="CZ21" s="349"/>
      <c r="DA21" s="59">
        <f ca="1">SUM(OFFSET(DA21,0,-1,):OFFSET(DA21,0,-12))</f>
        <v>124236</v>
      </c>
    </row>
    <row r="22" spans="1:122" ht="20.100000000000001" customHeight="1" outlineLevel="1" x14ac:dyDescent="0.2">
      <c r="A22" s="19"/>
      <c r="B22" s="58" t="s">
        <v>15</v>
      </c>
      <c r="C22" s="46">
        <f>'Tribune-Khi'!C22+'Tribune-Lhr'!C22+'Tribune-Isl'!C22</f>
        <v>151</v>
      </c>
      <c r="D22" s="46">
        <f>'Tribune-Khi'!D22+'Tribune-Lhr'!D22+'Tribune-Isl'!D22</f>
        <v>545</v>
      </c>
      <c r="E22" s="46">
        <f>'Tribune-Khi'!E22+'Tribune-Lhr'!E22+'Tribune-Isl'!E22</f>
        <v>816</v>
      </c>
      <c r="F22" s="46">
        <f>'Tribune-Khi'!F22+'Tribune-Lhr'!F22+'Tribune-Isl'!F22</f>
        <v>188</v>
      </c>
      <c r="G22" s="46">
        <f>'Tribune-Khi'!G22+'Tribune-Lhr'!G22+'Tribune-Isl'!G22</f>
        <v>434</v>
      </c>
      <c r="H22" s="46">
        <f>'Tribune-Khi'!H22+'Tribune-Lhr'!H22+'Tribune-Isl'!H22</f>
        <v>1374</v>
      </c>
      <c r="I22" s="46">
        <f>'Tribune-Khi'!I22+'Tribune-Lhr'!I22+'Tribune-Isl'!I22</f>
        <v>1500</v>
      </c>
      <c r="J22" s="46">
        <f>'Tribune-Khi'!J22+'Tribune-Lhr'!J22+'Tribune-Isl'!J22</f>
        <v>626</v>
      </c>
      <c r="K22" s="46">
        <f>'Tribune-Khi'!K22+'Tribune-Lhr'!K22+'Tribune-Isl'!K22</f>
        <v>856</v>
      </c>
      <c r="L22" s="46">
        <f>'Tribune-Khi'!L22+'Tribune-Lhr'!L22+'Tribune-Isl'!L22</f>
        <v>298</v>
      </c>
      <c r="M22" s="46">
        <f>'Tribune-Khi'!M22+'Tribune-Lhr'!M22+'Tribune-Isl'!M22</f>
        <v>504</v>
      </c>
      <c r="N22" s="46">
        <f>'Tribune-Khi'!N22+'Tribune-Lhr'!N22+'Tribune-Isl'!N22</f>
        <v>450</v>
      </c>
      <c r="O22" s="46">
        <f>'Tribune-Khi'!O22+'Tribune-Lhr'!O22+'Tribune-Isl'!O22</f>
        <v>646</v>
      </c>
      <c r="P22" s="46">
        <f>'Tribune-Khi'!P22+'Tribune-Lhr'!P22+'Tribune-Isl'!P22</f>
        <v>440</v>
      </c>
      <c r="Q22" s="46">
        <f>'Tribune-Khi'!Q22+'Tribune-Lhr'!Q22+'Tribune-Isl'!Q22</f>
        <v>130</v>
      </c>
      <c r="R22" s="46">
        <f>'Tribune-Khi'!R22+'Tribune-Lhr'!R22+'Tribune-Isl'!R22</f>
        <v>180</v>
      </c>
      <c r="S22" s="46">
        <f>'Tribune-Khi'!S22+'Tribune-Lhr'!S22+'Tribune-Isl'!S22</f>
        <v>190</v>
      </c>
      <c r="T22" s="46">
        <f>'Tribune-Khi'!T22+'Tribune-Lhr'!T22+'Tribune-Isl'!T22</f>
        <v>1388</v>
      </c>
      <c r="U22" s="46">
        <f>'Tribune-Khi'!U22+'Tribune-Lhr'!U22+'Tribune-Isl'!U22</f>
        <v>1410</v>
      </c>
      <c r="V22" s="46">
        <f>'Tribune-Khi'!V22+'Tribune-Lhr'!V22+'Tribune-Isl'!V22</f>
        <v>838</v>
      </c>
      <c r="W22" s="46">
        <f>'Tribune-Khi'!W22+'Tribune-Lhr'!W22+'Tribune-Isl'!W22</f>
        <v>0</v>
      </c>
      <c r="X22" s="46">
        <f>'Tribune-Khi'!X22+'Tribune-Lhr'!X22+'Tribune-Isl'!X22</f>
        <v>432</v>
      </c>
      <c r="Y22" s="46">
        <f>'Tribune-Khi'!Y22+'Tribune-Lhr'!Y22+'Tribune-Isl'!Y22</f>
        <v>391</v>
      </c>
      <c r="Z22" s="46">
        <f>'Tribune-Khi'!AZ22+'Tribune-Lhr'!AZ22+'Tribune-Isl'!AZ22</f>
        <v>516</v>
      </c>
      <c r="AA22" s="46">
        <f>'Tribune-Khi'!BA22+'Tribune-Lhr'!BA22+'Tribune-Isl'!BA22</f>
        <v>843</v>
      </c>
      <c r="AB22" s="46">
        <f>'Tribune-Khi'!BB22+'Tribune-Lhr'!BB22+'Tribune-Isl'!BB22</f>
        <v>270</v>
      </c>
      <c r="AC22" s="46">
        <f>'Tribune-Khi'!BC22+'Tribune-Lhr'!BC22+'Tribune-Isl'!BC22</f>
        <v>892</v>
      </c>
      <c r="AD22" s="46">
        <f>'Tribune-Khi'!BD22+'Tribune-Lhr'!BD22+'Tribune-Isl'!BD22</f>
        <v>621</v>
      </c>
      <c r="AE22" s="46">
        <f>'Tribune-Khi'!BE22+'Tribune-Lhr'!BE22+'Tribune-Isl'!BE22</f>
        <v>794</v>
      </c>
      <c r="AF22" s="46">
        <f>'Tribune-Khi'!BF22+'Tribune-Lhr'!BF22+'Tribune-Isl'!BF22</f>
        <v>1327</v>
      </c>
      <c r="AG22" s="46">
        <f>'Tribune-Khi'!BG22+'Tribune-Lhr'!BG22+'Tribune-Isl'!BG22</f>
        <v>960</v>
      </c>
      <c r="AH22" s="46">
        <f>'Tribune-Khi'!BH22+'Tribune-Lhr'!BH22+'Tribune-Isl'!BH22</f>
        <v>54</v>
      </c>
      <c r="AI22" s="46">
        <f>'Tribune-Khi'!BI22+'Tribune-Lhr'!BI22+'Tribune-Isl'!BI22</f>
        <v>544</v>
      </c>
      <c r="AJ22" s="46">
        <f>'Tribune-Khi'!BJ22+'Tribune-Lhr'!BJ22+'Tribune-Isl'!BJ22</f>
        <v>629</v>
      </c>
      <c r="AK22" s="46">
        <f>'Tribune-Khi'!BK22+'Tribune-Lhr'!BK22+'Tribune-Isl'!BK22</f>
        <v>116</v>
      </c>
      <c r="AL22" s="46">
        <f>'Tribune-Khi'!BL22+'Tribune-Lhr'!BL22+'Tribune-Isl'!BL22</f>
        <v>478</v>
      </c>
      <c r="AM22" s="46">
        <f>'Tribune-Khi'!BM22+'Tribune-Lhr'!BM22+'Tribune-Isl'!BM22</f>
        <v>72</v>
      </c>
      <c r="AN22" s="46">
        <f>'Tribune-Khi'!BN22+'Tribune-Lhr'!BN22+'Tribune-Isl'!BN22</f>
        <v>50</v>
      </c>
      <c r="AO22" s="46">
        <f>'Tribune-Khi'!BO22+'Tribune-Lhr'!BO22+'Tribune-Isl'!BO22</f>
        <v>120</v>
      </c>
      <c r="AP22" s="46">
        <f>'Tribune-Khi'!BP22+'Tribune-Lhr'!BP22+'Tribune-Isl'!BP22</f>
        <v>284</v>
      </c>
      <c r="AQ22" s="46">
        <f>'Tribune-Khi'!BQ22+'Tribune-Lhr'!BQ22+'Tribune-Isl'!BQ22</f>
        <v>148</v>
      </c>
      <c r="AR22" s="46">
        <f>'Tribune-Khi'!BR22+'Tribune-Lhr'!BR22+'Tribune-Isl'!BR22</f>
        <v>64</v>
      </c>
      <c r="AS22" s="46">
        <f>'Tribune-Khi'!BS22+'Tribune-Lhr'!BS22+'Tribune-Isl'!BS22</f>
        <v>542</v>
      </c>
      <c r="AT22" s="46">
        <f>'Tribune-Khi'!BT22+'Tribune-Lhr'!BT22+'Tribune-Isl'!BT22</f>
        <v>1838</v>
      </c>
      <c r="AU22" s="46">
        <f>'Tribune-Khi'!BU22+'Tribune-Lhr'!BU22+'Tribune-Isl'!BU22</f>
        <v>45</v>
      </c>
      <c r="AV22" s="46">
        <f>'Tribune-Khi'!BV22+'Tribune-Lhr'!BV22+'Tribune-Isl'!BV22</f>
        <v>0</v>
      </c>
      <c r="AW22" s="46">
        <f>'Tribune-Khi'!BW22+'Tribune-Lhr'!BW22+'Tribune-Isl'!BW22</f>
        <v>20</v>
      </c>
      <c r="AX22" s="46">
        <f>'Tribune-Khi'!BX22+'Tribune-Lhr'!BX22+'Tribune-Isl'!BX22</f>
        <v>0</v>
      </c>
      <c r="AY22" s="46">
        <f>'Tribune-Khi'!BY22+'Tribune-Lhr'!BY22+'Tribune-Isl'!BY22</f>
        <v>360</v>
      </c>
      <c r="AZ22" s="46">
        <f>'Tribune-Khi'!BZ22+'Tribune-Lhr'!BZ22+'Tribune-Isl'!BZ22</f>
        <v>156</v>
      </c>
      <c r="BA22" s="46">
        <f>'Tribune-Khi'!CA22+'Tribune-Lhr'!CA22+'Tribune-Isl'!CA22</f>
        <v>140</v>
      </c>
      <c r="BB22" s="46">
        <f>'Tribune-Khi'!CB22+'Tribune-Lhr'!CB22+'Tribune-Isl'!CB22</f>
        <v>175</v>
      </c>
      <c r="BC22" s="46">
        <f>'Tribune-Khi'!CC22+'Tribune-Lhr'!CC22+'Tribune-Isl'!CC22</f>
        <v>105</v>
      </c>
      <c r="BD22" s="46">
        <f>'Tribune-Khi'!CD22+'Tribune-Lhr'!CD22+'Tribune-Isl'!CD22</f>
        <v>0</v>
      </c>
      <c r="BE22" s="46">
        <f>'Tribune-Khi'!CE22+'Tribune-Lhr'!CE22+'Tribune-Isl'!CE22</f>
        <v>144</v>
      </c>
      <c r="BF22" s="46">
        <f>'Tribune-Khi'!CF22+'Tribune-Lhr'!CF22+'Tribune-Isl'!CF22</f>
        <v>75</v>
      </c>
      <c r="BG22" s="46">
        <f>'Tribune-Khi'!CG22+'Tribune-Lhr'!CG22+'Tribune-Isl'!CG22</f>
        <v>141</v>
      </c>
      <c r="BH22" s="46">
        <f>'Tribune-Khi'!CH22+'Tribune-Lhr'!CH22+'Tribune-Isl'!CH22</f>
        <v>230</v>
      </c>
      <c r="BI22" s="46">
        <f>'Tribune-Khi'!CI22+'Tribune-Lhr'!CI22+'Tribune-Isl'!CI22</f>
        <v>60</v>
      </c>
      <c r="BJ22" s="46">
        <f>'Tribune-Khi'!CJ22+'Tribune-Lhr'!CJ22+'Tribune-Isl'!CJ22</f>
        <v>0</v>
      </c>
      <c r="BK22" s="46">
        <f>'Tribune-Khi'!CK22+'Tribune-Lhr'!CK22+'Tribune-Isl'!CK22</f>
        <v>28</v>
      </c>
      <c r="BL22" s="46">
        <f>'Tribune-Khi'!CL22+'Tribune-Lhr'!CL22+'Tribune-Isl'!CL22</f>
        <v>114</v>
      </c>
      <c r="BM22" s="46">
        <f>'Tribune-Khi'!CM22+'Tribune-Lhr'!CM22+'Tribune-Isl'!CM22</f>
        <v>240</v>
      </c>
      <c r="BN22" s="46">
        <f>'Tribune-Khi'!CN22+'Tribune-Lhr'!CN22+'Tribune-Isl'!CN22</f>
        <v>176</v>
      </c>
      <c r="BO22" s="46">
        <f>'Tribune-Khi'!CO22+'Tribune-Lhr'!CO22+'Tribune-Isl'!CO22</f>
        <v>922</v>
      </c>
      <c r="BP22" s="46">
        <f>'Tribune-Khi'!CP22+'Tribune-Lhr'!CP22+'Tribune-Isl'!CP22</f>
        <v>1698</v>
      </c>
      <c r="BQ22" s="46">
        <f>'Tribune-Khi'!CQ22+'Tribune-Lhr'!CQ22+'Tribune-Isl'!CQ22</f>
        <v>216</v>
      </c>
      <c r="BR22" s="46">
        <f>'Tribune-Khi'!CR22+'Tribune-Lhr'!CR22+'Tribune-Isl'!CR22</f>
        <v>138</v>
      </c>
      <c r="BS22" s="46">
        <f>'Tribune-Khi'!CS22+'Tribune-Lhr'!CS22+'Tribune-Isl'!CS22</f>
        <v>231</v>
      </c>
      <c r="BT22" s="46">
        <f>'Tribune-Khi'!CT22+'Tribune-Lhr'!CT22+'Tribune-Isl'!CT22</f>
        <v>344</v>
      </c>
      <c r="BU22" s="46">
        <f>'Tribune-Khi'!CU22+'Tribune-Lhr'!CU22+'Tribune-Isl'!CU22</f>
        <v>444</v>
      </c>
      <c r="BV22" s="46">
        <f>'Tribune-Khi'!CV22+'Tribune-Lhr'!CV22+'Tribune-Isl'!CV22</f>
        <v>353</v>
      </c>
      <c r="BW22" s="46">
        <f>'Tribune-Khi'!CW22+'Tribune-Lhr'!CW22+'Tribune-Isl'!CW22</f>
        <v>360</v>
      </c>
      <c r="BX22" s="46">
        <f>'Tribune-Khi'!CX22+'Tribune-Lhr'!CX22+'Tribune-Isl'!CX22</f>
        <v>90</v>
      </c>
      <c r="BY22" s="46">
        <f>'Tribune-Khi'!CY22+'Tribune-Lhr'!CY22+'Tribune-Isl'!CY22</f>
        <v>84</v>
      </c>
      <c r="BZ22" s="46">
        <f>'Tribune-Khi'!CZ22+'Tribune-Lhr'!CZ22+'Tribune-Isl'!CZ22</f>
        <v>817</v>
      </c>
      <c r="CA22" s="46">
        <f>'Tribune-Khi'!DA22+'Tribune-Lhr'!DA22+'Tribune-Isl'!DA22</f>
        <v>92</v>
      </c>
      <c r="CB22" s="46">
        <f>'Tribune-Khi'!DB22+'Tribune-Lhr'!DB22+'Tribune-Isl'!DB22</f>
        <v>512</v>
      </c>
      <c r="CC22" s="46">
        <f>'Tribune-Khi'!DC22+'Tribune-Lhr'!DC22+'Tribune-Isl'!DC22</f>
        <v>798</v>
      </c>
      <c r="CD22" s="46">
        <f>'Tribune-Khi'!DD22+'Tribune-Lhr'!DD22+'Tribune-Isl'!DD22</f>
        <v>27</v>
      </c>
      <c r="CE22" s="46">
        <f>'Tribune-Khi'!DE22+'Tribune-Lhr'!DE22+'Tribune-Isl'!DE22</f>
        <v>0</v>
      </c>
      <c r="CF22" s="46">
        <f>'Tribune-Khi'!DF22+'Tribune-Lhr'!DF22+'Tribune-Isl'!DF22</f>
        <v>108</v>
      </c>
      <c r="CG22" s="46">
        <f>'Tribune-Khi'!DG22+'Tribune-Lhr'!DG22+'Tribune-Isl'!DG22</f>
        <v>42</v>
      </c>
      <c r="CH22" s="46">
        <f>'Tribune-Khi'!DH22+'Tribune-Lhr'!DH22+'Tribune-Isl'!DH22</f>
        <v>42</v>
      </c>
      <c r="CI22" s="46">
        <f>'Tribune-Khi'!DI22+'Tribune-Lhr'!DI22+'Tribune-Isl'!DI22</f>
        <v>0</v>
      </c>
      <c r="CJ22" s="46">
        <f>'Tribune-Khi'!DJ22+'Tribune-Lhr'!DJ22+'Tribune-Isl'!DJ22</f>
        <v>173</v>
      </c>
      <c r="CK22" s="46">
        <f>'Tribune-Khi'!DK22+'Tribune-Lhr'!DK22+'Tribune-Isl'!DK22</f>
        <v>140</v>
      </c>
      <c r="CL22" s="46">
        <f>'Tribune-Khi'!DL22+'Tribune-Lhr'!DL22+'Tribune-Isl'!DL22</f>
        <v>480</v>
      </c>
      <c r="CM22" s="46">
        <f>'Tribune-Khi'!DM22+'Tribune-Lhr'!DM22+'Tribune-Isl'!DM22</f>
        <v>816</v>
      </c>
      <c r="CN22" s="46">
        <f>'Tribune-Khi'!DN22+'Tribune-Lhr'!DN22+'Tribune-Isl'!DN22</f>
        <v>774</v>
      </c>
      <c r="CO22" s="46">
        <f>'Tribune-Khi'!DO22+'Tribune-Lhr'!DO22+'Tribune-Isl'!DO22</f>
        <v>582</v>
      </c>
      <c r="CP22" s="46">
        <f>'Tribune-Khi'!DP22+'Tribune-Lhr'!DP22+'Tribune-Isl'!DP22</f>
        <v>132</v>
      </c>
      <c r="CQ22" s="46">
        <f>'Tribune-Khi'!DQ22+'Tribune-Lhr'!DQ22+'Tribune-Isl'!DQ22</f>
        <v>420</v>
      </c>
      <c r="CR22" s="46">
        <f>'Tribune-Khi'!DR22+'Tribune-Lhr'!DR22+'Tribune-Isl'!DR22</f>
        <v>181</v>
      </c>
      <c r="CS22" s="46">
        <f>'Tribune-Khi'!DS22+'Tribune-Lhr'!DS22+'Tribune-Isl'!DS22</f>
        <v>222</v>
      </c>
      <c r="CT22" s="46">
        <f>'Tribune-Khi'!DT22+'Tribune-Lhr'!DT22+'Tribune-Isl'!DT22</f>
        <v>177</v>
      </c>
      <c r="CU22" s="46">
        <f>'Tribune-Khi'!DU22+'Tribune-Lhr'!DU22+'Tribune-Isl'!DU22</f>
        <v>267</v>
      </c>
      <c r="CV22" s="46">
        <f>'Tribune-Khi'!DV22+'Tribune-Lhr'!DV22+'Tribune-Isl'!DV22</f>
        <v>0</v>
      </c>
      <c r="CW22" s="46">
        <f>'Tribune-Khi'!DW22+'Tribune-Lhr'!DW22+'Tribune-Isl'!DW22</f>
        <v>51</v>
      </c>
      <c r="CX22" s="46">
        <f>'Tribune-Khi'!DX22+'Tribune-Lhr'!DX22+'Tribune-Isl'!DX22</f>
        <v>42</v>
      </c>
      <c r="CY22" s="349">
        <v>42</v>
      </c>
      <c r="CZ22" s="349"/>
      <c r="DA22" s="59">
        <f ca="1">SUM(OFFSET(DA22,0,-1,):OFFSET(DA22,0,-12))</f>
        <v>2116</v>
      </c>
    </row>
    <row r="23" spans="1:122" ht="20.100000000000001" customHeight="1" outlineLevel="1" x14ac:dyDescent="0.2">
      <c r="A23" s="19"/>
      <c r="B23" s="60" t="s">
        <v>27</v>
      </c>
      <c r="C23" s="46">
        <f>'Tribune-Khi'!C23+'Tribune-Lhr'!C23+'Tribune-Isl'!C23</f>
        <v>1829</v>
      </c>
      <c r="D23" s="46">
        <f>'Tribune-Khi'!D23+'Tribune-Lhr'!D23+'Tribune-Isl'!D23</f>
        <v>1491</v>
      </c>
      <c r="E23" s="46">
        <f>'Tribune-Khi'!E23+'Tribune-Lhr'!E23+'Tribune-Isl'!E23</f>
        <v>5233</v>
      </c>
      <c r="F23" s="46">
        <f>'Tribune-Khi'!F23+'Tribune-Lhr'!F23+'Tribune-Isl'!F23</f>
        <v>1843</v>
      </c>
      <c r="G23" s="46">
        <f>'Tribune-Khi'!G23+'Tribune-Lhr'!G23+'Tribune-Isl'!G23</f>
        <v>1352</v>
      </c>
      <c r="H23" s="46">
        <f>'Tribune-Khi'!H23+'Tribune-Lhr'!H23+'Tribune-Isl'!H23</f>
        <v>1322</v>
      </c>
      <c r="I23" s="46">
        <f>'Tribune-Khi'!I23+'Tribune-Lhr'!I23+'Tribune-Isl'!I23</f>
        <v>3472</v>
      </c>
      <c r="J23" s="46">
        <f>'Tribune-Khi'!J23+'Tribune-Lhr'!J23+'Tribune-Isl'!J23</f>
        <v>2947</v>
      </c>
      <c r="K23" s="46">
        <f>'Tribune-Khi'!K23+'Tribune-Lhr'!K23+'Tribune-Isl'!K23</f>
        <v>1115</v>
      </c>
      <c r="L23" s="46">
        <f>'Tribune-Khi'!L23+'Tribune-Lhr'!L23+'Tribune-Isl'!L23</f>
        <v>662</v>
      </c>
      <c r="M23" s="46">
        <f>'Tribune-Khi'!M23+'Tribune-Lhr'!M23+'Tribune-Isl'!M23</f>
        <v>2244</v>
      </c>
      <c r="N23" s="46">
        <f>'Tribune-Khi'!N23+'Tribune-Lhr'!N23+'Tribune-Isl'!N23</f>
        <v>3969</v>
      </c>
      <c r="O23" s="46">
        <f>'Tribune-Khi'!O23+'Tribune-Lhr'!O23+'Tribune-Isl'!O23</f>
        <v>1960</v>
      </c>
      <c r="P23" s="46">
        <f>'Tribune-Khi'!P23+'Tribune-Lhr'!P23+'Tribune-Isl'!P23</f>
        <v>2930</v>
      </c>
      <c r="Q23" s="46">
        <f>'Tribune-Khi'!Q23+'Tribune-Lhr'!Q23+'Tribune-Isl'!Q23</f>
        <v>1494</v>
      </c>
      <c r="R23" s="46">
        <f>'Tribune-Khi'!R23+'Tribune-Lhr'!R23+'Tribune-Isl'!R23</f>
        <v>2676</v>
      </c>
      <c r="S23" s="46">
        <f>'Tribune-Khi'!S23+'Tribune-Lhr'!S23+'Tribune-Isl'!S23</f>
        <v>1492</v>
      </c>
      <c r="T23" s="46">
        <f>'Tribune-Khi'!T23+'Tribune-Lhr'!T23+'Tribune-Isl'!T23</f>
        <v>223</v>
      </c>
      <c r="U23" s="46">
        <f>'Tribune-Khi'!U23+'Tribune-Lhr'!U23+'Tribune-Isl'!U23</f>
        <v>1096</v>
      </c>
      <c r="V23" s="46">
        <f>'Tribune-Khi'!V23+'Tribune-Lhr'!V23+'Tribune-Isl'!V23</f>
        <v>1188</v>
      </c>
      <c r="W23" s="46">
        <f>'Tribune-Khi'!W23+'Tribune-Lhr'!W23+'Tribune-Isl'!W23</f>
        <v>1365</v>
      </c>
      <c r="X23" s="46">
        <f>'Tribune-Khi'!X23+'Tribune-Lhr'!X23+'Tribune-Isl'!X23</f>
        <v>696</v>
      </c>
      <c r="Y23" s="46">
        <f>'Tribune-Khi'!Y23+'Tribune-Lhr'!Y23+'Tribune-Isl'!Y23</f>
        <v>558</v>
      </c>
      <c r="Z23" s="46">
        <f>'Tribune-Khi'!AZ23+'Tribune-Lhr'!AZ23+'Tribune-Isl'!AZ23</f>
        <v>3085</v>
      </c>
      <c r="AA23" s="46">
        <f>'Tribune-Khi'!BA23+'Tribune-Lhr'!BA23+'Tribune-Isl'!BA23</f>
        <v>1758</v>
      </c>
      <c r="AB23" s="46">
        <f>'Tribune-Khi'!BB23+'Tribune-Lhr'!BB23+'Tribune-Isl'!BB23</f>
        <v>2146</v>
      </c>
      <c r="AC23" s="46">
        <f>'Tribune-Khi'!BC23+'Tribune-Lhr'!BC23+'Tribune-Isl'!BC23</f>
        <v>410</v>
      </c>
      <c r="AD23" s="46">
        <f>'Tribune-Khi'!BD23+'Tribune-Lhr'!BD23+'Tribune-Isl'!BD23</f>
        <v>879</v>
      </c>
      <c r="AE23" s="46">
        <f>'Tribune-Khi'!BE23+'Tribune-Lhr'!BE23+'Tribune-Isl'!BE23</f>
        <v>1506</v>
      </c>
      <c r="AF23" s="46">
        <f>'Tribune-Khi'!BF23+'Tribune-Lhr'!BF23+'Tribune-Isl'!BF23</f>
        <v>910</v>
      </c>
      <c r="AG23" s="46">
        <f>'Tribune-Khi'!BG23+'Tribune-Lhr'!BG23+'Tribune-Isl'!BG23</f>
        <v>120</v>
      </c>
      <c r="AH23" s="46">
        <f>'Tribune-Khi'!BH23+'Tribune-Lhr'!BH23+'Tribune-Isl'!BH23</f>
        <v>919</v>
      </c>
      <c r="AI23" s="46">
        <f>'Tribune-Khi'!BI23+'Tribune-Lhr'!BI23+'Tribune-Isl'!BI23</f>
        <v>1809</v>
      </c>
      <c r="AJ23" s="46">
        <f>'Tribune-Khi'!BJ23+'Tribune-Lhr'!BJ23+'Tribune-Isl'!BJ23</f>
        <v>928</v>
      </c>
      <c r="AK23" s="46">
        <f>'Tribune-Khi'!BK23+'Tribune-Lhr'!BK23+'Tribune-Isl'!BK23</f>
        <v>190</v>
      </c>
      <c r="AL23" s="46">
        <f>'Tribune-Khi'!BL23+'Tribune-Lhr'!BL23+'Tribune-Isl'!BL23</f>
        <v>278</v>
      </c>
      <c r="AM23" s="46">
        <f>'Tribune-Khi'!BM23+'Tribune-Lhr'!BM23+'Tribune-Isl'!BM23</f>
        <v>464</v>
      </c>
      <c r="AN23" s="46">
        <f>'Tribune-Khi'!BN23+'Tribune-Lhr'!BN23+'Tribune-Isl'!BN23</f>
        <v>260</v>
      </c>
      <c r="AO23" s="46">
        <f>'Tribune-Khi'!BO23+'Tribune-Lhr'!BO23+'Tribune-Isl'!BO23</f>
        <v>142</v>
      </c>
      <c r="AP23" s="46">
        <f>'Tribune-Khi'!BP23+'Tribune-Lhr'!BP23+'Tribune-Isl'!BP23</f>
        <v>368</v>
      </c>
      <c r="AQ23" s="46">
        <f>'Tribune-Khi'!BQ23+'Tribune-Lhr'!BQ23+'Tribune-Isl'!BQ23</f>
        <v>96</v>
      </c>
      <c r="AR23" s="46">
        <f>'Tribune-Khi'!BR23+'Tribune-Lhr'!BR23+'Tribune-Isl'!BR23</f>
        <v>1216</v>
      </c>
      <c r="AS23" s="46">
        <f>'Tribune-Khi'!BS23+'Tribune-Lhr'!BS23+'Tribune-Isl'!BS23</f>
        <v>2298</v>
      </c>
      <c r="AT23" s="46">
        <f>'Tribune-Khi'!BT23+'Tribune-Lhr'!BT23+'Tribune-Isl'!BT23</f>
        <v>2328</v>
      </c>
      <c r="AU23" s="46">
        <f>'Tribune-Khi'!BU23+'Tribune-Lhr'!BU23+'Tribune-Isl'!BU23</f>
        <v>2326</v>
      </c>
      <c r="AV23" s="46">
        <f>'Tribune-Khi'!BV23+'Tribune-Lhr'!BV23+'Tribune-Isl'!BV23</f>
        <v>107</v>
      </c>
      <c r="AW23" s="46">
        <f>'Tribune-Khi'!BW23+'Tribune-Lhr'!BW23+'Tribune-Isl'!BW23</f>
        <v>1164</v>
      </c>
      <c r="AX23" s="46">
        <f>'Tribune-Khi'!BX23+'Tribune-Lhr'!BX23+'Tribune-Isl'!BX23</f>
        <v>614</v>
      </c>
      <c r="AY23" s="46">
        <f>'Tribune-Khi'!BY23+'Tribune-Lhr'!BY23+'Tribune-Isl'!BY23</f>
        <v>908</v>
      </c>
      <c r="AZ23" s="46">
        <f>'Tribune-Khi'!BZ23+'Tribune-Lhr'!BZ23+'Tribune-Isl'!BZ23</f>
        <v>405</v>
      </c>
      <c r="BA23" s="46">
        <f>'Tribune-Khi'!CA23+'Tribune-Lhr'!CA23+'Tribune-Isl'!CA23</f>
        <v>432</v>
      </c>
      <c r="BB23" s="46">
        <f>'Tribune-Khi'!CB23+'Tribune-Lhr'!CB23+'Tribune-Isl'!CB23</f>
        <v>182</v>
      </c>
      <c r="BC23" s="46">
        <f>'Tribune-Khi'!CC23+'Tribune-Lhr'!CC23+'Tribune-Isl'!CC23</f>
        <v>872</v>
      </c>
      <c r="BD23" s="46">
        <f>'Tribune-Khi'!CD23+'Tribune-Lhr'!CD23+'Tribune-Isl'!CD23</f>
        <v>1388</v>
      </c>
      <c r="BE23" s="46">
        <f>'Tribune-Khi'!CE23+'Tribune-Lhr'!CE23+'Tribune-Isl'!CE23</f>
        <v>432</v>
      </c>
      <c r="BF23" s="46">
        <f>'Tribune-Khi'!CF23+'Tribune-Lhr'!CF23+'Tribune-Isl'!CF23</f>
        <v>1548</v>
      </c>
      <c r="BG23" s="46">
        <f>'Tribune-Khi'!CG23+'Tribune-Lhr'!CG23+'Tribune-Isl'!CG23</f>
        <v>895</v>
      </c>
      <c r="BH23" s="46">
        <f>'Tribune-Khi'!CH23+'Tribune-Lhr'!CH23+'Tribune-Isl'!CH23</f>
        <v>894</v>
      </c>
      <c r="BI23" s="46">
        <f>'Tribune-Khi'!CI23+'Tribune-Lhr'!CI23+'Tribune-Isl'!CI23</f>
        <v>100</v>
      </c>
      <c r="BJ23" s="46">
        <f>'Tribune-Khi'!CJ23+'Tribune-Lhr'!CJ23+'Tribune-Isl'!CJ23</f>
        <v>850</v>
      </c>
      <c r="BK23" s="46">
        <f>'Tribune-Khi'!CK23+'Tribune-Lhr'!CK23+'Tribune-Isl'!CK23</f>
        <v>728</v>
      </c>
      <c r="BL23" s="46">
        <f>'Tribune-Khi'!CL23+'Tribune-Lhr'!CL23+'Tribune-Isl'!CL23</f>
        <v>293</v>
      </c>
      <c r="BM23" s="46">
        <f>'Tribune-Khi'!CM23+'Tribune-Lhr'!CM23+'Tribune-Isl'!CM23</f>
        <v>1023</v>
      </c>
      <c r="BN23" s="46">
        <f>'Tribune-Khi'!CN23+'Tribune-Lhr'!CN23+'Tribune-Isl'!CN23</f>
        <v>252</v>
      </c>
      <c r="BO23" s="46">
        <f>'Tribune-Khi'!CO23+'Tribune-Lhr'!CO23+'Tribune-Isl'!CO23</f>
        <v>74</v>
      </c>
      <c r="BP23" s="46">
        <f>'Tribune-Khi'!CP23+'Tribune-Lhr'!CP23+'Tribune-Isl'!CP23</f>
        <v>492</v>
      </c>
      <c r="BQ23" s="46">
        <f>'Tribune-Khi'!CQ23+'Tribune-Lhr'!CQ23+'Tribune-Isl'!CQ23</f>
        <v>556</v>
      </c>
      <c r="BR23" s="46">
        <f>'Tribune-Khi'!CR23+'Tribune-Lhr'!CR23+'Tribune-Isl'!CR23</f>
        <v>3780</v>
      </c>
      <c r="BS23" s="46">
        <f>'Tribune-Khi'!CS23+'Tribune-Lhr'!CS23+'Tribune-Isl'!CS23</f>
        <v>432</v>
      </c>
      <c r="BT23" s="46">
        <f>'Tribune-Khi'!CT23+'Tribune-Lhr'!CT23+'Tribune-Isl'!CT23</f>
        <v>1337</v>
      </c>
      <c r="BU23" s="46">
        <f>'Tribune-Khi'!CU23+'Tribune-Lhr'!CU23+'Tribune-Isl'!CU23</f>
        <v>727</v>
      </c>
      <c r="BV23" s="46">
        <f>'Tribune-Khi'!CV23+'Tribune-Lhr'!CV23+'Tribune-Isl'!CV23</f>
        <v>252</v>
      </c>
      <c r="BW23" s="46">
        <f>'Tribune-Khi'!CW23+'Tribune-Lhr'!CW23+'Tribune-Isl'!CW23</f>
        <v>1612</v>
      </c>
      <c r="BX23" s="46">
        <f>'Tribune-Khi'!CX23+'Tribune-Lhr'!CX23+'Tribune-Isl'!CX23</f>
        <v>496</v>
      </c>
      <c r="BY23" s="46">
        <f>'Tribune-Khi'!CY23+'Tribune-Lhr'!CY23+'Tribune-Isl'!CY23</f>
        <v>402</v>
      </c>
      <c r="BZ23" s="46">
        <f>'Tribune-Khi'!CZ23+'Tribune-Lhr'!CZ23+'Tribune-Isl'!CZ23</f>
        <v>1142</v>
      </c>
      <c r="CA23" s="46">
        <f>'Tribune-Khi'!DA23+'Tribune-Lhr'!DA23+'Tribune-Isl'!DA23</f>
        <v>1229</v>
      </c>
      <c r="CB23" s="46">
        <f>'Tribune-Khi'!DB23+'Tribune-Lhr'!DB23+'Tribune-Isl'!DB23</f>
        <v>718</v>
      </c>
      <c r="CC23" s="46">
        <f>'Tribune-Khi'!DC23+'Tribune-Lhr'!DC23+'Tribune-Isl'!DC23</f>
        <v>200</v>
      </c>
      <c r="CD23" s="46">
        <f>'Tribune-Khi'!DD23+'Tribune-Lhr'!DD23+'Tribune-Isl'!DD23</f>
        <v>44</v>
      </c>
      <c r="CE23" s="46">
        <f>'Tribune-Khi'!DE23+'Tribune-Lhr'!DE23+'Tribune-Isl'!DE23</f>
        <v>648</v>
      </c>
      <c r="CF23" s="46">
        <f>'Tribune-Khi'!DF23+'Tribune-Lhr'!DF23+'Tribune-Isl'!DF23</f>
        <v>392</v>
      </c>
      <c r="CG23" s="46">
        <f>'Tribune-Khi'!DG23+'Tribune-Lhr'!DG23+'Tribune-Isl'!DG23</f>
        <v>0</v>
      </c>
      <c r="CH23" s="46">
        <f>'Tribune-Khi'!DH23+'Tribune-Lhr'!DH23+'Tribune-Isl'!DH23</f>
        <v>0</v>
      </c>
      <c r="CI23" s="46">
        <f>'Tribune-Khi'!DI23+'Tribune-Lhr'!DI23+'Tribune-Isl'!DI23</f>
        <v>0</v>
      </c>
      <c r="CJ23" s="46">
        <f>'Tribune-Khi'!DJ23+'Tribune-Lhr'!DJ23+'Tribune-Isl'!DJ23</f>
        <v>297</v>
      </c>
      <c r="CK23" s="46">
        <f>'Tribune-Khi'!DK23+'Tribune-Lhr'!DK23+'Tribune-Isl'!DK23</f>
        <v>772</v>
      </c>
      <c r="CL23" s="46">
        <f>'Tribune-Khi'!DL23+'Tribune-Lhr'!DL23+'Tribune-Isl'!DL23</f>
        <v>454</v>
      </c>
      <c r="CM23" s="46">
        <f>'Tribune-Khi'!DM23+'Tribune-Lhr'!DM23+'Tribune-Isl'!DM23</f>
        <v>108</v>
      </c>
      <c r="CN23" s="46">
        <f>'Tribune-Khi'!DN23+'Tribune-Lhr'!DN23+'Tribune-Isl'!DN23</f>
        <v>183</v>
      </c>
      <c r="CO23" s="46">
        <f>'Tribune-Khi'!DO23+'Tribune-Lhr'!DO23+'Tribune-Isl'!DO23</f>
        <v>65</v>
      </c>
      <c r="CP23" s="46">
        <f>'Tribune-Khi'!DP23+'Tribune-Lhr'!DP23+'Tribune-Isl'!DP23</f>
        <v>0</v>
      </c>
      <c r="CQ23" s="46">
        <f>'Tribune-Khi'!DQ23+'Tribune-Lhr'!DQ23+'Tribune-Isl'!DQ23</f>
        <v>0</v>
      </c>
      <c r="CR23" s="46">
        <f>'Tribune-Khi'!DR23+'Tribune-Lhr'!DR23+'Tribune-Isl'!DR23</f>
        <v>0</v>
      </c>
      <c r="CS23" s="46">
        <f>'Tribune-Khi'!DS23+'Tribune-Lhr'!DS23+'Tribune-Isl'!DS23</f>
        <v>1296</v>
      </c>
      <c r="CT23" s="46">
        <f>'Tribune-Khi'!DT23+'Tribune-Lhr'!DT23+'Tribune-Isl'!DT23</f>
        <v>432</v>
      </c>
      <c r="CU23" s="46">
        <f>'Tribune-Khi'!DU23+'Tribune-Lhr'!DU23+'Tribune-Isl'!DU23</f>
        <v>0</v>
      </c>
      <c r="CV23" s="46">
        <f>'Tribune-Khi'!DV23+'Tribune-Lhr'!DV23+'Tribune-Isl'!DV23</f>
        <v>0</v>
      </c>
      <c r="CW23" s="46">
        <f>'Tribune-Khi'!DW23+'Tribune-Lhr'!DW23+'Tribune-Isl'!DW23</f>
        <v>0</v>
      </c>
      <c r="CX23" s="46">
        <f>'Tribune-Khi'!DX23+'Tribune-Lhr'!DX23+'Tribune-Isl'!DX23</f>
        <v>324</v>
      </c>
      <c r="CY23" s="349">
        <v>324</v>
      </c>
      <c r="CZ23" s="349"/>
      <c r="DA23" s="59">
        <f ca="1">SUM(OFFSET(DA23,0,-1,):OFFSET(DA23,0,-12))</f>
        <v>2441</v>
      </c>
    </row>
    <row r="24" spans="1:122" ht="20.100000000000001" customHeight="1" outlineLevel="1" x14ac:dyDescent="0.2">
      <c r="A24" s="19"/>
      <c r="B24" s="60" t="s">
        <v>76</v>
      </c>
      <c r="C24" s="46">
        <f>'Tribune-Khi'!C24+'Tribune-Lhr'!C24+'Tribune-Isl'!C24</f>
        <v>864</v>
      </c>
      <c r="D24" s="46">
        <f>'Tribune-Khi'!D24+'Tribune-Lhr'!D24+'Tribune-Isl'!D24</f>
        <v>1044</v>
      </c>
      <c r="E24" s="46">
        <f>'Tribune-Khi'!E24+'Tribune-Lhr'!E24+'Tribune-Isl'!E24</f>
        <v>3132</v>
      </c>
      <c r="F24" s="46">
        <f>'Tribune-Khi'!F24+'Tribune-Lhr'!F24+'Tribune-Isl'!F24</f>
        <v>1134</v>
      </c>
      <c r="G24" s="46">
        <f>'Tribune-Khi'!G24+'Tribune-Lhr'!G24+'Tribune-Isl'!G24</f>
        <v>0</v>
      </c>
      <c r="H24" s="46">
        <f>'Tribune-Khi'!H24+'Tribune-Lhr'!H24+'Tribune-Isl'!H24</f>
        <v>972</v>
      </c>
      <c r="I24" s="46">
        <f>'Tribune-Khi'!I24+'Tribune-Lhr'!I24+'Tribune-Isl'!I24</f>
        <v>216</v>
      </c>
      <c r="J24" s="46">
        <f>'Tribune-Khi'!J24+'Tribune-Lhr'!J24+'Tribune-Isl'!J24</f>
        <v>6967</v>
      </c>
      <c r="K24" s="46">
        <f>'Tribune-Khi'!K24+'Tribune-Lhr'!K24+'Tribune-Isl'!K24</f>
        <v>4920</v>
      </c>
      <c r="L24" s="46">
        <f>'Tribune-Khi'!L24+'Tribune-Lhr'!L24+'Tribune-Isl'!L24</f>
        <v>7704</v>
      </c>
      <c r="M24" s="46">
        <f>'Tribune-Khi'!M24+'Tribune-Lhr'!M24+'Tribune-Isl'!M24</f>
        <v>672</v>
      </c>
      <c r="N24" s="46">
        <f>'Tribune-Khi'!N24+'Tribune-Lhr'!N24+'Tribune-Isl'!N24</f>
        <v>3996</v>
      </c>
      <c r="O24" s="46">
        <f>'Tribune-Khi'!O24+'Tribune-Lhr'!O24+'Tribune-Isl'!O24</f>
        <v>4752</v>
      </c>
      <c r="P24" s="46">
        <f>'Tribune-Khi'!P24+'Tribune-Lhr'!P24+'Tribune-Isl'!P24</f>
        <v>756</v>
      </c>
      <c r="Q24" s="46">
        <f>'Tribune-Khi'!Q24+'Tribune-Lhr'!Q24+'Tribune-Isl'!Q24</f>
        <v>2076</v>
      </c>
      <c r="R24" s="46">
        <f>'Tribune-Khi'!R24+'Tribune-Lhr'!R24+'Tribune-Isl'!R24</f>
        <v>4940</v>
      </c>
      <c r="S24" s="46">
        <f>'Tribune-Khi'!S24+'Tribune-Lhr'!S24+'Tribune-Isl'!S24</f>
        <v>3852</v>
      </c>
      <c r="T24" s="46">
        <f>'Tribune-Khi'!T24+'Tribune-Lhr'!T24+'Tribune-Isl'!T24</f>
        <v>3780</v>
      </c>
      <c r="U24" s="46">
        <f>'Tribune-Khi'!U24+'Tribune-Lhr'!U24+'Tribune-Isl'!U24</f>
        <v>216</v>
      </c>
      <c r="V24" s="46">
        <f>'Tribune-Khi'!V24+'Tribune-Lhr'!V24+'Tribune-Isl'!V24</f>
        <v>8352</v>
      </c>
      <c r="W24" s="46">
        <f>'Tribune-Khi'!W24+'Tribune-Lhr'!W24+'Tribune-Isl'!W24</f>
        <v>3456</v>
      </c>
      <c r="X24" s="46">
        <f>'Tribune-Khi'!X24+'Tribune-Lhr'!X24+'Tribune-Isl'!X24</f>
        <v>3420</v>
      </c>
      <c r="Y24" s="46">
        <f>'Tribune-Khi'!Y24+'Tribune-Lhr'!Y24+'Tribune-Isl'!Y24</f>
        <v>432</v>
      </c>
      <c r="Z24" s="46">
        <f>'Tribune-Khi'!AZ24+'Tribune-Lhr'!AZ24+'Tribune-Isl'!AZ24</f>
        <v>2376</v>
      </c>
      <c r="AA24" s="46">
        <f>'Tribune-Khi'!BA24+'Tribune-Lhr'!BA24+'Tribune-Isl'!BA24</f>
        <v>120</v>
      </c>
      <c r="AB24" s="46">
        <f>'Tribune-Khi'!BB24+'Tribune-Lhr'!BB24+'Tribune-Isl'!BB24</f>
        <v>4332</v>
      </c>
      <c r="AC24" s="46">
        <f>'Tribune-Khi'!BC24+'Tribune-Lhr'!BC24+'Tribune-Isl'!BC24</f>
        <v>216</v>
      </c>
      <c r="AD24" s="46">
        <f>'Tribune-Khi'!BD24+'Tribune-Lhr'!BD24+'Tribune-Isl'!BD24</f>
        <v>972</v>
      </c>
      <c r="AE24" s="46">
        <f>'Tribune-Khi'!BE24+'Tribune-Lhr'!BE24+'Tribune-Isl'!BE24</f>
        <v>0</v>
      </c>
      <c r="AF24" s="46">
        <f>'Tribune-Khi'!BF24+'Tribune-Lhr'!BF24+'Tribune-Isl'!BF24</f>
        <v>0</v>
      </c>
      <c r="AG24" s="46">
        <f>'Tribune-Khi'!BG24+'Tribune-Lhr'!BG24+'Tribune-Isl'!BG24</f>
        <v>864</v>
      </c>
      <c r="AH24" s="46">
        <f>'Tribune-Khi'!BH24+'Tribune-Lhr'!BH24+'Tribune-Isl'!BH24</f>
        <v>4428</v>
      </c>
      <c r="AI24" s="46">
        <f>'Tribune-Khi'!BI24+'Tribune-Lhr'!BI24+'Tribune-Isl'!BI24</f>
        <v>0</v>
      </c>
      <c r="AJ24" s="46">
        <f>'Tribune-Khi'!BJ24+'Tribune-Lhr'!BJ24+'Tribune-Isl'!BJ24</f>
        <v>864</v>
      </c>
      <c r="AK24" s="46">
        <f>'Tribune-Khi'!BK24+'Tribune-Lhr'!BK24+'Tribune-Isl'!BK24</f>
        <v>648</v>
      </c>
      <c r="AL24" s="46">
        <f>'Tribune-Khi'!BL24+'Tribune-Lhr'!BL24+'Tribune-Isl'!BL24</f>
        <v>5304</v>
      </c>
      <c r="AM24" s="46">
        <f>'Tribune-Khi'!BM24+'Tribune-Lhr'!BM24+'Tribune-Isl'!BM24</f>
        <v>0</v>
      </c>
      <c r="AN24" s="46">
        <f>'Tribune-Khi'!BN24+'Tribune-Lhr'!BN24+'Tribune-Isl'!BN24</f>
        <v>0</v>
      </c>
      <c r="AO24" s="46">
        <f>'Tribune-Khi'!BO24+'Tribune-Lhr'!BO24+'Tribune-Isl'!BO24</f>
        <v>0</v>
      </c>
      <c r="AP24" s="46">
        <f>'Tribune-Khi'!BP24+'Tribune-Lhr'!BP24+'Tribune-Isl'!BP24</f>
        <v>0</v>
      </c>
      <c r="AQ24" s="46">
        <f>'Tribune-Khi'!BQ24+'Tribune-Lhr'!BQ24+'Tribune-Isl'!BQ24</f>
        <v>432</v>
      </c>
      <c r="AR24" s="46">
        <f>'Tribune-Khi'!BR24+'Tribune-Lhr'!BR24+'Tribune-Isl'!BR24</f>
        <v>2064</v>
      </c>
      <c r="AS24" s="46">
        <f>'Tribune-Khi'!BS24+'Tribune-Lhr'!BS24+'Tribune-Isl'!BS24</f>
        <v>216</v>
      </c>
      <c r="AT24" s="46">
        <f>'Tribune-Khi'!BT24+'Tribune-Lhr'!BT24+'Tribune-Isl'!BT24</f>
        <v>972</v>
      </c>
      <c r="AU24" s="46">
        <f>'Tribune-Khi'!BU24+'Tribune-Lhr'!BU24+'Tribune-Isl'!BU24</f>
        <v>648</v>
      </c>
      <c r="AV24" s="46">
        <f>'Tribune-Khi'!BV24+'Tribune-Lhr'!BV24+'Tribune-Isl'!BV24</f>
        <v>1836</v>
      </c>
      <c r="AW24" s="46">
        <f>'Tribune-Khi'!BW24+'Tribune-Lhr'!BW24+'Tribune-Isl'!BW24</f>
        <v>216</v>
      </c>
      <c r="AX24" s="46">
        <f>'Tribune-Khi'!BX24+'Tribune-Lhr'!BX24+'Tribune-Isl'!BX24</f>
        <v>1728</v>
      </c>
      <c r="AY24" s="46">
        <f>'Tribune-Khi'!BY24+'Tribune-Lhr'!BY24+'Tribune-Isl'!BY24</f>
        <v>1188</v>
      </c>
      <c r="AZ24" s="46">
        <f>'Tribune-Khi'!BZ24+'Tribune-Lhr'!BZ24+'Tribune-Isl'!BZ24</f>
        <v>0</v>
      </c>
      <c r="BA24" s="46">
        <f>'Tribune-Khi'!CA24+'Tribune-Lhr'!CA24+'Tribune-Isl'!CA24</f>
        <v>648</v>
      </c>
      <c r="BB24" s="46">
        <f>'Tribune-Khi'!CB24+'Tribune-Lhr'!CB24+'Tribune-Isl'!CB24</f>
        <v>216</v>
      </c>
      <c r="BC24" s="46">
        <f>'Tribune-Khi'!CC24+'Tribune-Lhr'!CC24+'Tribune-Isl'!CC24</f>
        <v>216</v>
      </c>
      <c r="BD24" s="46">
        <f>'Tribune-Khi'!CD24+'Tribune-Lhr'!CD24+'Tribune-Isl'!CD24</f>
        <v>108</v>
      </c>
      <c r="BE24" s="46">
        <f>'Tribune-Khi'!CE24+'Tribune-Lhr'!CE24+'Tribune-Isl'!CE24</f>
        <v>780</v>
      </c>
      <c r="BF24" s="46">
        <f>'Tribune-Khi'!CF24+'Tribune-Lhr'!CF24+'Tribune-Isl'!CF24</f>
        <v>1080</v>
      </c>
      <c r="BG24" s="46">
        <f>'Tribune-Khi'!CG24+'Tribune-Lhr'!CG24+'Tribune-Isl'!CG24</f>
        <v>864</v>
      </c>
      <c r="BH24" s="46">
        <f>'Tribune-Khi'!CH24+'Tribune-Lhr'!CH24+'Tribune-Isl'!CH24</f>
        <v>2916</v>
      </c>
      <c r="BI24" s="46">
        <f>'Tribune-Khi'!CI24+'Tribune-Lhr'!CI24+'Tribune-Isl'!CI24</f>
        <v>996</v>
      </c>
      <c r="BJ24" s="46">
        <f>'Tribune-Khi'!CJ24+'Tribune-Lhr'!CJ24+'Tribune-Isl'!CJ24</f>
        <v>216</v>
      </c>
      <c r="BK24" s="46">
        <f>'Tribune-Khi'!CK24+'Tribune-Lhr'!CK24+'Tribune-Isl'!CK24</f>
        <v>648</v>
      </c>
      <c r="BL24" s="46">
        <f>'Tribune-Khi'!CL24+'Tribune-Lhr'!CL24+'Tribune-Isl'!CL24</f>
        <v>864</v>
      </c>
      <c r="BM24" s="46">
        <f>'Tribune-Khi'!CM24+'Tribune-Lhr'!CM24+'Tribune-Isl'!CM24</f>
        <v>432</v>
      </c>
      <c r="BN24" s="46">
        <f>'Tribune-Khi'!CN24+'Tribune-Lhr'!CN24+'Tribune-Isl'!CN24</f>
        <v>0</v>
      </c>
      <c r="BO24" s="46">
        <f>'Tribune-Khi'!CO24+'Tribune-Lhr'!CO24+'Tribune-Isl'!CO24</f>
        <v>432</v>
      </c>
      <c r="BP24" s="46">
        <f>'Tribune-Khi'!CP24+'Tribune-Lhr'!CP24+'Tribune-Isl'!CP24</f>
        <v>2376</v>
      </c>
      <c r="BQ24" s="46">
        <f>'Tribune-Khi'!CQ24+'Tribune-Lhr'!CQ24+'Tribune-Isl'!CQ24</f>
        <v>1620</v>
      </c>
      <c r="BR24" s="46">
        <f>'Tribune-Khi'!CR24+'Tribune-Lhr'!CR24+'Tribune-Isl'!CR24</f>
        <v>216</v>
      </c>
      <c r="BS24" s="46">
        <f>'Tribune-Khi'!CS24+'Tribune-Lhr'!CS24+'Tribune-Isl'!CS24</f>
        <v>1836</v>
      </c>
      <c r="BT24" s="46">
        <f>'Tribune-Khi'!CT24+'Tribune-Lhr'!CT24+'Tribune-Isl'!CT24</f>
        <v>1188</v>
      </c>
      <c r="BU24" s="46">
        <f>'Tribune-Khi'!CU24+'Tribune-Lhr'!CU24+'Tribune-Isl'!CU24</f>
        <v>216</v>
      </c>
      <c r="BV24" s="46">
        <f>'Tribune-Khi'!CV24+'Tribune-Lhr'!CV24+'Tribune-Isl'!CV24</f>
        <v>1512</v>
      </c>
      <c r="BW24" s="46">
        <f>'Tribune-Khi'!CW24+'Tribune-Lhr'!CW24+'Tribune-Isl'!CW24</f>
        <v>2496</v>
      </c>
      <c r="BX24" s="46">
        <f>'Tribune-Khi'!CX24+'Tribune-Lhr'!CX24+'Tribune-Isl'!CX24</f>
        <v>432</v>
      </c>
      <c r="BY24" s="46">
        <f>'Tribune-Khi'!CY24+'Tribune-Lhr'!CY24+'Tribune-Isl'!CY24</f>
        <v>648</v>
      </c>
      <c r="BZ24" s="46">
        <f>'Tribune-Khi'!CZ24+'Tribune-Lhr'!CZ24+'Tribune-Isl'!CZ24</f>
        <v>0</v>
      </c>
      <c r="CA24" s="46">
        <f>'Tribune-Khi'!DA24+'Tribune-Lhr'!DA24+'Tribune-Isl'!DA24</f>
        <v>0</v>
      </c>
      <c r="CB24" s="46">
        <f>'Tribune-Khi'!DB24+'Tribune-Lhr'!DB24+'Tribune-Isl'!DB24</f>
        <v>432</v>
      </c>
      <c r="CC24" s="46">
        <f>'Tribune-Khi'!DC24+'Tribune-Lhr'!DC24+'Tribune-Isl'!DC24</f>
        <v>1620</v>
      </c>
      <c r="CD24" s="46">
        <f>'Tribune-Khi'!DD24+'Tribune-Lhr'!DD24+'Tribune-Isl'!DD24</f>
        <v>1404</v>
      </c>
      <c r="CE24" s="46">
        <f>'Tribune-Khi'!DE24+'Tribune-Lhr'!DE24+'Tribune-Isl'!DE24</f>
        <v>1008</v>
      </c>
      <c r="CF24" s="46">
        <f>'Tribune-Khi'!DF24+'Tribune-Lhr'!DF24+'Tribune-Isl'!DF24</f>
        <v>972</v>
      </c>
      <c r="CG24" s="46">
        <f>'Tribune-Khi'!DG24+'Tribune-Lhr'!DG24+'Tribune-Isl'!DG24</f>
        <v>0</v>
      </c>
      <c r="CH24" s="46">
        <f>'Tribune-Khi'!DH24+'Tribune-Lhr'!DH24+'Tribune-Isl'!DH24</f>
        <v>0</v>
      </c>
      <c r="CI24" s="46">
        <f>'Tribune-Khi'!DI24+'Tribune-Lhr'!DI24+'Tribune-Isl'!DI24</f>
        <v>0</v>
      </c>
      <c r="CJ24" s="46">
        <f>'Tribune-Khi'!DJ24+'Tribune-Lhr'!DJ24+'Tribune-Isl'!DJ24</f>
        <v>0</v>
      </c>
      <c r="CK24" s="46">
        <f>'Tribune-Khi'!DK24+'Tribune-Lhr'!DK24+'Tribune-Isl'!DK24</f>
        <v>432</v>
      </c>
      <c r="CL24" s="46">
        <f>'Tribune-Khi'!DL24+'Tribune-Lhr'!DL24+'Tribune-Isl'!DL24</f>
        <v>0</v>
      </c>
      <c r="CM24" s="46">
        <f>'Tribune-Khi'!DM24+'Tribune-Lhr'!DM24+'Tribune-Isl'!DM24</f>
        <v>648</v>
      </c>
      <c r="CN24" s="46">
        <f>'Tribune-Khi'!DN24+'Tribune-Lhr'!DN24+'Tribune-Isl'!DN24</f>
        <v>1296</v>
      </c>
      <c r="CO24" s="46">
        <f>'Tribune-Khi'!DO24+'Tribune-Lhr'!DO24+'Tribune-Isl'!DO24</f>
        <v>1512</v>
      </c>
      <c r="CP24" s="46">
        <f>'Tribune-Khi'!DP24+'Tribune-Lhr'!DP24+'Tribune-Isl'!DP24</f>
        <v>0</v>
      </c>
      <c r="CQ24" s="46">
        <f>'Tribune-Khi'!DQ24+'Tribune-Lhr'!DQ24+'Tribune-Isl'!DQ24</f>
        <v>0</v>
      </c>
      <c r="CR24" s="46">
        <f>'Tribune-Khi'!DR24+'Tribune-Lhr'!DR24+'Tribune-Isl'!DR24</f>
        <v>1512</v>
      </c>
      <c r="CS24" s="46">
        <f>'Tribune-Khi'!DS24+'Tribune-Lhr'!DS24+'Tribune-Isl'!DS24</f>
        <v>0</v>
      </c>
      <c r="CT24" s="46">
        <f>'Tribune-Khi'!DT24+'Tribune-Lhr'!DT24+'Tribune-Isl'!DT24</f>
        <v>39960</v>
      </c>
      <c r="CU24" s="46">
        <f>'Tribune-Khi'!DU24+'Tribune-Lhr'!DU24+'Tribune-Isl'!DU24</f>
        <v>1464</v>
      </c>
      <c r="CV24" s="46">
        <f>'Tribune-Khi'!DV24+'Tribune-Lhr'!DV24+'Tribune-Isl'!DV24</f>
        <v>0</v>
      </c>
      <c r="CW24" s="46">
        <f>'Tribune-Khi'!DW24+'Tribune-Lhr'!DW24+'Tribune-Isl'!DW24</f>
        <v>0</v>
      </c>
      <c r="CX24" s="46">
        <f>'Tribune-Khi'!DX24+'Tribune-Lhr'!DX24+'Tribune-Isl'!DX24</f>
        <v>216</v>
      </c>
      <c r="CY24" s="349">
        <v>216</v>
      </c>
      <c r="CZ24" s="349"/>
      <c r="DA24" s="59">
        <f ca="1">SUM(OFFSET(DA24,0,-1,):OFFSET(DA24,0,-12))</f>
        <v>44880</v>
      </c>
    </row>
    <row r="25" spans="1:122" ht="20.100000000000001" customHeight="1" outlineLevel="1" x14ac:dyDescent="0.2">
      <c r="A25" s="19"/>
      <c r="B25" s="61" t="s">
        <v>77</v>
      </c>
      <c r="C25" s="62">
        <f>'Tribune-Khi'!C25+'Tribune-Lhr'!C25+'Tribune-Isl'!C25</f>
        <v>23491</v>
      </c>
      <c r="D25" s="62">
        <f>'Tribune-Khi'!D25+'Tribune-Lhr'!D25+'Tribune-Isl'!D25</f>
        <v>23568</v>
      </c>
      <c r="E25" s="62">
        <f>'Tribune-Khi'!E25+'Tribune-Lhr'!E25+'Tribune-Isl'!E25</f>
        <v>28027</v>
      </c>
      <c r="F25" s="62">
        <f>'Tribune-Khi'!F25+'Tribune-Lhr'!F25+'Tribune-Isl'!F25</f>
        <v>32112</v>
      </c>
      <c r="G25" s="62">
        <f>'Tribune-Khi'!G25+'Tribune-Lhr'!G25+'Tribune-Isl'!G25</f>
        <v>32621</v>
      </c>
      <c r="H25" s="62">
        <f>'Tribune-Khi'!H25+'Tribune-Lhr'!H25+'Tribune-Isl'!H25</f>
        <v>29539</v>
      </c>
      <c r="I25" s="62">
        <f>'Tribune-Khi'!I25+'Tribune-Lhr'!I25+'Tribune-Isl'!I25</f>
        <v>25833</v>
      </c>
      <c r="J25" s="62">
        <f>'Tribune-Khi'!J25+'Tribune-Lhr'!J25+'Tribune-Isl'!J25</f>
        <v>32465</v>
      </c>
      <c r="K25" s="62">
        <f>'Tribune-Khi'!K25+'Tribune-Lhr'!K25+'Tribune-Isl'!K25</f>
        <v>42927</v>
      </c>
      <c r="L25" s="62">
        <f>'Tribune-Khi'!L25+'Tribune-Lhr'!L25+'Tribune-Isl'!L25</f>
        <v>32182</v>
      </c>
      <c r="M25" s="62">
        <f>'Tribune-Khi'!M25+'Tribune-Lhr'!M25+'Tribune-Isl'!M25</f>
        <v>35423</v>
      </c>
      <c r="N25" s="62">
        <f>'Tribune-Khi'!N25+'Tribune-Lhr'!N25+'Tribune-Isl'!N25</f>
        <v>38166</v>
      </c>
      <c r="O25" s="62">
        <f>'Tribune-Khi'!O25+'Tribune-Lhr'!O25+'Tribune-Isl'!O25</f>
        <v>32470</v>
      </c>
      <c r="P25" s="62">
        <f>'Tribune-Khi'!P25+'Tribune-Lhr'!P25+'Tribune-Isl'!P25</f>
        <v>33620</v>
      </c>
      <c r="Q25" s="62">
        <f>'Tribune-Khi'!Q25+'Tribune-Lhr'!Q25+'Tribune-Isl'!Q25</f>
        <v>31410</v>
      </c>
      <c r="R25" s="62">
        <f>'Tribune-Khi'!R25+'Tribune-Lhr'!R25+'Tribune-Isl'!R25</f>
        <v>29584</v>
      </c>
      <c r="S25" s="62">
        <f>'Tribune-Khi'!S25+'Tribune-Lhr'!S25+'Tribune-Isl'!S25</f>
        <v>31855</v>
      </c>
      <c r="T25" s="62">
        <f>'Tribune-Khi'!T25+'Tribune-Lhr'!T25+'Tribune-Isl'!T25</f>
        <v>26385</v>
      </c>
      <c r="U25" s="62">
        <f>'Tribune-Khi'!U25+'Tribune-Lhr'!U25+'Tribune-Isl'!U25</f>
        <v>26433</v>
      </c>
      <c r="V25" s="62">
        <f>'Tribune-Khi'!V25+'Tribune-Lhr'!V25+'Tribune-Isl'!V25</f>
        <v>33479</v>
      </c>
      <c r="W25" s="62">
        <f>'Tribune-Khi'!W25+'Tribune-Lhr'!W25+'Tribune-Isl'!W25</f>
        <v>29707</v>
      </c>
      <c r="X25" s="62">
        <f>'Tribune-Khi'!X25+'Tribune-Lhr'!X25+'Tribune-Isl'!X25</f>
        <v>36731</v>
      </c>
      <c r="Y25" s="62">
        <f>'Tribune-Khi'!Y25+'Tribune-Lhr'!Y25+'Tribune-Isl'!Y25</f>
        <v>24364</v>
      </c>
      <c r="Z25" s="62">
        <f>'Tribune-Khi'!AZ25+'Tribune-Lhr'!AZ25+'Tribune-Isl'!AZ25</f>
        <v>27648</v>
      </c>
      <c r="AA25" s="62">
        <f>'Tribune-Khi'!BA25+'Tribune-Lhr'!BA25+'Tribune-Isl'!BA25</f>
        <v>31669</v>
      </c>
      <c r="AB25" s="62">
        <f>'Tribune-Khi'!BB25+'Tribune-Lhr'!BB25+'Tribune-Isl'!BB25</f>
        <v>23691</v>
      </c>
      <c r="AC25" s="62">
        <f>'Tribune-Khi'!BC25+'Tribune-Lhr'!BC25+'Tribune-Isl'!BC25</f>
        <v>27904</v>
      </c>
      <c r="AD25" s="62">
        <f>'Tribune-Khi'!BD25+'Tribune-Lhr'!BD25+'Tribune-Isl'!BD25</f>
        <v>22700</v>
      </c>
      <c r="AE25" s="62">
        <f>'Tribune-Khi'!BE25+'Tribune-Lhr'!BE25+'Tribune-Isl'!BE25</f>
        <v>22503</v>
      </c>
      <c r="AF25" s="62">
        <f>'Tribune-Khi'!BF25+'Tribune-Lhr'!BF25+'Tribune-Isl'!BF25</f>
        <v>21076</v>
      </c>
      <c r="AG25" s="62">
        <f>'Tribune-Khi'!BG25+'Tribune-Lhr'!BG25+'Tribune-Isl'!BG25</f>
        <v>30203</v>
      </c>
      <c r="AH25" s="62">
        <f>'Tribune-Khi'!BH25+'Tribune-Lhr'!BH25+'Tribune-Isl'!BH25</f>
        <v>27011</v>
      </c>
      <c r="AI25" s="62">
        <f>'Tribune-Khi'!BI25+'Tribune-Lhr'!BI25+'Tribune-Isl'!BI25</f>
        <v>21847</v>
      </c>
      <c r="AJ25" s="62">
        <f>'Tribune-Khi'!BJ25+'Tribune-Lhr'!BJ25+'Tribune-Isl'!BJ25</f>
        <v>77862</v>
      </c>
      <c r="AK25" s="62">
        <f>'Tribune-Khi'!BK25+'Tribune-Lhr'!BK25+'Tribune-Isl'!BK25</f>
        <v>41424</v>
      </c>
      <c r="AL25" s="62">
        <f>'Tribune-Khi'!BL25+'Tribune-Lhr'!BL25+'Tribune-Isl'!BL25</f>
        <v>50549</v>
      </c>
      <c r="AM25" s="62">
        <f>'Tribune-Khi'!BM25+'Tribune-Lhr'!BM25+'Tribune-Isl'!BM25</f>
        <v>49079</v>
      </c>
      <c r="AN25" s="62">
        <f>'Tribune-Khi'!BN25+'Tribune-Lhr'!BN25+'Tribune-Isl'!BN25</f>
        <v>23886</v>
      </c>
      <c r="AO25" s="62">
        <f>'Tribune-Khi'!BO25+'Tribune-Lhr'!BO25+'Tribune-Isl'!BO25</f>
        <v>28390</v>
      </c>
      <c r="AP25" s="62">
        <f>'Tribune-Khi'!BP25+'Tribune-Lhr'!BP25+'Tribune-Isl'!BP25</f>
        <v>25282</v>
      </c>
      <c r="AQ25" s="62">
        <f>'Tribune-Khi'!BQ25+'Tribune-Lhr'!BQ25+'Tribune-Isl'!BQ25</f>
        <v>37684</v>
      </c>
      <c r="AR25" s="62">
        <f>'Tribune-Khi'!BR25+'Tribune-Lhr'!BR25+'Tribune-Isl'!BR25</f>
        <v>28136</v>
      </c>
      <c r="AS25" s="62">
        <f>'Tribune-Khi'!BS25+'Tribune-Lhr'!BS25+'Tribune-Isl'!BS25</f>
        <v>29689</v>
      </c>
      <c r="AT25" s="62">
        <f>'Tribune-Khi'!BT25+'Tribune-Lhr'!BT25+'Tribune-Isl'!BT25</f>
        <v>29483</v>
      </c>
      <c r="AU25" s="62">
        <f>'Tribune-Khi'!BU25+'Tribune-Lhr'!BU25+'Tribune-Isl'!BU25</f>
        <v>30041</v>
      </c>
      <c r="AV25" s="62">
        <f>'Tribune-Khi'!BV25+'Tribune-Lhr'!BV25+'Tribune-Isl'!BV25</f>
        <v>27763</v>
      </c>
      <c r="AW25" s="62">
        <f>'Tribune-Khi'!BW25+'Tribune-Lhr'!BW25+'Tribune-Isl'!BW25</f>
        <v>30591</v>
      </c>
      <c r="AX25" s="62">
        <f>'Tribune-Khi'!BX25+'Tribune-Lhr'!BX25+'Tribune-Isl'!BX25</f>
        <v>22828</v>
      </c>
      <c r="AY25" s="62">
        <f>'Tribune-Khi'!BY25+'Tribune-Lhr'!BY25+'Tribune-Isl'!BY25</f>
        <v>32276</v>
      </c>
      <c r="AZ25" s="62">
        <f>'Tribune-Khi'!BZ25+'Tribune-Lhr'!BZ25+'Tribune-Isl'!BZ25</f>
        <v>35868</v>
      </c>
      <c r="BA25" s="62">
        <f>'Tribune-Khi'!CA25+'Tribune-Lhr'!CA25+'Tribune-Isl'!CA25</f>
        <v>28666</v>
      </c>
      <c r="BB25" s="62">
        <f>'Tribune-Khi'!CB25+'Tribune-Lhr'!CB25+'Tribune-Isl'!CB25</f>
        <v>22667</v>
      </c>
      <c r="BC25" s="62">
        <f>'Tribune-Khi'!CC25+'Tribune-Lhr'!CC25+'Tribune-Isl'!CC25</f>
        <v>26246</v>
      </c>
      <c r="BD25" s="62">
        <f>'Tribune-Khi'!CD25+'Tribune-Lhr'!CD25+'Tribune-Isl'!CD25</f>
        <v>34840</v>
      </c>
      <c r="BE25" s="62">
        <f>'Tribune-Khi'!CE25+'Tribune-Lhr'!CE25+'Tribune-Isl'!CE25</f>
        <v>27537</v>
      </c>
      <c r="BF25" s="62">
        <f>'Tribune-Khi'!CF25+'Tribune-Lhr'!CF25+'Tribune-Isl'!CF25</f>
        <v>37528</v>
      </c>
      <c r="BG25" s="62">
        <f>'Tribune-Khi'!CG25+'Tribune-Lhr'!CG25+'Tribune-Isl'!CG25</f>
        <v>32591</v>
      </c>
      <c r="BH25" s="62">
        <f>'Tribune-Khi'!CH25+'Tribune-Lhr'!CH25+'Tribune-Isl'!CH25</f>
        <v>37245</v>
      </c>
      <c r="BI25" s="62">
        <f>'Tribune-Khi'!CI25+'Tribune-Lhr'!CI25+'Tribune-Isl'!CI25</f>
        <v>31361</v>
      </c>
      <c r="BJ25" s="62">
        <f>'Tribune-Khi'!CJ25+'Tribune-Lhr'!CJ25+'Tribune-Isl'!CJ25</f>
        <v>20282</v>
      </c>
      <c r="BK25" s="62">
        <f>'Tribune-Khi'!CK25+'Tribune-Lhr'!CK25+'Tribune-Isl'!CK25</f>
        <v>33509</v>
      </c>
      <c r="BL25" s="62">
        <f>'Tribune-Khi'!CL25+'Tribune-Lhr'!CL25+'Tribune-Isl'!CL25</f>
        <v>28813</v>
      </c>
      <c r="BM25" s="62">
        <f>'Tribune-Khi'!CM25+'Tribune-Lhr'!CM25+'Tribune-Isl'!CM25</f>
        <v>27797</v>
      </c>
      <c r="BN25" s="62">
        <f>'Tribune-Khi'!CN25+'Tribune-Lhr'!CN25+'Tribune-Isl'!CN25</f>
        <v>21240</v>
      </c>
      <c r="BO25" s="62">
        <f>'Tribune-Khi'!CO25+'Tribune-Lhr'!CO25+'Tribune-Isl'!CO25</f>
        <v>16175</v>
      </c>
      <c r="BP25" s="62">
        <f>'Tribune-Khi'!CP25+'Tribune-Lhr'!CP25+'Tribune-Isl'!CP25</f>
        <v>15581</v>
      </c>
      <c r="BQ25" s="62">
        <f>'Tribune-Khi'!CQ25+'Tribune-Lhr'!CQ25+'Tribune-Isl'!CQ25</f>
        <v>29078</v>
      </c>
      <c r="BR25" s="62">
        <f>'Tribune-Khi'!CR25+'Tribune-Lhr'!CR25+'Tribune-Isl'!CR25</f>
        <v>36540</v>
      </c>
      <c r="BS25" s="62">
        <f>'Tribune-Khi'!CS25+'Tribune-Lhr'!CS25+'Tribune-Isl'!CS25</f>
        <v>37697</v>
      </c>
      <c r="BT25" s="62">
        <f>'Tribune-Khi'!CT25+'Tribune-Lhr'!CT25+'Tribune-Isl'!CT25</f>
        <v>39850</v>
      </c>
      <c r="BU25" s="62">
        <f>'Tribune-Khi'!CU25+'Tribune-Lhr'!CU25+'Tribune-Isl'!CU25</f>
        <v>31360</v>
      </c>
      <c r="BV25" s="62">
        <f>'Tribune-Khi'!CV25+'Tribune-Lhr'!CV25+'Tribune-Isl'!CV25</f>
        <v>25273</v>
      </c>
      <c r="BW25" s="62">
        <f>'Tribune-Khi'!CW25+'Tribune-Lhr'!CW25+'Tribune-Isl'!CW25</f>
        <v>23786</v>
      </c>
      <c r="BX25" s="62">
        <f>'Tribune-Khi'!CX25+'Tribune-Lhr'!CX25+'Tribune-Isl'!CX25</f>
        <v>19238</v>
      </c>
      <c r="BY25" s="62">
        <f>'Tribune-Khi'!CY25+'Tribune-Lhr'!CY25+'Tribune-Isl'!CY25</f>
        <v>23068</v>
      </c>
      <c r="BZ25" s="62">
        <f>'Tribune-Khi'!CZ25+'Tribune-Lhr'!CZ25+'Tribune-Isl'!CZ25</f>
        <v>19260</v>
      </c>
      <c r="CA25" s="62">
        <f>'Tribune-Khi'!DA25+'Tribune-Lhr'!DA25+'Tribune-Isl'!DA25</f>
        <v>25335</v>
      </c>
      <c r="CB25" s="62">
        <f>'Tribune-Khi'!DB25+'Tribune-Lhr'!DB25+'Tribune-Isl'!DB25</f>
        <v>31447</v>
      </c>
      <c r="CC25" s="62">
        <f>'Tribune-Khi'!DC25+'Tribune-Lhr'!DC25+'Tribune-Isl'!DC25</f>
        <v>23509</v>
      </c>
      <c r="CD25" s="62">
        <f>'Tribune-Khi'!DD25+'Tribune-Lhr'!DD25+'Tribune-Isl'!DD25</f>
        <v>27619</v>
      </c>
      <c r="CE25" s="62">
        <f>'Tribune-Khi'!DE25+'Tribune-Lhr'!DE25+'Tribune-Isl'!DE25</f>
        <v>27854</v>
      </c>
      <c r="CF25" s="62">
        <f>'Tribune-Khi'!DF25+'Tribune-Lhr'!DF25+'Tribune-Isl'!DF25</f>
        <v>31444</v>
      </c>
      <c r="CG25" s="62">
        <f>'Tribune-Khi'!DG25+'Tribune-Lhr'!DG25+'Tribune-Isl'!DG25</f>
        <v>22825</v>
      </c>
      <c r="CH25" s="62">
        <f>'Tribune-Khi'!DH25+'Tribune-Lhr'!DH25+'Tribune-Isl'!DH25</f>
        <v>21794</v>
      </c>
      <c r="CI25" s="62">
        <f>'Tribune-Khi'!DI25+'Tribune-Lhr'!DI25+'Tribune-Isl'!DI25</f>
        <v>28915</v>
      </c>
      <c r="CJ25" s="62">
        <f>'Tribune-Khi'!DJ25+'Tribune-Lhr'!DJ25+'Tribune-Isl'!DJ25</f>
        <v>21739</v>
      </c>
      <c r="CK25" s="62">
        <f>'Tribune-Khi'!DK25+'Tribune-Lhr'!DK25+'Tribune-Isl'!DK25</f>
        <v>37459</v>
      </c>
      <c r="CL25" s="62">
        <f>'Tribune-Khi'!DL25+'Tribune-Lhr'!DL25+'Tribune-Isl'!DL25</f>
        <v>28907</v>
      </c>
      <c r="CM25" s="62">
        <f>'Tribune-Khi'!DM25+'Tribune-Lhr'!DM25+'Tribune-Isl'!DM25</f>
        <v>28205</v>
      </c>
      <c r="CN25" s="62">
        <f>'Tribune-Khi'!DN25+'Tribune-Lhr'!DN25+'Tribune-Isl'!DN25</f>
        <v>35862</v>
      </c>
      <c r="CO25" s="62">
        <f>'Tribune-Khi'!DO25+'Tribune-Lhr'!DO25+'Tribune-Isl'!DO25</f>
        <v>23886</v>
      </c>
      <c r="CP25" s="62">
        <f>'Tribune-Khi'!DP25+'Tribune-Lhr'!DP25+'Tribune-Isl'!DP25</f>
        <v>31447</v>
      </c>
      <c r="CQ25" s="46">
        <f>'Tribune-Khi'!DQ25+'Tribune-Lhr'!DQ25+'Tribune-Isl'!DQ25</f>
        <v>41295</v>
      </c>
      <c r="CR25" s="46">
        <f>'Tribune-Khi'!DR25+'Tribune-Lhr'!DR25+'Tribune-Isl'!DR25</f>
        <v>51984</v>
      </c>
      <c r="CS25" s="46">
        <f>'Tribune-Khi'!DS25+'Tribune-Lhr'!DS25+'Tribune-Isl'!DS25</f>
        <v>48806</v>
      </c>
      <c r="CT25" s="46">
        <f>'Tribune-Khi'!DT25+'Tribune-Lhr'!DT25+'Tribune-Isl'!DT25</f>
        <v>42101</v>
      </c>
      <c r="CU25" s="46">
        <f>'Tribune-Khi'!DU25+'Tribune-Lhr'!DU25+'Tribune-Isl'!DU25</f>
        <v>41650</v>
      </c>
      <c r="CV25" s="46">
        <f>'Tribune-Khi'!DV25+'Tribune-Lhr'!DV25+'Tribune-Isl'!DV25</f>
        <v>55377</v>
      </c>
      <c r="CW25" s="46">
        <f>'Tribune-Khi'!DW25+'Tribune-Lhr'!DW25+'Tribune-Isl'!DW25</f>
        <v>43817</v>
      </c>
      <c r="CX25" s="46">
        <f>'Tribune-Khi'!DX25+'Tribune-Lhr'!DX25+'Tribune-Isl'!DX25</f>
        <v>32004</v>
      </c>
      <c r="CY25" s="349">
        <v>32004</v>
      </c>
      <c r="CZ25" s="349"/>
      <c r="DA25" s="59">
        <f ca="1">SUM(OFFSET(DA25,0,-1,):OFFSET(DA25,0,-12))</f>
        <v>444371</v>
      </c>
    </row>
    <row r="26" spans="1:122" ht="20.100000000000001" customHeight="1" outlineLevel="1" x14ac:dyDescent="0.2">
      <c r="A26" s="19"/>
      <c r="B26" s="58" t="s">
        <v>25</v>
      </c>
      <c r="C26" s="59">
        <f t="shared" ref="C26:AJ26" si="19">C24+C23+C22+C21+C25</f>
        <v>38315</v>
      </c>
      <c r="D26" s="59">
        <f t="shared" si="19"/>
        <v>39364</v>
      </c>
      <c r="E26" s="59">
        <f t="shared" si="19"/>
        <v>48700</v>
      </c>
      <c r="F26" s="59">
        <f t="shared" si="19"/>
        <v>47878</v>
      </c>
      <c r="G26" s="59">
        <f t="shared" si="19"/>
        <v>48375</v>
      </c>
      <c r="H26" s="59">
        <f t="shared" si="19"/>
        <v>49178</v>
      </c>
      <c r="I26" s="59">
        <f t="shared" si="19"/>
        <v>43427</v>
      </c>
      <c r="J26" s="59">
        <f t="shared" si="19"/>
        <v>52644</v>
      </c>
      <c r="K26" s="59">
        <f t="shared" si="19"/>
        <v>60120</v>
      </c>
      <c r="L26" s="59">
        <f t="shared" si="19"/>
        <v>57706</v>
      </c>
      <c r="M26" s="59">
        <f t="shared" si="19"/>
        <v>53861</v>
      </c>
      <c r="N26" s="59">
        <f t="shared" si="19"/>
        <v>58669</v>
      </c>
      <c r="O26" s="59">
        <f t="shared" si="19"/>
        <v>54178</v>
      </c>
      <c r="P26" s="59">
        <f t="shared" si="19"/>
        <v>47378</v>
      </c>
      <c r="Q26" s="59">
        <f t="shared" si="19"/>
        <v>45004</v>
      </c>
      <c r="R26" s="59">
        <f t="shared" si="19"/>
        <v>45795</v>
      </c>
      <c r="S26" s="59">
        <f t="shared" si="19"/>
        <v>47487</v>
      </c>
      <c r="T26" s="59">
        <f t="shared" si="19"/>
        <v>44954</v>
      </c>
      <c r="U26" s="59">
        <f t="shared" si="19"/>
        <v>41046</v>
      </c>
      <c r="V26" s="59">
        <f t="shared" si="19"/>
        <v>55803</v>
      </c>
      <c r="W26" s="59">
        <f t="shared" si="19"/>
        <v>42992</v>
      </c>
      <c r="X26" s="59">
        <f t="shared" si="19"/>
        <v>56527</v>
      </c>
      <c r="Y26" s="59">
        <f t="shared" si="19"/>
        <v>30671</v>
      </c>
      <c r="Z26" s="59">
        <f>Z24+Z23+Z22+Z21+Z25</f>
        <v>39375</v>
      </c>
      <c r="AA26" s="59">
        <f>AA24+AA23+AA22+AA21+AA25</f>
        <v>44460</v>
      </c>
      <c r="AB26" s="59">
        <f>AB24+AB23+AB22+AB21+AB25</f>
        <v>37141</v>
      </c>
      <c r="AC26" s="59">
        <f>AC24+AC23+AC22+AC21+AC25</f>
        <v>35013</v>
      </c>
      <c r="AD26" s="59">
        <f>AD24+AD23+AD22+AD21+AD25</f>
        <v>31764</v>
      </c>
      <c r="AE26" s="59">
        <f t="shared" si="19"/>
        <v>30918</v>
      </c>
      <c r="AF26" s="59">
        <f t="shared" si="19"/>
        <v>28554</v>
      </c>
      <c r="AG26" s="59">
        <f t="shared" si="19"/>
        <v>37527</v>
      </c>
      <c r="AH26" s="59">
        <f t="shared" si="19"/>
        <v>48579</v>
      </c>
      <c r="AI26" s="59">
        <f t="shared" si="19"/>
        <v>28851</v>
      </c>
      <c r="AJ26" s="59">
        <f t="shared" si="19"/>
        <v>89956</v>
      </c>
      <c r="AK26" s="59">
        <f t="shared" ref="AK26:AP26" si="20">AK24+AK23+AK22+AK21+AK25</f>
        <v>46305</v>
      </c>
      <c r="AL26" s="59">
        <f t="shared" si="20"/>
        <v>61569</v>
      </c>
      <c r="AM26" s="59">
        <f t="shared" si="20"/>
        <v>55419</v>
      </c>
      <c r="AN26" s="59">
        <f t="shared" si="20"/>
        <v>27079</v>
      </c>
      <c r="AO26" s="59">
        <f t="shared" si="20"/>
        <v>31765</v>
      </c>
      <c r="AP26" s="59">
        <f t="shared" si="20"/>
        <v>29476</v>
      </c>
      <c r="AQ26" s="59">
        <f t="shared" ref="AQ26:AV26" si="21">AQ24+AQ23+AQ22+AQ21+AQ25</f>
        <v>42528</v>
      </c>
      <c r="AR26" s="59">
        <f t="shared" si="21"/>
        <v>40590</v>
      </c>
      <c r="AS26" s="59">
        <f t="shared" si="21"/>
        <v>38827</v>
      </c>
      <c r="AT26" s="59">
        <f t="shared" si="21"/>
        <v>48349</v>
      </c>
      <c r="AU26" s="59">
        <f t="shared" si="21"/>
        <v>37791</v>
      </c>
      <c r="AV26" s="59">
        <f t="shared" si="21"/>
        <v>35364</v>
      </c>
      <c r="AW26" s="59">
        <f t="shared" ref="AW26:BE26" si="22">AW24+AW23+AW22+AW21+AW25</f>
        <v>40128</v>
      </c>
      <c r="AX26" s="59">
        <f t="shared" si="22"/>
        <v>31191</v>
      </c>
      <c r="AY26" s="59">
        <f t="shared" si="22"/>
        <v>39811</v>
      </c>
      <c r="AZ26" s="59">
        <f t="shared" si="22"/>
        <v>45278</v>
      </c>
      <c r="BA26" s="59">
        <f t="shared" si="22"/>
        <v>35466</v>
      </c>
      <c r="BB26" s="59">
        <f t="shared" si="22"/>
        <v>30278</v>
      </c>
      <c r="BC26" s="59">
        <f t="shared" si="22"/>
        <v>35847</v>
      </c>
      <c r="BD26" s="59">
        <f t="shared" si="22"/>
        <v>41365</v>
      </c>
      <c r="BE26" s="59">
        <f t="shared" si="22"/>
        <v>37916</v>
      </c>
      <c r="BF26" s="59">
        <f t="shared" ref="BF26:BN26" si="23">BF24+BF23+BF22+BF21+BF25</f>
        <v>57368</v>
      </c>
      <c r="BG26" s="59">
        <f t="shared" si="23"/>
        <v>43747</v>
      </c>
      <c r="BH26" s="59">
        <f t="shared" si="23"/>
        <v>45879</v>
      </c>
      <c r="BI26" s="59">
        <f t="shared" si="23"/>
        <v>37755</v>
      </c>
      <c r="BJ26" s="59">
        <f t="shared" si="23"/>
        <v>24740</v>
      </c>
      <c r="BK26" s="59">
        <f t="shared" si="23"/>
        <v>39929</v>
      </c>
      <c r="BL26" s="59">
        <f t="shared" si="23"/>
        <v>35838</v>
      </c>
      <c r="BM26" s="59">
        <f t="shared" si="23"/>
        <v>33119</v>
      </c>
      <c r="BN26" s="59">
        <f t="shared" si="23"/>
        <v>29265</v>
      </c>
      <c r="BO26" s="59">
        <f t="shared" ref="BO26:CK26" si="24">BO24+BO23+BO22+BO21+BO25</f>
        <v>20278</v>
      </c>
      <c r="BP26" s="59">
        <f t="shared" si="24"/>
        <v>24174</v>
      </c>
      <c r="BQ26" s="59">
        <f t="shared" si="24"/>
        <v>36677</v>
      </c>
      <c r="BR26" s="59">
        <f t="shared" si="24"/>
        <v>53367</v>
      </c>
      <c r="BS26" s="59">
        <f t="shared" si="24"/>
        <v>47553</v>
      </c>
      <c r="BT26" s="59">
        <f t="shared" si="24"/>
        <v>50240</v>
      </c>
      <c r="BU26" s="59">
        <f t="shared" si="24"/>
        <v>37238</v>
      </c>
      <c r="BV26" s="59">
        <f t="shared" si="24"/>
        <v>31473</v>
      </c>
      <c r="BW26" s="59">
        <f t="shared" si="24"/>
        <v>37394</v>
      </c>
      <c r="BX26" s="59">
        <f t="shared" si="24"/>
        <v>27002</v>
      </c>
      <c r="BY26" s="59">
        <f t="shared" si="24"/>
        <v>31470</v>
      </c>
      <c r="BZ26" s="59">
        <f t="shared" si="24"/>
        <v>35628</v>
      </c>
      <c r="CA26" s="59">
        <f t="shared" si="24"/>
        <v>30436</v>
      </c>
      <c r="CB26" s="59">
        <f t="shared" si="24"/>
        <v>37349</v>
      </c>
      <c r="CC26" s="59">
        <f t="shared" si="24"/>
        <v>34284</v>
      </c>
      <c r="CD26" s="59">
        <f t="shared" si="24"/>
        <v>59275</v>
      </c>
      <c r="CE26" s="59">
        <f t="shared" si="24"/>
        <v>40305</v>
      </c>
      <c r="CF26" s="59">
        <f t="shared" si="24"/>
        <v>44540</v>
      </c>
      <c r="CG26" s="59">
        <f t="shared" si="24"/>
        <v>24603</v>
      </c>
      <c r="CH26" s="59">
        <f t="shared" si="24"/>
        <v>23459</v>
      </c>
      <c r="CI26" s="59">
        <f t="shared" si="24"/>
        <v>36549</v>
      </c>
      <c r="CJ26" s="59">
        <f t="shared" si="24"/>
        <v>27371</v>
      </c>
      <c r="CK26" s="59">
        <f t="shared" si="24"/>
        <v>43571</v>
      </c>
      <c r="CL26" s="59">
        <f t="shared" ref="CL26:CN26" si="25">CL24+CL23+CL22+CL21+CL25</f>
        <v>38696</v>
      </c>
      <c r="CM26" s="59">
        <f t="shared" si="25"/>
        <v>33510</v>
      </c>
      <c r="CN26" s="59">
        <f t="shared" si="25"/>
        <v>45071</v>
      </c>
      <c r="CO26" s="59">
        <f t="shared" ref="CO26:CP26" si="26">CO24+CO23+CO22+CO21+CO25</f>
        <v>34052</v>
      </c>
      <c r="CP26" s="59">
        <f t="shared" si="26"/>
        <v>63406</v>
      </c>
      <c r="CQ26" s="59">
        <f t="shared" ref="CQ26:CT26" si="27">CQ24+CQ23+CQ22+CQ21+CQ25</f>
        <v>53423</v>
      </c>
      <c r="CR26" s="59">
        <f t="shared" si="27"/>
        <v>64082</v>
      </c>
      <c r="CS26" s="59">
        <f t="shared" si="27"/>
        <v>58670</v>
      </c>
      <c r="CT26" s="59">
        <f t="shared" si="27"/>
        <v>89412</v>
      </c>
      <c r="CU26" s="59">
        <f t="shared" ref="CU26:CV26" si="28">CU24+CU23+CU22+CU21+CU25</f>
        <v>54566</v>
      </c>
      <c r="CV26" s="59">
        <f t="shared" si="28"/>
        <v>66398</v>
      </c>
      <c r="CW26" s="59">
        <f t="shared" ref="CW26:CX26" si="29">CW24+CW23+CW22+CW21+CW25</f>
        <v>51367</v>
      </c>
      <c r="CX26" s="59">
        <f t="shared" si="29"/>
        <v>41334</v>
      </c>
      <c r="CY26" s="477">
        <v>41334</v>
      </c>
      <c r="CZ26" s="477"/>
      <c r="DA26" s="71">
        <f ca="1">SUM(OFFSET(DA26,0,-1,):OFFSET(DA26,0,-12))</f>
        <v>618044</v>
      </c>
    </row>
    <row r="27" spans="1:122" ht="9" customHeight="1" outlineLevel="1" x14ac:dyDescent="0.2">
      <c r="A27" s="19"/>
      <c r="B27" s="127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136"/>
    </row>
    <row r="28" spans="1:122" ht="20.100000000000001" hidden="1" customHeight="1" outlineLevel="1" x14ac:dyDescent="0.2">
      <c r="A28" s="133" t="s">
        <v>38</v>
      </c>
      <c r="B28" s="129" t="s">
        <v>14</v>
      </c>
      <c r="C28" s="43">
        <f>'Tribune-Khi'!C28+'Tribune-Lhr'!C28+'Tribune-Isl'!C28</f>
        <v>26574</v>
      </c>
      <c r="D28" s="43">
        <f>'Tribune-Khi'!D28+'Tribune-Lhr'!D28+'Tribune-Isl'!D28</f>
        <v>46992</v>
      </c>
      <c r="E28" s="43">
        <f>'Tribune-Khi'!E28+'Tribune-Lhr'!E28+'Tribune-Isl'!E28</f>
        <v>350594</v>
      </c>
      <c r="F28" s="43">
        <f>'Tribune-Khi'!F28+'Tribune-Lhr'!F28+'Tribune-Isl'!F28</f>
        <v>100162</v>
      </c>
      <c r="G28" s="43">
        <f>'Tribune-Khi'!G28+'Tribune-Lhr'!G28+'Tribune-Isl'!G28</f>
        <v>60785</v>
      </c>
      <c r="H28" s="43">
        <f>'Tribune-Khi'!H28+'Tribune-Lhr'!H28+'Tribune-Isl'!H28</f>
        <v>46290</v>
      </c>
      <c r="I28" s="43">
        <f>'Tribune-Khi'!I28+'Tribune-Lhr'!I28+'Tribune-Isl'!I28</f>
        <v>24702</v>
      </c>
      <c r="J28" s="43">
        <f>'Tribune-Khi'!J28+'Tribune-Lhr'!J28+'Tribune-Isl'!J28</f>
        <v>48732</v>
      </c>
      <c r="K28" s="43">
        <f>'Tribune-Khi'!K28+'Tribune-Lhr'!K28+'Tribune-Isl'!K28</f>
        <v>47663</v>
      </c>
      <c r="L28" s="43">
        <f>'Tribune-Khi'!L28+'Tribune-Lhr'!L28+'Tribune-Isl'!L28</f>
        <v>112821</v>
      </c>
      <c r="M28" s="43">
        <f>'Tribune-Khi'!M28+'Tribune-Lhr'!M28+'Tribune-Isl'!M28</f>
        <v>34652</v>
      </c>
      <c r="N28" s="43">
        <f>'Tribune-Khi'!N28+'Tribune-Lhr'!N28+'Tribune-Isl'!N28</f>
        <v>33167</v>
      </c>
      <c r="O28" s="43">
        <f>'Tribune-Khi'!O28+'Tribune-Lhr'!O28+'Tribune-Isl'!O28</f>
        <v>28132</v>
      </c>
      <c r="P28" s="43">
        <f>'Tribune-Khi'!P28+'Tribune-Lhr'!P28+'Tribune-Isl'!P28</f>
        <v>22749</v>
      </c>
      <c r="Q28" s="43">
        <f>'Tribune-Khi'!Q28+'Tribune-Lhr'!Q28+'Tribune-Isl'!Q28</f>
        <v>412373</v>
      </c>
      <c r="R28" s="43">
        <f>'Tribune-Khi'!R28+'Tribune-Lhr'!R28+'Tribune-Isl'!R28</f>
        <v>104041</v>
      </c>
      <c r="S28" s="43">
        <f>'Tribune-Khi'!S28+'Tribune-Lhr'!S28+'Tribune-Isl'!S28</f>
        <v>33541</v>
      </c>
      <c r="T28" s="43">
        <f>'Tribune-Khi'!T28+'Tribune-Lhr'!T28+'Tribune-Isl'!T28</f>
        <v>56998</v>
      </c>
      <c r="U28" s="43">
        <f>'Tribune-Khi'!U28+'Tribune-Lhr'!U28+'Tribune-Isl'!U28</f>
        <v>21711</v>
      </c>
      <c r="V28" s="44">
        <f>'Tribune-Khi'!V28+'Tribune-Lhr'!V28+'Tribune-Isl'!V28</f>
        <v>95020</v>
      </c>
      <c r="W28" s="44">
        <f>'Tribune-Khi'!W28+'Tribune-Lhr'!W28+'Tribune-Isl'!W28</f>
        <v>30611</v>
      </c>
      <c r="X28" s="44">
        <f>'Tribune-Khi'!X28+'Tribune-Lhr'!X28+'Tribune-Isl'!X28</f>
        <v>97457</v>
      </c>
      <c r="Y28" s="44">
        <f>'Tribune-Khi'!Y28+'Tribune-Lhr'!Y28+'Tribune-Isl'!Y28</f>
        <v>21732</v>
      </c>
      <c r="Z28" s="46">
        <f>'Tribune-Khi'!AZ28+'Tribune-Lhr'!AZ28+'Tribune-Isl'!AZ28</f>
        <v>0</v>
      </c>
      <c r="AA28" s="46">
        <f>'Tribune-Khi'!BA28+'Tribune-Lhr'!BA28+'Tribune-Isl'!BA28</f>
        <v>0</v>
      </c>
      <c r="AB28" s="46">
        <f>'Tribune-Khi'!BB28+'Tribune-Lhr'!BB28+'Tribune-Isl'!BB28</f>
        <v>0</v>
      </c>
      <c r="AC28" s="46">
        <f>'Tribune-Khi'!BC28+'Tribune-Lhr'!BC28+'Tribune-Isl'!BC28</f>
        <v>0</v>
      </c>
      <c r="AD28" s="46">
        <f>'Tribune-Khi'!BD28+'Tribune-Lhr'!BD28+'Tribune-Isl'!BD28</f>
        <v>0</v>
      </c>
      <c r="AE28" s="46">
        <f>'Tribune-Khi'!BE28+'Tribune-Lhr'!BE28+'Tribune-Isl'!BE28</f>
        <v>0</v>
      </c>
      <c r="AF28" s="46">
        <f>'Tribune-Khi'!BF28+'Tribune-Lhr'!BF28+'Tribune-Isl'!BF28</f>
        <v>0</v>
      </c>
      <c r="AG28" s="46">
        <f>'Tribune-Khi'!BG28+'Tribune-Lhr'!BG28+'Tribune-Isl'!BG28</f>
        <v>0</v>
      </c>
      <c r="AH28" s="46">
        <f>'Tribune-Khi'!BH28+'Tribune-Lhr'!BH28+'Tribune-Isl'!BH28</f>
        <v>0</v>
      </c>
      <c r="AI28" s="46">
        <f>'Tribune-Khi'!BI28+'Tribune-Lhr'!BI28+'Tribune-Isl'!BI28</f>
        <v>0</v>
      </c>
      <c r="AJ28" s="46">
        <f>'Tribune-Khi'!BJ28+'Tribune-Lhr'!BJ28+'Tribune-Isl'!BJ28</f>
        <v>0</v>
      </c>
      <c r="AK28" s="46">
        <f>'Tribune-Khi'!BK28+'Tribune-Lhr'!BK28+'Tribune-Isl'!BK28</f>
        <v>0</v>
      </c>
      <c r="AL28" s="46">
        <f>'Tribune-Khi'!BL28+'Tribune-Lhr'!BL28+'Tribune-Isl'!BL28</f>
        <v>0</v>
      </c>
      <c r="AM28" s="46">
        <f>'Tribune-Khi'!BM28+'Tribune-Lhr'!BM28+'Tribune-Isl'!BM28</f>
        <v>0</v>
      </c>
      <c r="AN28" s="46">
        <f>'Tribune-Khi'!BN28+'Tribune-Lhr'!BN28+'Tribune-Isl'!BN28</f>
        <v>0</v>
      </c>
      <c r="AO28" s="46">
        <f>'Tribune-Khi'!BO28+'Tribune-Lhr'!BO28+'Tribune-Isl'!BO28</f>
        <v>0</v>
      </c>
      <c r="AP28" s="46">
        <f>'Tribune-Khi'!BP28+'Tribune-Lhr'!BP28+'Tribune-Isl'!BP28</f>
        <v>0</v>
      </c>
      <c r="AQ28" s="46">
        <f>'Tribune-Khi'!BQ28+'Tribune-Lhr'!BQ28+'Tribune-Isl'!BQ28</f>
        <v>0</v>
      </c>
      <c r="AR28" s="46">
        <f>'Tribune-Khi'!BR28+'Tribune-Lhr'!BR28+'Tribune-Isl'!BR28</f>
        <v>0</v>
      </c>
      <c r="AS28" s="46">
        <f>'Tribune-Khi'!BS28+'Tribune-Lhr'!BS28+'Tribune-Isl'!BS28</f>
        <v>0</v>
      </c>
      <c r="AT28" s="46">
        <f ca="1">'Tribune-Khi'!EA28+'Tribune-Lhr'!EA28+'Tribune-Isl'!EA28</f>
        <v>0</v>
      </c>
      <c r="AU28" s="46">
        <f>'Tribune-Khi'!EB28+'Tribune-Lhr'!EB28+'Tribune-Isl'!EB28</f>
        <v>0</v>
      </c>
      <c r="AV28" s="46">
        <f>'Tribune-Khi'!EC28+'Tribune-Lhr'!EC28+'Tribune-Isl'!EC28</f>
        <v>0</v>
      </c>
      <c r="AW28" s="46">
        <f>'Tribune-Khi'!ED28+'Tribune-Lhr'!ED28+'Tribune-Isl'!ED28</f>
        <v>0</v>
      </c>
      <c r="AX28" s="46">
        <f>'Tribune-Khi'!EE28+'Tribune-Lhr'!EE28+'Tribune-Isl'!EE28</f>
        <v>0</v>
      </c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349"/>
      <c r="CO28" s="349"/>
      <c r="CP28" s="349"/>
      <c r="CQ28" s="349"/>
      <c r="CR28" s="349"/>
      <c r="CS28" s="349"/>
      <c r="CT28" s="349"/>
      <c r="CU28" s="349"/>
      <c r="CV28" s="349"/>
      <c r="CW28" s="349"/>
      <c r="CX28" s="349"/>
      <c r="CY28" s="349"/>
      <c r="CZ28" s="349"/>
      <c r="DA28" s="59">
        <f ca="1">SUM(OFFSET(DA28,0,-1,):OFFSET(DA28,0,-12))</f>
        <v>0</v>
      </c>
    </row>
    <row r="29" spans="1:122" ht="20.100000000000001" hidden="1" customHeight="1" outlineLevel="1" x14ac:dyDescent="0.2">
      <c r="A29" s="19"/>
      <c r="B29" s="58" t="s">
        <v>15</v>
      </c>
      <c r="C29" s="45">
        <f>'Tribune-Khi'!C29+'Tribune-Lhr'!C29+'Tribune-Isl'!C29</f>
        <v>436</v>
      </c>
      <c r="D29" s="45">
        <f>'Tribune-Khi'!D29+'Tribune-Lhr'!D29+'Tribune-Isl'!D29</f>
        <v>848</v>
      </c>
      <c r="E29" s="45">
        <f>'Tribune-Khi'!E29+'Tribune-Lhr'!E29+'Tribune-Isl'!E29</f>
        <v>1398</v>
      </c>
      <c r="F29" s="45">
        <f>'Tribune-Khi'!F29+'Tribune-Lhr'!F29+'Tribune-Isl'!F29</f>
        <v>966</v>
      </c>
      <c r="G29" s="45">
        <f>'Tribune-Khi'!G29+'Tribune-Lhr'!G29+'Tribune-Isl'!G29</f>
        <v>342</v>
      </c>
      <c r="H29" s="45">
        <f>'Tribune-Khi'!H29+'Tribune-Lhr'!H29+'Tribune-Isl'!H29</f>
        <v>863</v>
      </c>
      <c r="I29" s="45">
        <f>'Tribune-Khi'!I29+'Tribune-Lhr'!I29+'Tribune-Isl'!I29</f>
        <v>1021</v>
      </c>
      <c r="J29" s="45">
        <f>'Tribune-Khi'!J29+'Tribune-Lhr'!J29+'Tribune-Isl'!J29</f>
        <v>858</v>
      </c>
      <c r="K29" s="45">
        <f>'Tribune-Khi'!K29+'Tribune-Lhr'!K29+'Tribune-Isl'!K29</f>
        <v>525</v>
      </c>
      <c r="L29" s="45">
        <f>'Tribune-Khi'!L29+'Tribune-Lhr'!L29+'Tribune-Isl'!L29</f>
        <v>846</v>
      </c>
      <c r="M29" s="45">
        <f>'Tribune-Khi'!M29+'Tribune-Lhr'!M29+'Tribune-Isl'!M29</f>
        <v>528</v>
      </c>
      <c r="N29" s="45">
        <f>'Tribune-Khi'!N29+'Tribune-Lhr'!N29+'Tribune-Isl'!N29</f>
        <v>280</v>
      </c>
      <c r="O29" s="45">
        <f>'Tribune-Khi'!O29+'Tribune-Lhr'!O29+'Tribune-Isl'!O29</f>
        <v>135</v>
      </c>
      <c r="P29" s="45">
        <f>'Tribune-Khi'!P29+'Tribune-Lhr'!P29+'Tribune-Isl'!P29</f>
        <v>331</v>
      </c>
      <c r="Q29" s="45">
        <f>'Tribune-Khi'!Q29+'Tribune-Lhr'!Q29+'Tribune-Isl'!Q29</f>
        <v>120</v>
      </c>
      <c r="R29" s="45">
        <f>'Tribune-Khi'!R29+'Tribune-Lhr'!R29+'Tribune-Isl'!R29</f>
        <v>0</v>
      </c>
      <c r="S29" s="45">
        <f>'Tribune-Khi'!S29+'Tribune-Lhr'!S29+'Tribune-Isl'!S29</f>
        <v>1008</v>
      </c>
      <c r="T29" s="45">
        <f>'Tribune-Khi'!T29+'Tribune-Lhr'!T29+'Tribune-Isl'!T29</f>
        <v>988</v>
      </c>
      <c r="U29" s="45">
        <f>'Tribune-Khi'!U29+'Tribune-Lhr'!U29+'Tribune-Isl'!U29</f>
        <v>787</v>
      </c>
      <c r="V29" s="46">
        <f>'Tribune-Khi'!V29+'Tribune-Lhr'!V29+'Tribune-Isl'!V29</f>
        <v>300</v>
      </c>
      <c r="W29" s="46">
        <f>'Tribune-Khi'!W29+'Tribune-Lhr'!W29+'Tribune-Isl'!W29</f>
        <v>90</v>
      </c>
      <c r="X29" s="46">
        <f>'Tribune-Khi'!X29+'Tribune-Lhr'!X29+'Tribune-Isl'!X29</f>
        <v>158</v>
      </c>
      <c r="Y29" s="46">
        <f>'Tribune-Khi'!Y29+'Tribune-Lhr'!Y29+'Tribune-Isl'!Y29</f>
        <v>758</v>
      </c>
      <c r="Z29" s="46">
        <f>'Tribune-Khi'!AZ29+'Tribune-Lhr'!AZ29+'Tribune-Isl'!AZ29</f>
        <v>0</v>
      </c>
      <c r="AA29" s="46">
        <f>'Tribune-Khi'!BA29+'Tribune-Lhr'!BA29+'Tribune-Isl'!BA29</f>
        <v>0</v>
      </c>
      <c r="AB29" s="46">
        <f>'Tribune-Khi'!BB29+'Tribune-Lhr'!BB29+'Tribune-Isl'!BB29</f>
        <v>0</v>
      </c>
      <c r="AC29" s="46">
        <f>'Tribune-Khi'!BC29+'Tribune-Lhr'!BC29+'Tribune-Isl'!BC29</f>
        <v>0</v>
      </c>
      <c r="AD29" s="46">
        <f>'Tribune-Khi'!BD29+'Tribune-Lhr'!BD29+'Tribune-Isl'!BD29</f>
        <v>0</v>
      </c>
      <c r="AE29" s="46">
        <f>'Tribune-Khi'!BE29+'Tribune-Lhr'!BE29+'Tribune-Isl'!BE29</f>
        <v>0</v>
      </c>
      <c r="AF29" s="46">
        <f>'Tribune-Khi'!BF29+'Tribune-Lhr'!BF29+'Tribune-Isl'!BF29</f>
        <v>0</v>
      </c>
      <c r="AG29" s="46">
        <f>'Tribune-Khi'!BG29+'Tribune-Lhr'!BG29+'Tribune-Isl'!BG29</f>
        <v>0</v>
      </c>
      <c r="AH29" s="46">
        <f>'Tribune-Khi'!BH29+'Tribune-Lhr'!BH29+'Tribune-Isl'!BH29</f>
        <v>0</v>
      </c>
      <c r="AI29" s="46">
        <f>'Tribune-Khi'!BI29+'Tribune-Lhr'!BI29+'Tribune-Isl'!BI29</f>
        <v>0</v>
      </c>
      <c r="AJ29" s="46">
        <f>'Tribune-Khi'!BJ29+'Tribune-Lhr'!BJ29+'Tribune-Isl'!BJ29</f>
        <v>0</v>
      </c>
      <c r="AK29" s="46">
        <f>'Tribune-Khi'!BK29+'Tribune-Lhr'!BK29+'Tribune-Isl'!BK29</f>
        <v>0</v>
      </c>
      <c r="AL29" s="46">
        <f>'Tribune-Khi'!BL29+'Tribune-Lhr'!BL29+'Tribune-Isl'!BL29</f>
        <v>0</v>
      </c>
      <c r="AM29" s="46">
        <f>'Tribune-Khi'!BM29+'Tribune-Lhr'!BM29+'Tribune-Isl'!BM29</f>
        <v>0</v>
      </c>
      <c r="AN29" s="46">
        <f>'Tribune-Khi'!BN29+'Tribune-Lhr'!BN29+'Tribune-Isl'!BN29</f>
        <v>0</v>
      </c>
      <c r="AO29" s="46">
        <f>'Tribune-Khi'!BO29+'Tribune-Lhr'!BO29+'Tribune-Isl'!BO29</f>
        <v>0</v>
      </c>
      <c r="AP29" s="46">
        <f>'Tribune-Khi'!BP29+'Tribune-Lhr'!BP29+'Tribune-Isl'!BP29</f>
        <v>0</v>
      </c>
      <c r="AQ29" s="46">
        <f>'Tribune-Khi'!BQ29+'Tribune-Lhr'!BQ29+'Tribune-Isl'!BQ29</f>
        <v>0</v>
      </c>
      <c r="AR29" s="46">
        <f>'Tribune-Khi'!BR29+'Tribune-Lhr'!BR29+'Tribune-Isl'!BR29</f>
        <v>0</v>
      </c>
      <c r="AS29" s="46">
        <f>'Tribune-Khi'!BS29+'Tribune-Lhr'!BS29+'Tribune-Isl'!BS29</f>
        <v>0</v>
      </c>
      <c r="AT29" s="46">
        <f ca="1">'Tribune-Khi'!EA29+'Tribune-Lhr'!EA29+'Tribune-Isl'!EA29</f>
        <v>0</v>
      </c>
      <c r="AU29" s="46">
        <f>'Tribune-Khi'!EB29+'Tribune-Lhr'!EB29+'Tribune-Isl'!EB29</f>
        <v>0</v>
      </c>
      <c r="AV29" s="46">
        <f>'Tribune-Khi'!EC29+'Tribune-Lhr'!EC29+'Tribune-Isl'!EC29</f>
        <v>0</v>
      </c>
      <c r="AW29" s="46">
        <f>'Tribune-Khi'!ED29+'Tribune-Lhr'!ED29+'Tribune-Isl'!ED29</f>
        <v>0</v>
      </c>
      <c r="AX29" s="46">
        <f>'Tribune-Khi'!EE29+'Tribune-Lhr'!EE29+'Tribune-Isl'!EE29</f>
        <v>0</v>
      </c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349"/>
      <c r="CO29" s="349"/>
      <c r="CP29" s="349"/>
      <c r="CQ29" s="349"/>
      <c r="CR29" s="349"/>
      <c r="CS29" s="349"/>
      <c r="CT29" s="349"/>
      <c r="CU29" s="349"/>
      <c r="CV29" s="349"/>
      <c r="CW29" s="349"/>
      <c r="CX29" s="349"/>
      <c r="CY29" s="349"/>
      <c r="CZ29" s="349"/>
      <c r="DA29" s="59">
        <f ca="1">SUM(OFFSET(DA29,0,-1,):OFFSET(DA29,0,-12))</f>
        <v>0</v>
      </c>
    </row>
    <row r="30" spans="1:122" ht="20.100000000000001" hidden="1" customHeight="1" outlineLevel="1" x14ac:dyDescent="0.2">
      <c r="A30" s="19"/>
      <c r="B30" s="60" t="s">
        <v>27</v>
      </c>
      <c r="C30" s="45">
        <f>'Tribune-Khi'!C30+'Tribune-Lhr'!C30+'Tribune-Isl'!C30</f>
        <v>3540</v>
      </c>
      <c r="D30" s="45">
        <f>'Tribune-Khi'!D30+'Tribune-Lhr'!D30+'Tribune-Isl'!D30</f>
        <v>1236</v>
      </c>
      <c r="E30" s="45">
        <f>'Tribune-Khi'!E30+'Tribune-Lhr'!E30+'Tribune-Isl'!E30</f>
        <v>1608</v>
      </c>
      <c r="F30" s="45">
        <f>'Tribune-Khi'!F30+'Tribune-Lhr'!F30+'Tribune-Isl'!F30</f>
        <v>20</v>
      </c>
      <c r="G30" s="45">
        <f>'Tribune-Khi'!G30+'Tribune-Lhr'!G30+'Tribune-Isl'!G30</f>
        <v>1188</v>
      </c>
      <c r="H30" s="45">
        <f>'Tribune-Khi'!H30+'Tribune-Lhr'!H30+'Tribune-Isl'!H30</f>
        <v>8360</v>
      </c>
      <c r="I30" s="45">
        <f>'Tribune-Khi'!I30+'Tribune-Lhr'!I30+'Tribune-Isl'!I30</f>
        <v>720</v>
      </c>
      <c r="J30" s="45">
        <f>'Tribune-Khi'!J30+'Tribune-Lhr'!J30+'Tribune-Isl'!J30</f>
        <v>3476</v>
      </c>
      <c r="K30" s="45">
        <f>'Tribune-Khi'!K30+'Tribune-Lhr'!K30+'Tribune-Isl'!K30</f>
        <v>1404</v>
      </c>
      <c r="L30" s="45">
        <f>'Tribune-Khi'!L30+'Tribune-Lhr'!L30+'Tribune-Isl'!L30</f>
        <v>648</v>
      </c>
      <c r="M30" s="45">
        <f>'Tribune-Khi'!M30+'Tribune-Lhr'!M30+'Tribune-Isl'!M30</f>
        <v>228</v>
      </c>
      <c r="N30" s="45">
        <f>'Tribune-Khi'!N30+'Tribune-Lhr'!N30+'Tribune-Isl'!N30</f>
        <v>1296</v>
      </c>
      <c r="O30" s="45">
        <f>'Tribune-Khi'!O30+'Tribune-Lhr'!O30+'Tribune-Isl'!O30</f>
        <v>1080</v>
      </c>
      <c r="P30" s="45">
        <f>'Tribune-Khi'!P30+'Tribune-Lhr'!P30+'Tribune-Isl'!P30</f>
        <v>1686</v>
      </c>
      <c r="Q30" s="45">
        <f>'Tribune-Khi'!Q30+'Tribune-Lhr'!Q30+'Tribune-Isl'!Q30</f>
        <v>1284</v>
      </c>
      <c r="R30" s="45">
        <f>'Tribune-Khi'!R30+'Tribune-Lhr'!R30+'Tribune-Isl'!R30</f>
        <v>324</v>
      </c>
      <c r="S30" s="45">
        <f>'Tribune-Khi'!S30+'Tribune-Lhr'!S30+'Tribune-Isl'!S30</f>
        <v>344</v>
      </c>
      <c r="T30" s="45">
        <f>'Tribune-Khi'!T30+'Tribune-Lhr'!T30+'Tribune-Isl'!T30</f>
        <v>412</v>
      </c>
      <c r="U30" s="45">
        <f>'Tribune-Khi'!U30+'Tribune-Lhr'!U30+'Tribune-Isl'!U30</f>
        <v>2304</v>
      </c>
      <c r="V30" s="46">
        <f>'Tribune-Khi'!V30+'Tribune-Lhr'!V30+'Tribune-Isl'!V30</f>
        <v>1578</v>
      </c>
      <c r="W30" s="46">
        <f>'Tribune-Khi'!W30+'Tribune-Lhr'!W30+'Tribune-Isl'!W30</f>
        <v>0</v>
      </c>
      <c r="X30" s="46">
        <f>'Tribune-Khi'!X30+'Tribune-Lhr'!X30+'Tribune-Isl'!X30</f>
        <v>360</v>
      </c>
      <c r="Y30" s="46">
        <f>'Tribune-Khi'!Y30+'Tribune-Lhr'!Y30+'Tribune-Isl'!Y30</f>
        <v>648</v>
      </c>
      <c r="Z30" s="46">
        <f>'Tribune-Khi'!AZ30+'Tribune-Lhr'!AZ30+'Tribune-Isl'!AZ30</f>
        <v>0</v>
      </c>
      <c r="AA30" s="46">
        <f>'Tribune-Khi'!BA30+'Tribune-Lhr'!BA30+'Tribune-Isl'!BA30</f>
        <v>0</v>
      </c>
      <c r="AB30" s="46">
        <f>'Tribune-Khi'!BB30+'Tribune-Lhr'!BB30+'Tribune-Isl'!BB30</f>
        <v>0</v>
      </c>
      <c r="AC30" s="46">
        <f>'Tribune-Khi'!BC30+'Tribune-Lhr'!BC30+'Tribune-Isl'!BC30</f>
        <v>0</v>
      </c>
      <c r="AD30" s="46">
        <f>'Tribune-Khi'!BD30+'Tribune-Lhr'!BD30+'Tribune-Isl'!BD30</f>
        <v>0</v>
      </c>
      <c r="AE30" s="46">
        <f>'Tribune-Khi'!BE30+'Tribune-Lhr'!BE30+'Tribune-Isl'!BE30</f>
        <v>0</v>
      </c>
      <c r="AF30" s="46">
        <f>'Tribune-Khi'!BF30+'Tribune-Lhr'!BF30+'Tribune-Isl'!BF30</f>
        <v>0</v>
      </c>
      <c r="AG30" s="46">
        <f>'Tribune-Khi'!BG30+'Tribune-Lhr'!BG30+'Tribune-Isl'!BG30</f>
        <v>0</v>
      </c>
      <c r="AH30" s="46">
        <f>'Tribune-Khi'!BH30+'Tribune-Lhr'!BH30+'Tribune-Isl'!BH30</f>
        <v>0</v>
      </c>
      <c r="AI30" s="46">
        <f>'Tribune-Khi'!BI30+'Tribune-Lhr'!BI30+'Tribune-Isl'!BI30</f>
        <v>0</v>
      </c>
      <c r="AJ30" s="46">
        <f>'Tribune-Khi'!BJ30+'Tribune-Lhr'!BJ30+'Tribune-Isl'!BJ30</f>
        <v>0</v>
      </c>
      <c r="AK30" s="46">
        <f>'Tribune-Khi'!BK30+'Tribune-Lhr'!BK30+'Tribune-Isl'!BK30</f>
        <v>0</v>
      </c>
      <c r="AL30" s="46">
        <f>'Tribune-Khi'!BL30+'Tribune-Lhr'!BL30+'Tribune-Isl'!BL30</f>
        <v>0</v>
      </c>
      <c r="AM30" s="46">
        <f>'Tribune-Khi'!BM30+'Tribune-Lhr'!BM30+'Tribune-Isl'!BM30</f>
        <v>0</v>
      </c>
      <c r="AN30" s="46">
        <f>'Tribune-Khi'!BN30+'Tribune-Lhr'!BN30+'Tribune-Isl'!BN30</f>
        <v>0</v>
      </c>
      <c r="AO30" s="46">
        <f>'Tribune-Khi'!BO30+'Tribune-Lhr'!BO30+'Tribune-Isl'!BO30</f>
        <v>0</v>
      </c>
      <c r="AP30" s="46">
        <f>'Tribune-Khi'!BP30+'Tribune-Lhr'!BP30+'Tribune-Isl'!BP30</f>
        <v>0</v>
      </c>
      <c r="AQ30" s="46">
        <f>'Tribune-Khi'!BQ30+'Tribune-Lhr'!BQ30+'Tribune-Isl'!BQ30</f>
        <v>0</v>
      </c>
      <c r="AR30" s="46">
        <f>'Tribune-Khi'!BR30+'Tribune-Lhr'!BR30+'Tribune-Isl'!BR30</f>
        <v>0</v>
      </c>
      <c r="AS30" s="46">
        <f>'Tribune-Khi'!BS30+'Tribune-Lhr'!BS30+'Tribune-Isl'!BS30</f>
        <v>0</v>
      </c>
      <c r="AT30" s="46">
        <f ca="1">'Tribune-Khi'!EA30+'Tribune-Lhr'!EA30+'Tribune-Isl'!EA30</f>
        <v>0</v>
      </c>
      <c r="AU30" s="46">
        <f>'Tribune-Khi'!EB30+'Tribune-Lhr'!EB30+'Tribune-Isl'!EB30</f>
        <v>0</v>
      </c>
      <c r="AV30" s="46">
        <f>'Tribune-Khi'!EC30+'Tribune-Lhr'!EC30+'Tribune-Isl'!EC30</f>
        <v>0</v>
      </c>
      <c r="AW30" s="46">
        <f>'Tribune-Khi'!ED30+'Tribune-Lhr'!ED30+'Tribune-Isl'!ED30</f>
        <v>0</v>
      </c>
      <c r="AX30" s="46">
        <f>'Tribune-Khi'!EE30+'Tribune-Lhr'!EE30+'Tribune-Isl'!EE30</f>
        <v>0</v>
      </c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349"/>
      <c r="CO30" s="349"/>
      <c r="CP30" s="349"/>
      <c r="CQ30" s="349"/>
      <c r="CR30" s="349"/>
      <c r="CS30" s="349"/>
      <c r="CT30" s="349"/>
      <c r="CU30" s="349"/>
      <c r="CV30" s="349"/>
      <c r="CW30" s="349"/>
      <c r="CX30" s="349"/>
      <c r="CY30" s="349"/>
      <c r="CZ30" s="349"/>
      <c r="DA30" s="59">
        <f ca="1">SUM(OFFSET(DA30,0,-1,):OFFSET(DA30,0,-12))</f>
        <v>0</v>
      </c>
    </row>
    <row r="31" spans="1:122" ht="20.100000000000001" hidden="1" customHeight="1" outlineLevel="1" x14ac:dyDescent="0.2">
      <c r="A31" s="19"/>
      <c r="B31" s="60" t="s">
        <v>76</v>
      </c>
      <c r="C31" s="45">
        <f>'Tribune-Khi'!C31+'Tribune-Lhr'!C31+'Tribune-Isl'!C31</f>
        <v>816</v>
      </c>
      <c r="D31" s="45">
        <f>'Tribune-Khi'!D31+'Tribune-Lhr'!D31+'Tribune-Isl'!D31</f>
        <v>4416</v>
      </c>
      <c r="E31" s="45">
        <f>'Tribune-Khi'!E31+'Tribune-Lhr'!E31+'Tribune-Isl'!E31</f>
        <v>13348</v>
      </c>
      <c r="F31" s="45">
        <f>'Tribune-Khi'!F31+'Tribune-Lhr'!F31+'Tribune-Isl'!F31</f>
        <v>28416</v>
      </c>
      <c r="G31" s="45">
        <f>'Tribune-Khi'!G31+'Tribune-Lhr'!G31+'Tribune-Isl'!G31</f>
        <v>4128</v>
      </c>
      <c r="H31" s="45">
        <f>'Tribune-Khi'!H31+'Tribune-Lhr'!H31+'Tribune-Isl'!H31</f>
        <v>12195</v>
      </c>
      <c r="I31" s="45">
        <f>'Tribune-Khi'!I31+'Tribune-Lhr'!I31+'Tribune-Isl'!I31</f>
        <v>1332</v>
      </c>
      <c r="J31" s="45">
        <f>'Tribune-Khi'!J31+'Tribune-Lhr'!J31+'Tribune-Isl'!J31</f>
        <v>15123</v>
      </c>
      <c r="K31" s="45">
        <f>'Tribune-Khi'!K31+'Tribune-Lhr'!K31+'Tribune-Isl'!K31</f>
        <v>10175</v>
      </c>
      <c r="L31" s="45">
        <f>'Tribune-Khi'!L31+'Tribune-Lhr'!L31+'Tribune-Isl'!L31</f>
        <v>12353</v>
      </c>
      <c r="M31" s="45">
        <f>'Tribune-Khi'!M31+'Tribune-Lhr'!M31+'Tribune-Isl'!M31</f>
        <v>11885</v>
      </c>
      <c r="N31" s="45">
        <f>'Tribune-Khi'!N31+'Tribune-Lhr'!N31+'Tribune-Isl'!N31</f>
        <v>9523</v>
      </c>
      <c r="O31" s="45">
        <f>'Tribune-Khi'!O31+'Tribune-Lhr'!O31+'Tribune-Isl'!O31</f>
        <v>9828</v>
      </c>
      <c r="P31" s="45">
        <f>'Tribune-Khi'!P31+'Tribune-Lhr'!P31+'Tribune-Isl'!P31</f>
        <v>3144</v>
      </c>
      <c r="Q31" s="45">
        <f>'Tribune-Khi'!Q31+'Tribune-Lhr'!Q31+'Tribune-Isl'!Q31</f>
        <v>10596</v>
      </c>
      <c r="R31" s="45">
        <f>'Tribune-Khi'!R31+'Tribune-Lhr'!R31+'Tribune-Isl'!R31</f>
        <v>21045</v>
      </c>
      <c r="S31" s="45">
        <f>'Tribune-Khi'!S31+'Tribune-Lhr'!S31+'Tribune-Isl'!S31</f>
        <v>5604</v>
      </c>
      <c r="T31" s="45">
        <f>'Tribune-Khi'!T31+'Tribune-Lhr'!T31+'Tribune-Isl'!T31</f>
        <v>8956</v>
      </c>
      <c r="U31" s="45">
        <f>'Tribune-Khi'!U31+'Tribune-Lhr'!U31+'Tribune-Isl'!U31</f>
        <v>936</v>
      </c>
      <c r="V31" s="46">
        <f>'Tribune-Khi'!V31+'Tribune-Lhr'!V31+'Tribune-Isl'!V31</f>
        <v>10248</v>
      </c>
      <c r="W31" s="46">
        <f>'Tribune-Khi'!W31+'Tribune-Lhr'!W31+'Tribune-Isl'!W31</f>
        <v>10920</v>
      </c>
      <c r="X31" s="46">
        <f>'Tribune-Khi'!X31+'Tribune-Lhr'!X31+'Tribune-Isl'!X31</f>
        <v>9554</v>
      </c>
      <c r="Y31" s="46">
        <f>'Tribune-Khi'!Y31+'Tribune-Lhr'!Y31+'Tribune-Isl'!Y31</f>
        <v>420</v>
      </c>
      <c r="Z31" s="46">
        <f>'Tribune-Khi'!AZ31+'Tribune-Lhr'!AZ31+'Tribune-Isl'!AZ31</f>
        <v>0</v>
      </c>
      <c r="AA31" s="46">
        <f>'Tribune-Khi'!BA31+'Tribune-Lhr'!BA31+'Tribune-Isl'!BA31</f>
        <v>0</v>
      </c>
      <c r="AB31" s="46">
        <f>'Tribune-Khi'!BB31+'Tribune-Lhr'!BB31+'Tribune-Isl'!BB31</f>
        <v>0</v>
      </c>
      <c r="AC31" s="46">
        <f>'Tribune-Khi'!BC31+'Tribune-Lhr'!BC31+'Tribune-Isl'!BC31</f>
        <v>0</v>
      </c>
      <c r="AD31" s="46">
        <f>'Tribune-Khi'!BD31+'Tribune-Lhr'!BD31+'Tribune-Isl'!BD31</f>
        <v>0</v>
      </c>
      <c r="AE31" s="46">
        <f>'Tribune-Khi'!BE31+'Tribune-Lhr'!BE31+'Tribune-Isl'!BE31</f>
        <v>0</v>
      </c>
      <c r="AF31" s="46">
        <f>'Tribune-Khi'!BF31+'Tribune-Lhr'!BF31+'Tribune-Isl'!BF31</f>
        <v>0</v>
      </c>
      <c r="AG31" s="46">
        <f>'Tribune-Khi'!BG31+'Tribune-Lhr'!BG31+'Tribune-Isl'!BG31</f>
        <v>0</v>
      </c>
      <c r="AH31" s="46">
        <f>'Tribune-Khi'!BH31+'Tribune-Lhr'!BH31+'Tribune-Isl'!BH31</f>
        <v>0</v>
      </c>
      <c r="AI31" s="46">
        <f>'Tribune-Khi'!BI31+'Tribune-Lhr'!BI31+'Tribune-Isl'!BI31</f>
        <v>0</v>
      </c>
      <c r="AJ31" s="46">
        <f>'Tribune-Khi'!BJ31+'Tribune-Lhr'!BJ31+'Tribune-Isl'!BJ31</f>
        <v>0</v>
      </c>
      <c r="AK31" s="46">
        <f>'Tribune-Khi'!BK31+'Tribune-Lhr'!BK31+'Tribune-Isl'!BK31</f>
        <v>0</v>
      </c>
      <c r="AL31" s="46">
        <f>'Tribune-Khi'!BL31+'Tribune-Lhr'!BL31+'Tribune-Isl'!BL31</f>
        <v>0</v>
      </c>
      <c r="AM31" s="46">
        <f>'Tribune-Khi'!BM31+'Tribune-Lhr'!BM31+'Tribune-Isl'!BM31</f>
        <v>0</v>
      </c>
      <c r="AN31" s="46">
        <f>'Tribune-Khi'!BN31+'Tribune-Lhr'!BN31+'Tribune-Isl'!BN31</f>
        <v>0</v>
      </c>
      <c r="AO31" s="46">
        <f>'Tribune-Khi'!BO31+'Tribune-Lhr'!BO31+'Tribune-Isl'!BO31</f>
        <v>0</v>
      </c>
      <c r="AP31" s="46">
        <f>'Tribune-Khi'!BP31+'Tribune-Lhr'!BP31+'Tribune-Isl'!BP31</f>
        <v>0</v>
      </c>
      <c r="AQ31" s="46">
        <f>'Tribune-Khi'!BQ31+'Tribune-Lhr'!BQ31+'Tribune-Isl'!BQ31</f>
        <v>0</v>
      </c>
      <c r="AR31" s="46">
        <f>'Tribune-Khi'!BR31+'Tribune-Lhr'!BR31+'Tribune-Isl'!BR31</f>
        <v>0</v>
      </c>
      <c r="AS31" s="46">
        <f>'Tribune-Khi'!BS31+'Tribune-Lhr'!BS31+'Tribune-Isl'!BS31</f>
        <v>0</v>
      </c>
      <c r="AT31" s="46">
        <f ca="1">'Tribune-Khi'!EA31+'Tribune-Lhr'!EA31+'Tribune-Isl'!EA31</f>
        <v>0</v>
      </c>
      <c r="AU31" s="46">
        <f>'Tribune-Khi'!EB31+'Tribune-Lhr'!EB31+'Tribune-Isl'!EB31</f>
        <v>0</v>
      </c>
      <c r="AV31" s="46">
        <f>'Tribune-Khi'!EC31+'Tribune-Lhr'!EC31+'Tribune-Isl'!EC31</f>
        <v>0</v>
      </c>
      <c r="AW31" s="46">
        <f>'Tribune-Khi'!ED31+'Tribune-Lhr'!ED31+'Tribune-Isl'!ED31</f>
        <v>0</v>
      </c>
      <c r="AX31" s="46">
        <f>'Tribune-Khi'!EE31+'Tribune-Lhr'!EE31+'Tribune-Isl'!EE31</f>
        <v>0</v>
      </c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349"/>
      <c r="CO31" s="349"/>
      <c r="CP31" s="349"/>
      <c r="CQ31" s="349"/>
      <c r="CR31" s="349"/>
      <c r="CS31" s="349"/>
      <c r="CT31" s="349"/>
      <c r="CU31" s="349"/>
      <c r="CV31" s="349"/>
      <c r="CW31" s="349"/>
      <c r="CX31" s="349"/>
      <c r="CY31" s="349"/>
      <c r="CZ31" s="349"/>
      <c r="DA31" s="59">
        <f ca="1">SUM(OFFSET(DA31,0,-1,):OFFSET(DA31,0,-12))</f>
        <v>0</v>
      </c>
    </row>
    <row r="32" spans="1:122" ht="20.100000000000001" hidden="1" customHeight="1" outlineLevel="1" x14ac:dyDescent="0.2">
      <c r="A32" s="19"/>
      <c r="B32" s="130" t="s">
        <v>77</v>
      </c>
      <c r="C32" s="49">
        <f>'Tribune-Khi'!C32+'Tribune-Lhr'!C32+'Tribune-Isl'!C32</f>
        <v>13841</v>
      </c>
      <c r="D32" s="49">
        <f>'Tribune-Khi'!D32+'Tribune-Lhr'!D32+'Tribune-Isl'!D32</f>
        <v>25067</v>
      </c>
      <c r="E32" s="49">
        <f>'Tribune-Khi'!E32+'Tribune-Lhr'!E32+'Tribune-Isl'!E32</f>
        <v>67888</v>
      </c>
      <c r="F32" s="49">
        <f>'Tribune-Khi'!F32+'Tribune-Lhr'!F32+'Tribune-Isl'!F32</f>
        <v>27149</v>
      </c>
      <c r="G32" s="49">
        <f>'Tribune-Khi'!G32+'Tribune-Lhr'!G32+'Tribune-Isl'!G32</f>
        <v>16824</v>
      </c>
      <c r="H32" s="49">
        <f>'Tribune-Khi'!H32+'Tribune-Lhr'!H32+'Tribune-Isl'!H32</f>
        <v>17270</v>
      </c>
      <c r="I32" s="49">
        <f>'Tribune-Khi'!I32+'Tribune-Lhr'!I32+'Tribune-Isl'!I32</f>
        <v>12409</v>
      </c>
      <c r="J32" s="49">
        <f>'Tribune-Khi'!J32+'Tribune-Lhr'!J32+'Tribune-Isl'!J32</f>
        <v>29739</v>
      </c>
      <c r="K32" s="49">
        <f>'Tribune-Khi'!K32+'Tribune-Lhr'!K32+'Tribune-Isl'!K32</f>
        <v>13118</v>
      </c>
      <c r="L32" s="49">
        <f>'Tribune-Khi'!L32+'Tribune-Lhr'!L32+'Tribune-Isl'!L32</f>
        <v>30099</v>
      </c>
      <c r="M32" s="49">
        <f>'Tribune-Khi'!M32+'Tribune-Lhr'!M32+'Tribune-Isl'!M32</f>
        <v>18108</v>
      </c>
      <c r="N32" s="49">
        <f>'Tribune-Khi'!N32+'Tribune-Lhr'!N32+'Tribune-Isl'!N32</f>
        <v>17048</v>
      </c>
      <c r="O32" s="49">
        <f>'Tribune-Khi'!O32+'Tribune-Lhr'!O32+'Tribune-Isl'!O32</f>
        <v>16760</v>
      </c>
      <c r="P32" s="49">
        <f>'Tribune-Khi'!P32+'Tribune-Lhr'!P32+'Tribune-Isl'!P32</f>
        <v>20020</v>
      </c>
      <c r="Q32" s="49">
        <f>'Tribune-Khi'!Q32+'Tribune-Lhr'!Q32+'Tribune-Isl'!Q32</f>
        <v>73006</v>
      </c>
      <c r="R32" s="49">
        <f>'Tribune-Khi'!R32+'Tribune-Lhr'!R32+'Tribune-Isl'!R32</f>
        <v>31121</v>
      </c>
      <c r="S32" s="49">
        <f>'Tribune-Khi'!S32+'Tribune-Lhr'!S32+'Tribune-Isl'!S32</f>
        <v>31291</v>
      </c>
      <c r="T32" s="49">
        <f>'Tribune-Khi'!T32+'Tribune-Lhr'!T32+'Tribune-Isl'!T32</f>
        <v>17132</v>
      </c>
      <c r="U32" s="49">
        <f>'Tribune-Khi'!U32+'Tribune-Lhr'!U32+'Tribune-Isl'!U32</f>
        <v>15535</v>
      </c>
      <c r="V32" s="50">
        <f>'Tribune-Khi'!V32+'Tribune-Lhr'!V32+'Tribune-Isl'!V32</f>
        <v>29814</v>
      </c>
      <c r="W32" s="50">
        <f>'Tribune-Khi'!W32+'Tribune-Lhr'!W32+'Tribune-Isl'!W32</f>
        <v>15975</v>
      </c>
      <c r="X32" s="50">
        <f>'Tribune-Khi'!X32+'Tribune-Lhr'!X32+'Tribune-Isl'!X32</f>
        <v>29293</v>
      </c>
      <c r="Y32" s="50">
        <f>'Tribune-Khi'!Y32+'Tribune-Lhr'!Y32+'Tribune-Isl'!Y32</f>
        <v>13943</v>
      </c>
      <c r="Z32" s="46">
        <f>'Tribune-Khi'!AZ32+'Tribune-Lhr'!AZ32+'Tribune-Isl'!AZ32</f>
        <v>0</v>
      </c>
      <c r="AA32" s="46">
        <f>'Tribune-Khi'!BA32+'Tribune-Lhr'!BA32+'Tribune-Isl'!BA32</f>
        <v>0</v>
      </c>
      <c r="AB32" s="46">
        <f>'Tribune-Khi'!BB32+'Tribune-Lhr'!BB32+'Tribune-Isl'!BB32</f>
        <v>0</v>
      </c>
      <c r="AC32" s="46">
        <f>'Tribune-Khi'!BC32+'Tribune-Lhr'!BC32+'Tribune-Isl'!BC32</f>
        <v>0</v>
      </c>
      <c r="AD32" s="46">
        <f>'Tribune-Khi'!BD32+'Tribune-Lhr'!BD32+'Tribune-Isl'!BD32</f>
        <v>0</v>
      </c>
      <c r="AE32" s="46">
        <f>'Tribune-Khi'!BE32+'Tribune-Lhr'!BE32+'Tribune-Isl'!BE32</f>
        <v>0</v>
      </c>
      <c r="AF32" s="46">
        <f>'Tribune-Khi'!BF32+'Tribune-Lhr'!BF32+'Tribune-Isl'!BF32</f>
        <v>0</v>
      </c>
      <c r="AG32" s="46">
        <f>'Tribune-Khi'!BG32+'Tribune-Lhr'!BG32+'Tribune-Isl'!BG32</f>
        <v>0</v>
      </c>
      <c r="AH32" s="46">
        <f>'Tribune-Khi'!BH32+'Tribune-Lhr'!BH32+'Tribune-Isl'!BH32</f>
        <v>0</v>
      </c>
      <c r="AI32" s="46">
        <f>'Tribune-Khi'!BI32+'Tribune-Lhr'!BI32+'Tribune-Isl'!BI32</f>
        <v>0</v>
      </c>
      <c r="AJ32" s="46">
        <f>'Tribune-Khi'!BJ32+'Tribune-Lhr'!BJ32+'Tribune-Isl'!BJ32</f>
        <v>0</v>
      </c>
      <c r="AK32" s="46">
        <f>'Tribune-Khi'!BK32+'Tribune-Lhr'!BK32+'Tribune-Isl'!BK32</f>
        <v>0</v>
      </c>
      <c r="AL32" s="46">
        <f>'Tribune-Khi'!BL32+'Tribune-Lhr'!BL32+'Tribune-Isl'!BL32</f>
        <v>0</v>
      </c>
      <c r="AM32" s="46">
        <f>'Tribune-Khi'!BM32+'Tribune-Lhr'!BM32+'Tribune-Isl'!BM32</f>
        <v>0</v>
      </c>
      <c r="AN32" s="46">
        <f>'Tribune-Khi'!BN32+'Tribune-Lhr'!BN32+'Tribune-Isl'!BN32</f>
        <v>0</v>
      </c>
      <c r="AO32" s="46">
        <f>'Tribune-Khi'!BO32+'Tribune-Lhr'!BO32+'Tribune-Isl'!BO32</f>
        <v>0</v>
      </c>
      <c r="AP32" s="46">
        <f>'Tribune-Khi'!BP32+'Tribune-Lhr'!BP32+'Tribune-Isl'!BP32</f>
        <v>0</v>
      </c>
      <c r="AQ32" s="46">
        <f>'Tribune-Khi'!BQ32+'Tribune-Lhr'!BQ32+'Tribune-Isl'!BQ32</f>
        <v>0</v>
      </c>
      <c r="AR32" s="46">
        <f>'Tribune-Khi'!BR32+'Tribune-Lhr'!BR32+'Tribune-Isl'!BR32</f>
        <v>0</v>
      </c>
      <c r="AS32" s="46">
        <f>'Tribune-Khi'!BS32+'Tribune-Lhr'!BS32+'Tribune-Isl'!BS32</f>
        <v>0</v>
      </c>
      <c r="AT32" s="46">
        <f ca="1">'Tribune-Khi'!EA32+'Tribune-Lhr'!EA32+'Tribune-Isl'!EA32</f>
        <v>0</v>
      </c>
      <c r="AU32" s="46">
        <f>'Tribune-Khi'!EB32+'Tribune-Lhr'!EB32+'Tribune-Isl'!EB32</f>
        <v>0</v>
      </c>
      <c r="AV32" s="46">
        <f>'Tribune-Khi'!EC32+'Tribune-Lhr'!EC32+'Tribune-Isl'!EC32</f>
        <v>0</v>
      </c>
      <c r="AW32" s="46">
        <f>'Tribune-Khi'!ED32+'Tribune-Lhr'!ED32+'Tribune-Isl'!ED32</f>
        <v>0</v>
      </c>
      <c r="AX32" s="46">
        <f>'Tribune-Khi'!EE32+'Tribune-Lhr'!EE32+'Tribune-Isl'!EE32</f>
        <v>0</v>
      </c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349"/>
      <c r="CO32" s="349"/>
      <c r="CP32" s="349"/>
      <c r="CQ32" s="349"/>
      <c r="CR32" s="349"/>
      <c r="CS32" s="349"/>
      <c r="CT32" s="349"/>
      <c r="CU32" s="349"/>
      <c r="CV32" s="349"/>
      <c r="CW32" s="349"/>
      <c r="CX32" s="349"/>
      <c r="CY32" s="349"/>
      <c r="CZ32" s="349"/>
      <c r="DA32" s="59">
        <f ca="1">SUM(OFFSET(DA32,0,-1,):OFFSET(DA32,0,-12))</f>
        <v>0</v>
      </c>
    </row>
    <row r="33" spans="1:122" ht="20.100000000000001" hidden="1" customHeight="1" outlineLevel="1" x14ac:dyDescent="0.2">
      <c r="A33" s="19"/>
      <c r="B33" s="131" t="s">
        <v>25</v>
      </c>
      <c r="C33" s="47">
        <f t="shared" ref="C33:AJ33" si="30">C31+C30+C29+C28+C32</f>
        <v>45207</v>
      </c>
      <c r="D33" s="47">
        <f t="shared" si="30"/>
        <v>78559</v>
      </c>
      <c r="E33" s="47">
        <f t="shared" si="30"/>
        <v>434836</v>
      </c>
      <c r="F33" s="47">
        <f t="shared" si="30"/>
        <v>156713</v>
      </c>
      <c r="G33" s="47">
        <f t="shared" si="30"/>
        <v>83267</v>
      </c>
      <c r="H33" s="47">
        <f t="shared" si="30"/>
        <v>84978</v>
      </c>
      <c r="I33" s="47">
        <f t="shared" si="30"/>
        <v>40184</v>
      </c>
      <c r="J33" s="47">
        <f t="shared" si="30"/>
        <v>97928</v>
      </c>
      <c r="K33" s="47">
        <f t="shared" si="30"/>
        <v>72885</v>
      </c>
      <c r="L33" s="47">
        <f t="shared" si="30"/>
        <v>156767</v>
      </c>
      <c r="M33" s="47">
        <f t="shared" si="30"/>
        <v>65401</v>
      </c>
      <c r="N33" s="47">
        <f t="shared" si="30"/>
        <v>61314</v>
      </c>
      <c r="O33" s="47">
        <f t="shared" si="30"/>
        <v>55935</v>
      </c>
      <c r="P33" s="47">
        <f t="shared" si="30"/>
        <v>47930</v>
      </c>
      <c r="Q33" s="47">
        <f t="shared" si="30"/>
        <v>497379</v>
      </c>
      <c r="R33" s="47">
        <f t="shared" si="30"/>
        <v>156531</v>
      </c>
      <c r="S33" s="47">
        <f t="shared" si="30"/>
        <v>71788</v>
      </c>
      <c r="T33" s="47">
        <f t="shared" si="30"/>
        <v>84486</v>
      </c>
      <c r="U33" s="47">
        <f t="shared" si="30"/>
        <v>41273</v>
      </c>
      <c r="V33" s="47">
        <f t="shared" si="30"/>
        <v>136960</v>
      </c>
      <c r="W33" s="47">
        <f t="shared" si="30"/>
        <v>57596</v>
      </c>
      <c r="X33" s="47">
        <f t="shared" si="30"/>
        <v>136822</v>
      </c>
      <c r="Y33" s="47">
        <f t="shared" si="30"/>
        <v>37501</v>
      </c>
      <c r="Z33" s="47">
        <f>Z31+Z30+Z29+Z28+Z32</f>
        <v>0</v>
      </c>
      <c r="AA33" s="47">
        <f>AA31+AA30+AA29+AA28+AA32</f>
        <v>0</v>
      </c>
      <c r="AB33" s="47">
        <f>AB31+AB30+AB29+AB28+AB32</f>
        <v>0</v>
      </c>
      <c r="AC33" s="47">
        <f>AC31+AC30+AC29+AC28+AC32</f>
        <v>0</v>
      </c>
      <c r="AD33" s="47">
        <f>AD31+AD30+AD29+AD28+AD32</f>
        <v>0</v>
      </c>
      <c r="AE33" s="47">
        <f t="shared" si="30"/>
        <v>0</v>
      </c>
      <c r="AF33" s="47">
        <f t="shared" si="30"/>
        <v>0</v>
      </c>
      <c r="AG33" s="47">
        <f t="shared" si="30"/>
        <v>0</v>
      </c>
      <c r="AH33" s="47">
        <f t="shared" si="30"/>
        <v>0</v>
      </c>
      <c r="AI33" s="47">
        <f t="shared" si="30"/>
        <v>0</v>
      </c>
      <c r="AJ33" s="47">
        <f t="shared" si="30"/>
        <v>0</v>
      </c>
      <c r="AK33" s="47">
        <f t="shared" ref="AK33:AP33" si="31">AK31+AK30+AK29+AK28+AK32</f>
        <v>0</v>
      </c>
      <c r="AL33" s="47">
        <f t="shared" si="31"/>
        <v>0</v>
      </c>
      <c r="AM33" s="47">
        <f t="shared" si="31"/>
        <v>0</v>
      </c>
      <c r="AN33" s="47">
        <f t="shared" si="31"/>
        <v>0</v>
      </c>
      <c r="AO33" s="47">
        <f t="shared" si="31"/>
        <v>0</v>
      </c>
      <c r="AP33" s="47">
        <f t="shared" si="31"/>
        <v>0</v>
      </c>
      <c r="AQ33" s="47">
        <f t="shared" ref="AQ33:AX33" si="32">AQ31+AQ30+AQ29+AQ28+AQ32</f>
        <v>0</v>
      </c>
      <c r="AR33" s="47">
        <f t="shared" si="32"/>
        <v>0</v>
      </c>
      <c r="AS33" s="47">
        <f t="shared" si="32"/>
        <v>0</v>
      </c>
      <c r="AT33" s="47">
        <f t="shared" ca="1" si="32"/>
        <v>0</v>
      </c>
      <c r="AU33" s="47">
        <f t="shared" si="32"/>
        <v>0</v>
      </c>
      <c r="AV33" s="47">
        <f t="shared" si="32"/>
        <v>0</v>
      </c>
      <c r="AW33" s="47">
        <f t="shared" si="32"/>
        <v>0</v>
      </c>
      <c r="AX33" s="47">
        <f t="shared" si="32"/>
        <v>0</v>
      </c>
      <c r="AY33" s="274"/>
      <c r="AZ33" s="274"/>
      <c r="BA33" s="274"/>
      <c r="BB33" s="274"/>
      <c r="BC33" s="274"/>
      <c r="BD33" s="274"/>
      <c r="BE33" s="274"/>
      <c r="BF33" s="274"/>
      <c r="BG33" s="274"/>
      <c r="BH33" s="274"/>
      <c r="BI33" s="274"/>
      <c r="BJ33" s="274"/>
      <c r="BK33" s="274"/>
      <c r="BL33" s="274"/>
      <c r="BM33" s="274"/>
      <c r="BN33" s="274"/>
      <c r="BO33" s="274"/>
      <c r="BP33" s="274"/>
      <c r="BQ33" s="274"/>
      <c r="BR33" s="274"/>
      <c r="BS33" s="274"/>
      <c r="BT33" s="274"/>
      <c r="BU33" s="274"/>
      <c r="BV33" s="274"/>
      <c r="BW33" s="274"/>
      <c r="BX33" s="274"/>
      <c r="BY33" s="274"/>
      <c r="BZ33" s="274"/>
      <c r="CA33" s="274"/>
      <c r="CB33" s="274"/>
      <c r="CC33" s="274"/>
      <c r="CD33" s="274"/>
      <c r="CE33" s="274"/>
      <c r="CF33" s="274"/>
      <c r="CG33" s="274"/>
      <c r="CH33" s="274"/>
      <c r="CI33" s="274"/>
      <c r="CJ33" s="274"/>
      <c r="CK33" s="274"/>
      <c r="CL33" s="274"/>
      <c r="CM33" s="274"/>
      <c r="CN33" s="274"/>
      <c r="CO33" s="274"/>
      <c r="CP33" s="274"/>
      <c r="CQ33" s="274"/>
      <c r="CR33" s="274"/>
      <c r="CS33" s="274"/>
      <c r="CT33" s="274"/>
      <c r="CU33" s="274"/>
      <c r="CV33" s="274"/>
      <c r="CW33" s="274"/>
      <c r="CX33" s="274"/>
      <c r="CY33" s="274"/>
      <c r="CZ33" s="274"/>
      <c r="DA33" s="71">
        <f ca="1">SUM(OFFSET(DA33,0,-1,):OFFSET(DA33,0,-12))</f>
        <v>0</v>
      </c>
    </row>
    <row r="34" spans="1:122" ht="7.5" customHeight="1" x14ac:dyDescent="0.2">
      <c r="A34" s="19"/>
      <c r="B34" s="127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36"/>
    </row>
    <row r="35" spans="1:122" ht="15" x14ac:dyDescent="0.2">
      <c r="A35" s="225" t="s">
        <v>41</v>
      </c>
      <c r="B35" s="58" t="s">
        <v>14</v>
      </c>
      <c r="C35" s="45">
        <f>'Tribune-Khi'!C35+'Tribune-Lhr'!C35+'Tribune-Isl'!C35</f>
        <v>20400</v>
      </c>
      <c r="D35" s="45">
        <f>'Tribune-Khi'!D35+'Tribune-Lhr'!D35+'Tribune-Isl'!D35</f>
        <v>18816</v>
      </c>
      <c r="E35" s="45">
        <f>'Tribune-Khi'!E35+'Tribune-Lhr'!E35+'Tribune-Isl'!E35</f>
        <v>16793</v>
      </c>
      <c r="F35" s="45">
        <f>'Tribune-Khi'!F35+'Tribune-Lhr'!F35+'Tribune-Isl'!F35</f>
        <v>17446</v>
      </c>
      <c r="G35" s="45">
        <f>'Tribune-Khi'!G35+'Tribune-Lhr'!G35+'Tribune-Isl'!G35</f>
        <v>22420</v>
      </c>
      <c r="H35" s="45">
        <f>'Tribune-Khi'!H35+'Tribune-Lhr'!H35+'Tribune-Isl'!H35</f>
        <v>26946</v>
      </c>
      <c r="I35" s="45">
        <f>'Tribune-Khi'!I35+'Tribune-Lhr'!I35+'Tribune-Isl'!I35</f>
        <v>19308</v>
      </c>
      <c r="J35" s="45">
        <f>'Tribune-Khi'!J35+'Tribune-Lhr'!J35+'Tribune-Isl'!J35</f>
        <v>19774</v>
      </c>
      <c r="K35" s="45">
        <f>'Tribune-Khi'!K35+'Tribune-Lhr'!K35+'Tribune-Isl'!K35</f>
        <v>13299</v>
      </c>
      <c r="L35" s="45">
        <f>'Tribune-Khi'!L35+'Tribune-Lhr'!L35+'Tribune-Isl'!L35</f>
        <v>17795</v>
      </c>
      <c r="M35" s="45">
        <f>'Tribune-Khi'!M35+'Tribune-Lhr'!M35+'Tribune-Isl'!M35</f>
        <v>19875</v>
      </c>
      <c r="N35" s="45">
        <f>'Tribune-Khi'!N35+'Tribune-Lhr'!N35+'Tribune-Isl'!N35</f>
        <v>16428</v>
      </c>
      <c r="O35" s="45">
        <f>'Tribune-Khi'!O35+'Tribune-Lhr'!O35+'Tribune-Isl'!O35</f>
        <v>19079</v>
      </c>
      <c r="P35" s="45">
        <f>'Tribune-Khi'!P35+'Tribune-Lhr'!P35+'Tribune-Isl'!P35</f>
        <v>15076</v>
      </c>
      <c r="Q35" s="45">
        <f>'Tribune-Khi'!Q35+'Tribune-Lhr'!Q35+'Tribune-Isl'!Q35</f>
        <v>16918</v>
      </c>
      <c r="R35" s="45">
        <f>'Tribune-Khi'!R35+'Tribune-Lhr'!R35+'Tribune-Isl'!R35</f>
        <v>11807</v>
      </c>
      <c r="S35" s="45">
        <f>'Tribune-Khi'!S35+'Tribune-Lhr'!S35+'Tribune-Isl'!S35</f>
        <v>18829</v>
      </c>
      <c r="T35" s="45">
        <f>'Tribune-Khi'!T35+'Tribune-Lhr'!T35+'Tribune-Isl'!T35</f>
        <v>16081</v>
      </c>
      <c r="U35" s="45">
        <f>'Tribune-Khi'!U35+'Tribune-Lhr'!U35+'Tribune-Isl'!U35</f>
        <v>10946</v>
      </c>
      <c r="V35" s="46">
        <f>'Tribune-Khi'!V35+'Tribune-Lhr'!V35+'Tribune-Isl'!V35</f>
        <v>20766</v>
      </c>
      <c r="W35" s="46">
        <f>'Tribune-Khi'!W35+'Tribune-Lhr'!W35+'Tribune-Isl'!W35</f>
        <v>12515</v>
      </c>
      <c r="X35" s="46">
        <f>'Tribune-Khi'!X35+'Tribune-Lhr'!X35+'Tribune-Isl'!X35</f>
        <v>13881</v>
      </c>
      <c r="Y35" s="46">
        <f>'Tribune-Khi'!Y35+'Tribune-Lhr'!Y35+'Tribune-Isl'!Y35</f>
        <v>11948</v>
      </c>
      <c r="Z35" s="46">
        <f>'Tribune-Khi'!AZ35+'Tribune-Lhr'!AZ35+'Tribune-Isl'!AZ35</f>
        <v>19998</v>
      </c>
      <c r="AA35" s="46">
        <f>'Tribune-Khi'!BA35+'Tribune-Lhr'!BA35+'Tribune-Isl'!BA35</f>
        <v>19341</v>
      </c>
      <c r="AB35" s="46">
        <f>'Tribune-Khi'!BB35+'Tribune-Lhr'!BB35+'Tribune-Isl'!BB35</f>
        <v>13664</v>
      </c>
      <c r="AC35" s="46">
        <f>'Tribune-Khi'!BC35+'Tribune-Lhr'!BC35+'Tribune-Isl'!BC35</f>
        <v>15301</v>
      </c>
      <c r="AD35" s="46">
        <f>'Tribune-Khi'!BD35+'Tribune-Lhr'!BD35+'Tribune-Isl'!BD35</f>
        <v>15200</v>
      </c>
      <c r="AE35" s="46">
        <f>'Tribune-Khi'!BE35+'Tribune-Lhr'!BE35+'Tribune-Isl'!BE35</f>
        <v>9995</v>
      </c>
      <c r="AF35" s="46">
        <f>'Tribune-Khi'!BF35+'Tribune-Lhr'!BF35+'Tribune-Isl'!BF35</f>
        <v>11957</v>
      </c>
      <c r="AG35" s="46">
        <f>'Tribune-Khi'!BG35+'Tribune-Lhr'!BG35+'Tribune-Isl'!BG35</f>
        <v>12095</v>
      </c>
      <c r="AH35" s="46">
        <f>'Tribune-Khi'!BH35+'Tribune-Lhr'!BH35+'Tribune-Isl'!BH35</f>
        <v>14052</v>
      </c>
      <c r="AI35" s="46">
        <f>'Tribune-Khi'!BI35+'Tribune-Lhr'!BI35+'Tribune-Isl'!BI35</f>
        <v>15958</v>
      </c>
      <c r="AJ35" s="46">
        <f>'Tribune-Khi'!BJ35+'Tribune-Lhr'!BJ35+'Tribune-Isl'!BJ35</f>
        <v>18905</v>
      </c>
      <c r="AK35" s="46">
        <f>'Tribune-Khi'!BK35+'Tribune-Lhr'!BK35+'Tribune-Isl'!BK35</f>
        <v>7745</v>
      </c>
      <c r="AL35" s="46">
        <f>'Tribune-Khi'!BL35+'Tribune-Lhr'!BL35+'Tribune-Isl'!BL35</f>
        <v>10880</v>
      </c>
      <c r="AM35" s="46">
        <f>'Tribune-Khi'!BM35+'Tribune-Lhr'!BM35+'Tribune-Isl'!BM35</f>
        <v>13242</v>
      </c>
      <c r="AN35" s="46">
        <f>'Tribune-Khi'!BN35+'Tribune-Lhr'!BN35+'Tribune-Isl'!BN35</f>
        <v>5976</v>
      </c>
      <c r="AO35" s="46">
        <f>'Tribune-Khi'!BO35+'Tribune-Lhr'!BO35+'Tribune-Isl'!BO35</f>
        <v>3715</v>
      </c>
      <c r="AP35" s="46">
        <f>'Tribune-Khi'!BP35+'Tribune-Lhr'!BP35+'Tribune-Isl'!BP35</f>
        <v>3689</v>
      </c>
      <c r="AQ35" s="46">
        <f>'Tribune-Khi'!BQ35+'Tribune-Lhr'!BQ35+'Tribune-Isl'!BQ35</f>
        <v>8016</v>
      </c>
      <c r="AR35" s="46">
        <f>'Tribune-Khi'!BR35+'Tribune-Lhr'!BR35+'Tribune-Isl'!BR35</f>
        <v>6131</v>
      </c>
      <c r="AS35" s="46">
        <f>'Tribune-Khi'!BS35+'Tribune-Lhr'!BS35+'Tribune-Isl'!BS35</f>
        <v>5681</v>
      </c>
      <c r="AT35" s="46">
        <f>'Tribune-Khi'!BT35+'Tribune-Lhr'!BT35+'Tribune-Isl'!BT35</f>
        <v>9313</v>
      </c>
      <c r="AU35" s="46">
        <f>'Tribune-Khi'!BU35+'Tribune-Lhr'!BU35+'Tribune-Isl'!BU35</f>
        <v>5059</v>
      </c>
      <c r="AV35" s="46">
        <f>'Tribune-Khi'!BV35+'Tribune-Lhr'!BV35+'Tribune-Isl'!BV35</f>
        <v>11768</v>
      </c>
      <c r="AW35" s="46">
        <f>'Tribune-Khi'!BW35+'Tribune-Lhr'!BW35+'Tribune-Isl'!BW35</f>
        <v>5886</v>
      </c>
      <c r="AX35" s="46">
        <f>'Tribune-Khi'!BX35+'Tribune-Lhr'!BX35+'Tribune-Isl'!BX35</f>
        <v>8318</v>
      </c>
      <c r="AY35" s="46">
        <f>'Tribune-Khi'!BY35+'Tribune-Lhr'!BY35+'Tribune-Isl'!BY35</f>
        <v>6284</v>
      </c>
      <c r="AZ35" s="46">
        <f>'Tribune-Khi'!BZ35+'Tribune-Lhr'!BZ35+'Tribune-Isl'!BZ35</f>
        <v>9998</v>
      </c>
      <c r="BA35" s="46">
        <f>'Tribune-Khi'!CA35+'Tribune-Lhr'!CA35+'Tribune-Isl'!CA35</f>
        <v>10545</v>
      </c>
      <c r="BB35" s="46">
        <f>'Tribune-Khi'!CB35+'Tribune-Lhr'!CB35+'Tribune-Isl'!CB35</f>
        <v>16195</v>
      </c>
      <c r="BC35" s="46">
        <f>'Tribune-Khi'!CC35+'Tribune-Lhr'!CC35+'Tribune-Isl'!CC35</f>
        <v>12035</v>
      </c>
      <c r="BD35" s="46">
        <f>'Tribune-Khi'!CD35+'Tribune-Lhr'!CD35+'Tribune-Isl'!CD35</f>
        <v>11177</v>
      </c>
      <c r="BE35" s="46">
        <f>'Tribune-Khi'!CE35+'Tribune-Lhr'!CE35+'Tribune-Isl'!CE35</f>
        <v>10532</v>
      </c>
      <c r="BF35" s="46">
        <f>'Tribune-Khi'!CF35+'Tribune-Lhr'!CF35+'Tribune-Isl'!CF35</f>
        <v>14299</v>
      </c>
      <c r="BG35" s="46">
        <f>'Tribune-Khi'!CG35+'Tribune-Lhr'!CG35+'Tribune-Isl'!CG35</f>
        <v>12036</v>
      </c>
      <c r="BH35" s="46">
        <f>'Tribune-Khi'!CH35+'Tribune-Lhr'!CH35+'Tribune-Isl'!CH35</f>
        <v>15747</v>
      </c>
      <c r="BI35" s="46">
        <f>'Tribune-Khi'!CI35+'Tribune-Lhr'!CI35+'Tribune-Isl'!CI35</f>
        <v>12277</v>
      </c>
      <c r="BJ35" s="46">
        <f>'Tribune-Khi'!CJ35+'Tribune-Lhr'!CJ35+'Tribune-Isl'!CJ35</f>
        <v>13500</v>
      </c>
      <c r="BK35" s="46">
        <f>'Tribune-Khi'!CK35+'Tribune-Lhr'!CK35+'Tribune-Isl'!CK35</f>
        <v>9181</v>
      </c>
      <c r="BL35" s="46">
        <f>'Tribune-Khi'!CL35+'Tribune-Lhr'!CL35+'Tribune-Isl'!CL35</f>
        <v>6345</v>
      </c>
      <c r="BM35" s="46">
        <f>'Tribune-Khi'!CM35+'Tribune-Lhr'!CM35+'Tribune-Isl'!CM35</f>
        <v>13706</v>
      </c>
      <c r="BN35" s="46">
        <f>'Tribune-Khi'!CN35+'Tribune-Lhr'!CN35+'Tribune-Isl'!CN35</f>
        <v>7930</v>
      </c>
      <c r="BO35" s="46">
        <f>'Tribune-Khi'!CO35+'Tribune-Lhr'!CO35+'Tribune-Isl'!CO35</f>
        <v>5123</v>
      </c>
      <c r="BP35" s="46">
        <f>'Tribune-Khi'!CP35+'Tribune-Lhr'!CP35+'Tribune-Isl'!CP35</f>
        <v>4967</v>
      </c>
      <c r="BQ35" s="46">
        <f>'Tribune-Khi'!CQ35+'Tribune-Lhr'!CQ35+'Tribune-Isl'!CQ35</f>
        <v>8080</v>
      </c>
      <c r="BR35" s="46">
        <f>'Tribune-Khi'!CR35+'Tribune-Lhr'!CR35+'Tribune-Isl'!CR35</f>
        <v>6636</v>
      </c>
      <c r="BS35" s="46">
        <f>'Tribune-Khi'!CS35+'Tribune-Lhr'!CS35+'Tribune-Isl'!CS35</f>
        <v>9692</v>
      </c>
      <c r="BT35" s="46">
        <f>'Tribune-Khi'!CT35+'Tribune-Lhr'!CT35+'Tribune-Isl'!CT35</f>
        <v>10846</v>
      </c>
      <c r="BU35" s="46">
        <f>'Tribune-Khi'!CU35+'Tribune-Lhr'!CU35+'Tribune-Isl'!CU35</f>
        <v>3139</v>
      </c>
      <c r="BV35" s="46">
        <f>'Tribune-Khi'!CV35+'Tribune-Lhr'!CV35+'Tribune-Isl'!CV35</f>
        <v>2731</v>
      </c>
      <c r="BW35" s="46">
        <f>'Tribune-Khi'!CW35+'Tribune-Lhr'!CW35+'Tribune-Isl'!CW35</f>
        <v>8933</v>
      </c>
      <c r="BX35" s="46">
        <f>'Tribune-Khi'!CX35+'Tribune-Lhr'!CX35+'Tribune-Isl'!CX35</f>
        <v>6588</v>
      </c>
      <c r="BY35" s="46">
        <f>'Tribune-Khi'!CY35+'Tribune-Lhr'!CY35+'Tribune-Isl'!CY35</f>
        <v>3806</v>
      </c>
      <c r="BZ35" s="46">
        <f>'Tribune-Khi'!CZ35+'Tribune-Lhr'!CZ35+'Tribune-Isl'!CZ35</f>
        <v>7317</v>
      </c>
      <c r="CA35" s="46">
        <f>'Tribune-Khi'!DA35+'Tribune-Lhr'!DA35+'Tribune-Isl'!DA35</f>
        <v>6893</v>
      </c>
      <c r="CB35" s="46">
        <f>'Tribune-Khi'!DB35+'Tribune-Lhr'!DB35+'Tribune-Isl'!DB35</f>
        <v>6671</v>
      </c>
      <c r="CC35" s="46">
        <f>'Tribune-Khi'!DC35+'Tribune-Lhr'!DC35+'Tribune-Isl'!DC35</f>
        <v>5261</v>
      </c>
      <c r="CD35" s="46">
        <f>'Tribune-Khi'!DD35+'Tribune-Lhr'!DD35+'Tribune-Isl'!DD35</f>
        <v>10569</v>
      </c>
      <c r="CE35" s="46">
        <f>'Tribune-Khi'!DE35+'Tribune-Lhr'!DE35+'Tribune-Isl'!DE35</f>
        <v>12592</v>
      </c>
      <c r="CF35" s="46">
        <f>'Tribune-Khi'!DF35+'Tribune-Lhr'!DF35+'Tribune-Isl'!DF35</f>
        <v>12062</v>
      </c>
      <c r="CG35" s="46">
        <f>'Tribune-Khi'!DG35+'Tribune-Lhr'!DG35+'Tribune-Isl'!DG35</f>
        <v>3450</v>
      </c>
      <c r="CH35" s="46">
        <f>'Tribune-Khi'!DH35+'Tribune-Lhr'!DH35+'Tribune-Isl'!DH35</f>
        <v>3354</v>
      </c>
      <c r="CI35" s="46">
        <f>'Tribune-Khi'!DI35+'Tribune-Lhr'!DI35+'Tribune-Isl'!DI35</f>
        <v>12153</v>
      </c>
      <c r="CJ35" s="46">
        <f>'Tribune-Khi'!DJ35+'Tribune-Lhr'!DJ35+'Tribune-Isl'!DJ35</f>
        <v>4758</v>
      </c>
      <c r="CK35" s="46">
        <f>'Tribune-Khi'!DK35+'Tribune-Lhr'!DK35+'Tribune-Isl'!DK35</f>
        <v>4746</v>
      </c>
      <c r="CL35" s="46">
        <f>'Tribune-Khi'!DL35+'Tribune-Lhr'!DL35+'Tribune-Isl'!DL35</f>
        <v>7013</v>
      </c>
      <c r="CM35" s="46">
        <f>'Tribune-Khi'!DM35+'Tribune-Lhr'!DM35+'Tribune-Isl'!DM35</f>
        <v>8991</v>
      </c>
      <c r="CN35" s="46">
        <f>'Tribune-Khi'!DN35+'Tribune-Lhr'!DN35+'Tribune-Isl'!DN35</f>
        <v>7338</v>
      </c>
      <c r="CO35" s="46">
        <f>'Tribune-Khi'!DO35+'Tribune-Lhr'!DO35+'Tribune-Isl'!DO35</f>
        <v>7913</v>
      </c>
      <c r="CP35" s="46">
        <f>'Tribune-Khi'!DP35+'Tribune-Lhr'!DP35+'Tribune-Isl'!DP35</f>
        <v>5930</v>
      </c>
      <c r="CQ35" s="46">
        <f>'Tribune-Khi'!DQ35+'Tribune-Lhr'!DQ35+'Tribune-Isl'!DQ35</f>
        <v>6269</v>
      </c>
      <c r="CR35" s="46">
        <f>'Tribune-Khi'!DR35+'Tribune-Lhr'!DR35+'Tribune-Isl'!DR35</f>
        <v>8341</v>
      </c>
      <c r="CS35" s="46">
        <f>'Tribune-Khi'!DS35+'Tribune-Lhr'!DS35+'Tribune-Isl'!DS35</f>
        <v>4509</v>
      </c>
      <c r="CT35" s="46">
        <f>'Tribune-Khi'!DT35+'Tribune-Lhr'!DT35+'Tribune-Isl'!DT35</f>
        <v>4967</v>
      </c>
      <c r="CU35" s="46">
        <f>'Tribune-Khi'!DU35+'Tribune-Lhr'!DU35+'Tribune-Isl'!DU35</f>
        <v>11958</v>
      </c>
      <c r="CV35" s="46">
        <f>'Tribune-Khi'!DV35+'Tribune-Lhr'!DV35+'Tribune-Isl'!DV35</f>
        <v>5369</v>
      </c>
      <c r="CW35" s="46">
        <f>'Tribune-Khi'!DW35+'Tribune-Lhr'!DW35+'Tribune-Isl'!DW35</f>
        <v>4770</v>
      </c>
      <c r="CX35" s="46">
        <f>'Tribune-Khi'!DX35+'Tribune-Lhr'!DX35+'Tribune-Isl'!DX35</f>
        <v>6350</v>
      </c>
      <c r="CY35" s="349">
        <v>6350</v>
      </c>
      <c r="CZ35" s="349"/>
      <c r="DA35" s="59">
        <f ca="1">SUM(OFFSET(DA35,0,-1,):OFFSET(DA35,0,-12))</f>
        <v>72726</v>
      </c>
      <c r="DB35" s="13">
        <f ca="1">DA35/DA$40</f>
        <v>6.4420291780712707E-2</v>
      </c>
    </row>
    <row r="36" spans="1:122" ht="15.6" customHeight="1" x14ac:dyDescent="0.2">
      <c r="A36" s="19"/>
      <c r="B36" s="58" t="s">
        <v>15</v>
      </c>
      <c r="C36" s="45">
        <f>'Tribune-Khi'!C36+'Tribune-Lhr'!C36+'Tribune-Isl'!C36</f>
        <v>2010</v>
      </c>
      <c r="D36" s="45">
        <f>'Tribune-Khi'!D36+'Tribune-Lhr'!D36+'Tribune-Isl'!D36</f>
        <v>2152</v>
      </c>
      <c r="E36" s="45">
        <f>'Tribune-Khi'!E36+'Tribune-Lhr'!E36+'Tribune-Isl'!E36</f>
        <v>5436</v>
      </c>
      <c r="F36" s="45">
        <f>'Tribune-Khi'!F36+'Tribune-Lhr'!F36+'Tribune-Isl'!F36</f>
        <v>1768</v>
      </c>
      <c r="G36" s="45">
        <f>'Tribune-Khi'!G36+'Tribune-Lhr'!G36+'Tribune-Isl'!G36</f>
        <v>2676</v>
      </c>
      <c r="H36" s="45">
        <f>'Tribune-Khi'!H36+'Tribune-Lhr'!H36+'Tribune-Isl'!H36</f>
        <v>1884</v>
      </c>
      <c r="I36" s="45">
        <f>'Tribune-Khi'!I36+'Tribune-Lhr'!I36+'Tribune-Isl'!I36</f>
        <v>2583</v>
      </c>
      <c r="J36" s="45">
        <f>'Tribune-Khi'!J36+'Tribune-Lhr'!J36+'Tribune-Isl'!J36</f>
        <v>3041</v>
      </c>
      <c r="K36" s="45">
        <f>'Tribune-Khi'!K36+'Tribune-Lhr'!K36+'Tribune-Isl'!K36</f>
        <v>1951</v>
      </c>
      <c r="L36" s="45">
        <f>'Tribune-Khi'!L36+'Tribune-Lhr'!L36+'Tribune-Isl'!L36</f>
        <v>966</v>
      </c>
      <c r="M36" s="45">
        <f>'Tribune-Khi'!M36+'Tribune-Lhr'!M36+'Tribune-Isl'!M36</f>
        <v>1874</v>
      </c>
      <c r="N36" s="45">
        <f>'Tribune-Khi'!N36+'Tribune-Lhr'!N36+'Tribune-Isl'!N36</f>
        <v>760</v>
      </c>
      <c r="O36" s="45">
        <f>'Tribune-Khi'!O36+'Tribune-Lhr'!O36+'Tribune-Isl'!O36</f>
        <v>2144</v>
      </c>
      <c r="P36" s="45">
        <f>'Tribune-Khi'!P36+'Tribune-Lhr'!P36+'Tribune-Isl'!P36</f>
        <v>2909</v>
      </c>
      <c r="Q36" s="45">
        <f>'Tribune-Khi'!Q36+'Tribune-Lhr'!Q36+'Tribune-Isl'!Q36</f>
        <v>3216</v>
      </c>
      <c r="R36" s="45">
        <f>'Tribune-Khi'!R36+'Tribune-Lhr'!R36+'Tribune-Isl'!R36</f>
        <v>1260</v>
      </c>
      <c r="S36" s="45">
        <f>'Tribune-Khi'!S36+'Tribune-Lhr'!S36+'Tribune-Isl'!S36</f>
        <v>1738</v>
      </c>
      <c r="T36" s="45">
        <f>'Tribune-Khi'!T36+'Tribune-Lhr'!T36+'Tribune-Isl'!T36</f>
        <v>2226</v>
      </c>
      <c r="U36" s="45">
        <f>'Tribune-Khi'!U36+'Tribune-Lhr'!U36+'Tribune-Isl'!U36</f>
        <v>1870</v>
      </c>
      <c r="V36" s="46">
        <f>'Tribune-Khi'!V36+'Tribune-Lhr'!V36+'Tribune-Isl'!V36</f>
        <v>3074</v>
      </c>
      <c r="W36" s="46">
        <f>'Tribune-Khi'!W36+'Tribune-Lhr'!W36+'Tribune-Isl'!W36</f>
        <v>1948</v>
      </c>
      <c r="X36" s="46">
        <f>'Tribune-Khi'!X36+'Tribune-Lhr'!X36+'Tribune-Isl'!X36</f>
        <v>1794</v>
      </c>
      <c r="Y36" s="46">
        <f>'Tribune-Khi'!Y36+'Tribune-Lhr'!Y36+'Tribune-Isl'!Y36</f>
        <v>600</v>
      </c>
      <c r="Z36" s="46">
        <f>'Tribune-Khi'!AZ36+'Tribune-Lhr'!AZ36+'Tribune-Isl'!AZ36</f>
        <v>3615</v>
      </c>
      <c r="AA36" s="46">
        <f>'Tribune-Khi'!BA36+'Tribune-Lhr'!BA36+'Tribune-Isl'!BA36</f>
        <v>5646</v>
      </c>
      <c r="AB36" s="46">
        <f>'Tribune-Khi'!BB36+'Tribune-Lhr'!BB36+'Tribune-Isl'!BB36</f>
        <v>2484</v>
      </c>
      <c r="AC36" s="46">
        <f>'Tribune-Khi'!BC36+'Tribune-Lhr'!BC36+'Tribune-Isl'!BC36</f>
        <v>3242</v>
      </c>
      <c r="AD36" s="46">
        <f>'Tribune-Khi'!BD36+'Tribune-Lhr'!BD36+'Tribune-Isl'!BD36</f>
        <v>6499</v>
      </c>
      <c r="AE36" s="46">
        <f>'Tribune-Khi'!BE36+'Tribune-Lhr'!BE36+'Tribune-Isl'!BE36</f>
        <v>2439</v>
      </c>
      <c r="AF36" s="46">
        <f>'Tribune-Khi'!BF36+'Tribune-Lhr'!BF36+'Tribune-Isl'!BF36</f>
        <v>4472</v>
      </c>
      <c r="AG36" s="46">
        <f>'Tribune-Khi'!BG36+'Tribune-Lhr'!BG36+'Tribune-Isl'!BG36</f>
        <v>3398</v>
      </c>
      <c r="AH36" s="46">
        <f>'Tribune-Khi'!BH36+'Tribune-Lhr'!BH36+'Tribune-Isl'!BH36</f>
        <v>4439</v>
      </c>
      <c r="AI36" s="46">
        <f>'Tribune-Khi'!BI36+'Tribune-Lhr'!BI36+'Tribune-Isl'!BI36</f>
        <v>3571</v>
      </c>
      <c r="AJ36" s="46">
        <f>'Tribune-Khi'!BJ36+'Tribune-Lhr'!BJ36+'Tribune-Isl'!BJ36</f>
        <v>5311</v>
      </c>
      <c r="AK36" s="46">
        <f>'Tribune-Khi'!BK36+'Tribune-Lhr'!BK36+'Tribune-Isl'!BK36</f>
        <v>3306</v>
      </c>
      <c r="AL36" s="46">
        <f>'Tribune-Khi'!BL36+'Tribune-Lhr'!BL36+'Tribune-Isl'!BL36</f>
        <v>3328</v>
      </c>
      <c r="AM36" s="46">
        <f>'Tribune-Khi'!BM36+'Tribune-Lhr'!BM36+'Tribune-Isl'!BM36</f>
        <v>3032</v>
      </c>
      <c r="AN36" s="46">
        <f>'Tribune-Khi'!BN36+'Tribune-Lhr'!BN36+'Tribune-Isl'!BN36</f>
        <v>1194</v>
      </c>
      <c r="AO36" s="46">
        <f>'Tribune-Khi'!BO36+'Tribune-Lhr'!BO36+'Tribune-Isl'!BO36</f>
        <v>772</v>
      </c>
      <c r="AP36" s="46">
        <f>'Tribune-Khi'!BP36+'Tribune-Lhr'!BP36+'Tribune-Isl'!BP36</f>
        <v>867</v>
      </c>
      <c r="AQ36" s="46">
        <f>'Tribune-Khi'!BQ36+'Tribune-Lhr'!BQ36+'Tribune-Isl'!BQ36</f>
        <v>1018</v>
      </c>
      <c r="AR36" s="46">
        <f>'Tribune-Khi'!BR36+'Tribune-Lhr'!BR36+'Tribune-Isl'!BR36</f>
        <v>2262</v>
      </c>
      <c r="AS36" s="46">
        <f>'Tribune-Khi'!BS36+'Tribune-Lhr'!BS36+'Tribune-Isl'!BS36</f>
        <v>1156</v>
      </c>
      <c r="AT36" s="46">
        <f>'Tribune-Khi'!BT36+'Tribune-Lhr'!BT36+'Tribune-Isl'!BT36</f>
        <v>1291</v>
      </c>
      <c r="AU36" s="46">
        <f>'Tribune-Khi'!BU36+'Tribune-Lhr'!BU36+'Tribune-Isl'!BU36</f>
        <v>1375</v>
      </c>
      <c r="AV36" s="46">
        <f>'Tribune-Khi'!BV36+'Tribune-Lhr'!BV36+'Tribune-Isl'!BV36</f>
        <v>1368</v>
      </c>
      <c r="AW36" s="46">
        <f>'Tribune-Khi'!BW36+'Tribune-Lhr'!BW36+'Tribune-Isl'!BW36</f>
        <v>1000</v>
      </c>
      <c r="AX36" s="46">
        <f>'Tribune-Khi'!BX36+'Tribune-Lhr'!BX36+'Tribune-Isl'!BX36</f>
        <v>928</v>
      </c>
      <c r="AY36" s="46">
        <f>'Tribune-Khi'!BY36+'Tribune-Lhr'!BY36+'Tribune-Isl'!BY36</f>
        <v>1028</v>
      </c>
      <c r="AZ36" s="46">
        <f>'Tribune-Khi'!BZ36+'Tribune-Lhr'!BZ36+'Tribune-Isl'!BZ36</f>
        <v>736</v>
      </c>
      <c r="BA36" s="46">
        <f>'Tribune-Khi'!CA36+'Tribune-Lhr'!CA36+'Tribune-Isl'!CA36</f>
        <v>628</v>
      </c>
      <c r="BB36" s="46">
        <f>'Tribune-Khi'!CB36+'Tribune-Lhr'!CB36+'Tribune-Isl'!CB36</f>
        <v>1500</v>
      </c>
      <c r="BC36" s="46">
        <f>'Tribune-Khi'!CC36+'Tribune-Lhr'!CC36+'Tribune-Isl'!CC36</f>
        <v>1652</v>
      </c>
      <c r="BD36" s="46">
        <f>'Tribune-Khi'!CD36+'Tribune-Lhr'!CD36+'Tribune-Isl'!CD36</f>
        <v>2840</v>
      </c>
      <c r="BE36" s="46">
        <f>'Tribune-Khi'!CE36+'Tribune-Lhr'!CE36+'Tribune-Isl'!CE36</f>
        <v>1354</v>
      </c>
      <c r="BF36" s="46">
        <f>'Tribune-Khi'!CF36+'Tribune-Lhr'!CF36+'Tribune-Isl'!CF36</f>
        <v>1424</v>
      </c>
      <c r="BG36" s="46">
        <f>'Tribune-Khi'!CG36+'Tribune-Lhr'!CG36+'Tribune-Isl'!CG36</f>
        <v>1631</v>
      </c>
      <c r="BH36" s="46">
        <f>'Tribune-Khi'!CH36+'Tribune-Lhr'!CH36+'Tribune-Isl'!CH36</f>
        <v>972</v>
      </c>
      <c r="BI36" s="46">
        <f>'Tribune-Khi'!CI36+'Tribune-Lhr'!CI36+'Tribune-Isl'!CI36</f>
        <v>2456</v>
      </c>
      <c r="BJ36" s="46">
        <f>'Tribune-Khi'!CJ36+'Tribune-Lhr'!CJ36+'Tribune-Isl'!CJ36</f>
        <v>646</v>
      </c>
      <c r="BK36" s="46">
        <f>'Tribune-Khi'!CK36+'Tribune-Lhr'!CK36+'Tribune-Isl'!CK36</f>
        <v>1150</v>
      </c>
      <c r="BL36" s="46">
        <f>'Tribune-Khi'!CL36+'Tribune-Lhr'!CL36+'Tribune-Isl'!CL36</f>
        <v>775</v>
      </c>
      <c r="BM36" s="46">
        <f>'Tribune-Khi'!CM36+'Tribune-Lhr'!CM36+'Tribune-Isl'!CM36</f>
        <v>1992</v>
      </c>
      <c r="BN36" s="46">
        <f>'Tribune-Khi'!CN36+'Tribune-Lhr'!CN36+'Tribune-Isl'!CN36</f>
        <v>788</v>
      </c>
      <c r="BO36" s="46">
        <f>'Tribune-Khi'!CO36+'Tribune-Lhr'!CO36+'Tribune-Isl'!CO36</f>
        <v>780</v>
      </c>
      <c r="BP36" s="46">
        <f>'Tribune-Khi'!CP36+'Tribune-Lhr'!CP36+'Tribune-Isl'!CP36</f>
        <v>602</v>
      </c>
      <c r="BQ36" s="46">
        <f>'Tribune-Khi'!CQ36+'Tribune-Lhr'!CQ36+'Tribune-Isl'!CQ36</f>
        <v>2024</v>
      </c>
      <c r="BR36" s="46">
        <f>'Tribune-Khi'!CR36+'Tribune-Lhr'!CR36+'Tribune-Isl'!CR36</f>
        <v>1262</v>
      </c>
      <c r="BS36" s="46">
        <f>'Tribune-Khi'!CS36+'Tribune-Lhr'!CS36+'Tribune-Isl'!CS36</f>
        <v>1983</v>
      </c>
      <c r="BT36" s="46">
        <f>'Tribune-Khi'!CT36+'Tribune-Lhr'!CT36+'Tribune-Isl'!CT36</f>
        <v>2325</v>
      </c>
      <c r="BU36" s="46">
        <f>'Tribune-Khi'!CU36+'Tribune-Lhr'!CU36+'Tribune-Isl'!CU36</f>
        <v>3624</v>
      </c>
      <c r="BV36" s="46">
        <f>'Tribune-Khi'!CV36+'Tribune-Lhr'!CV36+'Tribune-Isl'!CV36</f>
        <v>1429</v>
      </c>
      <c r="BW36" s="46">
        <f>'Tribune-Khi'!CW36+'Tribune-Lhr'!CW36+'Tribune-Isl'!CW36</f>
        <v>3363</v>
      </c>
      <c r="BX36" s="46">
        <f>'Tribune-Khi'!CX36+'Tribune-Lhr'!CX36+'Tribune-Isl'!CX36</f>
        <v>1416</v>
      </c>
      <c r="BY36" s="46">
        <f>'Tribune-Khi'!CY36+'Tribune-Lhr'!CY36+'Tribune-Isl'!CY36</f>
        <v>2288</v>
      </c>
      <c r="BZ36" s="46">
        <f>'Tribune-Khi'!CZ36+'Tribune-Lhr'!CZ36+'Tribune-Isl'!CZ36</f>
        <v>1684</v>
      </c>
      <c r="CA36" s="46">
        <f>'Tribune-Khi'!DA36+'Tribune-Lhr'!DA36+'Tribune-Isl'!DA36</f>
        <v>1268</v>
      </c>
      <c r="CB36" s="46">
        <f>'Tribune-Khi'!DB36+'Tribune-Lhr'!DB36+'Tribune-Isl'!DB36</f>
        <v>2325</v>
      </c>
      <c r="CC36" s="46">
        <f>'Tribune-Khi'!DC36+'Tribune-Lhr'!DC36+'Tribune-Isl'!DC36</f>
        <v>1506</v>
      </c>
      <c r="CD36" s="46">
        <f>'Tribune-Khi'!DD36+'Tribune-Lhr'!DD36+'Tribune-Isl'!DD36</f>
        <v>1620</v>
      </c>
      <c r="CE36" s="46">
        <f>'Tribune-Khi'!DE36+'Tribune-Lhr'!DE36+'Tribune-Isl'!DE36</f>
        <v>1617</v>
      </c>
      <c r="CF36" s="46">
        <f>'Tribune-Khi'!DF36+'Tribune-Lhr'!DF36+'Tribune-Isl'!DF36</f>
        <v>1336</v>
      </c>
      <c r="CG36" s="46">
        <f>'Tribune-Khi'!DG36+'Tribune-Lhr'!DG36+'Tribune-Isl'!DG36</f>
        <v>906</v>
      </c>
      <c r="CH36" s="46">
        <f>'Tribune-Khi'!DH36+'Tribune-Lhr'!DH36+'Tribune-Isl'!DH36</f>
        <v>906</v>
      </c>
      <c r="CI36" s="46">
        <f>'Tribune-Khi'!DI36+'Tribune-Lhr'!DI36+'Tribune-Isl'!DI36</f>
        <v>1527</v>
      </c>
      <c r="CJ36" s="46">
        <f>'Tribune-Khi'!DJ36+'Tribune-Lhr'!DJ36+'Tribune-Isl'!DJ36</f>
        <v>978</v>
      </c>
      <c r="CK36" s="46">
        <f>'Tribune-Khi'!DK36+'Tribune-Lhr'!DK36+'Tribune-Isl'!DK36</f>
        <v>2116</v>
      </c>
      <c r="CL36" s="46">
        <f>'Tribune-Khi'!DL36+'Tribune-Lhr'!DL36+'Tribune-Isl'!DL36</f>
        <v>1722</v>
      </c>
      <c r="CM36" s="46">
        <f>'Tribune-Khi'!DM36+'Tribune-Lhr'!DM36+'Tribune-Isl'!DM36</f>
        <v>665</v>
      </c>
      <c r="CN36" s="46">
        <f>'Tribune-Khi'!DN36+'Tribune-Lhr'!DN36+'Tribune-Isl'!DN36</f>
        <v>3398</v>
      </c>
      <c r="CO36" s="46">
        <f>'Tribune-Khi'!DO36+'Tribune-Lhr'!DO36+'Tribune-Isl'!DO36</f>
        <v>1652</v>
      </c>
      <c r="CP36" s="46">
        <f>'Tribune-Khi'!DP36+'Tribune-Lhr'!DP36+'Tribune-Isl'!DP36</f>
        <v>1635</v>
      </c>
      <c r="CQ36" s="46">
        <f>'Tribune-Khi'!DQ36+'Tribune-Lhr'!DQ36+'Tribune-Isl'!DQ36</f>
        <v>1796</v>
      </c>
      <c r="CR36" s="46">
        <f>'Tribune-Khi'!DR36+'Tribune-Lhr'!DR36+'Tribune-Isl'!DR36</f>
        <v>524</v>
      </c>
      <c r="CS36" s="46">
        <f>'Tribune-Khi'!DS36+'Tribune-Lhr'!DS36+'Tribune-Isl'!DS36</f>
        <v>2548</v>
      </c>
      <c r="CT36" s="46">
        <f>'Tribune-Khi'!DT36+'Tribune-Lhr'!DT36+'Tribune-Isl'!DT36</f>
        <v>1800</v>
      </c>
      <c r="CU36" s="46">
        <f>'Tribune-Khi'!DU36+'Tribune-Lhr'!DU36+'Tribune-Isl'!DU36</f>
        <v>914</v>
      </c>
      <c r="CV36" s="46">
        <f>'Tribune-Khi'!DV36+'Tribune-Lhr'!DV36+'Tribune-Isl'!DV36</f>
        <v>768</v>
      </c>
      <c r="CW36" s="46">
        <f>'Tribune-Khi'!DW36+'Tribune-Lhr'!DW36+'Tribune-Isl'!DW36</f>
        <v>900</v>
      </c>
      <c r="CX36" s="46">
        <f>'Tribune-Khi'!DX36+'Tribune-Lhr'!DX36+'Tribune-Isl'!DX36</f>
        <v>1690</v>
      </c>
      <c r="CY36" s="349">
        <v>1690</v>
      </c>
      <c r="CZ36" s="349"/>
      <c r="DA36" s="59">
        <f ca="1">SUM(OFFSET(DA36,0,-1,):OFFSET(DA36,0,-12))</f>
        <v>15917</v>
      </c>
      <c r="DB36" s="13">
        <f ca="1">DA36/DA$40</f>
        <v>1.4099191269609276E-2</v>
      </c>
    </row>
    <row r="37" spans="1:122" ht="16.149999999999999" customHeight="1" x14ac:dyDescent="0.2">
      <c r="A37" s="19"/>
      <c r="B37" s="60" t="s">
        <v>27</v>
      </c>
      <c r="C37" s="45">
        <f>'Tribune-Khi'!C37+'Tribune-Lhr'!C37+'Tribune-Isl'!C37</f>
        <v>3593</v>
      </c>
      <c r="D37" s="45">
        <f>'Tribune-Khi'!D37+'Tribune-Lhr'!D37+'Tribune-Isl'!D37</f>
        <v>3022</v>
      </c>
      <c r="E37" s="45">
        <f>'Tribune-Khi'!E37+'Tribune-Lhr'!E37+'Tribune-Isl'!E37</f>
        <v>5796</v>
      </c>
      <c r="F37" s="45">
        <f>'Tribune-Khi'!F37+'Tribune-Lhr'!F37+'Tribune-Isl'!F37</f>
        <v>942</v>
      </c>
      <c r="G37" s="45">
        <f>'Tribune-Khi'!G37+'Tribune-Lhr'!G37+'Tribune-Isl'!G37</f>
        <v>7112</v>
      </c>
      <c r="H37" s="45">
        <f>'Tribune-Khi'!H37+'Tribune-Lhr'!H37+'Tribune-Isl'!H37</f>
        <v>3732</v>
      </c>
      <c r="I37" s="45">
        <f>'Tribune-Khi'!I37+'Tribune-Lhr'!I37+'Tribune-Isl'!I37</f>
        <v>3549</v>
      </c>
      <c r="J37" s="45">
        <f>'Tribune-Khi'!J37+'Tribune-Lhr'!J37+'Tribune-Isl'!J37</f>
        <v>10902</v>
      </c>
      <c r="K37" s="45">
        <f>'Tribune-Khi'!K37+'Tribune-Lhr'!K37+'Tribune-Isl'!K37</f>
        <v>3291</v>
      </c>
      <c r="L37" s="45">
        <f>'Tribune-Khi'!L37+'Tribune-Lhr'!L37+'Tribune-Isl'!L37</f>
        <v>2184</v>
      </c>
      <c r="M37" s="45">
        <f>'Tribune-Khi'!M37+'Tribune-Lhr'!M37+'Tribune-Isl'!M37</f>
        <v>1329</v>
      </c>
      <c r="N37" s="45">
        <f>'Tribune-Khi'!N37+'Tribune-Lhr'!N37+'Tribune-Isl'!N37</f>
        <v>5874</v>
      </c>
      <c r="O37" s="45">
        <f>'Tribune-Khi'!O37+'Tribune-Lhr'!O37+'Tribune-Isl'!O37</f>
        <v>4356</v>
      </c>
      <c r="P37" s="45">
        <f>'Tribune-Khi'!P37+'Tribune-Lhr'!P37+'Tribune-Isl'!P37</f>
        <v>7080</v>
      </c>
      <c r="Q37" s="45">
        <f>'Tribune-Khi'!Q37+'Tribune-Lhr'!Q37+'Tribune-Isl'!Q37</f>
        <v>1315</v>
      </c>
      <c r="R37" s="45">
        <f>'Tribune-Khi'!R37+'Tribune-Lhr'!R37+'Tribune-Isl'!R37</f>
        <v>4736</v>
      </c>
      <c r="S37" s="45">
        <f>'Tribune-Khi'!S37+'Tribune-Lhr'!S37+'Tribune-Isl'!S37</f>
        <v>2607</v>
      </c>
      <c r="T37" s="45">
        <f>'Tribune-Khi'!T37+'Tribune-Lhr'!T37+'Tribune-Isl'!T37</f>
        <v>1672</v>
      </c>
      <c r="U37" s="45">
        <f>'Tribune-Khi'!U37+'Tribune-Lhr'!U37+'Tribune-Isl'!U37</f>
        <v>3874</v>
      </c>
      <c r="V37" s="46">
        <f>'Tribune-Khi'!V37+'Tribune-Lhr'!V37+'Tribune-Isl'!V37</f>
        <v>3872</v>
      </c>
      <c r="W37" s="46">
        <f>'Tribune-Khi'!W37+'Tribune-Lhr'!W37+'Tribune-Isl'!W37</f>
        <v>2301</v>
      </c>
      <c r="X37" s="46">
        <f>'Tribune-Khi'!X37+'Tribune-Lhr'!X37+'Tribune-Isl'!X37</f>
        <v>720</v>
      </c>
      <c r="Y37" s="46">
        <f>'Tribune-Khi'!Y37+'Tribune-Lhr'!Y37+'Tribune-Isl'!Y37</f>
        <v>1608</v>
      </c>
      <c r="Z37" s="46">
        <f>'Tribune-Khi'!AZ37+'Tribune-Lhr'!AZ37+'Tribune-Isl'!AZ37</f>
        <v>4356</v>
      </c>
      <c r="AA37" s="46">
        <f>'Tribune-Khi'!BA37+'Tribune-Lhr'!BA37+'Tribune-Isl'!BA37</f>
        <v>1489</v>
      </c>
      <c r="AB37" s="46">
        <f>'Tribune-Khi'!BB37+'Tribune-Lhr'!BB37+'Tribune-Isl'!BB37</f>
        <v>1907</v>
      </c>
      <c r="AC37" s="46">
        <f>'Tribune-Khi'!BC37+'Tribune-Lhr'!BC37+'Tribune-Isl'!BC37</f>
        <v>821</v>
      </c>
      <c r="AD37" s="46">
        <f>'Tribune-Khi'!BD37+'Tribune-Lhr'!BD37+'Tribune-Isl'!BD37</f>
        <v>3072</v>
      </c>
      <c r="AE37" s="46">
        <f>'Tribune-Khi'!BE37+'Tribune-Lhr'!BE37+'Tribune-Isl'!BE37</f>
        <v>1038</v>
      </c>
      <c r="AF37" s="46">
        <f>'Tribune-Khi'!BF37+'Tribune-Lhr'!BF37+'Tribune-Isl'!BF37</f>
        <v>1233</v>
      </c>
      <c r="AG37" s="46">
        <f>'Tribune-Khi'!BG37+'Tribune-Lhr'!BG37+'Tribune-Isl'!BG37</f>
        <v>333</v>
      </c>
      <c r="AH37" s="46">
        <f>'Tribune-Khi'!BH37+'Tribune-Lhr'!BH37+'Tribune-Isl'!BH37</f>
        <v>1653</v>
      </c>
      <c r="AI37" s="46">
        <f>'Tribune-Khi'!BI37+'Tribune-Lhr'!BI37+'Tribune-Isl'!BI37</f>
        <v>3201</v>
      </c>
      <c r="AJ37" s="46">
        <f>'Tribune-Khi'!BJ37+'Tribune-Lhr'!BJ37+'Tribune-Isl'!BJ37</f>
        <v>1847</v>
      </c>
      <c r="AK37" s="46">
        <f>'Tribune-Khi'!BK37+'Tribune-Lhr'!BK37+'Tribune-Isl'!BK37</f>
        <v>619</v>
      </c>
      <c r="AL37" s="46">
        <f>'Tribune-Khi'!BL37+'Tribune-Lhr'!BL37+'Tribune-Isl'!BL37</f>
        <v>884</v>
      </c>
      <c r="AM37" s="46">
        <f>'Tribune-Khi'!BM37+'Tribune-Lhr'!BM37+'Tribune-Isl'!BM37</f>
        <v>6790</v>
      </c>
      <c r="AN37" s="46">
        <f>'Tribune-Khi'!BN37+'Tribune-Lhr'!BN37+'Tribune-Isl'!BN37</f>
        <v>212</v>
      </c>
      <c r="AO37" s="46">
        <f>'Tribune-Khi'!BO37+'Tribune-Lhr'!BO37+'Tribune-Isl'!BO37</f>
        <v>888</v>
      </c>
      <c r="AP37" s="46">
        <f>'Tribune-Khi'!BP37+'Tribune-Lhr'!BP37+'Tribune-Isl'!BP37</f>
        <v>1157</v>
      </c>
      <c r="AQ37" s="46">
        <f>'Tribune-Khi'!BQ37+'Tribune-Lhr'!BQ37+'Tribune-Isl'!BQ37</f>
        <v>600</v>
      </c>
      <c r="AR37" s="46">
        <f>'Tribune-Khi'!BR37+'Tribune-Lhr'!BR37+'Tribune-Isl'!BR37</f>
        <v>1211</v>
      </c>
      <c r="AS37" s="46">
        <f>'Tribune-Khi'!BS37+'Tribune-Lhr'!BS37+'Tribune-Isl'!BS37</f>
        <v>3216</v>
      </c>
      <c r="AT37" s="46">
        <f>'Tribune-Khi'!BT37+'Tribune-Lhr'!BT37+'Tribune-Isl'!BT37</f>
        <v>2160</v>
      </c>
      <c r="AU37" s="46">
        <f>'Tribune-Khi'!BU37+'Tribune-Lhr'!BU37+'Tribune-Isl'!BU37</f>
        <v>4299</v>
      </c>
      <c r="AV37" s="46">
        <f>'Tribune-Khi'!BV37+'Tribune-Lhr'!BV37+'Tribune-Isl'!BV37</f>
        <v>1454</v>
      </c>
      <c r="AW37" s="46">
        <f>'Tribune-Khi'!BW37+'Tribune-Lhr'!BW37+'Tribune-Isl'!BW37</f>
        <v>1800</v>
      </c>
      <c r="AX37" s="46">
        <f>'Tribune-Khi'!BX37+'Tribune-Lhr'!BX37+'Tribune-Isl'!BX37</f>
        <v>720</v>
      </c>
      <c r="AY37" s="46">
        <f>'Tribune-Khi'!BY37+'Tribune-Lhr'!BY37+'Tribune-Isl'!BY37</f>
        <v>708</v>
      </c>
      <c r="AZ37" s="46">
        <f>'Tribune-Khi'!BZ37+'Tribune-Lhr'!BZ37+'Tribune-Isl'!BZ37</f>
        <v>1056</v>
      </c>
      <c r="BA37" s="46">
        <f>'Tribune-Khi'!CA37+'Tribune-Lhr'!CA37+'Tribune-Isl'!CA37</f>
        <v>2396</v>
      </c>
      <c r="BB37" s="46">
        <f>'Tribune-Khi'!CB37+'Tribune-Lhr'!CB37+'Tribune-Isl'!CB37</f>
        <v>1392</v>
      </c>
      <c r="BC37" s="46">
        <f>'Tribune-Khi'!CC37+'Tribune-Lhr'!CC37+'Tribune-Isl'!CC37</f>
        <v>936</v>
      </c>
      <c r="BD37" s="46">
        <f>'Tribune-Khi'!CD37+'Tribune-Lhr'!CD37+'Tribune-Isl'!CD37</f>
        <v>376</v>
      </c>
      <c r="BE37" s="46">
        <f>'Tribune-Khi'!CE37+'Tribune-Lhr'!CE37+'Tribune-Isl'!CE37</f>
        <v>1176</v>
      </c>
      <c r="BF37" s="46">
        <f>'Tribune-Khi'!CF37+'Tribune-Lhr'!CF37+'Tribune-Isl'!CF37</f>
        <v>630</v>
      </c>
      <c r="BG37" s="46">
        <f>'Tribune-Khi'!CG37+'Tribune-Lhr'!CG37+'Tribune-Isl'!CG37</f>
        <v>1752</v>
      </c>
      <c r="BH37" s="46">
        <f>'Tribune-Khi'!CH37+'Tribune-Lhr'!CH37+'Tribune-Isl'!CH37</f>
        <v>1698</v>
      </c>
      <c r="BI37" s="46">
        <f>'Tribune-Khi'!CI37+'Tribune-Lhr'!CI37+'Tribune-Isl'!CI37</f>
        <v>648</v>
      </c>
      <c r="BJ37" s="46">
        <f>'Tribune-Khi'!CJ37+'Tribune-Lhr'!CJ37+'Tribune-Isl'!CJ37</f>
        <v>2722</v>
      </c>
      <c r="BK37" s="46">
        <f>'Tribune-Khi'!CK37+'Tribune-Lhr'!CK37+'Tribune-Isl'!CK37</f>
        <v>2774</v>
      </c>
      <c r="BL37" s="46">
        <f>'Tribune-Khi'!CL37+'Tribune-Lhr'!CL37+'Tribune-Isl'!CL37</f>
        <v>60</v>
      </c>
      <c r="BM37" s="46">
        <f>'Tribune-Khi'!CM37+'Tribune-Lhr'!CM37+'Tribune-Isl'!CM37</f>
        <v>1224</v>
      </c>
      <c r="BN37" s="46">
        <f>'Tribune-Khi'!CN37+'Tribune-Lhr'!CN37+'Tribune-Isl'!CN37</f>
        <v>1302</v>
      </c>
      <c r="BO37" s="46">
        <f>'Tribune-Khi'!CO37+'Tribune-Lhr'!CO37+'Tribune-Isl'!CO37</f>
        <v>729</v>
      </c>
      <c r="BP37" s="46">
        <f>'Tribune-Khi'!CP37+'Tribune-Lhr'!CP37+'Tribune-Isl'!CP37</f>
        <v>102</v>
      </c>
      <c r="BQ37" s="46">
        <f>'Tribune-Khi'!CQ37+'Tribune-Lhr'!CQ37+'Tribune-Isl'!CQ37</f>
        <v>568</v>
      </c>
      <c r="BR37" s="46">
        <f>'Tribune-Khi'!CR37+'Tribune-Lhr'!CR37+'Tribune-Isl'!CR37</f>
        <v>4356</v>
      </c>
      <c r="BS37" s="46">
        <f>'Tribune-Khi'!CS37+'Tribune-Lhr'!CS37+'Tribune-Isl'!CS37</f>
        <v>1073</v>
      </c>
      <c r="BT37" s="46">
        <f>'Tribune-Khi'!CT37+'Tribune-Lhr'!CT37+'Tribune-Isl'!CT37</f>
        <v>2700</v>
      </c>
      <c r="BU37" s="46">
        <f>'Tribune-Khi'!CU37+'Tribune-Lhr'!CU37+'Tribune-Isl'!CU37</f>
        <v>846</v>
      </c>
      <c r="BV37" s="46">
        <f>'Tribune-Khi'!CV37+'Tribune-Lhr'!CV37+'Tribune-Isl'!CV37</f>
        <v>242</v>
      </c>
      <c r="BW37" s="46">
        <f>'Tribune-Khi'!CW37+'Tribune-Lhr'!CW37+'Tribune-Isl'!CW37</f>
        <v>596</v>
      </c>
      <c r="BX37" s="46">
        <f>'Tribune-Khi'!CX37+'Tribune-Lhr'!CX37+'Tribune-Isl'!CX37</f>
        <v>360</v>
      </c>
      <c r="BY37" s="46">
        <f>'Tribune-Khi'!CY37+'Tribune-Lhr'!CY37+'Tribune-Isl'!CY37</f>
        <v>244</v>
      </c>
      <c r="BZ37" s="46">
        <f>'Tribune-Khi'!CZ37+'Tribune-Lhr'!CZ37+'Tribune-Isl'!CZ37</f>
        <v>480</v>
      </c>
      <c r="CA37" s="46">
        <f>'Tribune-Khi'!DA37+'Tribune-Lhr'!DA37+'Tribune-Isl'!DA37</f>
        <v>2676</v>
      </c>
      <c r="CB37" s="46">
        <f>'Tribune-Khi'!DB37+'Tribune-Lhr'!DB37+'Tribune-Isl'!DB37</f>
        <v>2568</v>
      </c>
      <c r="CC37" s="46">
        <f>'Tribune-Khi'!DC37+'Tribune-Lhr'!DC37+'Tribune-Isl'!DC37</f>
        <v>20</v>
      </c>
      <c r="CD37" s="46">
        <f>'Tribune-Khi'!DD37+'Tribune-Lhr'!DD37+'Tribune-Isl'!DD37</f>
        <v>486</v>
      </c>
      <c r="CE37" s="46">
        <f>'Tribune-Khi'!DE37+'Tribune-Lhr'!DE37+'Tribune-Isl'!DE37</f>
        <v>186</v>
      </c>
      <c r="CF37" s="46">
        <f>'Tribune-Khi'!DF37+'Tribune-Lhr'!DF37+'Tribune-Isl'!DF37</f>
        <v>42</v>
      </c>
      <c r="CG37" s="46">
        <f>'Tribune-Khi'!DG37+'Tribune-Lhr'!DG37+'Tribune-Isl'!DG37</f>
        <v>100</v>
      </c>
      <c r="CH37" s="46">
        <f>'Tribune-Khi'!DH37+'Tribune-Lhr'!DH37+'Tribune-Isl'!DH37</f>
        <v>100</v>
      </c>
      <c r="CI37" s="46">
        <f>'Tribune-Khi'!DI37+'Tribune-Lhr'!DI37+'Tribune-Isl'!DI37</f>
        <v>132</v>
      </c>
      <c r="CJ37" s="46">
        <f>'Tribune-Khi'!DJ37+'Tribune-Lhr'!DJ37+'Tribune-Isl'!DJ37</f>
        <v>800</v>
      </c>
      <c r="CK37" s="46">
        <f>'Tribune-Khi'!DK37+'Tribune-Lhr'!DK37+'Tribune-Isl'!DK37</f>
        <v>927</v>
      </c>
      <c r="CL37" s="46">
        <f>'Tribune-Khi'!DL37+'Tribune-Lhr'!DL37+'Tribune-Isl'!DL37</f>
        <v>750</v>
      </c>
      <c r="CM37" s="46">
        <f>'Tribune-Khi'!DM37+'Tribune-Lhr'!DM37+'Tribune-Isl'!DM37</f>
        <v>3168</v>
      </c>
      <c r="CN37" s="46">
        <f>'Tribune-Khi'!DN37+'Tribune-Lhr'!DN37+'Tribune-Isl'!DN37</f>
        <v>1440</v>
      </c>
      <c r="CO37" s="46">
        <f>'Tribune-Khi'!DO37+'Tribune-Lhr'!DO37+'Tribune-Isl'!DO37</f>
        <v>720</v>
      </c>
      <c r="CP37" s="46">
        <f>'Tribune-Khi'!DP37+'Tribune-Lhr'!DP37+'Tribune-Isl'!DP37</f>
        <v>560</v>
      </c>
      <c r="CQ37" s="46">
        <f>'Tribune-Khi'!DQ37+'Tribune-Lhr'!DQ37+'Tribune-Isl'!DQ37</f>
        <v>360</v>
      </c>
      <c r="CR37" s="46">
        <f>'Tribune-Khi'!DR37+'Tribune-Lhr'!DR37+'Tribune-Isl'!DR37</f>
        <v>960</v>
      </c>
      <c r="CS37" s="46">
        <f>'Tribune-Khi'!DS37+'Tribune-Lhr'!DS37+'Tribune-Isl'!DS37</f>
        <v>2808</v>
      </c>
      <c r="CT37" s="46">
        <f>'Tribune-Khi'!DT37+'Tribune-Lhr'!DT37+'Tribune-Isl'!DT37</f>
        <v>2040</v>
      </c>
      <c r="CU37" s="46">
        <f>'Tribune-Khi'!DU37+'Tribune-Lhr'!DU37+'Tribune-Isl'!DU37</f>
        <v>0</v>
      </c>
      <c r="CV37" s="46">
        <f>'Tribune-Khi'!DV37+'Tribune-Lhr'!DV37+'Tribune-Isl'!DV37</f>
        <v>840</v>
      </c>
      <c r="CW37" s="46">
        <f>'Tribune-Khi'!DW37+'Tribune-Lhr'!DW37+'Tribune-Isl'!DW37</f>
        <v>648</v>
      </c>
      <c r="CX37" s="46">
        <f>'Tribune-Khi'!DX37+'Tribune-Lhr'!DX37+'Tribune-Isl'!DX37</f>
        <v>708</v>
      </c>
      <c r="CY37" s="349">
        <v>708</v>
      </c>
      <c r="CZ37" s="349"/>
      <c r="DA37" s="59">
        <f ca="1">SUM(OFFSET(DA37,0,-1,):OFFSET(DA37,0,-12))</f>
        <v>10352</v>
      </c>
      <c r="DB37" s="13">
        <f ca="1">DA37/DA$40</f>
        <v>9.169744802600693E-3</v>
      </c>
    </row>
    <row r="38" spans="1:122" ht="13.15" customHeight="1" x14ac:dyDescent="0.2">
      <c r="A38" s="19"/>
      <c r="B38" s="60" t="s">
        <v>76</v>
      </c>
      <c r="C38" s="45">
        <f>'Tribune-Khi'!C38+'Tribune-Lhr'!C38+'Tribune-Isl'!C38</f>
        <v>5758</v>
      </c>
      <c r="D38" s="45">
        <f>'Tribune-Khi'!D38+'Tribune-Lhr'!D38+'Tribune-Isl'!D38</f>
        <v>1948</v>
      </c>
      <c r="E38" s="45">
        <f>'Tribune-Khi'!E38+'Tribune-Lhr'!E38+'Tribune-Isl'!E38</f>
        <v>2736</v>
      </c>
      <c r="F38" s="45">
        <f>'Tribune-Khi'!F38+'Tribune-Lhr'!F38+'Tribune-Isl'!F38</f>
        <v>7998</v>
      </c>
      <c r="G38" s="45">
        <f>'Tribune-Khi'!G38+'Tribune-Lhr'!G38+'Tribune-Isl'!G38</f>
        <v>3420</v>
      </c>
      <c r="H38" s="45">
        <f>'Tribune-Khi'!H38+'Tribune-Lhr'!H38+'Tribune-Isl'!H38</f>
        <v>7284</v>
      </c>
      <c r="I38" s="45">
        <f>'Tribune-Khi'!I38+'Tribune-Lhr'!I38+'Tribune-Isl'!I38</f>
        <v>3804</v>
      </c>
      <c r="J38" s="45">
        <f>'Tribune-Khi'!J38+'Tribune-Lhr'!J38+'Tribune-Isl'!J38</f>
        <v>4212</v>
      </c>
      <c r="K38" s="45">
        <f>'Tribune-Khi'!K38+'Tribune-Lhr'!K38+'Tribune-Isl'!K38</f>
        <v>10044</v>
      </c>
      <c r="L38" s="45">
        <f>'Tribune-Khi'!L38+'Tribune-Lhr'!L38+'Tribune-Isl'!L38</f>
        <v>10224</v>
      </c>
      <c r="M38" s="45">
        <f>'Tribune-Khi'!M38+'Tribune-Lhr'!M38+'Tribune-Isl'!M38</f>
        <v>5280</v>
      </c>
      <c r="N38" s="45">
        <f>'Tribune-Khi'!N38+'Tribune-Lhr'!N38+'Tribune-Isl'!N38</f>
        <v>7392</v>
      </c>
      <c r="O38" s="45">
        <f>'Tribune-Khi'!O38+'Tribune-Lhr'!O38+'Tribune-Isl'!O38</f>
        <v>7684</v>
      </c>
      <c r="P38" s="45">
        <f>'Tribune-Khi'!P38+'Tribune-Lhr'!P38+'Tribune-Isl'!P38</f>
        <v>2004</v>
      </c>
      <c r="Q38" s="45">
        <f>'Tribune-Khi'!Q38+'Tribune-Lhr'!Q38+'Tribune-Isl'!Q38</f>
        <v>3084</v>
      </c>
      <c r="R38" s="45">
        <f>'Tribune-Khi'!R38+'Tribune-Lhr'!R38+'Tribune-Isl'!R38</f>
        <v>6168</v>
      </c>
      <c r="S38" s="45">
        <f>'Tribune-Khi'!S38+'Tribune-Lhr'!S38+'Tribune-Isl'!S38</f>
        <v>13872</v>
      </c>
      <c r="T38" s="45">
        <f>'Tribune-Khi'!T38+'Tribune-Lhr'!T38+'Tribune-Isl'!T38</f>
        <v>5616</v>
      </c>
      <c r="U38" s="45">
        <f>'Tribune-Khi'!U38+'Tribune-Lhr'!U38+'Tribune-Isl'!U38</f>
        <v>2646</v>
      </c>
      <c r="V38" s="46">
        <f>'Tribune-Khi'!V38+'Tribune-Lhr'!V38+'Tribune-Isl'!V38</f>
        <v>17817</v>
      </c>
      <c r="W38" s="46">
        <f>'Tribune-Khi'!W38+'Tribune-Lhr'!W38+'Tribune-Isl'!W38</f>
        <v>4920</v>
      </c>
      <c r="X38" s="46">
        <f>'Tribune-Khi'!X38+'Tribune-Lhr'!X38+'Tribune-Isl'!X38</f>
        <v>10974</v>
      </c>
      <c r="Y38" s="46">
        <f>'Tribune-Khi'!Y38+'Tribune-Lhr'!Y38+'Tribune-Isl'!Y38</f>
        <v>4284</v>
      </c>
      <c r="Z38" s="46">
        <f>'Tribune-Khi'!AZ38+'Tribune-Lhr'!AZ38+'Tribune-Isl'!AZ38</f>
        <v>5112</v>
      </c>
      <c r="AA38" s="46">
        <f>'Tribune-Khi'!BA38+'Tribune-Lhr'!BA38+'Tribune-Isl'!BA38</f>
        <v>540</v>
      </c>
      <c r="AB38" s="46">
        <f>'Tribune-Khi'!BB38+'Tribune-Lhr'!BB38+'Tribune-Isl'!BB38</f>
        <v>972</v>
      </c>
      <c r="AC38" s="46">
        <f>'Tribune-Khi'!BC38+'Tribune-Lhr'!BC38+'Tribune-Isl'!BC38</f>
        <v>1080</v>
      </c>
      <c r="AD38" s="46">
        <f>'Tribune-Khi'!BD38+'Tribune-Lhr'!BD38+'Tribune-Isl'!BD38</f>
        <v>216</v>
      </c>
      <c r="AE38" s="46">
        <f>'Tribune-Khi'!BE38+'Tribune-Lhr'!BE38+'Tribune-Isl'!BE38</f>
        <v>1944</v>
      </c>
      <c r="AF38" s="46">
        <f>'Tribune-Khi'!BF38+'Tribune-Lhr'!BF38+'Tribune-Isl'!BF38</f>
        <v>1440</v>
      </c>
      <c r="AG38" s="46">
        <f>'Tribune-Khi'!BG38+'Tribune-Lhr'!BG38+'Tribune-Isl'!BG38</f>
        <v>552</v>
      </c>
      <c r="AH38" s="46">
        <f>'Tribune-Khi'!BH38+'Tribune-Lhr'!BH38+'Tribune-Isl'!BH38</f>
        <v>2376</v>
      </c>
      <c r="AI38" s="46">
        <f>'Tribune-Khi'!BI38+'Tribune-Lhr'!BI38+'Tribune-Isl'!BI38</f>
        <v>1296</v>
      </c>
      <c r="AJ38" s="46">
        <f>'Tribune-Khi'!BJ38+'Tribune-Lhr'!BJ38+'Tribune-Isl'!BJ38</f>
        <v>9288</v>
      </c>
      <c r="AK38" s="46">
        <f>'Tribune-Khi'!BK38+'Tribune-Lhr'!BK38+'Tribune-Isl'!BK38</f>
        <v>9720</v>
      </c>
      <c r="AL38" s="46">
        <f>'Tribune-Khi'!BL38+'Tribune-Lhr'!BL38+'Tribune-Isl'!BL38</f>
        <v>12444</v>
      </c>
      <c r="AM38" s="46">
        <f>'Tribune-Khi'!BM38+'Tribune-Lhr'!BM38+'Tribune-Isl'!BM38</f>
        <v>1896</v>
      </c>
      <c r="AN38" s="46">
        <f>'Tribune-Khi'!BN38+'Tribune-Lhr'!BN38+'Tribune-Isl'!BN38</f>
        <v>0</v>
      </c>
      <c r="AO38" s="46">
        <f>'Tribune-Khi'!BO38+'Tribune-Lhr'!BO38+'Tribune-Isl'!BO38</f>
        <v>0</v>
      </c>
      <c r="AP38" s="46">
        <f>'Tribune-Khi'!BP38+'Tribune-Lhr'!BP38+'Tribune-Isl'!BP38</f>
        <v>216</v>
      </c>
      <c r="AQ38" s="46">
        <f>'Tribune-Khi'!BQ38+'Tribune-Lhr'!BQ38+'Tribune-Isl'!BQ38</f>
        <v>864</v>
      </c>
      <c r="AR38" s="46">
        <f>'Tribune-Khi'!BR38+'Tribune-Lhr'!BR38+'Tribune-Isl'!BR38</f>
        <v>1728</v>
      </c>
      <c r="AS38" s="46">
        <f>'Tribune-Khi'!BS38+'Tribune-Lhr'!BS38+'Tribune-Isl'!BS38</f>
        <v>2376</v>
      </c>
      <c r="AT38" s="46">
        <f>'Tribune-Khi'!BT38+'Tribune-Lhr'!BT38+'Tribune-Isl'!BT38</f>
        <v>6732</v>
      </c>
      <c r="AU38" s="46">
        <f>'Tribune-Khi'!BU38+'Tribune-Lhr'!BU38+'Tribune-Isl'!BU38</f>
        <v>0</v>
      </c>
      <c r="AV38" s="46">
        <f>'Tribune-Khi'!BV38+'Tribune-Lhr'!BV38+'Tribune-Isl'!BV38</f>
        <v>2916</v>
      </c>
      <c r="AW38" s="46">
        <f>'Tribune-Khi'!BW38+'Tribune-Lhr'!BW38+'Tribune-Isl'!BW38</f>
        <v>6000</v>
      </c>
      <c r="AX38" s="46">
        <f>'Tribune-Khi'!BX38+'Tribune-Lhr'!BX38+'Tribune-Isl'!BX38</f>
        <v>648</v>
      </c>
      <c r="AY38" s="46">
        <f>'Tribune-Khi'!BY38+'Tribune-Lhr'!BY38+'Tribune-Isl'!BY38</f>
        <v>432</v>
      </c>
      <c r="AZ38" s="46">
        <f>'Tribune-Khi'!BZ38+'Tribune-Lhr'!BZ38+'Tribune-Isl'!BZ38</f>
        <v>0</v>
      </c>
      <c r="BA38" s="46">
        <f>'Tribune-Khi'!CA38+'Tribune-Lhr'!CA38+'Tribune-Isl'!CA38</f>
        <v>216</v>
      </c>
      <c r="BB38" s="46">
        <f>'Tribune-Khi'!CB38+'Tribune-Lhr'!CB38+'Tribune-Isl'!CB38</f>
        <v>2160</v>
      </c>
      <c r="BC38" s="46">
        <f>'Tribune-Khi'!CC38+'Tribune-Lhr'!CC38+'Tribune-Isl'!CC38</f>
        <v>432</v>
      </c>
      <c r="BD38" s="46">
        <f>'Tribune-Khi'!CD38+'Tribune-Lhr'!CD38+'Tribune-Isl'!CD38</f>
        <v>1512</v>
      </c>
      <c r="BE38" s="46">
        <f>'Tribune-Khi'!CE38+'Tribune-Lhr'!CE38+'Tribune-Isl'!CE38</f>
        <v>2160</v>
      </c>
      <c r="BF38" s="46">
        <f>'Tribune-Khi'!CF38+'Tribune-Lhr'!CF38+'Tribune-Isl'!CF38</f>
        <v>5328</v>
      </c>
      <c r="BG38" s="46">
        <f>'Tribune-Khi'!CG38+'Tribune-Lhr'!CG38+'Tribune-Isl'!CG38</f>
        <v>216</v>
      </c>
      <c r="BH38" s="46">
        <f>'Tribune-Khi'!CH38+'Tribune-Lhr'!CH38+'Tribune-Isl'!CH38</f>
        <v>5616</v>
      </c>
      <c r="BI38" s="46">
        <f>'Tribune-Khi'!CI38+'Tribune-Lhr'!CI38+'Tribune-Isl'!CI38</f>
        <v>5340</v>
      </c>
      <c r="BJ38" s="46">
        <f>'Tribune-Khi'!CJ38+'Tribune-Lhr'!CJ38+'Tribune-Isl'!CJ38</f>
        <v>4080</v>
      </c>
      <c r="BK38" s="46">
        <f>'Tribune-Khi'!CK38+'Tribune-Lhr'!CK38+'Tribune-Isl'!CK38</f>
        <v>1620</v>
      </c>
      <c r="BL38" s="46">
        <f>'Tribune-Khi'!CL38+'Tribune-Lhr'!CL38+'Tribune-Isl'!CL38</f>
        <v>216</v>
      </c>
      <c r="BM38" s="46">
        <f>'Tribune-Khi'!CM38+'Tribune-Lhr'!CM38+'Tribune-Isl'!CM38</f>
        <v>216</v>
      </c>
      <c r="BN38" s="46">
        <f>'Tribune-Khi'!CN38+'Tribune-Lhr'!CN38+'Tribune-Isl'!CN38</f>
        <v>1764</v>
      </c>
      <c r="BO38" s="46">
        <f>'Tribune-Khi'!CO38+'Tribune-Lhr'!CO38+'Tribune-Isl'!CO38</f>
        <v>1512</v>
      </c>
      <c r="BP38" s="46">
        <f>'Tribune-Khi'!CP38+'Tribune-Lhr'!CP38+'Tribune-Isl'!CP38</f>
        <v>19896</v>
      </c>
      <c r="BQ38" s="46">
        <f>'Tribune-Khi'!CQ38+'Tribune-Lhr'!CQ38+'Tribune-Isl'!CQ38</f>
        <v>4152</v>
      </c>
      <c r="BR38" s="46">
        <f>'Tribune-Khi'!CR38+'Tribune-Lhr'!CR38+'Tribune-Isl'!CR38</f>
        <v>648</v>
      </c>
      <c r="BS38" s="46">
        <f>'Tribune-Khi'!CS38+'Tribune-Lhr'!CS38+'Tribune-Isl'!CS38</f>
        <v>1080</v>
      </c>
      <c r="BT38" s="46">
        <f>'Tribune-Khi'!CT38+'Tribune-Lhr'!CT38+'Tribune-Isl'!CT38</f>
        <v>972</v>
      </c>
      <c r="BU38" s="46">
        <f>'Tribune-Khi'!CU38+'Tribune-Lhr'!CU38+'Tribune-Isl'!CU38</f>
        <v>1836</v>
      </c>
      <c r="BV38" s="46">
        <f>'Tribune-Khi'!CV38+'Tribune-Lhr'!CV38+'Tribune-Isl'!CV38</f>
        <v>3956</v>
      </c>
      <c r="BW38" s="46">
        <f>'Tribune-Khi'!CW38+'Tribune-Lhr'!CW38+'Tribune-Isl'!CW38</f>
        <v>1512</v>
      </c>
      <c r="BX38" s="46">
        <f>'Tribune-Khi'!CX38+'Tribune-Lhr'!CX38+'Tribune-Isl'!CX38</f>
        <v>432</v>
      </c>
      <c r="BY38" s="46">
        <f>'Tribune-Khi'!CY38+'Tribune-Lhr'!CY38+'Tribune-Isl'!CY38</f>
        <v>1604</v>
      </c>
      <c r="BZ38" s="46">
        <f>'Tribune-Khi'!CZ38+'Tribune-Lhr'!CZ38+'Tribune-Isl'!CZ38</f>
        <v>1236</v>
      </c>
      <c r="CA38" s="46">
        <f>'Tribune-Khi'!DA38+'Tribune-Lhr'!DA38+'Tribune-Isl'!DA38</f>
        <v>6264</v>
      </c>
      <c r="CB38" s="46">
        <f>'Tribune-Khi'!DB38+'Tribune-Lhr'!DB38+'Tribune-Isl'!DB38</f>
        <v>3132</v>
      </c>
      <c r="CC38" s="46">
        <f>'Tribune-Khi'!DC38+'Tribune-Lhr'!DC38+'Tribune-Isl'!DC38</f>
        <v>2376</v>
      </c>
      <c r="CD38" s="46">
        <f>'Tribune-Khi'!DD38+'Tribune-Lhr'!DD38+'Tribune-Isl'!DD38</f>
        <v>2820</v>
      </c>
      <c r="CE38" s="46">
        <f>'Tribune-Khi'!DE38+'Tribune-Lhr'!DE38+'Tribune-Isl'!DE38</f>
        <v>864</v>
      </c>
      <c r="CF38" s="46">
        <f>'Tribune-Khi'!DF38+'Tribune-Lhr'!DF38+'Tribune-Isl'!DF38</f>
        <v>2532</v>
      </c>
      <c r="CG38" s="46">
        <f>'Tribune-Khi'!DG38+'Tribune-Lhr'!DG38+'Tribune-Isl'!DG38</f>
        <v>3768</v>
      </c>
      <c r="CH38" s="46">
        <f>'Tribune-Khi'!DH38+'Tribune-Lhr'!DH38+'Tribune-Isl'!DH38</f>
        <v>3768</v>
      </c>
      <c r="CI38" s="46">
        <f>'Tribune-Khi'!DI38+'Tribune-Lhr'!DI38+'Tribune-Isl'!DI38</f>
        <v>972</v>
      </c>
      <c r="CJ38" s="46">
        <f>'Tribune-Khi'!DJ38+'Tribune-Lhr'!DJ38+'Tribune-Isl'!DJ38</f>
        <v>324</v>
      </c>
      <c r="CK38" s="46">
        <f>'Tribune-Khi'!DK38+'Tribune-Lhr'!DK38+'Tribune-Isl'!DK38</f>
        <v>2508</v>
      </c>
      <c r="CL38" s="46">
        <f>'Tribune-Khi'!DL38+'Tribune-Lhr'!DL38+'Tribune-Isl'!DL38</f>
        <v>3264</v>
      </c>
      <c r="CM38" s="46">
        <f>'Tribune-Khi'!DM38+'Tribune-Lhr'!DM38+'Tribune-Isl'!DM38</f>
        <v>4725</v>
      </c>
      <c r="CN38" s="46">
        <f>'Tribune-Khi'!DN38+'Tribune-Lhr'!DN38+'Tribune-Isl'!DN38</f>
        <v>4536</v>
      </c>
      <c r="CO38" s="46">
        <f>'Tribune-Khi'!DO38+'Tribune-Lhr'!DO38+'Tribune-Isl'!DO38</f>
        <v>3456</v>
      </c>
      <c r="CP38" s="46">
        <f>'Tribune-Khi'!DP38+'Tribune-Lhr'!DP38+'Tribune-Isl'!DP38</f>
        <v>2484</v>
      </c>
      <c r="CQ38" s="46">
        <f>'Tribune-Khi'!DQ38+'Tribune-Lhr'!DQ38+'Tribune-Isl'!DQ38</f>
        <v>39960</v>
      </c>
      <c r="CR38" s="46">
        <f>'Tribune-Khi'!DR38+'Tribune-Lhr'!DR38+'Tribune-Isl'!DR38</f>
        <v>3105</v>
      </c>
      <c r="CS38" s="46">
        <f>'Tribune-Khi'!DS38+'Tribune-Lhr'!DS38+'Tribune-Isl'!DS38</f>
        <v>2532</v>
      </c>
      <c r="CT38" s="46">
        <f>'Tribune-Khi'!DT38+'Tribune-Lhr'!DT38+'Tribune-Isl'!DT38</f>
        <v>42048</v>
      </c>
      <c r="CU38" s="46">
        <f>'Tribune-Khi'!DU38+'Tribune-Lhr'!DU38+'Tribune-Isl'!DU38</f>
        <v>3468</v>
      </c>
      <c r="CV38" s="46">
        <f>'Tribune-Khi'!DV38+'Tribune-Lhr'!DV38+'Tribune-Isl'!DV38</f>
        <v>0</v>
      </c>
      <c r="CW38" s="46">
        <f>'Tribune-Khi'!DW38+'Tribune-Lhr'!DW38+'Tribune-Isl'!DW38</f>
        <v>756</v>
      </c>
      <c r="CX38" s="46">
        <f>'Tribune-Khi'!DX38+'Tribune-Lhr'!DX38+'Tribune-Isl'!DX38</f>
        <v>1608</v>
      </c>
      <c r="CY38" s="349">
        <v>1608</v>
      </c>
      <c r="CZ38" s="349"/>
      <c r="DA38" s="59">
        <f ca="1">SUM(OFFSET(DA38,0,-1,):OFFSET(DA38,0,-12))</f>
        <v>101025</v>
      </c>
      <c r="DB38" s="13">
        <f ca="1">DA38/DA$40</f>
        <v>8.9487390715101908E-2</v>
      </c>
    </row>
    <row r="39" spans="1:122" ht="16.149999999999999" customHeight="1" x14ac:dyDescent="0.2">
      <c r="A39" s="19"/>
      <c r="B39" s="58" t="s">
        <v>77</v>
      </c>
      <c r="C39" s="45">
        <f>'Tribune-Khi'!C39+'Tribune-Lhr'!C39+'Tribune-Isl'!C39</f>
        <v>29019</v>
      </c>
      <c r="D39" s="45">
        <f>'Tribune-Khi'!D39+'Tribune-Lhr'!D39+'Tribune-Isl'!D39</f>
        <v>26318</v>
      </c>
      <c r="E39" s="45">
        <f>'Tribune-Khi'!E39+'Tribune-Lhr'!E39+'Tribune-Isl'!E39</f>
        <v>29113</v>
      </c>
      <c r="F39" s="45">
        <f>'Tribune-Khi'!F39+'Tribune-Lhr'!F39+'Tribune-Isl'!F39</f>
        <v>25166</v>
      </c>
      <c r="G39" s="45">
        <f>'Tribune-Khi'!G39+'Tribune-Lhr'!G39+'Tribune-Isl'!G39</f>
        <v>25191</v>
      </c>
      <c r="H39" s="45">
        <f>'Tribune-Khi'!H39+'Tribune-Lhr'!H39+'Tribune-Isl'!H39</f>
        <v>28443</v>
      </c>
      <c r="I39" s="45">
        <f>'Tribune-Khi'!I39+'Tribune-Lhr'!I39+'Tribune-Isl'!I39</f>
        <v>23334</v>
      </c>
      <c r="J39" s="45">
        <f>'Tribune-Khi'!J39+'Tribune-Lhr'!J39+'Tribune-Isl'!J39</f>
        <v>22824</v>
      </c>
      <c r="K39" s="45">
        <f>'Tribune-Khi'!K39+'Tribune-Lhr'!K39+'Tribune-Isl'!K39</f>
        <v>36984</v>
      </c>
      <c r="L39" s="45">
        <f>'Tribune-Khi'!L39+'Tribune-Lhr'!L39+'Tribune-Isl'!L39</f>
        <v>20812</v>
      </c>
      <c r="M39" s="45">
        <f>'Tribune-Khi'!M39+'Tribune-Lhr'!M39+'Tribune-Isl'!M39</f>
        <v>29176</v>
      </c>
      <c r="N39" s="45">
        <f>'Tribune-Khi'!N39+'Tribune-Lhr'!N39+'Tribune-Isl'!N39</f>
        <v>31683</v>
      </c>
      <c r="O39" s="45">
        <f>'Tribune-Khi'!O39+'Tribune-Lhr'!O39+'Tribune-Isl'!O39</f>
        <v>26348</v>
      </c>
      <c r="P39" s="45">
        <f>'Tribune-Khi'!P39+'Tribune-Lhr'!P39+'Tribune-Isl'!P39</f>
        <v>27313</v>
      </c>
      <c r="Q39" s="45">
        <f>'Tribune-Khi'!Q39+'Tribune-Lhr'!Q39+'Tribune-Isl'!Q39</f>
        <v>29155</v>
      </c>
      <c r="R39" s="45">
        <f>'Tribune-Khi'!R39+'Tribune-Lhr'!R39+'Tribune-Isl'!R39</f>
        <v>22148</v>
      </c>
      <c r="S39" s="45">
        <f>'Tribune-Khi'!S39+'Tribune-Lhr'!S39+'Tribune-Isl'!S39</f>
        <v>27943</v>
      </c>
      <c r="T39" s="45">
        <f>'Tribune-Khi'!T39+'Tribune-Lhr'!T39+'Tribune-Isl'!T39</f>
        <v>23285</v>
      </c>
      <c r="U39" s="45">
        <f>'Tribune-Khi'!U39+'Tribune-Lhr'!U39+'Tribune-Isl'!U39</f>
        <v>22393</v>
      </c>
      <c r="V39" s="46">
        <f>'Tribune-Khi'!V39+'Tribune-Lhr'!V39+'Tribune-Isl'!V39</f>
        <v>28529</v>
      </c>
      <c r="W39" s="46">
        <f>'Tribune-Khi'!W39+'Tribune-Lhr'!W39+'Tribune-Isl'!W39</f>
        <v>24918</v>
      </c>
      <c r="X39" s="46">
        <f>'Tribune-Khi'!X39+'Tribune-Lhr'!X39+'Tribune-Isl'!X39</f>
        <v>31057</v>
      </c>
      <c r="Y39" s="46">
        <f>'Tribune-Khi'!Y39+'Tribune-Lhr'!Y39+'Tribune-Isl'!Y39</f>
        <v>21043</v>
      </c>
      <c r="Z39" s="46">
        <f>'Tribune-Khi'!AZ39+'Tribune-Lhr'!AZ39+'Tribune-Isl'!AZ39</f>
        <v>28345</v>
      </c>
      <c r="AA39" s="46">
        <f>'Tribune-Khi'!BA39+'Tribune-Lhr'!BA39+'Tribune-Isl'!BA39</f>
        <v>28213</v>
      </c>
      <c r="AB39" s="46">
        <f>'Tribune-Khi'!BB39+'Tribune-Lhr'!BB39+'Tribune-Isl'!BB39</f>
        <v>22045</v>
      </c>
      <c r="AC39" s="46">
        <f>'Tribune-Khi'!BC39+'Tribune-Lhr'!BC39+'Tribune-Isl'!BC39</f>
        <v>30872</v>
      </c>
      <c r="AD39" s="46">
        <f>'Tribune-Khi'!BD39+'Tribune-Lhr'!BD39+'Tribune-Isl'!BD39</f>
        <v>23884</v>
      </c>
      <c r="AE39" s="46">
        <f>'Tribune-Khi'!BE39+'Tribune-Lhr'!BE39+'Tribune-Isl'!BE39</f>
        <v>21544</v>
      </c>
      <c r="AF39" s="46">
        <f>'Tribune-Khi'!BF39+'Tribune-Lhr'!BF39+'Tribune-Isl'!BF39</f>
        <v>23190</v>
      </c>
      <c r="AG39" s="46">
        <f>'Tribune-Khi'!BG39+'Tribune-Lhr'!BG39+'Tribune-Isl'!BG39</f>
        <v>24671</v>
      </c>
      <c r="AH39" s="46">
        <f>'Tribune-Khi'!BH39+'Tribune-Lhr'!BH39+'Tribune-Isl'!BH39</f>
        <v>24012</v>
      </c>
      <c r="AI39" s="46">
        <f>'Tribune-Khi'!BI39+'Tribune-Lhr'!BI39+'Tribune-Isl'!BI39</f>
        <v>21041</v>
      </c>
      <c r="AJ39" s="46">
        <f>'Tribune-Khi'!BJ39+'Tribune-Lhr'!BJ39+'Tribune-Isl'!BJ39</f>
        <v>114223</v>
      </c>
      <c r="AK39" s="46">
        <f>'Tribune-Khi'!BK39+'Tribune-Lhr'!BK39+'Tribune-Isl'!BK39</f>
        <v>62406</v>
      </c>
      <c r="AL39" s="46">
        <f>'Tribune-Khi'!BL39+'Tribune-Lhr'!BL39+'Tribune-Isl'!BL39</f>
        <v>59281</v>
      </c>
      <c r="AM39" s="46">
        <f>'Tribune-Khi'!BM39+'Tribune-Lhr'!BM39+'Tribune-Isl'!BM39</f>
        <v>53988</v>
      </c>
      <c r="AN39" s="46">
        <f>'Tribune-Khi'!BN39+'Tribune-Lhr'!BN39+'Tribune-Isl'!BN39</f>
        <v>25422</v>
      </c>
      <c r="AO39" s="46">
        <f>'Tribune-Khi'!BO39+'Tribune-Lhr'!BO39+'Tribune-Isl'!BO39</f>
        <v>36944</v>
      </c>
      <c r="AP39" s="46">
        <f>'Tribune-Khi'!BP39+'Tribune-Lhr'!BP39+'Tribune-Isl'!BP39</f>
        <v>22837</v>
      </c>
      <c r="AQ39" s="46">
        <f>'Tribune-Khi'!BQ39+'Tribune-Lhr'!BQ39+'Tribune-Isl'!BQ39</f>
        <v>37153</v>
      </c>
      <c r="AR39" s="46">
        <f>'Tribune-Khi'!BR39+'Tribune-Lhr'!BR39+'Tribune-Isl'!BR39</f>
        <v>45373</v>
      </c>
      <c r="AS39" s="46">
        <f>'Tribune-Khi'!BS39+'Tribune-Lhr'!BS39+'Tribune-Isl'!BS39</f>
        <v>42845</v>
      </c>
      <c r="AT39" s="46">
        <f>'Tribune-Khi'!BT39+'Tribune-Lhr'!BT39+'Tribune-Isl'!BT39</f>
        <v>38957</v>
      </c>
      <c r="AU39" s="46">
        <f>'Tribune-Khi'!BU39+'Tribune-Lhr'!BU39+'Tribune-Isl'!BU39</f>
        <v>44386</v>
      </c>
      <c r="AV39" s="46">
        <f>'Tribune-Khi'!BV39+'Tribune-Lhr'!BV39+'Tribune-Isl'!BV39</f>
        <v>32044</v>
      </c>
      <c r="AW39" s="46">
        <f>'Tribune-Khi'!BW39+'Tribune-Lhr'!BW39+'Tribune-Isl'!BW39</f>
        <v>42132</v>
      </c>
      <c r="AX39" s="46">
        <f>'Tribune-Khi'!BX39+'Tribune-Lhr'!BX39+'Tribune-Isl'!BX39</f>
        <v>25813</v>
      </c>
      <c r="AY39" s="46">
        <f>'Tribune-Khi'!BY39+'Tribune-Lhr'!BY39+'Tribune-Isl'!BY39</f>
        <v>41008</v>
      </c>
      <c r="AZ39" s="46">
        <f>'Tribune-Khi'!BZ39+'Tribune-Lhr'!BZ39+'Tribune-Isl'!BZ39</f>
        <v>35121</v>
      </c>
      <c r="BA39" s="46">
        <f>'Tribune-Khi'!CA39+'Tribune-Lhr'!CA39+'Tribune-Isl'!CA39</f>
        <v>38080</v>
      </c>
      <c r="BB39" s="46">
        <f>'Tribune-Khi'!CB39+'Tribune-Lhr'!CB39+'Tribune-Isl'!CB39</f>
        <v>34687</v>
      </c>
      <c r="BC39" s="46">
        <f>'Tribune-Khi'!CC39+'Tribune-Lhr'!CC39+'Tribune-Isl'!CC39</f>
        <v>34474</v>
      </c>
      <c r="BD39" s="46">
        <f>'Tribune-Khi'!CD39+'Tribune-Lhr'!CD39+'Tribune-Isl'!CD39</f>
        <v>50339</v>
      </c>
      <c r="BE39" s="46">
        <f>'Tribune-Khi'!CE39+'Tribune-Lhr'!CE39+'Tribune-Isl'!CE39</f>
        <v>53580</v>
      </c>
      <c r="BF39" s="46">
        <f>'Tribune-Khi'!CF39+'Tribune-Lhr'!CF39+'Tribune-Isl'!CF39</f>
        <v>52690</v>
      </c>
      <c r="BG39" s="46">
        <f>'Tribune-Khi'!CG39+'Tribune-Lhr'!CG39+'Tribune-Isl'!CG39</f>
        <v>44246</v>
      </c>
      <c r="BH39" s="46">
        <f>'Tribune-Khi'!CH39+'Tribune-Lhr'!CH39+'Tribune-Isl'!CH39</f>
        <v>56571</v>
      </c>
      <c r="BI39" s="46">
        <f>'Tribune-Khi'!CI39+'Tribune-Lhr'!CI39+'Tribune-Isl'!CI39</f>
        <v>51153</v>
      </c>
      <c r="BJ39" s="46">
        <f>'Tribune-Khi'!CJ39+'Tribune-Lhr'!CJ39+'Tribune-Isl'!CJ39</f>
        <v>43984</v>
      </c>
      <c r="BK39" s="46">
        <f>'Tribune-Khi'!CK39+'Tribune-Lhr'!CK39+'Tribune-Isl'!CK39</f>
        <v>58945</v>
      </c>
      <c r="BL39" s="46">
        <f>'Tribune-Khi'!CL39+'Tribune-Lhr'!CL39+'Tribune-Isl'!CL39</f>
        <v>46427</v>
      </c>
      <c r="BM39" s="46">
        <f>'Tribune-Khi'!CM39+'Tribune-Lhr'!CM39+'Tribune-Isl'!CM39</f>
        <v>36057</v>
      </c>
      <c r="BN39" s="46">
        <f>'Tribune-Khi'!CN39+'Tribune-Lhr'!CN39+'Tribune-Isl'!CN39</f>
        <v>30694</v>
      </c>
      <c r="BO39" s="46">
        <f>'Tribune-Khi'!CO39+'Tribune-Lhr'!CO39+'Tribune-Isl'!CO39</f>
        <v>27098</v>
      </c>
      <c r="BP39" s="46">
        <f>'Tribune-Khi'!CP39+'Tribune-Lhr'!CP39+'Tribune-Isl'!CP39</f>
        <v>36105</v>
      </c>
      <c r="BQ39" s="46">
        <f>'Tribune-Khi'!CQ39+'Tribune-Lhr'!CQ39+'Tribune-Isl'!CQ39</f>
        <v>39284</v>
      </c>
      <c r="BR39" s="46">
        <f>'Tribune-Khi'!CR39+'Tribune-Lhr'!CR39+'Tribune-Isl'!CR39</f>
        <v>46377</v>
      </c>
      <c r="BS39" s="46">
        <f>'Tribune-Khi'!CS39+'Tribune-Lhr'!CS39+'Tribune-Isl'!CS39</f>
        <v>53720</v>
      </c>
      <c r="BT39" s="46">
        <f>'Tribune-Khi'!CT39+'Tribune-Lhr'!CT39+'Tribune-Isl'!CT39</f>
        <v>51379</v>
      </c>
      <c r="BU39" s="46">
        <f>'Tribune-Khi'!CU39+'Tribune-Lhr'!CU39+'Tribune-Isl'!CU39</f>
        <v>44254</v>
      </c>
      <c r="BV39" s="46">
        <f>'Tribune-Khi'!CV39+'Tribune-Lhr'!CV39+'Tribune-Isl'!CV39</f>
        <v>34830</v>
      </c>
      <c r="BW39" s="46">
        <f>'Tribune-Khi'!CW39+'Tribune-Lhr'!CW39+'Tribune-Isl'!CW39</f>
        <v>38451</v>
      </c>
      <c r="BX39" s="46">
        <f>'Tribune-Khi'!CX39+'Tribune-Lhr'!CX39+'Tribune-Isl'!CX39</f>
        <v>30487</v>
      </c>
      <c r="BY39" s="46">
        <f>'Tribune-Khi'!CY39+'Tribune-Lhr'!CY39+'Tribune-Isl'!CY39</f>
        <v>47669</v>
      </c>
      <c r="BZ39" s="46">
        <f>'Tribune-Khi'!CZ39+'Tribune-Lhr'!CZ39+'Tribune-Isl'!CZ39</f>
        <v>44819</v>
      </c>
      <c r="CA39" s="46">
        <f>'Tribune-Khi'!DA39+'Tribune-Lhr'!DA39+'Tribune-Isl'!DA39</f>
        <v>63409</v>
      </c>
      <c r="CB39" s="46">
        <f>'Tribune-Khi'!DB39+'Tribune-Lhr'!DB39+'Tribune-Isl'!DB39</f>
        <v>80148</v>
      </c>
      <c r="CC39" s="46">
        <f>'Tribune-Khi'!DC39+'Tribune-Lhr'!DC39+'Tribune-Isl'!DC39</f>
        <v>37975</v>
      </c>
      <c r="CD39" s="46">
        <f>'Tribune-Khi'!DD39+'Tribune-Lhr'!DD39+'Tribune-Isl'!DD39</f>
        <v>42847</v>
      </c>
      <c r="CE39" s="46">
        <f>'Tribune-Khi'!DE39+'Tribune-Lhr'!DE39+'Tribune-Isl'!DE39</f>
        <v>46751</v>
      </c>
      <c r="CF39" s="46">
        <f>'Tribune-Khi'!DF39+'Tribune-Lhr'!DF39+'Tribune-Isl'!DF39</f>
        <v>42484</v>
      </c>
      <c r="CG39" s="46">
        <f>'Tribune-Khi'!DG39+'Tribune-Lhr'!DG39+'Tribune-Isl'!DG39</f>
        <v>33889</v>
      </c>
      <c r="CH39" s="46">
        <f>'Tribune-Khi'!DH39+'Tribune-Lhr'!DH39+'Tribune-Isl'!DH39</f>
        <v>32509</v>
      </c>
      <c r="CI39" s="46">
        <f>'Tribune-Khi'!DI39+'Tribune-Lhr'!DI39+'Tribune-Isl'!DI39</f>
        <v>49279</v>
      </c>
      <c r="CJ39" s="46">
        <f>'Tribune-Khi'!DJ39+'Tribune-Lhr'!DJ39+'Tribune-Isl'!DJ39</f>
        <v>37749</v>
      </c>
      <c r="CK39" s="46">
        <f>'Tribune-Khi'!DK39+'Tribune-Lhr'!DK39+'Tribune-Isl'!DK39</f>
        <v>63515</v>
      </c>
      <c r="CL39" s="46">
        <f>'Tribune-Khi'!DL39+'Tribune-Lhr'!DL39+'Tribune-Isl'!DL39</f>
        <v>58816</v>
      </c>
      <c r="CM39" s="46">
        <f>'Tribune-Khi'!DM39+'Tribune-Lhr'!DM39+'Tribune-Isl'!DM39</f>
        <v>57773</v>
      </c>
      <c r="CN39" s="46">
        <f>'Tribune-Khi'!DN39+'Tribune-Lhr'!DN39+'Tribune-Isl'!DN39</f>
        <v>64585</v>
      </c>
      <c r="CO39" s="46">
        <f>'Tribune-Khi'!DO39+'Tribune-Lhr'!DO39+'Tribune-Isl'!DO39</f>
        <v>62277</v>
      </c>
      <c r="CP39" s="46">
        <f>'Tribune-Khi'!DP39+'Tribune-Lhr'!DP39+'Tribune-Isl'!DP39</f>
        <v>57357</v>
      </c>
      <c r="CQ39" s="46">
        <f>'Tribune-Khi'!DQ39+'Tribune-Lhr'!DQ39+'Tribune-Isl'!DQ39</f>
        <v>99757</v>
      </c>
      <c r="CR39" s="46">
        <f>'Tribune-Khi'!DR39+'Tribune-Lhr'!DR39+'Tribune-Isl'!DR39</f>
        <v>99629</v>
      </c>
      <c r="CS39" s="46">
        <f>'Tribune-Khi'!DS39+'Tribune-Lhr'!DS39+'Tribune-Isl'!DS39</f>
        <v>79101</v>
      </c>
      <c r="CT39" s="46">
        <f>'Tribune-Khi'!DT39+'Tribune-Lhr'!DT39+'Tribune-Isl'!DT39</f>
        <v>83762</v>
      </c>
      <c r="CU39" s="46">
        <f>'Tribune-Khi'!DU39+'Tribune-Lhr'!DU39+'Tribune-Isl'!DU39</f>
        <v>99372</v>
      </c>
      <c r="CV39" s="46">
        <f>'Tribune-Khi'!DV39+'Tribune-Lhr'!DV39+'Tribune-Isl'!DV39</f>
        <v>72418</v>
      </c>
      <c r="CW39" s="46">
        <f>'Tribune-Khi'!DW39+'Tribune-Lhr'!DW39+'Tribune-Isl'!DW39</f>
        <v>95233</v>
      </c>
      <c r="CX39" s="46">
        <f>'Tribune-Khi'!DX39+'Tribune-Lhr'!DX39+'Tribune-Isl'!DX39</f>
        <v>90002</v>
      </c>
      <c r="CY39" s="349">
        <v>90002</v>
      </c>
      <c r="CZ39" s="349"/>
      <c r="DA39" s="59">
        <f ca="1">SUM(OFFSET(DA39,0,-1,):OFFSET(DA39,0,-12))</f>
        <v>928910</v>
      </c>
      <c r="DB39" s="13">
        <f ca="1">DA39/DA$40</f>
        <v>0.82282338143197542</v>
      </c>
    </row>
    <row r="40" spans="1:122" ht="14.45" customHeight="1" x14ac:dyDescent="0.2">
      <c r="A40" s="19"/>
      <c r="B40" s="70" t="s">
        <v>25</v>
      </c>
      <c r="C40" s="71">
        <f t="shared" ref="C40:T40" si="33">C38+C37+C36+C35+C39</f>
        <v>60780</v>
      </c>
      <c r="D40" s="71">
        <f t="shared" si="33"/>
        <v>52256</v>
      </c>
      <c r="E40" s="71">
        <f t="shared" si="33"/>
        <v>59874</v>
      </c>
      <c r="F40" s="71">
        <f t="shared" si="33"/>
        <v>53320</v>
      </c>
      <c r="G40" s="71">
        <f t="shared" si="33"/>
        <v>60819</v>
      </c>
      <c r="H40" s="71">
        <f t="shared" si="33"/>
        <v>68289</v>
      </c>
      <c r="I40" s="71">
        <f t="shared" si="33"/>
        <v>52578</v>
      </c>
      <c r="J40" s="71">
        <f t="shared" si="33"/>
        <v>60753</v>
      </c>
      <c r="K40" s="71">
        <f t="shared" si="33"/>
        <v>65569</v>
      </c>
      <c r="L40" s="71">
        <f t="shared" si="33"/>
        <v>51981</v>
      </c>
      <c r="M40" s="71">
        <f t="shared" si="33"/>
        <v>57534</v>
      </c>
      <c r="N40" s="71">
        <f t="shared" si="33"/>
        <v>62137</v>
      </c>
      <c r="O40" s="71">
        <f t="shared" si="33"/>
        <v>59611</v>
      </c>
      <c r="P40" s="71">
        <f t="shared" si="33"/>
        <v>54382</v>
      </c>
      <c r="Q40" s="71">
        <f t="shared" si="33"/>
        <v>53688</v>
      </c>
      <c r="R40" s="71">
        <f t="shared" si="33"/>
        <v>46119</v>
      </c>
      <c r="S40" s="71">
        <f t="shared" si="33"/>
        <v>64989</v>
      </c>
      <c r="T40" s="71">
        <f t="shared" si="33"/>
        <v>48880</v>
      </c>
      <c r="U40" s="71">
        <f t="shared" ref="U40:AD40" si="34">U38+U37+U36+U35+U39</f>
        <v>41729</v>
      </c>
      <c r="V40" s="71">
        <f t="shared" si="34"/>
        <v>74058</v>
      </c>
      <c r="W40" s="71">
        <f t="shared" si="34"/>
        <v>46602</v>
      </c>
      <c r="X40" s="71">
        <f t="shared" si="34"/>
        <v>58426</v>
      </c>
      <c r="Y40" s="71">
        <f t="shared" si="34"/>
        <v>39483</v>
      </c>
      <c r="Z40" s="71">
        <f t="shared" si="34"/>
        <v>61426</v>
      </c>
      <c r="AA40" s="71">
        <f t="shared" si="34"/>
        <v>55229</v>
      </c>
      <c r="AB40" s="71">
        <f t="shared" si="34"/>
        <v>41072</v>
      </c>
      <c r="AC40" s="71">
        <f t="shared" si="34"/>
        <v>51316</v>
      </c>
      <c r="AD40" s="71">
        <f t="shared" si="34"/>
        <v>48871</v>
      </c>
      <c r="AE40" s="71">
        <f t="shared" ref="AE40:AO40" si="35">AE38+AE37+AE36+AE35+AE39</f>
        <v>36960</v>
      </c>
      <c r="AF40" s="71">
        <f t="shared" si="35"/>
        <v>42292</v>
      </c>
      <c r="AG40" s="71">
        <f t="shared" si="35"/>
        <v>41049</v>
      </c>
      <c r="AH40" s="71">
        <f t="shared" si="35"/>
        <v>46532</v>
      </c>
      <c r="AI40" s="71">
        <f t="shared" si="35"/>
        <v>45067</v>
      </c>
      <c r="AJ40" s="71">
        <f t="shared" si="35"/>
        <v>149574</v>
      </c>
      <c r="AK40" s="71">
        <f t="shared" si="35"/>
        <v>83796</v>
      </c>
      <c r="AL40" s="71">
        <f t="shared" si="35"/>
        <v>86817</v>
      </c>
      <c r="AM40" s="71">
        <f t="shared" si="35"/>
        <v>78948</v>
      </c>
      <c r="AN40" s="71">
        <f t="shared" si="35"/>
        <v>32804</v>
      </c>
      <c r="AO40" s="71">
        <f t="shared" si="35"/>
        <v>42319</v>
      </c>
      <c r="AP40" s="71">
        <f>AP38+AP37+AP36+AP35+AP39</f>
        <v>28766</v>
      </c>
      <c r="AQ40" s="71">
        <f t="shared" ref="AQ40:AV40" si="36">AQ38+AQ37+AQ36+AQ35+AQ39</f>
        <v>47651</v>
      </c>
      <c r="AR40" s="71">
        <f t="shared" si="36"/>
        <v>56705</v>
      </c>
      <c r="AS40" s="71">
        <f t="shared" si="36"/>
        <v>55274</v>
      </c>
      <c r="AT40" s="71">
        <f t="shared" si="36"/>
        <v>58453</v>
      </c>
      <c r="AU40" s="71">
        <f t="shared" si="36"/>
        <v>55119</v>
      </c>
      <c r="AV40" s="71">
        <f t="shared" si="36"/>
        <v>49550</v>
      </c>
      <c r="AW40" s="71">
        <f t="shared" ref="AW40:BE40" si="37">AW38+AW37+AW36+AW35+AW39</f>
        <v>56818</v>
      </c>
      <c r="AX40" s="71">
        <f t="shared" si="37"/>
        <v>36427</v>
      </c>
      <c r="AY40" s="71">
        <f t="shared" si="37"/>
        <v>49460</v>
      </c>
      <c r="AZ40" s="71">
        <f t="shared" si="37"/>
        <v>46911</v>
      </c>
      <c r="BA40" s="71">
        <f t="shared" si="37"/>
        <v>51865</v>
      </c>
      <c r="BB40" s="71">
        <f t="shared" si="37"/>
        <v>55934</v>
      </c>
      <c r="BC40" s="71">
        <f t="shared" si="37"/>
        <v>49529</v>
      </c>
      <c r="BD40" s="71">
        <f t="shared" si="37"/>
        <v>66244</v>
      </c>
      <c r="BE40" s="71">
        <f t="shared" si="37"/>
        <v>68802</v>
      </c>
      <c r="BF40" s="71">
        <f t="shared" ref="BF40:BN40" si="38">BF38+BF37+BF36+BF35+BF39</f>
        <v>74371</v>
      </c>
      <c r="BG40" s="71">
        <f t="shared" si="38"/>
        <v>59881</v>
      </c>
      <c r="BH40" s="71">
        <f t="shared" si="38"/>
        <v>80604</v>
      </c>
      <c r="BI40" s="71">
        <f t="shared" si="38"/>
        <v>71874</v>
      </c>
      <c r="BJ40" s="71">
        <f t="shared" si="38"/>
        <v>64932</v>
      </c>
      <c r="BK40" s="71">
        <f t="shared" si="38"/>
        <v>73670</v>
      </c>
      <c r="BL40" s="71">
        <f t="shared" si="38"/>
        <v>53823</v>
      </c>
      <c r="BM40" s="71">
        <f t="shared" si="38"/>
        <v>53195</v>
      </c>
      <c r="BN40" s="71">
        <f t="shared" si="38"/>
        <v>42478</v>
      </c>
      <c r="BO40" s="71">
        <f t="shared" ref="BO40:CK40" si="39">BO38+BO37+BO36+BO35+BO39</f>
        <v>35242</v>
      </c>
      <c r="BP40" s="71">
        <f t="shared" si="39"/>
        <v>61672</v>
      </c>
      <c r="BQ40" s="71">
        <f t="shared" si="39"/>
        <v>54108</v>
      </c>
      <c r="BR40" s="71">
        <f t="shared" si="39"/>
        <v>59279</v>
      </c>
      <c r="BS40" s="71">
        <f t="shared" si="39"/>
        <v>67548</v>
      </c>
      <c r="BT40" s="71">
        <f t="shared" si="39"/>
        <v>68222</v>
      </c>
      <c r="BU40" s="71">
        <f t="shared" si="39"/>
        <v>53699</v>
      </c>
      <c r="BV40" s="71">
        <f t="shared" si="39"/>
        <v>43188</v>
      </c>
      <c r="BW40" s="71">
        <f t="shared" si="39"/>
        <v>52855</v>
      </c>
      <c r="BX40" s="71">
        <f t="shared" si="39"/>
        <v>39283</v>
      </c>
      <c r="BY40" s="71">
        <f t="shared" si="39"/>
        <v>55611</v>
      </c>
      <c r="BZ40" s="71">
        <f t="shared" si="39"/>
        <v>55536</v>
      </c>
      <c r="CA40" s="71">
        <f t="shared" si="39"/>
        <v>80510</v>
      </c>
      <c r="CB40" s="71">
        <f t="shared" si="39"/>
        <v>94844</v>
      </c>
      <c r="CC40" s="71">
        <f t="shared" si="39"/>
        <v>47138</v>
      </c>
      <c r="CD40" s="71">
        <f t="shared" si="39"/>
        <v>58342</v>
      </c>
      <c r="CE40" s="71">
        <f t="shared" si="39"/>
        <v>62010</v>
      </c>
      <c r="CF40" s="71">
        <f t="shared" si="39"/>
        <v>58456</v>
      </c>
      <c r="CG40" s="71">
        <f t="shared" si="39"/>
        <v>42113</v>
      </c>
      <c r="CH40" s="71">
        <f t="shared" si="39"/>
        <v>40637</v>
      </c>
      <c r="CI40" s="71">
        <f t="shared" si="39"/>
        <v>64063</v>
      </c>
      <c r="CJ40" s="71">
        <f t="shared" si="39"/>
        <v>44609</v>
      </c>
      <c r="CK40" s="71">
        <f t="shared" si="39"/>
        <v>73812</v>
      </c>
      <c r="CL40" s="71">
        <f t="shared" ref="CL40:CN40" si="40">CL38+CL37+CL36+CL35+CL39</f>
        <v>71565</v>
      </c>
      <c r="CM40" s="71">
        <f t="shared" si="40"/>
        <v>75322</v>
      </c>
      <c r="CN40" s="71">
        <f t="shared" si="40"/>
        <v>81297</v>
      </c>
      <c r="CO40" s="71">
        <f t="shared" ref="CO40:CP40" si="41">CO38+CO37+CO36+CO35+CO39</f>
        <v>76018</v>
      </c>
      <c r="CP40" s="71">
        <f t="shared" si="41"/>
        <v>67966</v>
      </c>
      <c r="CQ40" s="71">
        <f t="shared" ref="CQ40:CT40" si="42">CQ38+CQ37+CQ36+CQ35+CQ39</f>
        <v>148142</v>
      </c>
      <c r="CR40" s="71">
        <f t="shared" si="42"/>
        <v>112559</v>
      </c>
      <c r="CS40" s="71">
        <f t="shared" si="42"/>
        <v>91498</v>
      </c>
      <c r="CT40" s="71">
        <f t="shared" si="42"/>
        <v>134617</v>
      </c>
      <c r="CU40" s="71">
        <f t="shared" ref="CU40:CV40" si="43">CU38+CU37+CU36+CU35+CU39</f>
        <v>115712</v>
      </c>
      <c r="CV40" s="71">
        <f t="shared" si="43"/>
        <v>79395</v>
      </c>
      <c r="CW40" s="71">
        <f t="shared" ref="CW40:CX40" si="44">CW38+CW37+CW36+CW35+CW39</f>
        <v>102307</v>
      </c>
      <c r="CX40" s="71">
        <f t="shared" si="44"/>
        <v>100358</v>
      </c>
      <c r="CY40" s="350">
        <v>100358</v>
      </c>
      <c r="CZ40" s="350"/>
      <c r="DA40" s="71">
        <f ca="1">SUM(OFFSET(DA40,0,-1,):OFFSET(DA40,0,-12))</f>
        <v>1128930</v>
      </c>
    </row>
    <row r="41" spans="1:122" ht="6" customHeight="1" x14ac:dyDescent="0.2">
      <c r="A41" s="19"/>
      <c r="B41" s="127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39"/>
    </row>
    <row r="42" spans="1:122" ht="18" customHeight="1" x14ac:dyDescent="0.2">
      <c r="A42" s="228" t="s">
        <v>40</v>
      </c>
      <c r="B42" s="67" t="s">
        <v>14</v>
      </c>
      <c r="C42" s="105">
        <f t="shared" ref="C42:H42" si="45">IFERROR(C35/C7,"")</f>
        <v>0.46261650452411729</v>
      </c>
      <c r="D42" s="105">
        <f t="shared" si="45"/>
        <v>0.39173068515395665</v>
      </c>
      <c r="E42" s="105">
        <f t="shared" si="45"/>
        <v>0.34134889015367104</v>
      </c>
      <c r="F42" s="105">
        <f t="shared" si="45"/>
        <v>0.33659393027338852</v>
      </c>
      <c r="G42" s="105">
        <f t="shared" si="45"/>
        <v>0.35339922132374962</v>
      </c>
      <c r="H42" s="105">
        <f t="shared" si="45"/>
        <v>0.38367672395380958</v>
      </c>
      <c r="I42" s="105">
        <f t="shared" ref="I42:Y42" si="46">IFERROR(I35/I7,"")</f>
        <v>0.39672885674365088</v>
      </c>
      <c r="J42" s="105">
        <f t="shared" si="46"/>
        <v>0.39196796701554076</v>
      </c>
      <c r="K42" s="105">
        <f t="shared" si="46"/>
        <v>0.35352756659046203</v>
      </c>
      <c r="L42" s="105">
        <f t="shared" si="46"/>
        <v>0.4029664855072464</v>
      </c>
      <c r="M42" s="105">
        <f t="shared" si="46"/>
        <v>0.42138404783106476</v>
      </c>
      <c r="N42" s="105">
        <f t="shared" si="46"/>
        <v>0.41959542296689822</v>
      </c>
      <c r="O42" s="105">
        <f t="shared" ref="O42:T42" si="47">IFERROR(O35/O7,"")</f>
        <v>0.4807731075496422</v>
      </c>
      <c r="P42" s="105">
        <f t="shared" si="47"/>
        <v>0.35070252163394433</v>
      </c>
      <c r="Q42" s="105">
        <f t="shared" si="47"/>
        <v>0.42569573750691964</v>
      </c>
      <c r="R42" s="105">
        <f t="shared" si="47"/>
        <v>0.31293400477073946</v>
      </c>
      <c r="S42" s="105">
        <f t="shared" si="47"/>
        <v>0.37721371904800066</v>
      </c>
      <c r="T42" s="105">
        <f t="shared" si="47"/>
        <v>0.32773554527482829</v>
      </c>
      <c r="U42" s="105">
        <f t="shared" si="46"/>
        <v>0.33856051467631687</v>
      </c>
      <c r="V42" s="105">
        <f t="shared" si="46"/>
        <v>0.45051416670282468</v>
      </c>
      <c r="W42" s="105">
        <f t="shared" si="46"/>
        <v>0.37276978524409493</v>
      </c>
      <c r="X42" s="105">
        <f t="shared" si="46"/>
        <v>0.39089296274393848</v>
      </c>
      <c r="Y42" s="105">
        <f t="shared" si="46"/>
        <v>0.51482247500861766</v>
      </c>
      <c r="Z42" s="105">
        <f t="shared" ref="Z42:AD47" si="48">IFERROR(Z35/Z7,"")</f>
        <v>0.86744165871432288</v>
      </c>
      <c r="AA42" s="105">
        <f t="shared" si="48"/>
        <v>0.54899233607720688</v>
      </c>
      <c r="AB42" s="105">
        <f t="shared" si="48"/>
        <v>0.57061722208302013</v>
      </c>
      <c r="AC42" s="105">
        <f t="shared" si="48"/>
        <v>0.48019708762239516</v>
      </c>
      <c r="AD42" s="105">
        <f t="shared" si="48"/>
        <v>0.66520787746170673</v>
      </c>
      <c r="AE42" s="105">
        <f t="shared" ref="AE42:AJ42" si="49">IFERROR(AE35/AE7,"")</f>
        <v>0.44716356478167502</v>
      </c>
      <c r="AF42" s="105">
        <f t="shared" si="49"/>
        <v>0.59928829190056132</v>
      </c>
      <c r="AG42" s="105">
        <f t="shared" si="49"/>
        <v>0.45538403614457829</v>
      </c>
      <c r="AH42" s="105">
        <f t="shared" si="49"/>
        <v>0.53010411951109104</v>
      </c>
      <c r="AI42" s="105">
        <f t="shared" si="49"/>
        <v>0.6683419190015496</v>
      </c>
      <c r="AJ42" s="105">
        <f t="shared" si="49"/>
        <v>0.44858105542900534</v>
      </c>
      <c r="AK42" s="105">
        <f t="shared" ref="AK42:AX42" si="50">IFERROR(AK35/AK7,"")</f>
        <v>0.41271448364062668</v>
      </c>
      <c r="AL42" s="105">
        <f t="shared" si="50"/>
        <v>0.59711322100872621</v>
      </c>
      <c r="AM42" s="105">
        <f t="shared" si="50"/>
        <v>0.52288252714708783</v>
      </c>
      <c r="AN42" s="105">
        <f t="shared" si="50"/>
        <v>0.33065899407956623</v>
      </c>
      <c r="AO42" s="105">
        <f t="shared" si="50"/>
        <v>0.30213077423552376</v>
      </c>
      <c r="AP42" s="105">
        <f t="shared" si="50"/>
        <v>0.22507626601586334</v>
      </c>
      <c r="AQ42" s="105">
        <f t="shared" si="50"/>
        <v>0.42742881518609366</v>
      </c>
      <c r="AR42" s="105">
        <f t="shared" si="50"/>
        <v>0.32793110825845101</v>
      </c>
      <c r="AS42" s="105">
        <f t="shared" si="50"/>
        <v>0.31317530319735393</v>
      </c>
      <c r="AT42" s="105">
        <f t="shared" si="50"/>
        <v>0.43745596317346985</v>
      </c>
      <c r="AU42" s="105">
        <f t="shared" si="50"/>
        <v>0.27210628227194494</v>
      </c>
      <c r="AV42" s="105">
        <f t="shared" si="50"/>
        <v>0.56574203163309456</v>
      </c>
      <c r="AW42" s="105">
        <f t="shared" si="50"/>
        <v>0.3443112021058789</v>
      </c>
      <c r="AX42" s="105">
        <f t="shared" si="50"/>
        <v>0.53636832602527729</v>
      </c>
      <c r="AY42" s="105">
        <f t="shared" ref="AY42:BE42" si="51">IFERROR(AY35/AY7,"")</f>
        <v>0.24554548296342607</v>
      </c>
      <c r="AZ42" s="105">
        <f t="shared" si="51"/>
        <v>0.39418072859170478</v>
      </c>
      <c r="BA42" s="105">
        <f t="shared" si="51"/>
        <v>0.5024299599771298</v>
      </c>
      <c r="BB42" s="105">
        <f t="shared" si="51"/>
        <v>0.63662093635756123</v>
      </c>
      <c r="BC42" s="105">
        <f t="shared" si="51"/>
        <v>0.43921754680486114</v>
      </c>
      <c r="BD42" s="105">
        <f t="shared" si="51"/>
        <v>0.4152085887291504</v>
      </c>
      <c r="BE42" s="105">
        <f t="shared" si="51"/>
        <v>0.41871744921082971</v>
      </c>
      <c r="BF42" s="105">
        <f t="shared" ref="BF42:BN42" si="52">IFERROR(BF35/BF7,"")</f>
        <v>0.43414500850133592</v>
      </c>
      <c r="BG42" s="105">
        <f t="shared" si="52"/>
        <v>0.43997660476677874</v>
      </c>
      <c r="BH42" s="105">
        <f t="shared" si="52"/>
        <v>0.65048744216787835</v>
      </c>
      <c r="BI42" s="105">
        <f t="shared" si="52"/>
        <v>0.57296868437018711</v>
      </c>
      <c r="BJ42" s="105">
        <f t="shared" si="52"/>
        <v>0.55546412113232391</v>
      </c>
      <c r="BK42" s="105">
        <f t="shared" si="52"/>
        <v>0.36439769795594362</v>
      </c>
      <c r="BL42" s="105">
        <f t="shared" si="52"/>
        <v>0.30984471139759739</v>
      </c>
      <c r="BM42" s="105">
        <f t="shared" si="52"/>
        <v>0.57522978134049607</v>
      </c>
      <c r="BN42" s="105">
        <f t="shared" si="52"/>
        <v>0.34648490409402716</v>
      </c>
      <c r="BO42" s="105">
        <f t="shared" ref="BO42:CK42" si="53">IFERROR(BO35/BO7,"")</f>
        <v>0.31175074545122622</v>
      </c>
      <c r="BP42" s="105">
        <f t="shared" si="53"/>
        <v>0.32948590381426202</v>
      </c>
      <c r="BQ42" s="105">
        <f t="shared" si="53"/>
        <v>0.40564285355690549</v>
      </c>
      <c r="BR42" s="105">
        <f t="shared" si="53"/>
        <v>0.30283393419431387</v>
      </c>
      <c r="BS42" s="105">
        <f t="shared" si="53"/>
        <v>0.46699431434904115</v>
      </c>
      <c r="BT42" s="105">
        <f t="shared" si="53"/>
        <v>0.49627087622969573</v>
      </c>
      <c r="BU42" s="105">
        <f t="shared" si="53"/>
        <v>0.24693203272498426</v>
      </c>
      <c r="BV42" s="105">
        <f t="shared" si="53"/>
        <v>0.30093663911845731</v>
      </c>
      <c r="BW42" s="105">
        <f t="shared" si="53"/>
        <v>0.36040506737674494</v>
      </c>
      <c r="BX42" s="105">
        <f t="shared" si="53"/>
        <v>0.3705703678704016</v>
      </c>
      <c r="BY42" s="105">
        <f t="shared" si="53"/>
        <v>0.26373778670916775</v>
      </c>
      <c r="BZ42" s="105">
        <f t="shared" si="53"/>
        <v>0.35247362589720121</v>
      </c>
      <c r="CA42" s="105">
        <f t="shared" si="53"/>
        <v>0.45996263178967034</v>
      </c>
      <c r="CB42" s="105">
        <f t="shared" si="53"/>
        <v>0.36243616212104751</v>
      </c>
      <c r="CC42" s="105">
        <f t="shared" si="53"/>
        <v>0.25184298707515557</v>
      </c>
      <c r="CD42" s="105">
        <f t="shared" si="53"/>
        <v>0.41548077679062817</v>
      </c>
      <c r="CE42" s="105">
        <f t="shared" si="53"/>
        <v>0.70992839826351695</v>
      </c>
      <c r="CF42" s="105">
        <f t="shared" si="53"/>
        <v>0.56144107242599139</v>
      </c>
      <c r="CG42" s="105">
        <f t="shared" si="53"/>
        <v>0.22501956691886252</v>
      </c>
      <c r="CH42" s="105">
        <f t="shared" si="53"/>
        <v>0.22135691657866949</v>
      </c>
      <c r="CI42" s="105">
        <f t="shared" si="53"/>
        <v>0.37749270050319933</v>
      </c>
      <c r="CJ42" s="105">
        <f t="shared" si="53"/>
        <v>0.28523469815958274</v>
      </c>
      <c r="CK42" s="105">
        <f t="shared" si="53"/>
        <v>0.28851063829787232</v>
      </c>
      <c r="CL42" s="105">
        <f t="shared" ref="CL42:CM42" si="54">IFERROR(CL35/CL7,"")</f>
        <v>0.36941635061104089</v>
      </c>
      <c r="CM42" s="105">
        <f t="shared" si="54"/>
        <v>0.56629086099389059</v>
      </c>
      <c r="CN42" s="105">
        <f t="shared" ref="CN42:CO42" si="55">IFERROR(CN35/CN7,"")</f>
        <v>0.52993428179389035</v>
      </c>
      <c r="CO42" s="105">
        <f t="shared" si="55"/>
        <v>0.58841463414634143</v>
      </c>
      <c r="CP42" s="105">
        <f t="shared" ref="CP42:CQ42" si="56">IFERROR(CP35/CP7,"")</f>
        <v>0.29761606022584691</v>
      </c>
      <c r="CQ42" s="105">
        <f t="shared" si="56"/>
        <v>0.52596694353553153</v>
      </c>
      <c r="CR42" s="105">
        <f t="shared" ref="CR42:CS42" si="57">IFERROR(CR35/CR7,"")</f>
        <v>0.48641240961045018</v>
      </c>
      <c r="CS42" s="105">
        <f t="shared" si="57"/>
        <v>0.48909860071591277</v>
      </c>
      <c r="CT42" s="105">
        <f t="shared" ref="CT42:CU42" si="58">IFERROR(CT35/CT7,"")</f>
        <v>0.41735988572388877</v>
      </c>
      <c r="CU42" s="105">
        <f t="shared" si="58"/>
        <v>0.45384848944891454</v>
      </c>
      <c r="CV42" s="105">
        <f t="shared" ref="CV42:CW42" si="59">IFERROR(CV35/CV7,"")</f>
        <v>0.42533470648815652</v>
      </c>
      <c r="CW42" s="105">
        <f t="shared" si="59"/>
        <v>0.38620354627155695</v>
      </c>
      <c r="CX42" s="105">
        <f t="shared" ref="CX42" si="60">IFERROR(CX35/CX7,"")</f>
        <v>0.4945482866043614</v>
      </c>
      <c r="CY42" s="475">
        <v>0.4945482866043614</v>
      </c>
      <c r="CZ42" s="475"/>
      <c r="DA42" s="64">
        <f t="shared" ref="DA42:DA47" ca="1" si="61">IFERROR(DA35/DA7,"")</f>
        <v>0.45294652532977914</v>
      </c>
      <c r="DR42" s="81"/>
    </row>
    <row r="43" spans="1:122" ht="18" customHeight="1" x14ac:dyDescent="0.2">
      <c r="B43" s="67" t="s">
        <v>15</v>
      </c>
      <c r="C43" s="105">
        <f t="shared" ref="C43:H43" si="62">IFERROR(C36/C8,"")</f>
        <v>0.22435539680767944</v>
      </c>
      <c r="D43" s="105">
        <f t="shared" si="62"/>
        <v>0.26673277144273672</v>
      </c>
      <c r="E43" s="105">
        <f t="shared" si="62"/>
        <v>0.48488092052448489</v>
      </c>
      <c r="F43" s="105">
        <f t="shared" si="62"/>
        <v>0.26415658150306293</v>
      </c>
      <c r="G43" s="105">
        <f t="shared" si="62"/>
        <v>0.31631205673758866</v>
      </c>
      <c r="H43" s="105">
        <f t="shared" si="62"/>
        <v>0.15567674764501735</v>
      </c>
      <c r="I43" s="105">
        <f t="shared" ref="I43:Y43" si="63">IFERROR(I36/I8,"")</f>
        <v>0.29533501029041848</v>
      </c>
      <c r="J43" s="105">
        <f t="shared" si="63"/>
        <v>0.23034388728980457</v>
      </c>
      <c r="K43" s="105">
        <f t="shared" si="63"/>
        <v>0.34512648151424025</v>
      </c>
      <c r="L43" s="105">
        <f t="shared" si="63"/>
        <v>0.15070202808112323</v>
      </c>
      <c r="M43" s="105">
        <f t="shared" si="63"/>
        <v>0.14831816383062921</v>
      </c>
      <c r="N43" s="105">
        <f t="shared" si="63"/>
        <v>0.16077850645229533</v>
      </c>
      <c r="O43" s="105">
        <f t="shared" ref="O43:T43" si="64">IFERROR(O36/O8,"")</f>
        <v>0.30065909409619967</v>
      </c>
      <c r="P43" s="105">
        <f t="shared" si="64"/>
        <v>0.43089912605539921</v>
      </c>
      <c r="Q43" s="105">
        <f t="shared" si="64"/>
        <v>0.66009852216748766</v>
      </c>
      <c r="R43" s="105">
        <f t="shared" si="64"/>
        <v>0.27975133214920073</v>
      </c>
      <c r="S43" s="105">
        <f t="shared" si="64"/>
        <v>0.18149540517961571</v>
      </c>
      <c r="T43" s="105">
        <f t="shared" si="64"/>
        <v>0.35033050047214354</v>
      </c>
      <c r="U43" s="105">
        <f t="shared" si="63"/>
        <v>0.26921969478836738</v>
      </c>
      <c r="V43" s="105">
        <f t="shared" si="63"/>
        <v>0.31547619047619047</v>
      </c>
      <c r="W43" s="105">
        <f t="shared" si="63"/>
        <v>0.30145465800061899</v>
      </c>
      <c r="X43" s="105">
        <f t="shared" si="63"/>
        <v>0.27758007117437722</v>
      </c>
      <c r="Y43" s="105">
        <f t="shared" si="63"/>
        <v>0.18270401948842874</v>
      </c>
      <c r="Z43" s="105">
        <f t="shared" si="48"/>
        <v>0.93531694695989653</v>
      </c>
      <c r="AA43" s="105">
        <f t="shared" si="48"/>
        <v>1.7281910009182737</v>
      </c>
      <c r="AB43" s="105">
        <f t="shared" si="48"/>
        <v>0.74729241877256314</v>
      </c>
      <c r="AC43" s="105">
        <f t="shared" si="48"/>
        <v>0.98093797276853256</v>
      </c>
      <c r="AD43" s="105">
        <f t="shared" si="48"/>
        <v>1.4057971014492754</v>
      </c>
      <c r="AE43" s="105">
        <f t="shared" ref="AE43:AJ43" si="65">IFERROR(AE36/AE8,"")</f>
        <v>0.529296875</v>
      </c>
      <c r="AF43" s="105">
        <f t="shared" si="65"/>
        <v>1.8260514495712536</v>
      </c>
      <c r="AG43" s="105">
        <f t="shared" si="65"/>
        <v>2.4912023460410557</v>
      </c>
      <c r="AH43" s="105">
        <f t="shared" si="65"/>
        <v>1.1263638670388227</v>
      </c>
      <c r="AI43" s="105">
        <f t="shared" si="65"/>
        <v>1.9281857451403888</v>
      </c>
      <c r="AJ43" s="105">
        <f t="shared" si="65"/>
        <v>0.85813540151882373</v>
      </c>
      <c r="AK43" s="105">
        <f t="shared" ref="AK43:AX43" si="66">IFERROR(AK36/AK8,"")</f>
        <v>1.122961956521739</v>
      </c>
      <c r="AL43" s="105">
        <f t="shared" si="66"/>
        <v>1.2154857560262966</v>
      </c>
      <c r="AM43" s="105">
        <f t="shared" si="66"/>
        <v>3.068825910931174</v>
      </c>
      <c r="AN43" s="105">
        <f t="shared" si="66"/>
        <v>0.64193548387096777</v>
      </c>
      <c r="AO43" s="105">
        <f t="shared" si="66"/>
        <v>0.60501567398119127</v>
      </c>
      <c r="AP43" s="105">
        <f t="shared" si="66"/>
        <v>0.37435233160621761</v>
      </c>
      <c r="AQ43" s="105">
        <f t="shared" si="66"/>
        <v>0.6386449184441656</v>
      </c>
      <c r="AR43" s="105">
        <f t="shared" si="66"/>
        <v>0.57851662404092075</v>
      </c>
      <c r="AS43" s="105">
        <f t="shared" si="66"/>
        <v>0.43021957573502045</v>
      </c>
      <c r="AT43" s="105">
        <f t="shared" si="66"/>
        <v>0.450139470013947</v>
      </c>
      <c r="AU43" s="105">
        <f t="shared" si="66"/>
        <v>0.42464484249536749</v>
      </c>
      <c r="AV43" s="105">
        <f t="shared" si="66"/>
        <v>0.51622641509433964</v>
      </c>
      <c r="AW43" s="105">
        <f t="shared" si="66"/>
        <v>0.47573739295908657</v>
      </c>
      <c r="AX43" s="105">
        <f t="shared" si="66"/>
        <v>1.2997198879551821</v>
      </c>
      <c r="AY43" s="105">
        <f t="shared" ref="AY43:BE43" si="67">IFERROR(AY36/AY8,"")</f>
        <v>0.65982028241335045</v>
      </c>
      <c r="AZ43" s="105">
        <f t="shared" si="67"/>
        <v>0.62798634812286691</v>
      </c>
      <c r="BA43" s="105">
        <f t="shared" si="67"/>
        <v>0.43520443520443519</v>
      </c>
      <c r="BB43" s="105">
        <f t="shared" si="67"/>
        <v>0.81477457903313422</v>
      </c>
      <c r="BC43" s="105">
        <f t="shared" si="67"/>
        <v>0.77485928705440899</v>
      </c>
      <c r="BD43" s="105">
        <f t="shared" si="67"/>
        <v>1.7940619077700568</v>
      </c>
      <c r="BE43" s="105">
        <f t="shared" si="67"/>
        <v>0.77950489349453078</v>
      </c>
      <c r="BF43" s="105">
        <f t="shared" ref="BF43:BN43" si="68">IFERROR(BF36/BF8,"")</f>
        <v>0.56151419558359617</v>
      </c>
      <c r="BG43" s="105">
        <f t="shared" si="68"/>
        <v>1.0381922342457033</v>
      </c>
      <c r="BH43" s="105">
        <f t="shared" si="68"/>
        <v>0.37514473176379776</v>
      </c>
      <c r="BI43" s="105">
        <f t="shared" si="68"/>
        <v>1.2218905472636816</v>
      </c>
      <c r="BJ43" s="105">
        <f t="shared" si="68"/>
        <v>1.3402489626556016</v>
      </c>
      <c r="BK43" s="105">
        <f t="shared" si="68"/>
        <v>1.1186770428015564</v>
      </c>
      <c r="BL43" s="105">
        <f t="shared" si="68"/>
        <v>27.678571428571427</v>
      </c>
      <c r="BM43" s="105">
        <f t="shared" si="68"/>
        <v>1.5709779179810726</v>
      </c>
      <c r="BN43" s="105">
        <f t="shared" si="68"/>
        <v>0.33333333333333331</v>
      </c>
      <c r="BO43" s="105">
        <f t="shared" ref="BO43:CK43" si="69">IFERROR(BO36/BO8,"")</f>
        <v>0.22266628604053668</v>
      </c>
      <c r="BP43" s="105">
        <f t="shared" si="69"/>
        <v>0.21678069859560678</v>
      </c>
      <c r="BQ43" s="105">
        <f t="shared" si="69"/>
        <v>1.7008403361344537</v>
      </c>
      <c r="BR43" s="105">
        <f t="shared" si="69"/>
        <v>0.38265615524560337</v>
      </c>
      <c r="BS43" s="105">
        <f t="shared" si="69"/>
        <v>0.65445544554455448</v>
      </c>
      <c r="BT43" s="105">
        <f t="shared" si="69"/>
        <v>0.77500000000000002</v>
      </c>
      <c r="BU43" s="105">
        <f t="shared" si="69"/>
        <v>1.1353383458646618</v>
      </c>
      <c r="BV43" s="105">
        <f t="shared" si="69"/>
        <v>1.7321212121212122</v>
      </c>
      <c r="BW43" s="105">
        <f t="shared" si="69"/>
        <v>2.1031894934333959</v>
      </c>
      <c r="BX43" s="105">
        <f t="shared" si="69"/>
        <v>1.3308270676691729</v>
      </c>
      <c r="BY43" s="105">
        <f t="shared" si="69"/>
        <v>0.74069278083522172</v>
      </c>
      <c r="BZ43" s="105">
        <f t="shared" si="69"/>
        <v>0.35274403016338501</v>
      </c>
      <c r="CA43" s="105">
        <f t="shared" si="69"/>
        <v>0.35548079618727224</v>
      </c>
      <c r="CB43" s="105">
        <f t="shared" si="69"/>
        <v>1.2816979051819184</v>
      </c>
      <c r="CC43" s="105">
        <f t="shared" si="69"/>
        <v>0.77950310559006208</v>
      </c>
      <c r="CD43" s="105">
        <f t="shared" si="69"/>
        <v>0.62596599690880994</v>
      </c>
      <c r="CE43" s="105">
        <f t="shared" si="69"/>
        <v>0.8137896326119779</v>
      </c>
      <c r="CF43" s="105">
        <f t="shared" si="69"/>
        <v>1.2279411764705883</v>
      </c>
      <c r="CG43" s="105">
        <f t="shared" si="69"/>
        <v>0.82664233576642332</v>
      </c>
      <c r="CH43" s="105">
        <f t="shared" si="69"/>
        <v>0.84514925373134331</v>
      </c>
      <c r="CI43" s="105">
        <f t="shared" si="69"/>
        <v>0.9525888958203369</v>
      </c>
      <c r="CJ43" s="105">
        <f t="shared" si="69"/>
        <v>0.77619047619047621</v>
      </c>
      <c r="CK43" s="105">
        <f t="shared" si="69"/>
        <v>0.96975252062328143</v>
      </c>
      <c r="CL43" s="105">
        <f t="shared" ref="CL43:CM43" si="70">IFERROR(CL36/CL8,"")</f>
        <v>0.19453230908269317</v>
      </c>
      <c r="CM43" s="105">
        <f t="shared" si="70"/>
        <v>0.33366783743100853</v>
      </c>
      <c r="CN43" s="105">
        <f t="shared" ref="CN43:CO43" si="71">IFERROR(CN36/CN8,"")</f>
        <v>1.1021732079143691</v>
      </c>
      <c r="CO43" s="105">
        <f t="shared" si="71"/>
        <v>0.5671129419842087</v>
      </c>
      <c r="CP43" s="105">
        <f t="shared" ref="CP43:CQ43" si="72">IFERROR(CP36/CP8,"")</f>
        <v>1.5308988764044944</v>
      </c>
      <c r="CQ43" s="105">
        <f t="shared" si="72"/>
        <v>1.071599045346062</v>
      </c>
      <c r="CR43" s="105">
        <f t="shared" ref="CR43:CS43" si="73">IFERROR(CR36/CR8,"")</f>
        <v>0.47549909255898365</v>
      </c>
      <c r="CS43" s="105">
        <f t="shared" si="73"/>
        <v>1.6375321336760926</v>
      </c>
      <c r="CT43" s="105">
        <f t="shared" ref="CT43:CU43" si="74">IFERROR(CT36/CT8,"")</f>
        <v>0.83102493074792239</v>
      </c>
      <c r="CU43" s="105">
        <f t="shared" si="74"/>
        <v>0.36041009463722395</v>
      </c>
      <c r="CV43" s="105">
        <f t="shared" ref="CV43:CW43" si="75">IFERROR(CV36/CV8,"")</f>
        <v>0.52173913043478259</v>
      </c>
      <c r="CW43" s="105">
        <f t="shared" si="75"/>
        <v>0.3776751993285774</v>
      </c>
      <c r="CX43" s="105">
        <f t="shared" ref="CX43" si="76">IFERROR(CX36/CX8,"")</f>
        <v>0.76713572401270991</v>
      </c>
      <c r="CY43" s="475">
        <v>0.76713572401270991</v>
      </c>
      <c r="CZ43" s="475"/>
      <c r="DA43" s="64">
        <f ca="1">IFERROR(DA36/DA8,"")</f>
        <v>0.7480496287245042</v>
      </c>
    </row>
    <row r="44" spans="1:122" ht="18" customHeight="1" x14ac:dyDescent="0.2">
      <c r="B44" s="74" t="s">
        <v>27</v>
      </c>
      <c r="C44" s="105">
        <f t="shared" ref="C44:H44" si="77">IFERROR(C37/C9,"")</f>
        <v>0.18185038971555825</v>
      </c>
      <c r="D44" s="105">
        <f t="shared" si="77"/>
        <v>0.29054898567445436</v>
      </c>
      <c r="E44" s="105">
        <f t="shared" si="77"/>
        <v>0.40969816922315683</v>
      </c>
      <c r="F44" s="105">
        <f t="shared" si="77"/>
        <v>0.14806664570889658</v>
      </c>
      <c r="G44" s="105">
        <f t="shared" si="77"/>
        <v>0.45866116342061136</v>
      </c>
      <c r="H44" s="105">
        <f t="shared" si="77"/>
        <v>0.6048622366288493</v>
      </c>
      <c r="I44" s="105">
        <f t="shared" ref="I44:Y44" si="78">IFERROR(I37/I9,"")</f>
        <v>0.64212049936674509</v>
      </c>
      <c r="J44" s="105">
        <f t="shared" si="78"/>
        <v>0.74881516587677721</v>
      </c>
      <c r="K44" s="105">
        <f t="shared" si="78"/>
        <v>0.23772031204854088</v>
      </c>
      <c r="L44" s="105">
        <f t="shared" si="78"/>
        <v>1.5803183791606368</v>
      </c>
      <c r="M44" s="105">
        <f t="shared" si="78"/>
        <v>0.2574583494769469</v>
      </c>
      <c r="N44" s="105">
        <f t="shared" si="78"/>
        <v>0.66440447913131995</v>
      </c>
      <c r="O44" s="105">
        <f t="shared" ref="O44:T44" si="79">IFERROR(O37/O9,"")</f>
        <v>1.2474226804123711</v>
      </c>
      <c r="P44" s="105">
        <f t="shared" si="79"/>
        <v>0.84406294706723894</v>
      </c>
      <c r="Q44" s="105">
        <f t="shared" si="79"/>
        <v>0.22814018043025677</v>
      </c>
      <c r="R44" s="105">
        <f t="shared" si="79"/>
        <v>0.60493038702260826</v>
      </c>
      <c r="S44" s="105">
        <f t="shared" si="79"/>
        <v>0.39321266968325791</v>
      </c>
      <c r="T44" s="105">
        <f t="shared" si="79"/>
        <v>0.41623101817276575</v>
      </c>
      <c r="U44" s="105">
        <f t="shared" si="78"/>
        <v>0.8774631936579842</v>
      </c>
      <c r="V44" s="105">
        <f t="shared" si="78"/>
        <v>1.4491017964071857</v>
      </c>
      <c r="W44" s="105">
        <f t="shared" si="78"/>
        <v>0.68809808612440193</v>
      </c>
      <c r="X44" s="105">
        <f t="shared" si="78"/>
        <v>0.63829787234042556</v>
      </c>
      <c r="Y44" s="105">
        <f t="shared" si="78"/>
        <v>0.90847457627118644</v>
      </c>
      <c r="Z44" s="105">
        <f t="shared" si="48"/>
        <v>14.051612903225806</v>
      </c>
      <c r="AA44" s="105">
        <f t="shared" si="48"/>
        <v>1.0254820936639117</v>
      </c>
      <c r="AB44" s="105">
        <f t="shared" si="48"/>
        <v>15.891666666666667</v>
      </c>
      <c r="AC44" s="105">
        <f t="shared" si="48"/>
        <v>27.366666666666667</v>
      </c>
      <c r="AD44" s="105">
        <f t="shared" si="48"/>
        <v>1.8285714285714285</v>
      </c>
      <c r="AE44" s="105">
        <f t="shared" ref="AE44:AJ44" si="80">IFERROR(AE37/AE9,"")</f>
        <v>8.65</v>
      </c>
      <c r="AF44" s="105">
        <f t="shared" si="80"/>
        <v>0.40895522388059702</v>
      </c>
      <c r="AG44" s="105">
        <f t="shared" si="80"/>
        <v>8.1140350877192985E-2</v>
      </c>
      <c r="AH44" s="105">
        <f t="shared" si="80"/>
        <v>0.4443548387096774</v>
      </c>
      <c r="AI44" s="105">
        <f t="shared" si="80"/>
        <v>0.57303974221267451</v>
      </c>
      <c r="AJ44" s="105">
        <f t="shared" si="80"/>
        <v>0.7411717495987159</v>
      </c>
      <c r="AK44" s="105">
        <f t="shared" ref="AK44:AX44" si="81">IFERROR(AK37/AK9,"")</f>
        <v>0.32239583333333333</v>
      </c>
      <c r="AL44" s="105">
        <f t="shared" si="81"/>
        <v>0.47526881720430109</v>
      </c>
      <c r="AM44" s="105">
        <f t="shared" si="81"/>
        <v>1.3298080689385037</v>
      </c>
      <c r="AN44" s="105">
        <f t="shared" si="81"/>
        <v>0.18596491228070175</v>
      </c>
      <c r="AO44" s="105">
        <f t="shared" si="81"/>
        <v>0.41111111111111109</v>
      </c>
      <c r="AP44" s="105">
        <f t="shared" si="81"/>
        <v>1.3391203703703705</v>
      </c>
      <c r="AQ44" s="105">
        <f t="shared" si="81"/>
        <v>10</v>
      </c>
      <c r="AR44" s="105">
        <f t="shared" si="81"/>
        <v>2.0183333333333335</v>
      </c>
      <c r="AS44" s="105">
        <f t="shared" si="81"/>
        <v>0.44816053511705684</v>
      </c>
      <c r="AT44" s="105">
        <f t="shared" si="81"/>
        <v>0.50704225352112675</v>
      </c>
      <c r="AU44" s="105">
        <f t="shared" si="81"/>
        <v>0.52904257937484622</v>
      </c>
      <c r="AV44" s="105">
        <f t="shared" si="81"/>
        <v>0.34619047619047622</v>
      </c>
      <c r="AW44" s="105">
        <f t="shared" si="81"/>
        <v>0.54545454545454541</v>
      </c>
      <c r="AX44" s="105">
        <f t="shared" si="81"/>
        <v>0.38709677419354838</v>
      </c>
      <c r="AY44" s="105">
        <f t="shared" ref="AY44:BE44" si="82">IFERROR(AY37/AY9,"")</f>
        <v>0.27064220183486237</v>
      </c>
      <c r="AZ44" s="105">
        <f t="shared" si="82"/>
        <v>0.3251231527093596</v>
      </c>
      <c r="BA44" s="105">
        <f t="shared" si="82"/>
        <v>0.42362093352192365</v>
      </c>
      <c r="BB44" s="105">
        <f t="shared" si="82"/>
        <v>0.28396572827417382</v>
      </c>
      <c r="BC44" s="105">
        <f t="shared" si="82"/>
        <v>0.20744680851063829</v>
      </c>
      <c r="BD44" s="105">
        <f t="shared" si="82"/>
        <v>0.43720930232558142</v>
      </c>
      <c r="BE44" s="105">
        <f t="shared" si="82"/>
        <v>0.56647398843930641</v>
      </c>
      <c r="BF44" s="105">
        <f t="shared" ref="BF44:BN44" si="83">IFERROR(BF37/BF9,"")</f>
        <v>0.36971830985915494</v>
      </c>
      <c r="BG44" s="105">
        <f t="shared" si="83"/>
        <v>0.62393162393162394</v>
      </c>
      <c r="BH44" s="105">
        <f t="shared" si="83"/>
        <v>0.57287449392712553</v>
      </c>
      <c r="BI44" s="105">
        <f t="shared" si="83"/>
        <v>0.19285714285714287</v>
      </c>
      <c r="BJ44" s="105">
        <f t="shared" si="83"/>
        <v>0.23628472222222222</v>
      </c>
      <c r="BK44" s="105">
        <f t="shared" si="83"/>
        <v>0.58971088435374153</v>
      </c>
      <c r="BL44" s="105">
        <f t="shared" si="83"/>
        <v>3.6496350364963501E-2</v>
      </c>
      <c r="BM44" s="105">
        <f t="shared" si="83"/>
        <v>0.16585365853658537</v>
      </c>
      <c r="BN44" s="105">
        <f t="shared" si="83"/>
        <v>0.35151187904967601</v>
      </c>
      <c r="BO44" s="105">
        <f t="shared" ref="BO44:CK44" si="84">IFERROR(BO37/BO9,"")</f>
        <v>0.29815950920245399</v>
      </c>
      <c r="BP44" s="105">
        <f t="shared" si="84"/>
        <v>5.4838709677419356E-2</v>
      </c>
      <c r="BQ44" s="105">
        <f t="shared" si="84"/>
        <v>0.30021141649048627</v>
      </c>
      <c r="BR44" s="105">
        <f t="shared" si="84"/>
        <v>3.0313152400835075</v>
      </c>
      <c r="BS44" s="105">
        <f t="shared" si="84"/>
        <v>0.48596014492753625</v>
      </c>
      <c r="BT44" s="105">
        <f t="shared" si="84"/>
        <v>0.19329896907216496</v>
      </c>
      <c r="BU44" s="105">
        <f t="shared" si="84"/>
        <v>1.0681818181818181</v>
      </c>
      <c r="BV44" s="105">
        <f t="shared" si="84"/>
        <v>8.8450292397660821E-2</v>
      </c>
      <c r="BW44" s="105">
        <f t="shared" si="84"/>
        <v>0.2143884892086331</v>
      </c>
      <c r="BX44" s="105">
        <f t="shared" si="84"/>
        <v>1.2244897959183674</v>
      </c>
      <c r="BY44" s="105">
        <f t="shared" si="84"/>
        <v>0.32020997375328086</v>
      </c>
      <c r="BZ44" s="105">
        <f t="shared" si="84"/>
        <v>0.42553191489361702</v>
      </c>
      <c r="CA44" s="105">
        <f t="shared" si="84"/>
        <v>0.86770428015564205</v>
      </c>
      <c r="CB44" s="105">
        <f t="shared" si="84"/>
        <v>0.78532110091743124</v>
      </c>
      <c r="CC44" s="105">
        <f t="shared" si="84"/>
        <v>4.49842555105713E-3</v>
      </c>
      <c r="CD44" s="105">
        <f t="shared" si="84"/>
        <v>0.16200000000000001</v>
      </c>
      <c r="CE44" s="105">
        <f t="shared" si="84"/>
        <v>0.51666666666666672</v>
      </c>
      <c r="CF44" s="105">
        <f t="shared" si="84"/>
        <v>6.4814814814814811E-2</v>
      </c>
      <c r="CG44" s="105">
        <f t="shared" si="84"/>
        <v>0.12254901960784313</v>
      </c>
      <c r="CH44" s="105">
        <f t="shared" si="84"/>
        <v>0.12254901960784313</v>
      </c>
      <c r="CI44" s="105">
        <f t="shared" si="84"/>
        <v>0.18333333333333332</v>
      </c>
      <c r="CJ44" s="105">
        <f t="shared" si="84"/>
        <v>0.4226096143687269</v>
      </c>
      <c r="CK44" s="105">
        <f t="shared" si="84"/>
        <v>0.8046875</v>
      </c>
      <c r="CL44" s="105">
        <f t="shared" ref="CL44:CM44" si="85">IFERROR(CL37/CL9,"")</f>
        <v>0.1717032967032967</v>
      </c>
      <c r="CM44" s="105">
        <f t="shared" si="85"/>
        <v>8.8000000000000007</v>
      </c>
      <c r="CN44" s="105">
        <f t="shared" ref="CN44:CO44" si="86">IFERROR(CN37/CN9,"")</f>
        <v>1.3333333333333333</v>
      </c>
      <c r="CO44" s="105" t="str">
        <f t="shared" si="86"/>
        <v/>
      </c>
      <c r="CP44" s="105">
        <f t="shared" ref="CP44:CQ44" si="87">IFERROR(CP37/CP9,"")</f>
        <v>0.48109965635738833</v>
      </c>
      <c r="CQ44" s="105">
        <f t="shared" si="87"/>
        <v>0.75</v>
      </c>
      <c r="CR44" s="105" t="str">
        <f t="shared" ref="CR44:CS44" si="88">IFERROR(CR37/CR9,"")</f>
        <v/>
      </c>
      <c r="CS44" s="105">
        <f t="shared" si="88"/>
        <v>1.4268292682926829</v>
      </c>
      <c r="CT44" s="105">
        <f t="shared" ref="CT44:CU44" si="89">IFERROR(CT37/CT9,"")</f>
        <v>1.3972602739726028</v>
      </c>
      <c r="CU44" s="105" t="str">
        <f t="shared" si="89"/>
        <v/>
      </c>
      <c r="CV44" s="105" t="str">
        <f t="shared" ref="CV44:CW44" si="90">IFERROR(CV37/CV9,"")</f>
        <v/>
      </c>
      <c r="CW44" s="105">
        <f t="shared" si="90"/>
        <v>0.48648648648648651</v>
      </c>
      <c r="CX44" s="105">
        <f t="shared" ref="CX44" si="91">IFERROR(CX37/CX9,"")</f>
        <v>0.44753476611883691</v>
      </c>
      <c r="CY44" s="475">
        <v>0.44753476611883691</v>
      </c>
      <c r="CZ44" s="475"/>
      <c r="DA44" s="64">
        <f t="shared" ca="1" si="61"/>
        <v>1.0819397993311037</v>
      </c>
    </row>
    <row r="45" spans="1:122" ht="18" customHeight="1" x14ac:dyDescent="0.2">
      <c r="B45" s="74" t="s">
        <v>76</v>
      </c>
      <c r="C45" s="105">
        <f t="shared" ref="C45:H45" si="92">IFERROR(C38/C10,"")</f>
        <v>0.28126221180148497</v>
      </c>
      <c r="D45" s="105">
        <f t="shared" si="92"/>
        <v>9.2819364368418547E-2</v>
      </c>
      <c r="E45" s="105">
        <f t="shared" si="92"/>
        <v>0.13848957278801377</v>
      </c>
      <c r="F45" s="105">
        <f t="shared" si="92"/>
        <v>1.5983213429256595</v>
      </c>
      <c r="G45" s="105">
        <f t="shared" si="92"/>
        <v>0.18530559167750324</v>
      </c>
      <c r="H45" s="105">
        <f t="shared" si="92"/>
        <v>0.45587683064213291</v>
      </c>
      <c r="I45" s="105">
        <f t="shared" ref="I45:Y45" si="93">IFERROR(I38/I10,"")</f>
        <v>0.33521325343672892</v>
      </c>
      <c r="J45" s="105">
        <f t="shared" si="93"/>
        <v>0.14570361145703611</v>
      </c>
      <c r="K45" s="105">
        <f t="shared" si="93"/>
        <v>0.64825093584613402</v>
      </c>
      <c r="L45" s="105">
        <f t="shared" si="93"/>
        <v>0.61097167443528144</v>
      </c>
      <c r="M45" s="105">
        <f t="shared" si="93"/>
        <v>0.32738095238095238</v>
      </c>
      <c r="N45" s="105">
        <f t="shared" si="93"/>
        <v>0.13180229655516726</v>
      </c>
      <c r="O45" s="105">
        <f t="shared" ref="O45:T45" si="94">IFERROR(O38/O10,"")</f>
        <v>0.49459320288362513</v>
      </c>
      <c r="P45" s="105">
        <f t="shared" si="94"/>
        <v>5.9527699391058966E-2</v>
      </c>
      <c r="Q45" s="105">
        <f t="shared" si="94"/>
        <v>0.20832207511483383</v>
      </c>
      <c r="R45" s="105">
        <f t="shared" si="94"/>
        <v>0.15987143930950468</v>
      </c>
      <c r="S45" s="105">
        <f t="shared" si="94"/>
        <v>0.84133915574963614</v>
      </c>
      <c r="T45" s="105">
        <f t="shared" si="94"/>
        <v>0.34513274336283184</v>
      </c>
      <c r="U45" s="105">
        <f t="shared" si="93"/>
        <v>0.20435588507877664</v>
      </c>
      <c r="V45" s="105">
        <f t="shared" si="93"/>
        <v>0.86490291262135921</v>
      </c>
      <c r="W45" s="105">
        <f t="shared" si="93"/>
        <v>0.34628378378378377</v>
      </c>
      <c r="X45" s="105">
        <f t="shared" si="93"/>
        <v>0.83212010919017287</v>
      </c>
      <c r="Y45" s="105">
        <f t="shared" si="93"/>
        <v>0.17114093959731544</v>
      </c>
      <c r="Z45" s="105">
        <f t="shared" si="48"/>
        <v>0.3844765342960289</v>
      </c>
      <c r="AA45" s="105">
        <f t="shared" si="48"/>
        <v>8.3487940630797772E-2</v>
      </c>
      <c r="AB45" s="105">
        <f t="shared" si="48"/>
        <v>0.10990502035278155</v>
      </c>
      <c r="AC45" s="105">
        <f t="shared" si="48"/>
        <v>0.32727272727272727</v>
      </c>
      <c r="AD45" s="105">
        <f t="shared" si="48"/>
        <v>4.2857142857142858E-2</v>
      </c>
      <c r="AE45" s="105">
        <f t="shared" ref="AE45:AJ45" si="95">IFERROR(AE38/AE10,"")</f>
        <v>0.30055658627087201</v>
      </c>
      <c r="AF45" s="105">
        <f t="shared" si="95"/>
        <v>0.22641509433962265</v>
      </c>
      <c r="AG45" s="105">
        <f t="shared" si="95"/>
        <v>0.14285714285714285</v>
      </c>
      <c r="AH45" s="105">
        <f t="shared" si="95"/>
        <v>0.15878107457898957</v>
      </c>
      <c r="AI45" s="105">
        <f t="shared" si="95"/>
        <v>0.23275862068965517</v>
      </c>
      <c r="AJ45" s="105">
        <f t="shared" si="95"/>
        <v>0.73568316831683167</v>
      </c>
      <c r="AK45" s="105">
        <f t="shared" ref="AK45:AX45" si="96">IFERROR(AK38/AK10,"")</f>
        <v>0.52404571921500975</v>
      </c>
      <c r="AL45" s="105">
        <f t="shared" si="96"/>
        <v>0.41666108618495951</v>
      </c>
      <c r="AM45" s="105">
        <f t="shared" si="96"/>
        <v>0.22987390882638215</v>
      </c>
      <c r="AN45" s="105">
        <f t="shared" si="96"/>
        <v>0</v>
      </c>
      <c r="AO45" s="105">
        <f t="shared" si="96"/>
        <v>0</v>
      </c>
      <c r="AP45" s="105">
        <f t="shared" si="96"/>
        <v>3.405865657521287E-2</v>
      </c>
      <c r="AQ45" s="105">
        <f t="shared" si="96"/>
        <v>0.30638297872340425</v>
      </c>
      <c r="AR45" s="105">
        <f t="shared" si="96"/>
        <v>0.35008103727714751</v>
      </c>
      <c r="AS45" s="105">
        <f t="shared" si="96"/>
        <v>0.53130590339892669</v>
      </c>
      <c r="AT45" s="105">
        <f t="shared" si="96"/>
        <v>2.2897959183673469</v>
      </c>
      <c r="AU45" s="105">
        <f t="shared" si="96"/>
        <v>0</v>
      </c>
      <c r="AV45" s="105">
        <f t="shared" si="96"/>
        <v>1.0909090909090908</v>
      </c>
      <c r="AW45" s="105">
        <f t="shared" si="96"/>
        <v>1.9920318725099602</v>
      </c>
      <c r="AX45" s="105">
        <f t="shared" si="96"/>
        <v>0.54545454545454541</v>
      </c>
      <c r="AY45" s="105">
        <f t="shared" ref="AY45:BE45" si="97">IFERROR(AY38/AY10,"")</f>
        <v>0.26666666666666666</v>
      </c>
      <c r="AZ45" s="105">
        <f t="shared" si="97"/>
        <v>0</v>
      </c>
      <c r="BA45" s="105">
        <f t="shared" si="97"/>
        <v>0.13333333333333333</v>
      </c>
      <c r="BB45" s="105">
        <f t="shared" si="97"/>
        <v>0.75471698113207553</v>
      </c>
      <c r="BC45" s="105">
        <f t="shared" si="97"/>
        <v>0.5714285714285714</v>
      </c>
      <c r="BD45" s="105">
        <f t="shared" si="97"/>
        <v>0.17260273972602741</v>
      </c>
      <c r="BE45" s="105">
        <f t="shared" si="97"/>
        <v>1.1688311688311688</v>
      </c>
      <c r="BF45" s="105">
        <f t="shared" ref="BF45:BN45" si="98">IFERROR(BF38/BF10,"")</f>
        <v>1.4701986754966887</v>
      </c>
      <c r="BG45" s="105">
        <f t="shared" si="98"/>
        <v>5.7446808510638298E-2</v>
      </c>
      <c r="BH45" s="105">
        <f t="shared" si="98"/>
        <v>2.736842105263158</v>
      </c>
      <c r="BI45" s="105">
        <f t="shared" si="98"/>
        <v>1.8697478991596639</v>
      </c>
      <c r="BJ45" s="105">
        <f t="shared" si="98"/>
        <v>1.4529914529914529</v>
      </c>
      <c r="BK45" s="105">
        <f t="shared" si="98"/>
        <v>0.451505016722408</v>
      </c>
      <c r="BL45" s="105">
        <f t="shared" si="98"/>
        <v>0.18181818181818182</v>
      </c>
      <c r="BM45" s="105">
        <f t="shared" si="98"/>
        <v>0.2</v>
      </c>
      <c r="BN45" s="105">
        <f t="shared" si="98"/>
        <v>0.85964912280701755</v>
      </c>
      <c r="BO45" s="105">
        <f t="shared" ref="BO45:CK45" si="99">IFERROR(BO38/BO10,"")</f>
        <v>0.64948453608247425</v>
      </c>
      <c r="BP45" s="105">
        <f t="shared" si="99"/>
        <v>1.1692524682651622</v>
      </c>
      <c r="BQ45" s="105">
        <f t="shared" si="99"/>
        <v>3.7608695652173911</v>
      </c>
      <c r="BR45" s="105">
        <f t="shared" si="99"/>
        <v>0.28609271523178809</v>
      </c>
      <c r="BS45" s="105">
        <f t="shared" si="99"/>
        <v>0.18108651911468812</v>
      </c>
      <c r="BT45" s="105">
        <f t="shared" si="99"/>
        <v>0.14285714285714285</v>
      </c>
      <c r="BU45" s="105">
        <f t="shared" si="99"/>
        <v>0.39637305699481867</v>
      </c>
      <c r="BV45" s="105">
        <f t="shared" si="99"/>
        <v>0.24413725006171316</v>
      </c>
      <c r="BW45" s="105">
        <f t="shared" si="99"/>
        <v>0.25635808748728384</v>
      </c>
      <c r="BX45" s="105">
        <f t="shared" si="99"/>
        <v>0.66666666666666663</v>
      </c>
      <c r="BY45" s="105">
        <f t="shared" si="99"/>
        <v>0.54116059379217274</v>
      </c>
      <c r="BZ45" s="105">
        <f t="shared" si="99"/>
        <v>0.42040816326530611</v>
      </c>
      <c r="CA45" s="105">
        <f t="shared" si="99"/>
        <v>1.4146341463414633</v>
      </c>
      <c r="CB45" s="105">
        <f t="shared" si="99"/>
        <v>0.75433526011560692</v>
      </c>
      <c r="CC45" s="105">
        <f t="shared" si="99"/>
        <v>0.6387096774193548</v>
      </c>
      <c r="CD45" s="105">
        <f t="shared" si="99"/>
        <v>0.62666666666666671</v>
      </c>
      <c r="CE45" s="105">
        <f t="shared" si="99"/>
        <v>0.20396600566572237</v>
      </c>
      <c r="CF45" s="105">
        <f t="shared" si="99"/>
        <v>0.52749999999999997</v>
      </c>
      <c r="CG45" s="105">
        <f t="shared" si="99"/>
        <v>0.55477031802120136</v>
      </c>
      <c r="CH45" s="105">
        <f t="shared" si="99"/>
        <v>0.55477031802120136</v>
      </c>
      <c r="CI45" s="105">
        <f t="shared" si="99"/>
        <v>0.29779411764705882</v>
      </c>
      <c r="CJ45" s="105">
        <f t="shared" si="99"/>
        <v>0.375</v>
      </c>
      <c r="CK45" s="105">
        <f t="shared" si="99"/>
        <v>0.80307396733909697</v>
      </c>
      <c r="CL45" s="105">
        <f t="shared" ref="CL45:CM45" si="100">IFERROR(CL38/CL10,"")</f>
        <v>1.4093264248704662</v>
      </c>
      <c r="CM45" s="105">
        <f t="shared" si="100"/>
        <v>0.61014979338842978</v>
      </c>
      <c r="CN45" s="105">
        <f t="shared" ref="CN45:CO45" si="101">IFERROR(CN38/CN10,"")</f>
        <v>0.91747572815533984</v>
      </c>
      <c r="CO45" s="105">
        <f t="shared" si="101"/>
        <v>3.6</v>
      </c>
      <c r="CP45" s="105">
        <f t="shared" ref="CP45:CQ45" si="102">IFERROR(CP38/CP10,"")</f>
        <v>0.9452054794520548</v>
      </c>
      <c r="CQ45" s="105">
        <f t="shared" si="102"/>
        <v>7.449664429530201</v>
      </c>
      <c r="CR45" s="105">
        <f t="shared" ref="CR45:CS45" si="103">IFERROR(CR38/CR10,"")</f>
        <v>1.2560679611650485</v>
      </c>
      <c r="CS45" s="105">
        <f t="shared" si="103"/>
        <v>1.1149273447820343</v>
      </c>
      <c r="CT45" s="105">
        <f t="shared" ref="CT45:CU45" si="104">IFERROR(CT38/CT10,"")</f>
        <v>29.948717948717949</v>
      </c>
      <c r="CU45" s="105">
        <f t="shared" si="104"/>
        <v>2.7264150943396226</v>
      </c>
      <c r="CV45" s="105">
        <f t="shared" ref="CV45:CW45" si="105">IFERROR(CV38/CV10,"")</f>
        <v>0</v>
      </c>
      <c r="CW45" s="105">
        <f t="shared" si="105"/>
        <v>0.81818181818181823</v>
      </c>
      <c r="CX45" s="105">
        <f t="shared" ref="CX45" si="106">IFERROR(CX38/CX10,"")</f>
        <v>0.5</v>
      </c>
      <c r="CY45" s="475">
        <v>0.5</v>
      </c>
      <c r="CZ45" s="475"/>
      <c r="DA45" s="64">
        <f t="shared" ca="1" si="61"/>
        <v>4.1062065601755879</v>
      </c>
    </row>
    <row r="46" spans="1:122" ht="18" customHeight="1" x14ac:dyDescent="0.2">
      <c r="B46" s="67" t="s">
        <v>77</v>
      </c>
      <c r="C46" s="105">
        <f t="shared" ref="C46:H46" si="107">IFERROR(C39/C11,"")</f>
        <v>0.29863540937718686</v>
      </c>
      <c r="D46" s="105">
        <f t="shared" si="107"/>
        <v>0.27239794650989485</v>
      </c>
      <c r="E46" s="105">
        <f t="shared" si="107"/>
        <v>0.26048172073797038</v>
      </c>
      <c r="F46" s="105">
        <f t="shared" si="107"/>
        <v>0.24191796360560239</v>
      </c>
      <c r="G46" s="105">
        <f t="shared" si="107"/>
        <v>0.22747672497087801</v>
      </c>
      <c r="H46" s="105">
        <f t="shared" si="107"/>
        <v>0.31321095462003501</v>
      </c>
      <c r="I46" s="105">
        <f t="shared" ref="I46:Y46" si="108">IFERROR(I39/I11,"")</f>
        <v>0.2586143837210591</v>
      </c>
      <c r="J46" s="105">
        <f t="shared" si="108"/>
        <v>0.18985351733087116</v>
      </c>
      <c r="K46" s="105">
        <f t="shared" si="108"/>
        <v>0.31383330787638103</v>
      </c>
      <c r="L46" s="105">
        <f t="shared" si="108"/>
        <v>0.20202294744607738</v>
      </c>
      <c r="M46" s="105">
        <f t="shared" si="108"/>
        <v>0.24414041253504037</v>
      </c>
      <c r="N46" s="105">
        <f t="shared" si="108"/>
        <v>0.34324994853905072</v>
      </c>
      <c r="O46" s="105">
        <f t="shared" ref="O46:T46" si="109">IFERROR(O39/O11,"")</f>
        <v>0.33041973388846391</v>
      </c>
      <c r="P46" s="105">
        <f t="shared" si="109"/>
        <v>0.27335962208254933</v>
      </c>
      <c r="Q46" s="105">
        <f t="shared" si="109"/>
        <v>0.25866810987295052</v>
      </c>
      <c r="R46" s="105">
        <f t="shared" si="109"/>
        <v>0.19761237709452345</v>
      </c>
      <c r="S46" s="105">
        <f t="shared" si="109"/>
        <v>0.21382276195067454</v>
      </c>
      <c r="T46" s="105">
        <f t="shared" si="109"/>
        <v>0.21665302020916297</v>
      </c>
      <c r="U46" s="105">
        <f t="shared" si="108"/>
        <v>0.2121031294991286</v>
      </c>
      <c r="V46" s="105">
        <f t="shared" si="108"/>
        <v>0.23814651574343049</v>
      </c>
      <c r="W46" s="105">
        <f t="shared" si="108"/>
        <v>0.24609884249200015</v>
      </c>
      <c r="X46" s="105">
        <f t="shared" si="108"/>
        <v>0.28474374255065554</v>
      </c>
      <c r="Y46" s="105">
        <f t="shared" si="108"/>
        <v>0.21538823722082334</v>
      </c>
      <c r="Z46" s="105">
        <f t="shared" si="48"/>
        <v>0.29399562299689874</v>
      </c>
      <c r="AA46" s="105">
        <f t="shared" si="48"/>
        <v>8.922912462917397E-2</v>
      </c>
      <c r="AB46" s="105">
        <f t="shared" si="48"/>
        <v>0.28845273143604844</v>
      </c>
      <c r="AC46" s="105">
        <f t="shared" si="48"/>
        <v>0.52688887751096547</v>
      </c>
      <c r="AD46" s="105">
        <f t="shared" si="48"/>
        <v>0.29596768197477014</v>
      </c>
      <c r="AE46" s="105">
        <f t="shared" ref="AE46:AJ46" si="110">IFERROR(AE39/AE11,"")</f>
        <v>0.24327009936766034</v>
      </c>
      <c r="AF46" s="105">
        <f t="shared" si="110"/>
        <v>0.3050553151185888</v>
      </c>
      <c r="AG46" s="105">
        <f t="shared" si="110"/>
        <v>0.25901856206954477</v>
      </c>
      <c r="AH46" s="105">
        <f t="shared" si="110"/>
        <v>0.21934175550135651</v>
      </c>
      <c r="AI46" s="105">
        <f t="shared" si="110"/>
        <v>0.19029918240358873</v>
      </c>
      <c r="AJ46" s="105">
        <f t="shared" si="110"/>
        <v>0.85466190786175522</v>
      </c>
      <c r="AK46" s="105">
        <f t="shared" ref="AK46:AX46" si="111">IFERROR(AK39/AK11,"")</f>
        <v>1.5087032201914707</v>
      </c>
      <c r="AL46" s="105">
        <f t="shared" si="111"/>
        <v>1.4304915421925146</v>
      </c>
      <c r="AM46" s="105">
        <f t="shared" si="111"/>
        <v>0.85751044330437265</v>
      </c>
      <c r="AN46" s="105">
        <f t="shared" si="111"/>
        <v>0.64774377659438942</v>
      </c>
      <c r="AO46" s="105">
        <f t="shared" si="111"/>
        <v>0.71509591003232487</v>
      </c>
      <c r="AP46" s="105">
        <f t="shared" si="111"/>
        <v>0.42450322508690075</v>
      </c>
      <c r="AQ46" s="105">
        <f t="shared" si="111"/>
        <v>0.51992051386109517</v>
      </c>
      <c r="AR46" s="105">
        <f t="shared" si="111"/>
        <v>0.73614446102926856</v>
      </c>
      <c r="AS46" s="105">
        <f t="shared" si="111"/>
        <v>0.57525510204081631</v>
      </c>
      <c r="AT46" s="105">
        <f t="shared" si="111"/>
        <v>0.66512437895887044</v>
      </c>
      <c r="AU46" s="105">
        <f t="shared" si="111"/>
        <v>0.53588158593712276</v>
      </c>
      <c r="AV46" s="105">
        <f t="shared" si="111"/>
        <v>0.43783133847078753</v>
      </c>
      <c r="AW46" s="105">
        <f t="shared" si="111"/>
        <v>0.41242401401763951</v>
      </c>
      <c r="AX46" s="105">
        <f t="shared" si="111"/>
        <v>0.66807288161913148</v>
      </c>
      <c r="AY46" s="105">
        <f t="shared" ref="AY46:BE46" si="112">IFERROR(AY39/AY11,"")</f>
        <v>0.6497346114235919</v>
      </c>
      <c r="AZ46" s="105">
        <f t="shared" si="112"/>
        <v>0.63517986001844717</v>
      </c>
      <c r="BA46" s="105">
        <f t="shared" si="112"/>
        <v>0.61496721682116207</v>
      </c>
      <c r="BB46" s="105">
        <f t="shared" si="112"/>
        <v>0.5261505324151321</v>
      </c>
      <c r="BC46" s="105">
        <f t="shared" si="112"/>
        <v>0.55314164687760736</v>
      </c>
      <c r="BD46" s="105">
        <f t="shared" si="112"/>
        <v>0.76535607857446941</v>
      </c>
      <c r="BE46" s="105">
        <f t="shared" si="112"/>
        <v>0.39781417519267037</v>
      </c>
      <c r="BF46" s="105">
        <f t="shared" ref="BF46:BN46" si="113">IFERROR(BF39/BF11,"")</f>
        <v>0.98940924625380255</v>
      </c>
      <c r="BG46" s="105">
        <f t="shared" si="113"/>
        <v>0.66066415815564716</v>
      </c>
      <c r="BH46" s="105">
        <f t="shared" si="113"/>
        <v>0.67947439854907099</v>
      </c>
      <c r="BI46" s="105">
        <f t="shared" si="113"/>
        <v>0.67929564559180911</v>
      </c>
      <c r="BJ46" s="105">
        <f t="shared" si="113"/>
        <v>0.59972729751840737</v>
      </c>
      <c r="BK46" s="105">
        <f t="shared" si="113"/>
        <v>0.69331561180442014</v>
      </c>
      <c r="BL46" s="105">
        <f t="shared" si="113"/>
        <v>0.81674407149391315</v>
      </c>
      <c r="BM46" s="105">
        <f t="shared" si="113"/>
        <v>0.46243523316062174</v>
      </c>
      <c r="BN46" s="105">
        <f t="shared" si="113"/>
        <v>0.47236072637734688</v>
      </c>
      <c r="BO46" s="105">
        <f t="shared" ref="BO46:CK46" si="114">IFERROR(BO39/BO11,"")</f>
        <v>0.43704336886924827</v>
      </c>
      <c r="BP46" s="105">
        <f t="shared" si="114"/>
        <v>0.57546102229801888</v>
      </c>
      <c r="BQ46" s="105">
        <f t="shared" si="114"/>
        <v>0.45820260103808247</v>
      </c>
      <c r="BR46" s="105">
        <f t="shared" si="114"/>
        <v>0.58366684286037906</v>
      </c>
      <c r="BS46" s="105">
        <f t="shared" si="114"/>
        <v>0.54191465752042767</v>
      </c>
      <c r="BT46" s="105">
        <f t="shared" si="114"/>
        <v>0.48596371753400297</v>
      </c>
      <c r="BU46" s="105">
        <f t="shared" si="114"/>
        <v>0.55801578695180698</v>
      </c>
      <c r="BV46" s="105">
        <f t="shared" si="114"/>
        <v>0.49609024484040509</v>
      </c>
      <c r="BW46" s="105">
        <f t="shared" si="114"/>
        <v>0.50766427694379535</v>
      </c>
      <c r="BX46" s="105">
        <f t="shared" si="114"/>
        <v>0.45946679125284462</v>
      </c>
      <c r="BY46" s="105">
        <f t="shared" si="114"/>
        <v>0.50134093371054766</v>
      </c>
      <c r="BZ46" s="105">
        <f t="shared" si="114"/>
        <v>0.53173011899536116</v>
      </c>
      <c r="CA46" s="105">
        <f t="shared" si="114"/>
        <v>1.1168865481831152</v>
      </c>
      <c r="CB46" s="105">
        <f t="shared" si="114"/>
        <v>0.83058365113579835</v>
      </c>
      <c r="CC46" s="105">
        <f t="shared" si="114"/>
        <v>0.57543981937478217</v>
      </c>
      <c r="CD46" s="105">
        <f t="shared" si="114"/>
        <v>0.55360742157217424</v>
      </c>
      <c r="CE46" s="105">
        <f t="shared" si="114"/>
        <v>0.70160878830627005</v>
      </c>
      <c r="CF46" s="105">
        <f t="shared" si="114"/>
        <v>0.50847376484105711</v>
      </c>
      <c r="CG46" s="105">
        <f t="shared" si="114"/>
        <v>0.55350668016855586</v>
      </c>
      <c r="CH46" s="105">
        <f t="shared" si="114"/>
        <v>0.55448668747548147</v>
      </c>
      <c r="CI46" s="105">
        <f t="shared" si="114"/>
        <v>0.6018221120379077</v>
      </c>
      <c r="CJ46" s="105">
        <f t="shared" si="114"/>
        <v>0.5628802338065132</v>
      </c>
      <c r="CK46" s="105">
        <f t="shared" si="114"/>
        <v>0.72511502060666944</v>
      </c>
      <c r="CL46" s="105">
        <f t="shared" ref="CL46:CM46" si="115">IFERROR(CL39/CL11,"")</f>
        <v>0.66947435518018528</v>
      </c>
      <c r="CM46" s="105">
        <f t="shared" si="115"/>
        <v>0.7610622966368511</v>
      </c>
      <c r="CN46" s="105">
        <f t="shared" ref="CN46:CO46" si="116">IFERROR(CN39/CN11,"")</f>
        <v>0.7687958289686696</v>
      </c>
      <c r="CO46" s="105">
        <f t="shared" si="116"/>
        <v>0.81667256776427077</v>
      </c>
      <c r="CP46" s="105">
        <f t="shared" ref="CP46:CQ46" si="117">IFERROR(CP39/CP11,"")</f>
        <v>2.0473674817062286</v>
      </c>
      <c r="CQ46" s="105">
        <f t="shared" si="117"/>
        <v>1.9816646801748112</v>
      </c>
      <c r="CR46" s="105">
        <f t="shared" ref="CR46:CS46" si="118">IFERROR(CR39/CR11,"")</f>
        <v>3.2078369502221649</v>
      </c>
      <c r="CS46" s="105">
        <f t="shared" si="118"/>
        <v>4.9293325855300054</v>
      </c>
      <c r="CT46" s="105">
        <f t="shared" ref="CT46:CU46" si="119">IFERROR(CT39/CT11,"")</f>
        <v>7.1292875989445914</v>
      </c>
      <c r="CU46" s="105">
        <f t="shared" si="119"/>
        <v>4.3165805134442463</v>
      </c>
      <c r="CV46" s="105">
        <f t="shared" ref="CV46:CW46" si="120">IFERROR(CV39/CV11,"")</f>
        <v>3.9899724517906336</v>
      </c>
      <c r="CW46" s="105">
        <f t="shared" si="120"/>
        <v>2.6009996176325996</v>
      </c>
      <c r="CX46" s="105">
        <f t="shared" ref="CX46" si="121">IFERROR(CX39/CX11,"")</f>
        <v>3.1123175876616642</v>
      </c>
      <c r="CY46" s="475">
        <v>3.1123175876616642</v>
      </c>
      <c r="CZ46" s="475"/>
      <c r="DA46" s="64">
        <f t="shared" ca="1" si="61"/>
        <v>2.6609699014858759</v>
      </c>
    </row>
    <row r="47" spans="1:122" ht="18" customHeight="1" x14ac:dyDescent="0.2">
      <c r="B47" s="72" t="s">
        <v>25</v>
      </c>
      <c r="C47" s="64">
        <f t="shared" ref="C47:H47" si="122">IFERROR(C40/C12,"")</f>
        <v>0.3191254764830041</v>
      </c>
      <c r="D47" s="64">
        <f t="shared" si="122"/>
        <v>0.28383802721273188</v>
      </c>
      <c r="E47" s="64">
        <f t="shared" si="122"/>
        <v>0.29054329470680718</v>
      </c>
      <c r="F47" s="64">
        <f t="shared" si="122"/>
        <v>0.30658302523617587</v>
      </c>
      <c r="G47" s="64">
        <f t="shared" si="122"/>
        <v>0.28078428837879266</v>
      </c>
      <c r="H47" s="64">
        <f t="shared" si="122"/>
        <v>0.34967638203305818</v>
      </c>
      <c r="I47" s="64">
        <f t="shared" ref="I47:Y47" si="123">IFERROR(I40/I12,"")</f>
        <v>0.31959201536628656</v>
      </c>
      <c r="J47" s="64">
        <f t="shared" si="123"/>
        <v>0.26723880071788014</v>
      </c>
      <c r="K47" s="64">
        <f t="shared" si="123"/>
        <v>0.34427555065501037</v>
      </c>
      <c r="L47" s="64">
        <f t="shared" si="123"/>
        <v>0.30273610399291806</v>
      </c>
      <c r="M47" s="64">
        <f t="shared" si="123"/>
        <v>0.28681529043450515</v>
      </c>
      <c r="N47" s="64">
        <f t="shared" si="123"/>
        <v>0.30897482434723805</v>
      </c>
      <c r="O47" s="64">
        <f t="shared" ref="O47:T47" si="124">IFERROR(O40/O12,"")</f>
        <v>0.40946120452797008</v>
      </c>
      <c r="P47" s="64">
        <f t="shared" si="124"/>
        <v>0.28367099964529391</v>
      </c>
      <c r="Q47" s="64">
        <f t="shared" si="124"/>
        <v>0.30179769975378595</v>
      </c>
      <c r="R47" s="64">
        <f t="shared" si="124"/>
        <v>0.22976554637757696</v>
      </c>
      <c r="S47" s="64">
        <f t="shared" si="124"/>
        <v>0.30469354362309126</v>
      </c>
      <c r="T47" s="64">
        <f t="shared" si="124"/>
        <v>0.26683261821318222</v>
      </c>
      <c r="U47" s="64">
        <f t="shared" si="123"/>
        <v>0.25724342851506632</v>
      </c>
      <c r="V47" s="64">
        <f t="shared" si="123"/>
        <v>0.37232662664776328</v>
      </c>
      <c r="W47" s="64">
        <f t="shared" si="123"/>
        <v>0.29339142150227587</v>
      </c>
      <c r="X47" s="64">
        <f t="shared" si="123"/>
        <v>0.35332607643928399</v>
      </c>
      <c r="Y47" s="64">
        <f t="shared" si="123"/>
        <v>0.26149067500264916</v>
      </c>
      <c r="Z47" s="64">
        <f t="shared" si="48"/>
        <v>0.44856796506448171</v>
      </c>
      <c r="AA47" s="64">
        <f t="shared" si="48"/>
        <v>0.15231258428639585</v>
      </c>
      <c r="AB47" s="64">
        <f t="shared" si="48"/>
        <v>0.36456918666063076</v>
      </c>
      <c r="AC47" s="64">
        <f t="shared" si="48"/>
        <v>0.52852964198904129</v>
      </c>
      <c r="AD47" s="64">
        <f t="shared" si="48"/>
        <v>0.4253683926504252</v>
      </c>
      <c r="AE47" s="64">
        <f t="shared" ref="AE47:AK47" si="125">IFERROR(AE40/AE12,"")</f>
        <v>0.30268287090116947</v>
      </c>
      <c r="AF47" s="64">
        <f t="shared" si="125"/>
        <v>0.39233730692518204</v>
      </c>
      <c r="AG47" s="64">
        <f t="shared" si="125"/>
        <v>0.31301662345584869</v>
      </c>
      <c r="AH47" s="64">
        <f t="shared" si="125"/>
        <v>0.29338108268287455</v>
      </c>
      <c r="AI47" s="64">
        <f t="shared" si="125"/>
        <v>0.3056405178669524</v>
      </c>
      <c r="AJ47" s="64">
        <f t="shared" si="125"/>
        <v>0.75888521895310435</v>
      </c>
      <c r="AK47" s="64">
        <f t="shared" si="125"/>
        <v>1.0030403868712743</v>
      </c>
      <c r="AL47" s="64">
        <f t="shared" ref="AL47:AX47" si="126">IFERROR(AL40/AL12,"")</f>
        <v>0.92234876654696896</v>
      </c>
      <c r="AM47" s="64">
        <f t="shared" si="126"/>
        <v>0.7692787402802409</v>
      </c>
      <c r="AN47" s="64">
        <f t="shared" si="126"/>
        <v>0.52530105047399434</v>
      </c>
      <c r="AO47" s="64">
        <f t="shared" si="126"/>
        <v>0.59952965843568928</v>
      </c>
      <c r="AP47" s="64">
        <f t="shared" si="126"/>
        <v>0.36088772911465455</v>
      </c>
      <c r="AQ47" s="64">
        <f t="shared" si="126"/>
        <v>0.50324754190121135</v>
      </c>
      <c r="AR47" s="64">
        <f t="shared" si="126"/>
        <v>0.63161353561006039</v>
      </c>
      <c r="AS47" s="64">
        <f t="shared" si="126"/>
        <v>0.516796783694077</v>
      </c>
      <c r="AT47" s="64">
        <f t="shared" si="126"/>
        <v>0.64999777599857667</v>
      </c>
      <c r="AU47" s="64">
        <f t="shared" si="126"/>
        <v>0.48311012165620726</v>
      </c>
      <c r="AV47" s="64">
        <f t="shared" si="126"/>
        <v>0.47868846124120873</v>
      </c>
      <c r="AW47" s="64">
        <f t="shared" si="126"/>
        <v>0.44505193238606988</v>
      </c>
      <c r="AX47" s="64">
        <f t="shared" si="126"/>
        <v>0.62904952683567039</v>
      </c>
      <c r="AY47" s="64">
        <f t="shared" ref="AY47:BE47" si="127">IFERROR(AY40/AY12,"")</f>
        <v>0.52338070496608502</v>
      </c>
      <c r="AZ47" s="64">
        <f t="shared" si="127"/>
        <v>0.54707343525872021</v>
      </c>
      <c r="BA47" s="64">
        <f t="shared" si="127"/>
        <v>0.56603258793613376</v>
      </c>
      <c r="BB47" s="64">
        <f t="shared" si="127"/>
        <v>0.55396652471030994</v>
      </c>
      <c r="BC47" s="64">
        <f t="shared" si="127"/>
        <v>0.50995109395109395</v>
      </c>
      <c r="BD47" s="64">
        <f t="shared" si="127"/>
        <v>0.63761141163108548</v>
      </c>
      <c r="BE47" s="64">
        <f t="shared" si="127"/>
        <v>0.41572205438066467</v>
      </c>
      <c r="BF47" s="64">
        <f t="shared" ref="BF47:BN47" si="128">IFERROR(BF40/BF12,"")</f>
        <v>0.79072660386586424</v>
      </c>
      <c r="BG47" s="64">
        <f t="shared" si="128"/>
        <v>0.58439302409556249</v>
      </c>
      <c r="BH47" s="64">
        <f t="shared" si="128"/>
        <v>0.70046579532814235</v>
      </c>
      <c r="BI47" s="64">
        <f t="shared" si="128"/>
        <v>0.68480125004763903</v>
      </c>
      <c r="BJ47" s="64">
        <f t="shared" si="128"/>
        <v>0.5774094296334501</v>
      </c>
      <c r="BK47" s="64">
        <f t="shared" si="128"/>
        <v>0.6163100038482775</v>
      </c>
      <c r="BL47" s="64">
        <f t="shared" si="128"/>
        <v>0.67126038262951782</v>
      </c>
      <c r="BM47" s="64">
        <f t="shared" si="128"/>
        <v>0.47696970240390218</v>
      </c>
      <c r="BN47" s="64">
        <f t="shared" si="128"/>
        <v>0.44253909383562356</v>
      </c>
      <c r="BO47" s="64">
        <f t="shared" ref="BO47:CK47" si="129">IFERROR(BO40/BO12,"")</f>
        <v>0.40642586954516097</v>
      </c>
      <c r="BP47" s="64">
        <f t="shared" si="129"/>
        <v>0.62001226512782881</v>
      </c>
      <c r="BQ47" s="64">
        <f t="shared" si="129"/>
        <v>0.49260742898761833</v>
      </c>
      <c r="BR47" s="64">
        <f t="shared" si="129"/>
        <v>0.54700058133633533</v>
      </c>
      <c r="BS47" s="64">
        <f t="shared" si="129"/>
        <v>0.51529530232061393</v>
      </c>
      <c r="BT47" s="64">
        <f t="shared" si="129"/>
        <v>0.45074759007089388</v>
      </c>
      <c r="BU47" s="64">
        <f t="shared" si="129"/>
        <v>0.5336069320507979</v>
      </c>
      <c r="BV47" s="64">
        <f t="shared" si="129"/>
        <v>0.43602661309049057</v>
      </c>
      <c r="BW47" s="64">
        <f t="shared" si="129"/>
        <v>0.4770134652178622</v>
      </c>
      <c r="BX47" s="64">
        <f t="shared" si="129"/>
        <v>0.4560525674216655</v>
      </c>
      <c r="BY47" s="64">
        <f t="shared" si="129"/>
        <v>0.47804932561957897</v>
      </c>
      <c r="BZ47" s="64">
        <f t="shared" si="129"/>
        <v>0.48762841338133289</v>
      </c>
      <c r="CA47" s="64">
        <f t="shared" si="129"/>
        <v>0.97189695550351285</v>
      </c>
      <c r="CB47" s="64">
        <f t="shared" si="129"/>
        <v>0.76402068665517409</v>
      </c>
      <c r="CC47" s="64">
        <f t="shared" si="129"/>
        <v>0.48605396933419948</v>
      </c>
      <c r="CD47" s="64">
        <f t="shared" si="129"/>
        <v>0.51665751580737151</v>
      </c>
      <c r="CE47" s="64">
        <f t="shared" si="129"/>
        <v>0.68177320403720565</v>
      </c>
      <c r="CF47" s="64">
        <f t="shared" si="129"/>
        <v>0.52393073530993439</v>
      </c>
      <c r="CG47" s="64">
        <f t="shared" si="129"/>
        <v>0.49392460885271283</v>
      </c>
      <c r="CH47" s="64">
        <f t="shared" si="129"/>
        <v>0.49280265822631303</v>
      </c>
      <c r="CI47" s="64">
        <f t="shared" si="129"/>
        <v>0.5353573338681642</v>
      </c>
      <c r="CJ47" s="64">
        <f t="shared" si="129"/>
        <v>0.50829516191517965</v>
      </c>
      <c r="CK47" s="64">
        <f t="shared" si="129"/>
        <v>0.66798190045248873</v>
      </c>
      <c r="CL47" s="64">
        <f t="shared" ref="CL47:CM47" si="130">IFERROR(CL40/CL12,"")</f>
        <v>0.58480559595992609</v>
      </c>
      <c r="CM47" s="64">
        <f t="shared" si="130"/>
        <v>0.73928448741227859</v>
      </c>
      <c r="CN47" s="64">
        <f t="shared" ref="CN47:CO47" si="131">IFERROR(CN40/CN12,"")</f>
        <v>0.76005497279407641</v>
      </c>
      <c r="CO47" s="64">
        <f t="shared" si="131"/>
        <v>0.81234905640214583</v>
      </c>
      <c r="CP47" s="64">
        <f t="shared" ref="CP47:CQ47" si="132">IFERROR(CP40/CP12,"")</f>
        <v>1.2872348484848486</v>
      </c>
      <c r="CQ47" s="64">
        <f t="shared" si="132"/>
        <v>2.1230169535246994</v>
      </c>
      <c r="CR47" s="64">
        <f t="shared" ref="CR47:CS47" si="133">IFERROR(CR40/CR12,"")</f>
        <v>2.1737929702587873</v>
      </c>
      <c r="CS47" s="64">
        <f t="shared" si="133"/>
        <v>2.9457519075367826</v>
      </c>
      <c r="CT47" s="64">
        <f t="shared" ref="CT47:CU47" si="134">IFERROR(CT40/CT12,"")</f>
        <v>4.6937587168758714</v>
      </c>
      <c r="CU47" s="64">
        <f t="shared" si="134"/>
        <v>2.1759783364988623</v>
      </c>
      <c r="CV47" s="64">
        <f t="shared" ref="CV47:CW47" si="135">IFERROR(CV40/CV12,"")</f>
        <v>2.3971196521844149</v>
      </c>
      <c r="CW47" s="64">
        <f t="shared" si="135"/>
        <v>1.9085702559510485</v>
      </c>
      <c r="CX47" s="64">
        <f t="shared" ref="CX47" si="136">IFERROR(CX40/CX12,"")</f>
        <v>2.058245657212002</v>
      </c>
      <c r="CY47" s="476">
        <v>2.058245657212002</v>
      </c>
      <c r="CZ47" s="476"/>
      <c r="DA47" s="64">
        <f t="shared" ca="1" si="61"/>
        <v>1.9977596806217683</v>
      </c>
    </row>
    <row r="48" spans="1:122" ht="9.75" customHeight="1" x14ac:dyDescent="0.2">
      <c r="B48" s="140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DA48" s="135"/>
    </row>
    <row r="49" spans="1:142" ht="18" customHeight="1" x14ac:dyDescent="0.2">
      <c r="A49" s="228" t="s">
        <v>94</v>
      </c>
      <c r="B49" s="67" t="s">
        <v>14</v>
      </c>
      <c r="C49" s="105">
        <f t="shared" ref="C49:C54" si="137">IFERROR(C35/(C7+C14+C21+C28+C35),"")</f>
        <v>0.15217975114134813</v>
      </c>
      <c r="D49" s="105">
        <f t="shared" ref="D49:H54" si="138">IFERROR(D35/(D7+D14+D21+D28+D35),"")</f>
        <v>0.11759706007349817</v>
      </c>
      <c r="E49" s="105">
        <f t="shared" si="138"/>
        <v>3.6629229658486362E-2</v>
      </c>
      <c r="F49" s="105">
        <f t="shared" si="138"/>
        <v>8.2094187622346035E-2</v>
      </c>
      <c r="G49" s="105">
        <f t="shared" si="138"/>
        <v>0.11387415940350663</v>
      </c>
      <c r="H49" s="105">
        <f t="shared" si="138"/>
        <v>0.13666795155302186</v>
      </c>
      <c r="I49" s="105">
        <f t="shared" ref="I49:Y49" si="139">IFERROR(I35/(I7+I14+I21+I28+I35),"")</f>
        <v>0.14080788780875564</v>
      </c>
      <c r="J49" s="105">
        <f t="shared" si="139"/>
        <v>0.12581121319318964</v>
      </c>
      <c r="K49" s="105">
        <f t="shared" si="139"/>
        <v>0.10296212566969125</v>
      </c>
      <c r="L49" s="105">
        <f t="shared" si="139"/>
        <v>8.1720281968267083E-2</v>
      </c>
      <c r="M49" s="105">
        <f t="shared" si="139"/>
        <v>0.13722132850958652</v>
      </c>
      <c r="N49" s="105">
        <f t="shared" si="139"/>
        <v>0.13164832875219373</v>
      </c>
      <c r="O49" s="105">
        <f t="shared" ref="O49:T49" si="140">IFERROR(O35/(O7+O14+O21+O28+O35),"")</f>
        <v>0.16055304502957932</v>
      </c>
      <c r="P49" s="105">
        <f t="shared" si="140"/>
        <v>0.1266252309759785</v>
      </c>
      <c r="Q49" s="105">
        <f t="shared" si="140"/>
        <v>3.2241773278472642E-2</v>
      </c>
      <c r="R49" s="105">
        <f t="shared" si="140"/>
        <v>6.3839565715768751E-2</v>
      </c>
      <c r="S49" s="105">
        <f t="shared" si="140"/>
        <v>0.13798182617616883</v>
      </c>
      <c r="T49" s="105">
        <f t="shared" si="140"/>
        <v>9.3727414729676176E-2</v>
      </c>
      <c r="U49" s="105">
        <f t="shared" si="139"/>
        <v>0.11401489505754908</v>
      </c>
      <c r="V49" s="105">
        <f t="shared" si="139"/>
        <v>0.10158845083238346</v>
      </c>
      <c r="W49" s="105">
        <f t="shared" si="139"/>
        <v>0.12260472589051295</v>
      </c>
      <c r="X49" s="105">
        <f t="shared" si="139"/>
        <v>7.4881859180458754E-2</v>
      </c>
      <c r="Y49" s="105">
        <f t="shared" si="139"/>
        <v>0.16287692894923386</v>
      </c>
      <c r="Z49" s="105">
        <f t="shared" ref="Z49:AD54" si="141">IFERROR(Z35/(Z7+Z14+Z21+Z28+Z35),"")</f>
        <v>0.28902185223725285</v>
      </c>
      <c r="AA49" s="105">
        <f t="shared" si="141"/>
        <v>0.16152901776393261</v>
      </c>
      <c r="AB49" s="105">
        <f t="shared" si="141"/>
        <v>0.20930410673529096</v>
      </c>
      <c r="AC49" s="105">
        <f t="shared" si="141"/>
        <v>0.17405300875895802</v>
      </c>
      <c r="AD49" s="105">
        <f t="shared" si="141"/>
        <v>0.23091179776987816</v>
      </c>
      <c r="AE49" s="105">
        <f t="shared" ref="AE49:AJ49" si="142">IFERROR(AE35/(AE7+AE14+AE21+AE28+AE35),"")</f>
        <v>0.17529244637752328</v>
      </c>
      <c r="AF49" s="105">
        <f t="shared" si="142"/>
        <v>0.2115047848159482</v>
      </c>
      <c r="AG49" s="105">
        <f t="shared" si="142"/>
        <v>0.19344262295081968</v>
      </c>
      <c r="AH49" s="105">
        <f t="shared" si="142"/>
        <v>0.1782524862999797</v>
      </c>
      <c r="AI49" s="105">
        <f t="shared" si="142"/>
        <v>0.25876019522952443</v>
      </c>
      <c r="AJ49" s="105">
        <f t="shared" si="142"/>
        <v>0.18574923607494817</v>
      </c>
      <c r="AK49" s="105">
        <f t="shared" ref="AK49:AX49" si="143">IFERROR(AK35/(AK7+AK14+AK21+AK28+AK35),"")</f>
        <v>0.17809101152015452</v>
      </c>
      <c r="AL49" s="105">
        <f t="shared" si="143"/>
        <v>0.23225035221790546</v>
      </c>
      <c r="AM49" s="105">
        <f t="shared" si="143"/>
        <v>0.18001631321370309</v>
      </c>
      <c r="AN49" s="105">
        <f t="shared" si="143"/>
        <v>0.15797821719361319</v>
      </c>
      <c r="AO49" s="105">
        <f t="shared" si="143"/>
        <v>0.13143928672516275</v>
      </c>
      <c r="AP49" s="105">
        <f t="shared" si="143"/>
        <v>0.11861736334405144</v>
      </c>
      <c r="AQ49" s="105">
        <f t="shared" si="143"/>
        <v>0.18510564599930723</v>
      </c>
      <c r="AR49" s="105">
        <f t="shared" si="143"/>
        <v>0.13702395851957805</v>
      </c>
      <c r="AS49" s="105">
        <f t="shared" si="143"/>
        <v>0.13282985339848957</v>
      </c>
      <c r="AT49" s="105">
        <f t="shared" ca="1" si="143"/>
        <v>0.15261458794225127</v>
      </c>
      <c r="AU49" s="105">
        <f t="shared" si="143"/>
        <v>0.10525768262488817</v>
      </c>
      <c r="AV49" s="105">
        <f t="shared" si="143"/>
        <v>0.19411454209553972</v>
      </c>
      <c r="AW49" s="105">
        <f t="shared" si="143"/>
        <v>0.14151759953837276</v>
      </c>
      <c r="AX49" s="105">
        <f t="shared" si="143"/>
        <v>0.19889529183902824</v>
      </c>
      <c r="AY49" s="105">
        <f t="shared" ref="AY49:BE49" si="144">IFERROR(AY35/(AY7+AY14+AY21+AY28+AY35),"")</f>
        <v>8.1005478569126654E-2</v>
      </c>
      <c r="AZ49" s="105">
        <f t="shared" si="144"/>
        <v>0.16074471847969388</v>
      </c>
      <c r="BA49" s="105">
        <f t="shared" si="144"/>
        <v>0.20476523360130491</v>
      </c>
      <c r="BB49" s="105">
        <f t="shared" si="144"/>
        <v>0.23188717067583048</v>
      </c>
      <c r="BC49" s="105">
        <f t="shared" si="144"/>
        <v>0.18235677379274814</v>
      </c>
      <c r="BD49" s="105">
        <f t="shared" si="144"/>
        <v>0.18864135021097048</v>
      </c>
      <c r="BE49" s="105">
        <f t="shared" si="144"/>
        <v>0.17328068443566963</v>
      </c>
      <c r="BF49" s="105">
        <f t="shared" ref="BF49:BN49" si="145">IFERROR(BF35/(BF7+BF14+BF21+BF28+BF35),"")</f>
        <v>0.17058970902279857</v>
      </c>
      <c r="BG49" s="105">
        <f t="shared" si="145"/>
        <v>0.18632155794297037</v>
      </c>
      <c r="BH49" s="105">
        <f t="shared" si="145"/>
        <v>0.27285959349170869</v>
      </c>
      <c r="BI49" s="105">
        <f t="shared" si="145"/>
        <v>0.23867104725986119</v>
      </c>
      <c r="BJ49" s="105">
        <f t="shared" si="145"/>
        <v>0.23800289129438312</v>
      </c>
      <c r="BK49" s="105">
        <f t="shared" si="145"/>
        <v>0.148610369219314</v>
      </c>
      <c r="BL49" s="105">
        <f t="shared" si="145"/>
        <v>0.13037046169019292</v>
      </c>
      <c r="BM49" s="105">
        <f t="shared" si="145"/>
        <v>0.25396531277794249</v>
      </c>
      <c r="BN49" s="105">
        <f t="shared" si="145"/>
        <v>0.15126659545246451</v>
      </c>
      <c r="BO49" s="105">
        <f t="shared" ref="BO49:CK49" si="146">IFERROR(BO35/(BO7+BO14+BO21+BO28+BO35),"")</f>
        <v>0.1320258742880705</v>
      </c>
      <c r="BP49" s="105">
        <f t="shared" si="146"/>
        <v>0.1554762575515698</v>
      </c>
      <c r="BQ49" s="105">
        <f t="shared" si="146"/>
        <v>0.17261637719242026</v>
      </c>
      <c r="BR49" s="105">
        <f t="shared" si="146"/>
        <v>0.10865507417231555</v>
      </c>
      <c r="BS49" s="105">
        <f t="shared" si="146"/>
        <v>0.17507541682472588</v>
      </c>
      <c r="BT49" s="105">
        <f t="shared" si="146"/>
        <v>0.17950712500620644</v>
      </c>
      <c r="BU49" s="105">
        <f t="shared" si="146"/>
        <v>0.10997442455242967</v>
      </c>
      <c r="BV49" s="105">
        <f t="shared" si="146"/>
        <v>0.11979646444707637</v>
      </c>
      <c r="BW49" s="105">
        <f t="shared" si="146"/>
        <v>0.14566415549685288</v>
      </c>
      <c r="BX49" s="105">
        <f t="shared" si="146"/>
        <v>0.1439182104159385</v>
      </c>
      <c r="BY49" s="105">
        <f t="shared" si="146"/>
        <v>0.11386345958236103</v>
      </c>
      <c r="BZ49" s="105">
        <f t="shared" si="146"/>
        <v>0.13004763258922225</v>
      </c>
      <c r="CA49" s="105">
        <f t="shared" si="146"/>
        <v>0.17843644835619984</v>
      </c>
      <c r="CB49" s="105">
        <f t="shared" si="146"/>
        <v>0.14752648223092063</v>
      </c>
      <c r="CC49" s="105">
        <f t="shared" si="146"/>
        <v>0.11641956184996681</v>
      </c>
      <c r="CD49" s="105">
        <f t="shared" si="146"/>
        <v>0.11694864616644352</v>
      </c>
      <c r="CE49" s="105">
        <f t="shared" si="146"/>
        <v>0.21540251120462553</v>
      </c>
      <c r="CF49" s="105">
        <f t="shared" si="146"/>
        <v>0.18587807433890155</v>
      </c>
      <c r="CG49" s="105">
        <f t="shared" si="146"/>
        <v>0.11744281045751634</v>
      </c>
      <c r="CH49" s="105">
        <f t="shared" si="146"/>
        <v>0.11574697173620457</v>
      </c>
      <c r="CI49" s="105">
        <f t="shared" si="146"/>
        <v>0.16100740583723055</v>
      </c>
      <c r="CJ49" s="105">
        <f t="shared" si="146"/>
        <v>0.11528676310242059</v>
      </c>
      <c r="CK49" s="105">
        <f t="shared" si="146"/>
        <v>0.13337829862574824</v>
      </c>
      <c r="CL49" s="105">
        <f t="shared" ref="CL49:CM49" si="147">IFERROR(CL35/(CL7+CL14+CL21+CL28+CL35),"")</f>
        <v>0.15017130620985011</v>
      </c>
      <c r="CM49" s="105">
        <f t="shared" si="147"/>
        <v>0.21924990245805698</v>
      </c>
      <c r="CN49" s="105">
        <f t="shared" ref="CN49:CO49" si="148">IFERROR(CN35/(CN7+CN14+CN21+CN28+CN35),"")</f>
        <v>0.18387290768768166</v>
      </c>
      <c r="CO49" s="105">
        <f t="shared" si="148"/>
        <v>0.18664496650627418</v>
      </c>
      <c r="CP49" s="105">
        <f t="shared" ref="CP49:CQ49" si="149">IFERROR(CP35/(CP7+CP14+CP21+CP28+CP35),"")</f>
        <v>8.5309011393716189E-2</v>
      </c>
      <c r="CQ49" s="105">
        <f t="shared" si="149"/>
        <v>0.14120641499234166</v>
      </c>
      <c r="CR49" s="105">
        <f t="shared" ref="CR49:CS49" si="150">IFERROR(CR35/(CR7+CR14+CR21+CR28+CR35),"")</f>
        <v>0.1565267977781114</v>
      </c>
      <c r="CS49" s="105">
        <f t="shared" si="150"/>
        <v>0.14935903806022061</v>
      </c>
      <c r="CT49" s="105">
        <f t="shared" ref="CT49:CU49" si="151">IFERROR(CT35/(CT7+CT14+CT21+CT28+CT35),"")</f>
        <v>0.15429778509521294</v>
      </c>
      <c r="CU49" s="105">
        <f t="shared" si="151"/>
        <v>0.12847703464947624</v>
      </c>
      <c r="CV49" s="105">
        <f t="shared" ref="CV49:CW49" si="152">IFERROR(CV35/(CV7+CV14+CV21+CV28+CV35),"")</f>
        <v>0.12444372334507695</v>
      </c>
      <c r="CW49" s="105">
        <f t="shared" si="152"/>
        <v>0.13798090830199594</v>
      </c>
      <c r="CX49" s="105">
        <f t="shared" ref="CX49" si="153">IFERROR(CX35/(CX7+CX14+CX21+CX28+CX35),"")</f>
        <v>0.15986103418760383</v>
      </c>
      <c r="CY49" s="475">
        <v>0.15986103418760383</v>
      </c>
      <c r="CZ49" s="475"/>
      <c r="DA49" s="64">
        <f t="shared" ref="DA49:DA54" ca="1" si="154">DA35/(DA7+DA14+DA21+DA28+DA35)</f>
        <v>0.13926714604417806</v>
      </c>
      <c r="EF49" s="5"/>
      <c r="EG49" s="53"/>
      <c r="EH49" s="5"/>
      <c r="EI49" s="53"/>
      <c r="EJ49" s="53"/>
      <c r="EK49" s="53"/>
    </row>
    <row r="50" spans="1:142" ht="18" customHeight="1" x14ac:dyDescent="0.2">
      <c r="B50" s="67" t="s">
        <v>15</v>
      </c>
      <c r="C50" s="105">
        <f t="shared" si="137"/>
        <v>0.10667091227511542</v>
      </c>
      <c r="D50" s="105">
        <f t="shared" si="138"/>
        <v>0.1145290047897818</v>
      </c>
      <c r="E50" s="105">
        <f t="shared" si="138"/>
        <v>0.18319067196872682</v>
      </c>
      <c r="F50" s="105">
        <f t="shared" si="138"/>
        <v>0.1145522871582221</v>
      </c>
      <c r="G50" s="105">
        <f t="shared" si="138"/>
        <v>0.14102023608768971</v>
      </c>
      <c r="H50" s="105">
        <f t="shared" si="138"/>
        <v>7.0789809874502146E-2</v>
      </c>
      <c r="I50" s="105">
        <f t="shared" ref="I50:Y50" si="155">IFERROR(I36/(I8+I15+I22+I29+I36),"")</f>
        <v>0.11660873098279988</v>
      </c>
      <c r="J50" s="105">
        <f t="shared" si="155"/>
        <v>8.6821218523382634E-2</v>
      </c>
      <c r="K50" s="105">
        <f t="shared" si="155"/>
        <v>0.10864238779374095</v>
      </c>
      <c r="L50" s="105">
        <f t="shared" si="155"/>
        <v>6.059085492065483E-2</v>
      </c>
      <c r="M50" s="105">
        <f t="shared" si="155"/>
        <v>7.6536655094956094E-2</v>
      </c>
      <c r="N50" s="105">
        <f t="shared" si="155"/>
        <v>6.0678642714570859E-2</v>
      </c>
      <c r="O50" s="105">
        <f t="shared" ref="O50:T50" si="156">IFERROR(O36/(O8+O15+O22+O29+O36),"")</f>
        <v>0.14270500532481364</v>
      </c>
      <c r="P50" s="105">
        <f t="shared" si="156"/>
        <v>0.19545790499227306</v>
      </c>
      <c r="Q50" s="105">
        <f t="shared" si="156"/>
        <v>0.23130034522439585</v>
      </c>
      <c r="R50" s="105">
        <f t="shared" si="156"/>
        <v>0.12974976830398516</v>
      </c>
      <c r="S50" s="105">
        <f t="shared" si="156"/>
        <v>9.6421636615811379E-2</v>
      </c>
      <c r="T50" s="105">
        <f t="shared" si="156"/>
        <v>0.12429504718298062</v>
      </c>
      <c r="U50" s="105">
        <f t="shared" si="155"/>
        <v>9.3851944792973652E-2</v>
      </c>
      <c r="V50" s="105">
        <f t="shared" si="155"/>
        <v>0.11955972151997199</v>
      </c>
      <c r="W50" s="105">
        <f t="shared" si="155"/>
        <v>0.12257739743267053</v>
      </c>
      <c r="X50" s="105">
        <f t="shared" si="155"/>
        <v>0.12110166059133252</v>
      </c>
      <c r="Y50" s="105">
        <f t="shared" si="155"/>
        <v>8.2747207281754234E-2</v>
      </c>
      <c r="Z50" s="105">
        <f t="shared" si="141"/>
        <v>0.32582244254168546</v>
      </c>
      <c r="AA50" s="105">
        <f t="shared" si="141"/>
        <v>0.40592422172693937</v>
      </c>
      <c r="AB50" s="105">
        <f t="shared" si="141"/>
        <v>0.2390990470690153</v>
      </c>
      <c r="AC50" s="105">
        <f t="shared" si="141"/>
        <v>0.26676540771825885</v>
      </c>
      <c r="AD50" s="105">
        <f t="shared" si="141"/>
        <v>0.32808319450754708</v>
      </c>
      <c r="AE50" s="105">
        <f t="shared" ref="AE50:AJ50" si="157">IFERROR(AE36/(AE8+AE15+AE22+AE29+AE36),"")</f>
        <v>0.16595223515003063</v>
      </c>
      <c r="AF50" s="105">
        <f t="shared" si="157"/>
        <v>0.26185736034664481</v>
      </c>
      <c r="AG50" s="105">
        <f t="shared" si="157"/>
        <v>0.29972655905442358</v>
      </c>
      <c r="AH50" s="105">
        <f t="shared" si="157"/>
        <v>0.36127614551965492</v>
      </c>
      <c r="AI50" s="105">
        <f t="shared" si="157"/>
        <v>0.34479096263396736</v>
      </c>
      <c r="AJ50" s="105">
        <f t="shared" si="157"/>
        <v>0.24504014026021961</v>
      </c>
      <c r="AK50" s="105">
        <f t="shared" ref="AK50:AX50" si="158">IFERROR(AK36/(AK8+AK15+AK22+AK29+AK36),"")</f>
        <v>0.27577577577577578</v>
      </c>
      <c r="AL50" s="105">
        <f t="shared" si="158"/>
        <v>0.28692128631778602</v>
      </c>
      <c r="AM50" s="105">
        <f t="shared" si="158"/>
        <v>0.51617296561116788</v>
      </c>
      <c r="AN50" s="105">
        <f t="shared" si="158"/>
        <v>0.35221238938053095</v>
      </c>
      <c r="AO50" s="105">
        <f t="shared" si="158"/>
        <v>0.20910075839653305</v>
      </c>
      <c r="AP50" s="105">
        <f t="shared" si="158"/>
        <v>0.14598417241959927</v>
      </c>
      <c r="AQ50" s="105">
        <f t="shared" si="158"/>
        <v>0.17524530900327079</v>
      </c>
      <c r="AR50" s="105">
        <f t="shared" si="158"/>
        <v>0.23067509687946156</v>
      </c>
      <c r="AS50" s="105">
        <f t="shared" si="158"/>
        <v>0.14701767773114588</v>
      </c>
      <c r="AT50" s="105">
        <f t="shared" ca="1" si="158"/>
        <v>0.19211309523809525</v>
      </c>
      <c r="AU50" s="105">
        <f t="shared" si="158"/>
        <v>0.19898697539797394</v>
      </c>
      <c r="AV50" s="105">
        <f t="shared" si="158"/>
        <v>0.22518518518518518</v>
      </c>
      <c r="AW50" s="105">
        <f t="shared" si="158"/>
        <v>0.20508613617719443</v>
      </c>
      <c r="AX50" s="105">
        <f t="shared" si="158"/>
        <v>0.36449332285938729</v>
      </c>
      <c r="AY50" s="105">
        <f t="shared" ref="AY50:BE50" si="159">IFERROR(AY36/(AY8+AY15+AY22+AY29+AY36),"")</f>
        <v>0.23353021353930031</v>
      </c>
      <c r="AZ50" s="105">
        <f t="shared" si="159"/>
        <v>0.19658119658119658</v>
      </c>
      <c r="BA50" s="105">
        <f t="shared" si="159"/>
        <v>0.14387170675830468</v>
      </c>
      <c r="BB50" s="105">
        <f t="shared" si="159"/>
        <v>0.2273071677526898</v>
      </c>
      <c r="BC50" s="105">
        <f t="shared" si="159"/>
        <v>0.22868217054263565</v>
      </c>
      <c r="BD50" s="105">
        <f t="shared" si="159"/>
        <v>0.36730470770822554</v>
      </c>
      <c r="BE50" s="105">
        <f t="shared" si="159"/>
        <v>0.24515661778019193</v>
      </c>
      <c r="BF50" s="105">
        <f t="shared" ref="BF50:BN50" si="160">IFERROR(BF36/(BF8+BF15+BF22+BF29+BF36),"")</f>
        <v>0.22682382924498248</v>
      </c>
      <c r="BG50" s="105">
        <f t="shared" si="160"/>
        <v>0.25061462814996927</v>
      </c>
      <c r="BH50" s="105">
        <f t="shared" si="160"/>
        <v>0.19405070872429628</v>
      </c>
      <c r="BI50" s="105">
        <f t="shared" si="160"/>
        <v>0.36449985158800829</v>
      </c>
      <c r="BJ50" s="105">
        <f t="shared" si="160"/>
        <v>0.39009661835748793</v>
      </c>
      <c r="BK50" s="105">
        <f t="shared" si="160"/>
        <v>0.34869617950272891</v>
      </c>
      <c r="BL50" s="105">
        <f t="shared" si="160"/>
        <v>0.74734811957569913</v>
      </c>
      <c r="BM50" s="105">
        <f t="shared" si="160"/>
        <v>0.39104829210836278</v>
      </c>
      <c r="BN50" s="105">
        <f t="shared" si="160"/>
        <v>0.14464023494860501</v>
      </c>
      <c r="BO50" s="105">
        <f t="shared" ref="BO50:CK50" si="161">IFERROR(BO36/(BO8+BO15+BO22+BO29+BO36),"")</f>
        <v>8.09884747170595E-2</v>
      </c>
      <c r="BP50" s="105">
        <f t="shared" si="161"/>
        <v>8.0968392737054473E-2</v>
      </c>
      <c r="BQ50" s="105">
        <f t="shared" si="161"/>
        <v>0.30491111780656827</v>
      </c>
      <c r="BR50" s="105">
        <f t="shared" si="161"/>
        <v>0.14316505955757233</v>
      </c>
      <c r="BS50" s="105">
        <f t="shared" si="161"/>
        <v>0.26369680851063831</v>
      </c>
      <c r="BT50" s="105">
        <f t="shared" si="161"/>
        <v>0.2755392273050486</v>
      </c>
      <c r="BU50" s="105">
        <f t="shared" si="161"/>
        <v>0.34324682705057774</v>
      </c>
      <c r="BV50" s="105">
        <f t="shared" si="161"/>
        <v>0.3462563605524594</v>
      </c>
      <c r="BW50" s="105">
        <f t="shared" si="161"/>
        <v>0.49209833187006147</v>
      </c>
      <c r="BX50" s="105">
        <f t="shared" si="161"/>
        <v>0.30127659574468085</v>
      </c>
      <c r="BY50" s="105">
        <f t="shared" si="161"/>
        <v>0.32897196261682243</v>
      </c>
      <c r="BZ50" s="105">
        <f t="shared" si="161"/>
        <v>0.182231360242398</v>
      </c>
      <c r="CA50" s="105">
        <f t="shared" si="161"/>
        <v>0.21264464195874561</v>
      </c>
      <c r="CB50" s="105">
        <f t="shared" si="161"/>
        <v>0.2813067150635209</v>
      </c>
      <c r="CC50" s="105">
        <f t="shared" si="161"/>
        <v>0.20163341812826349</v>
      </c>
      <c r="CD50" s="105">
        <f t="shared" si="161"/>
        <v>0.21698365925529065</v>
      </c>
      <c r="CE50" s="105">
        <f t="shared" si="161"/>
        <v>0.28716036228023439</v>
      </c>
      <c r="CF50" s="105">
        <f t="shared" si="161"/>
        <v>0.25028100412139376</v>
      </c>
      <c r="CG50" s="105">
        <f t="shared" si="161"/>
        <v>0.24917491749174916</v>
      </c>
      <c r="CH50" s="105">
        <f t="shared" si="161"/>
        <v>0.25083056478405313</v>
      </c>
      <c r="CI50" s="105">
        <f t="shared" si="161"/>
        <v>0.31175990200081666</v>
      </c>
      <c r="CJ50" s="105">
        <f t="shared" si="161"/>
        <v>0.21908602150537634</v>
      </c>
      <c r="CK50" s="105">
        <f t="shared" si="161"/>
        <v>0.28277428838701058</v>
      </c>
      <c r="CL50" s="105">
        <f t="shared" ref="CL50:CM50" si="162">IFERROR(CL36/(CL8+CL15+CL22+CL29+CL36),"")</f>
        <v>0.12030180243118625</v>
      </c>
      <c r="CM50" s="105">
        <f t="shared" si="162"/>
        <v>0.14580135935101951</v>
      </c>
      <c r="CN50" s="105">
        <f t="shared" ref="CN50:CO50" si="163">IFERROR(CN36/(CN8+CN15+CN22+CN29+CN36),"")</f>
        <v>0.27857025741924907</v>
      </c>
      <c r="CO50" s="105">
        <f t="shared" si="163"/>
        <v>0.19877271086511852</v>
      </c>
      <c r="CP50" s="105">
        <f t="shared" ref="CP50:CQ50" si="164">IFERROR(CP36/(CP8+CP15+CP22+CP29+CP36),"")</f>
        <v>0.32363420427553447</v>
      </c>
      <c r="CQ50" s="105">
        <f t="shared" si="164"/>
        <v>0.28557799332167277</v>
      </c>
      <c r="CR50" s="105">
        <f t="shared" ref="CR50:CS50" si="165">IFERROR(CR36/(CR8+CR15+CR22+CR29+CR36),"")</f>
        <v>0.10815273477812178</v>
      </c>
      <c r="CS50" s="105">
        <f t="shared" si="165"/>
        <v>0.26773142797099925</v>
      </c>
      <c r="CT50" s="105">
        <f t="shared" ref="CT50:CU50" si="166">IFERROR(CT36/(CT8+CT15+CT22+CT29+CT36),"")</f>
        <v>0.23204847234755704</v>
      </c>
      <c r="CU50" s="105">
        <f t="shared" si="166"/>
        <v>0.15441797600946106</v>
      </c>
      <c r="CV50" s="105">
        <f t="shared" ref="CV50:CW50" si="167">IFERROR(CV36/(CV8+CV15+CV22+CV29+CV36),"")</f>
        <v>0.16591056383668179</v>
      </c>
      <c r="CW50" s="105">
        <f t="shared" si="167"/>
        <v>0.17716535433070865</v>
      </c>
      <c r="CX50" s="105">
        <f t="shared" ref="CX50" si="168">IFERROR(CX36/(CX8+CX15+CX22+CX29+CX36),"")</f>
        <v>0.24496303812146689</v>
      </c>
      <c r="CY50" s="475">
        <v>0.24496303812146689</v>
      </c>
      <c r="CZ50" s="475"/>
      <c r="DA50" s="64">
        <f t="shared" ca="1" si="154"/>
        <v>0.22356279056701828</v>
      </c>
      <c r="EG50" s="35"/>
      <c r="EH50" s="35"/>
      <c r="EI50" s="35"/>
      <c r="EJ50" s="35"/>
      <c r="EK50" s="35"/>
      <c r="EL50" s="35"/>
    </row>
    <row r="51" spans="1:142" ht="18" customHeight="1" x14ac:dyDescent="0.2">
      <c r="B51" s="74" t="s">
        <v>27</v>
      </c>
      <c r="C51" s="105">
        <f t="shared" si="137"/>
        <v>8.6264435427720818E-2</v>
      </c>
      <c r="D51" s="105">
        <f t="shared" si="138"/>
        <v>0.12173702868192073</v>
      </c>
      <c r="E51" s="105">
        <f t="shared" si="138"/>
        <v>0.13848469643753136</v>
      </c>
      <c r="F51" s="105">
        <f t="shared" si="138"/>
        <v>5.5673758865248224E-2</v>
      </c>
      <c r="G51" s="105">
        <f t="shared" si="138"/>
        <v>0.18589576036384547</v>
      </c>
      <c r="H51" s="105">
        <f t="shared" si="138"/>
        <v>0.14107507371286007</v>
      </c>
      <c r="I51" s="105">
        <f t="shared" ref="I51:Y51" si="169">IFERROR(I37/(I9+I16+I23+I30+I37),"")</f>
        <v>0.19575289575289576</v>
      </c>
      <c r="J51" s="105">
        <f t="shared" si="169"/>
        <v>0.21119721038357225</v>
      </c>
      <c r="K51" s="105">
        <f t="shared" si="169"/>
        <v>0.12646991007608946</v>
      </c>
      <c r="L51" s="105">
        <f t="shared" si="169"/>
        <v>0.22679127725856699</v>
      </c>
      <c r="M51" s="105">
        <f t="shared" si="169"/>
        <v>7.9371715241280463E-2</v>
      </c>
      <c r="N51" s="105">
        <f t="shared" si="169"/>
        <v>0.19417539916035834</v>
      </c>
      <c r="O51" s="105">
        <f t="shared" ref="O51:T51" si="170">IFERROR(O37/(O9+O16+O23+O30+O37),"")</f>
        <v>0.27087867669921023</v>
      </c>
      <c r="P51" s="105">
        <f t="shared" si="170"/>
        <v>0.24927821984367299</v>
      </c>
      <c r="Q51" s="105">
        <f t="shared" si="170"/>
        <v>8.9200922534255864E-2</v>
      </c>
      <c r="R51" s="105">
        <f t="shared" si="170"/>
        <v>0.24479247428541892</v>
      </c>
      <c r="S51" s="105">
        <f t="shared" si="170"/>
        <v>0.1093632016108734</v>
      </c>
      <c r="T51" s="105">
        <f t="shared" si="170"/>
        <v>0.15475749722325063</v>
      </c>
      <c r="U51" s="105">
        <f t="shared" si="169"/>
        <v>0.2487000064197214</v>
      </c>
      <c r="V51" s="105">
        <f t="shared" si="169"/>
        <v>0.29720601780779859</v>
      </c>
      <c r="W51" s="105">
        <f t="shared" si="169"/>
        <v>0.18763760906792792</v>
      </c>
      <c r="X51" s="105">
        <f t="shared" si="169"/>
        <v>0.16118200134318333</v>
      </c>
      <c r="Y51" s="105">
        <f t="shared" si="169"/>
        <v>0.21388667198723066</v>
      </c>
      <c r="Z51" s="105">
        <f t="shared" si="141"/>
        <v>0.36312104034678228</v>
      </c>
      <c r="AA51" s="105">
        <f t="shared" si="141"/>
        <v>0.16880172316063938</v>
      </c>
      <c r="AB51" s="105">
        <f t="shared" si="141"/>
        <v>0.26992215145081389</v>
      </c>
      <c r="AC51" s="105">
        <f t="shared" si="141"/>
        <v>0.26918032786885243</v>
      </c>
      <c r="AD51" s="105">
        <f t="shared" si="141"/>
        <v>0.37532070861331707</v>
      </c>
      <c r="AE51" s="105">
        <f t="shared" ref="AE51:AJ51" si="171">IFERROR(AE37/(AE9+AE16+AE23+AE30+AE37),"")</f>
        <v>0.25292397660818716</v>
      </c>
      <c r="AF51" s="105">
        <f t="shared" si="171"/>
        <v>0.18452559114037714</v>
      </c>
      <c r="AG51" s="105">
        <f t="shared" si="171"/>
        <v>4.7334754797441363E-2</v>
      </c>
      <c r="AH51" s="105">
        <f t="shared" si="171"/>
        <v>0.17768461786520479</v>
      </c>
      <c r="AI51" s="105">
        <f t="shared" si="171"/>
        <v>0.18763188745603751</v>
      </c>
      <c r="AJ51" s="105">
        <f t="shared" si="171"/>
        <v>0.2022779542218815</v>
      </c>
      <c r="AK51" s="105">
        <f t="shared" ref="AK51:AX51" si="172">IFERROR(AK37/(AK9+AK16+AK23+AK30+AK37),"")</f>
        <v>0.13559693318729463</v>
      </c>
      <c r="AL51" s="105">
        <f t="shared" si="172"/>
        <v>0.21897448600445876</v>
      </c>
      <c r="AM51" s="105">
        <f t="shared" si="172"/>
        <v>0.4712005551700208</v>
      </c>
      <c r="AN51" s="105">
        <f t="shared" si="172"/>
        <v>0.10371819960861056</v>
      </c>
      <c r="AO51" s="105">
        <f t="shared" si="172"/>
        <v>0.20117806977797917</v>
      </c>
      <c r="AP51" s="105">
        <f t="shared" si="172"/>
        <v>0.3744336569579288</v>
      </c>
      <c r="AQ51" s="105">
        <f t="shared" si="172"/>
        <v>0.379746835443038</v>
      </c>
      <c r="AR51" s="105">
        <f t="shared" si="172"/>
        <v>0.26562842728668568</v>
      </c>
      <c r="AS51" s="105">
        <f t="shared" si="172"/>
        <v>0.20994907951429689</v>
      </c>
      <c r="AT51" s="105">
        <f t="shared" ca="1" si="172"/>
        <v>0.15807962529274006</v>
      </c>
      <c r="AU51" s="105">
        <f t="shared" si="172"/>
        <v>0.22402292860865033</v>
      </c>
      <c r="AV51" s="105">
        <f t="shared" si="172"/>
        <v>0.17785932721712538</v>
      </c>
      <c r="AW51" s="105">
        <f t="shared" si="172"/>
        <v>0.18602728400165358</v>
      </c>
      <c r="AX51" s="105">
        <f t="shared" si="172"/>
        <v>0.15132408575031525</v>
      </c>
      <c r="AY51" s="105">
        <f t="shared" ref="AY51:BE51" si="173">IFERROR(AY37/(AY9+AY16+AY23+AY30+AY37),"")</f>
        <v>7.7546549835706469E-2</v>
      </c>
      <c r="AZ51" s="105">
        <f t="shared" si="173"/>
        <v>0.17043253712072304</v>
      </c>
      <c r="BA51" s="105">
        <f t="shared" si="173"/>
        <v>0.24989570296203586</v>
      </c>
      <c r="BB51" s="105">
        <f t="shared" si="173"/>
        <v>0.12742585133650677</v>
      </c>
      <c r="BC51" s="105">
        <f t="shared" si="173"/>
        <v>5.6644880174291937E-2</v>
      </c>
      <c r="BD51" s="105">
        <f t="shared" si="173"/>
        <v>8.5962505715592136E-2</v>
      </c>
      <c r="BE51" s="105">
        <f t="shared" si="173"/>
        <v>0.26775956284153007</v>
      </c>
      <c r="BF51" s="105">
        <f t="shared" ref="BF51:BN51" si="174">IFERROR(BF37/(BF9+BF16+BF23+BF30+BF37),"")</f>
        <v>7.9525372380711945E-2</v>
      </c>
      <c r="BG51" s="105">
        <f t="shared" si="174"/>
        <v>0.17293455729937815</v>
      </c>
      <c r="BH51" s="105">
        <f t="shared" si="174"/>
        <v>0.25252825698988696</v>
      </c>
      <c r="BI51" s="105">
        <f t="shared" si="174"/>
        <v>0.14160839160839161</v>
      </c>
      <c r="BJ51" s="105">
        <f t="shared" si="174"/>
        <v>0.10811884334286623</v>
      </c>
      <c r="BK51" s="105">
        <f t="shared" si="174"/>
        <v>0.20977011494252873</v>
      </c>
      <c r="BL51" s="105">
        <f t="shared" si="174"/>
        <v>2.5884383088869714E-2</v>
      </c>
      <c r="BM51" s="105">
        <f t="shared" si="174"/>
        <v>0.10336964783379782</v>
      </c>
      <c r="BN51" s="105">
        <f t="shared" si="174"/>
        <v>0.14864710583399932</v>
      </c>
      <c r="BO51" s="105">
        <f t="shared" ref="BO51:CK51" si="175">IFERROR(BO37/(BO9+BO16+BO23+BO30+BO37),"")</f>
        <v>0.11742912371134021</v>
      </c>
      <c r="BP51" s="105">
        <f t="shared" si="175"/>
        <v>3.5343035343035345E-2</v>
      </c>
      <c r="BQ51" s="105">
        <f t="shared" si="175"/>
        <v>8.0681818181818188E-2</v>
      </c>
      <c r="BR51" s="105">
        <f t="shared" si="175"/>
        <v>0.38682177426516295</v>
      </c>
      <c r="BS51" s="105">
        <f t="shared" si="175"/>
        <v>0.21893491124260356</v>
      </c>
      <c r="BT51" s="105">
        <f t="shared" si="175"/>
        <v>0.13885317562355362</v>
      </c>
      <c r="BU51" s="105">
        <f t="shared" si="175"/>
        <v>0.23710762331838564</v>
      </c>
      <c r="BV51" s="105">
        <f t="shared" si="175"/>
        <v>6.8789084707220005E-2</v>
      </c>
      <c r="BW51" s="105">
        <f t="shared" si="175"/>
        <v>9.8155467720685105E-2</v>
      </c>
      <c r="BX51" s="105">
        <f t="shared" si="175"/>
        <v>0.24896265560165975</v>
      </c>
      <c r="BY51" s="105">
        <f t="shared" si="175"/>
        <v>9.4867807153965783E-2</v>
      </c>
      <c r="BZ51" s="105">
        <f t="shared" si="175"/>
        <v>0.12944983818770225</v>
      </c>
      <c r="CA51" s="105">
        <f t="shared" si="175"/>
        <v>0.23136780217879993</v>
      </c>
      <c r="CB51" s="105">
        <f t="shared" si="175"/>
        <v>0.2036317500594719</v>
      </c>
      <c r="CC51" s="105">
        <f t="shared" si="175"/>
        <v>2.7059937762143149E-3</v>
      </c>
      <c r="CD51" s="105">
        <f t="shared" si="175"/>
        <v>0.10263991552270327</v>
      </c>
      <c r="CE51" s="105">
        <f t="shared" si="175"/>
        <v>8.0103359173126609E-2</v>
      </c>
      <c r="CF51" s="105">
        <f t="shared" si="175"/>
        <v>2.5893958076448828E-2</v>
      </c>
      <c r="CG51" s="105">
        <f t="shared" si="175"/>
        <v>8.3892617449664433E-2</v>
      </c>
      <c r="CH51" s="105">
        <f t="shared" si="175"/>
        <v>8.3892617449664433E-2</v>
      </c>
      <c r="CI51" s="105">
        <f t="shared" si="175"/>
        <v>8.0097087378640783E-2</v>
      </c>
      <c r="CJ51" s="105">
        <f t="shared" si="175"/>
        <v>0.19277108433734941</v>
      </c>
      <c r="CK51" s="105">
        <f t="shared" si="175"/>
        <v>0.20513387917680903</v>
      </c>
      <c r="CL51" s="105">
        <f t="shared" ref="CL51:CM51" si="176">IFERROR(CL37/(CL9+CL16+CL23+CL30+CL37),"")</f>
        <v>0.10148849797023005</v>
      </c>
      <c r="CM51" s="105">
        <f t="shared" si="176"/>
        <v>0.40552995391705071</v>
      </c>
      <c r="CN51" s="105">
        <f t="shared" ref="CN51:CO51" si="177">IFERROR(CN37/(CN9+CN16+CN23+CN30+CN37),"")</f>
        <v>0.20945454545454545</v>
      </c>
      <c r="CO51" s="105">
        <f t="shared" si="177"/>
        <v>0.30392570704938793</v>
      </c>
      <c r="CP51" s="105">
        <f t="shared" ref="CP51:CQ51" si="178">IFERROR(CP37/(CP9+CP16+CP23+CP30+CP37),"")</f>
        <v>0.22913256955810146</v>
      </c>
      <c r="CQ51" s="105">
        <f t="shared" si="178"/>
        <v>0.23076923076923078</v>
      </c>
      <c r="CR51" s="105">
        <f t="shared" ref="CR51:CS51" si="179">IFERROR(CR37/(CR9+CR16+CR23+CR30+CR37),"")</f>
        <v>0.44692737430167595</v>
      </c>
      <c r="CS51" s="105">
        <f t="shared" si="179"/>
        <v>0.33717579250720459</v>
      </c>
      <c r="CT51" s="105">
        <f t="shared" ref="CT51:CU51" si="180">IFERROR(CT37/(CT9+CT16+CT23+CT30+CT37),"")</f>
        <v>0.30815709969788518</v>
      </c>
      <c r="CU51" s="105">
        <f t="shared" si="180"/>
        <v>0</v>
      </c>
      <c r="CV51" s="105">
        <f t="shared" ref="CV51:CW51" si="181">IFERROR(CV37/(CV9+CV16+CV23+CV30+CV37),"")</f>
        <v>0.53846153846153844</v>
      </c>
      <c r="CW51" s="105">
        <f t="shared" si="181"/>
        <v>0.13953488372093023</v>
      </c>
      <c r="CX51" s="105">
        <f t="shared" ref="CX51" si="182">IFERROR(CX37/(CX9+CX16+CX23+CX30+CX37),"")</f>
        <v>0.17060240963855422</v>
      </c>
      <c r="CY51" s="475">
        <v>0.17060240963855422</v>
      </c>
      <c r="CZ51" s="475"/>
      <c r="DA51" s="64">
        <f t="shared" ca="1" si="154"/>
        <v>0.26862495783273216</v>
      </c>
      <c r="EG51" s="35"/>
      <c r="EH51" s="35"/>
      <c r="EI51" s="35"/>
      <c r="EJ51" s="35"/>
      <c r="EK51" s="35"/>
      <c r="EL51" s="35"/>
    </row>
    <row r="52" spans="1:142" ht="18" customHeight="1" x14ac:dyDescent="0.2">
      <c r="B52" s="74" t="s">
        <v>76</v>
      </c>
      <c r="C52" s="105">
        <f t="shared" si="137"/>
        <v>0.14068264555694007</v>
      </c>
      <c r="D52" s="105">
        <f t="shared" si="138"/>
        <v>4.7416206216683299E-2</v>
      </c>
      <c r="E52" s="105">
        <f t="shared" si="138"/>
        <v>5.6933577492924922E-2</v>
      </c>
      <c r="F52" s="105">
        <f t="shared" si="138"/>
        <v>0.12764531264962176</v>
      </c>
      <c r="G52" s="105">
        <f t="shared" si="138"/>
        <v>6.9124423963133647E-2</v>
      </c>
      <c r="H52" s="105">
        <f t="shared" si="138"/>
        <v>0.13168456448638682</v>
      </c>
      <c r="I52" s="105">
        <f t="shared" ref="I52:Y52" si="183">IFERROR(I38/(I10+I17+I24+I31+I38),"")</f>
        <v>0.18148854961832062</v>
      </c>
      <c r="J52" s="105">
        <f t="shared" si="183"/>
        <v>4.7989062321977895E-2</v>
      </c>
      <c r="K52" s="105">
        <f t="shared" si="183"/>
        <v>0.1938210378032072</v>
      </c>
      <c r="L52" s="105">
        <f t="shared" si="183"/>
        <v>0.15031978240094096</v>
      </c>
      <c r="M52" s="105">
        <f t="shared" si="183"/>
        <v>0.10558099542082425</v>
      </c>
      <c r="N52" s="105">
        <f t="shared" si="183"/>
        <v>8.0837242872609169E-2</v>
      </c>
      <c r="O52" s="105">
        <f t="shared" ref="O52:T52" si="184">IFERROR(O38/(O10+O17+O24+O31+O38),"")</f>
        <v>0.12898677230913852</v>
      </c>
      <c r="P52" s="105">
        <f t="shared" si="184"/>
        <v>3.525810197403146E-2</v>
      </c>
      <c r="Q52" s="105">
        <f t="shared" si="184"/>
        <v>3.9447429009976977E-2</v>
      </c>
      <c r="R52" s="105">
        <f t="shared" si="184"/>
        <v>6.7082123397174453E-2</v>
      </c>
      <c r="S52" s="105">
        <f t="shared" si="184"/>
        <v>0.17183203270159791</v>
      </c>
      <c r="T52" s="105">
        <f t="shared" si="184"/>
        <v>0.11937760394524276</v>
      </c>
      <c r="U52" s="105">
        <f t="shared" si="183"/>
        <v>0.10722100656455143</v>
      </c>
      <c r="V52" s="105">
        <f t="shared" si="183"/>
        <v>0.25375642687251648</v>
      </c>
      <c r="W52" s="105">
        <f t="shared" si="183"/>
        <v>0.12998678996036989</v>
      </c>
      <c r="X52" s="105">
        <f t="shared" si="183"/>
        <v>0.17219519849364506</v>
      </c>
      <c r="Y52" s="105">
        <f t="shared" si="183"/>
        <v>0.13568985176738882</v>
      </c>
      <c r="Z52" s="105">
        <f t="shared" si="141"/>
        <v>0.1551347414420976</v>
      </c>
      <c r="AA52" s="105">
        <f t="shared" si="141"/>
        <v>4.8930772018847407E-2</v>
      </c>
      <c r="AB52" s="105">
        <f t="shared" si="141"/>
        <v>4.8363021196138917E-2</v>
      </c>
      <c r="AC52" s="105">
        <f t="shared" si="141"/>
        <v>0.18084393837910248</v>
      </c>
      <c r="AD52" s="105">
        <f t="shared" si="141"/>
        <v>1.354062186559679E-2</v>
      </c>
      <c r="AE52" s="105">
        <f t="shared" ref="AE52:AJ52" si="185">IFERROR(AE38/(AE10+AE17+AE24+AE31+AE38),"")</f>
        <v>0.20957309184993531</v>
      </c>
      <c r="AF52" s="105">
        <f t="shared" si="185"/>
        <v>0.15113350125944586</v>
      </c>
      <c r="AG52" s="105">
        <f t="shared" si="185"/>
        <v>8.3636363636363634E-2</v>
      </c>
      <c r="AH52" s="105">
        <f t="shared" si="185"/>
        <v>8.9229382604776933E-2</v>
      </c>
      <c r="AI52" s="105">
        <f t="shared" si="185"/>
        <v>0.15472779369627507</v>
      </c>
      <c r="AJ52" s="105">
        <f t="shared" si="185"/>
        <v>0.32360114277750679</v>
      </c>
      <c r="AK52" s="105">
        <f t="shared" ref="AK52:AX52" si="186">IFERROR(AK38/(AK10+AK17+AK24+AK31+AK38),"")</f>
        <v>0.25665399239543724</v>
      </c>
      <c r="AL52" s="105">
        <f t="shared" si="186"/>
        <v>0.17122100222901016</v>
      </c>
      <c r="AM52" s="105">
        <f t="shared" si="186"/>
        <v>0.16802552286423253</v>
      </c>
      <c r="AN52" s="105">
        <f t="shared" si="186"/>
        <v>0</v>
      </c>
      <c r="AO52" s="105">
        <f t="shared" si="186"/>
        <v>0</v>
      </c>
      <c r="AP52" s="105">
        <f t="shared" si="186"/>
        <v>2.9102667744543249E-2</v>
      </c>
      <c r="AQ52" s="105">
        <f t="shared" si="186"/>
        <v>0.13826212193951032</v>
      </c>
      <c r="AR52" s="105">
        <f t="shared" si="186"/>
        <v>0.11946902654867257</v>
      </c>
      <c r="AS52" s="105">
        <f t="shared" si="186"/>
        <v>0.20525224602626124</v>
      </c>
      <c r="AT52" s="105">
        <f t="shared" ca="1" si="186"/>
        <v>0.47024308466051967</v>
      </c>
      <c r="AU52" s="105">
        <f t="shared" si="186"/>
        <v>0</v>
      </c>
      <c r="AV52" s="105">
        <f t="shared" si="186"/>
        <v>0.23923209451144475</v>
      </c>
      <c r="AW52" s="105">
        <f t="shared" si="186"/>
        <v>0.36630036630036628</v>
      </c>
      <c r="AX52" s="105">
        <f t="shared" si="186"/>
        <v>0.10150375939849623</v>
      </c>
      <c r="AY52" s="105">
        <f t="shared" ref="AY52:BE52" si="187">IFERROR(AY38/(AY10+AY17+AY24+AY31+AY38),"")</f>
        <v>4.9315068493150684E-2</v>
      </c>
      <c r="AZ52" s="105">
        <f t="shared" si="187"/>
        <v>0</v>
      </c>
      <c r="BA52" s="105">
        <f t="shared" si="187"/>
        <v>6.6666666666666666E-2</v>
      </c>
      <c r="BB52" s="105">
        <f t="shared" si="187"/>
        <v>0.34188034188034189</v>
      </c>
      <c r="BC52" s="105">
        <f t="shared" si="187"/>
        <v>0.13333333333333333</v>
      </c>
      <c r="BD52" s="105">
        <f t="shared" si="187"/>
        <v>0.1009885118888592</v>
      </c>
      <c r="BE52" s="105">
        <f t="shared" si="187"/>
        <v>0.13177159590043924</v>
      </c>
      <c r="BF52" s="105">
        <f t="shared" ref="BF52:BN52" si="188">IFERROR(BF38/(BF10+BF17+BF24+BF31+BF38),"")</f>
        <v>0.3178239083750895</v>
      </c>
      <c r="BG52" s="105">
        <f t="shared" si="188"/>
        <v>3.2354703415218691E-2</v>
      </c>
      <c r="BH52" s="105">
        <f t="shared" si="188"/>
        <v>0.325678496868476</v>
      </c>
      <c r="BI52" s="105">
        <f t="shared" si="188"/>
        <v>0.40353661301292226</v>
      </c>
      <c r="BJ52" s="105">
        <f t="shared" si="188"/>
        <v>0.3027604630454141</v>
      </c>
      <c r="BK52" s="105">
        <f t="shared" si="188"/>
        <v>0.20179372197309417</v>
      </c>
      <c r="BL52" s="105">
        <f t="shared" si="188"/>
        <v>6.4516129032258063E-2</v>
      </c>
      <c r="BM52" s="105">
        <f t="shared" si="188"/>
        <v>0.1111111111111111</v>
      </c>
      <c r="BN52" s="105">
        <f t="shared" si="188"/>
        <v>0.22580645161290322</v>
      </c>
      <c r="BO52" s="105">
        <f t="shared" ref="BO52:CK52" si="189">IFERROR(BO38/(BO10+BO17+BO24+BO31+BO38),"")</f>
        <v>0.17821782178217821</v>
      </c>
      <c r="BP52" s="105">
        <f t="shared" si="189"/>
        <v>0.44502102531985327</v>
      </c>
      <c r="BQ52" s="105">
        <f t="shared" si="189"/>
        <v>0.48629655657062543</v>
      </c>
      <c r="BR52" s="105">
        <f t="shared" si="189"/>
        <v>0.11532301121195943</v>
      </c>
      <c r="BS52" s="105">
        <f t="shared" si="189"/>
        <v>0.12162162162162163</v>
      </c>
      <c r="BT52" s="105">
        <f t="shared" si="189"/>
        <v>7.933398628795299E-2</v>
      </c>
      <c r="BU52" s="105">
        <f t="shared" si="189"/>
        <v>0.2078569002603872</v>
      </c>
      <c r="BV52" s="105">
        <f t="shared" si="189"/>
        <v>0.14671413736834299</v>
      </c>
      <c r="BW52" s="105">
        <f t="shared" si="189"/>
        <v>0.10332103321033211</v>
      </c>
      <c r="BX52" s="105">
        <f t="shared" si="189"/>
        <v>0.22222222222222221</v>
      </c>
      <c r="BY52" s="105">
        <f t="shared" si="189"/>
        <v>0.24722564734895192</v>
      </c>
      <c r="BZ52" s="105">
        <f t="shared" si="189"/>
        <v>0.11873198847262248</v>
      </c>
      <c r="CA52" s="105">
        <f t="shared" si="189"/>
        <v>0.24560853199498117</v>
      </c>
      <c r="CB52" s="105">
        <f t="shared" si="189"/>
        <v>0.23684210526315788</v>
      </c>
      <c r="CC52" s="105">
        <f t="shared" si="189"/>
        <v>0.21382289416846653</v>
      </c>
      <c r="CD52" s="105">
        <f t="shared" si="189"/>
        <v>0.15159660251585852</v>
      </c>
      <c r="CE52" s="105">
        <f t="shared" si="189"/>
        <v>0.12162162162162163</v>
      </c>
      <c r="CF52" s="105">
        <f t="shared" si="189"/>
        <v>0.21078921078921078</v>
      </c>
      <c r="CG52" s="105">
        <f t="shared" si="189"/>
        <v>0.31068601583113459</v>
      </c>
      <c r="CH52" s="105">
        <f t="shared" si="189"/>
        <v>0.31068601583113459</v>
      </c>
      <c r="CI52" s="105">
        <f t="shared" si="189"/>
        <v>0.1396551724137931</v>
      </c>
      <c r="CJ52" s="105">
        <f t="shared" si="189"/>
        <v>0.14285714285714285</v>
      </c>
      <c r="CK52" s="105">
        <f t="shared" si="189"/>
        <v>0.3511129777404452</v>
      </c>
      <c r="CL52" s="105">
        <f t="shared" ref="CL52:CM52" si="190">IFERROR(CL38/(CL10+CL17+CL24+CL31+CL38),"")</f>
        <v>0.18001323626737259</v>
      </c>
      <c r="CM52" s="105">
        <f t="shared" si="190"/>
        <v>0.23339096073104471</v>
      </c>
      <c r="CN52" s="105">
        <f t="shared" ref="CN52:CO52" si="191">IFERROR(CN38/(CN10+CN17+CN24+CN31+CN38),"")</f>
        <v>0.28230022404779687</v>
      </c>
      <c r="CO52" s="105">
        <f t="shared" si="191"/>
        <v>0.2696629213483146</v>
      </c>
      <c r="CP52" s="105">
        <f t="shared" ref="CP52:CQ52" si="192">IFERROR(CP38/(CP10+CP17+CP24+CP31+CP38),"")</f>
        <v>0.19008264462809918</v>
      </c>
      <c r="CQ52" s="105">
        <f t="shared" si="192"/>
        <v>0.45924700041373606</v>
      </c>
      <c r="CR52" s="105">
        <f t="shared" ref="CR52:CS52" si="193">IFERROR(CR38/(CR10+CR17+CR24+CR31+CR38),"")</f>
        <v>0.25192697768762679</v>
      </c>
      <c r="CS52" s="105">
        <f t="shared" si="193"/>
        <v>0.39322876223015996</v>
      </c>
      <c r="CT52" s="105">
        <f t="shared" ref="CT52:CU52" si="194">IFERROR(CT38/(CT10+CT17+CT24+CT31+CT38),"")</f>
        <v>0.3321012226329258</v>
      </c>
      <c r="CU52" s="105">
        <f t="shared" si="194"/>
        <v>0.248068669527897</v>
      </c>
      <c r="CV52" s="105">
        <f t="shared" ref="CV52:CW52" si="195">IFERROR(CV38/(CV10+CV17+CV24+CV31+CV38),"")</f>
        <v>0</v>
      </c>
      <c r="CW52" s="105">
        <f t="shared" si="195"/>
        <v>0.18155619596541786</v>
      </c>
      <c r="CX52" s="105">
        <f t="shared" ref="CX52" si="196">IFERROR(CX38/(CX10+CX17+CX24+CX31+CX38),"")</f>
        <v>0.11143451143451144</v>
      </c>
      <c r="CY52" s="475">
        <v>0.11143451143451144</v>
      </c>
      <c r="CZ52" s="475"/>
      <c r="DA52" s="64">
        <f t="shared" ca="1" si="154"/>
        <v>0.32928617992177311</v>
      </c>
      <c r="EG52" s="35"/>
      <c r="EH52" s="35"/>
      <c r="EI52" s="35"/>
      <c r="EJ52" s="35"/>
      <c r="EK52" s="35"/>
      <c r="EL52" s="35"/>
    </row>
    <row r="53" spans="1:142" ht="18" customHeight="1" x14ac:dyDescent="0.2">
      <c r="B53" s="67" t="s">
        <v>77</v>
      </c>
      <c r="C53" s="105">
        <f t="shared" si="137"/>
        <v>0.13766520868715429</v>
      </c>
      <c r="D53" s="105">
        <f t="shared" si="138"/>
        <v>0.11866179719554533</v>
      </c>
      <c r="E53" s="105">
        <f t="shared" si="138"/>
        <v>9.997287171756368E-2</v>
      </c>
      <c r="F53" s="105">
        <f t="shared" si="138"/>
        <v>0.10326885356225431</v>
      </c>
      <c r="G53" s="105">
        <f t="shared" si="138"/>
        <v>0.10200230801935498</v>
      </c>
      <c r="H53" s="105">
        <f t="shared" si="138"/>
        <v>0.12855593220338982</v>
      </c>
      <c r="I53" s="105">
        <f t="shared" ref="I53:Y53" si="197">IFERROR(I39/(I11+I18+I25+I32+I39),"")</f>
        <v>0.11887876750015285</v>
      </c>
      <c r="J53" s="105">
        <f t="shared" si="197"/>
        <v>8.7127473173487652E-2</v>
      </c>
      <c r="K53" s="105">
        <f t="shared" si="197"/>
        <v>0.13957806544137072</v>
      </c>
      <c r="L53" s="105">
        <f t="shared" si="197"/>
        <v>8.9500120411463172E-2</v>
      </c>
      <c r="M53" s="105">
        <f t="shared" si="197"/>
        <v>0.11142725109704818</v>
      </c>
      <c r="N53" s="105">
        <f t="shared" si="197"/>
        <v>0.13515773308022097</v>
      </c>
      <c r="O53" s="105">
        <f t="shared" ref="O53:T53" si="198">IFERROR(O39/(O11+O18+O25+O32+O39),"")</f>
        <v>0.12923098051333362</v>
      </c>
      <c r="P53" s="105">
        <f t="shared" si="198"/>
        <v>0.11456891416874303</v>
      </c>
      <c r="Q53" s="105">
        <f t="shared" si="198"/>
        <v>9.8737460968985155E-2</v>
      </c>
      <c r="R53" s="105">
        <f t="shared" si="198"/>
        <v>8.9015357038073076E-2</v>
      </c>
      <c r="S53" s="105">
        <f t="shared" si="198"/>
        <v>0.10722522169907253</v>
      </c>
      <c r="T53" s="105">
        <f t="shared" si="198"/>
        <v>0.10043607848550071</v>
      </c>
      <c r="U53" s="105">
        <f t="shared" si="197"/>
        <v>0.1003050405600921</v>
      </c>
      <c r="V53" s="105">
        <f t="shared" si="197"/>
        <v>0.10584800094980855</v>
      </c>
      <c r="W53" s="105">
        <f t="shared" si="197"/>
        <v>0.10921618387660911</v>
      </c>
      <c r="X53" s="105">
        <f t="shared" si="197"/>
        <v>0.11781374828819738</v>
      </c>
      <c r="Y53" s="105">
        <f t="shared" si="197"/>
        <v>0.10279118388401493</v>
      </c>
      <c r="Z53" s="105">
        <f t="shared" si="141"/>
        <v>0.14013724501399147</v>
      </c>
      <c r="AA53" s="105">
        <f t="shared" si="141"/>
        <v>6.6844362309569499E-2</v>
      </c>
      <c r="AB53" s="105">
        <f t="shared" si="141"/>
        <v>0.12967418222031377</v>
      </c>
      <c r="AC53" s="105">
        <f t="shared" si="141"/>
        <v>0.17896085376245602</v>
      </c>
      <c r="AD53" s="105">
        <f t="shared" si="141"/>
        <v>0.13793262761540107</v>
      </c>
      <c r="AE53" s="105">
        <f t="shared" ref="AE53:AJ53" si="199">IFERROR(AE39/(AE11+AE18+AE25+AE32+AE39),"")</f>
        <v>0.11919489227977383</v>
      </c>
      <c r="AF53" s="105">
        <f t="shared" si="199"/>
        <v>0.14972688885732363</v>
      </c>
      <c r="AG53" s="105">
        <f t="shared" si="199"/>
        <v>0.1308632807319984</v>
      </c>
      <c r="AH53" s="105">
        <f t="shared" si="199"/>
        <v>0.11308971539182487</v>
      </c>
      <c r="AI53" s="105">
        <f t="shared" si="199"/>
        <v>0.10408607469700717</v>
      </c>
      <c r="AJ53" s="105">
        <f t="shared" si="199"/>
        <v>0.31479919745124629</v>
      </c>
      <c r="AK53" s="105">
        <f t="shared" ref="AK53:AX53" si="200">IFERROR(AK39/(AK11+AK18+AK25+AK32+AK39),"")</f>
        <v>0.39841924486382269</v>
      </c>
      <c r="AL53" s="105">
        <f t="shared" si="200"/>
        <v>0.36168564141987286</v>
      </c>
      <c r="AM53" s="105">
        <f t="shared" si="200"/>
        <v>0.30358649077229327</v>
      </c>
      <c r="AN53" s="105">
        <f t="shared" si="200"/>
        <v>0.26985542322145084</v>
      </c>
      <c r="AO53" s="105">
        <f t="shared" si="200"/>
        <v>0.26088184617122845</v>
      </c>
      <c r="AP53" s="105">
        <f t="shared" si="200"/>
        <v>0.17902947632486674</v>
      </c>
      <c r="AQ53" s="105">
        <f t="shared" si="200"/>
        <v>0.20571868372821855</v>
      </c>
      <c r="AR53" s="105">
        <f t="shared" si="200"/>
        <v>0.26617662587556173</v>
      </c>
      <c r="AS53" s="105">
        <f t="shared" si="200"/>
        <v>0.21764197907142133</v>
      </c>
      <c r="AT53" s="105">
        <f t="shared" ca="1" si="200"/>
        <v>0.23317910563898747</v>
      </c>
      <c r="AU53" s="105">
        <f t="shared" si="200"/>
        <v>0.21491725012831314</v>
      </c>
      <c r="AV53" s="105">
        <f t="shared" si="200"/>
        <v>0.17921199071614327</v>
      </c>
      <c r="AW53" s="105">
        <f t="shared" si="200"/>
        <v>0.19937252452406978</v>
      </c>
      <c r="AX53" s="105">
        <f t="shared" si="200"/>
        <v>0.22783882783882783</v>
      </c>
      <c r="AY53" s="105">
        <f t="shared" ref="AY53:BE53" si="201">IFERROR(AY39/(AY11+AY18+AY25+AY32+AY39),"")</f>
        <v>0.23920575848431466</v>
      </c>
      <c r="AZ53" s="105">
        <f t="shared" si="201"/>
        <v>0.23473152343906645</v>
      </c>
      <c r="BA53" s="105">
        <f t="shared" si="201"/>
        <v>0.22695982310484375</v>
      </c>
      <c r="BB53" s="105">
        <f t="shared" si="201"/>
        <v>0.21036958868551606</v>
      </c>
      <c r="BC53" s="105">
        <f t="shared" si="201"/>
        <v>0.2163889150425258</v>
      </c>
      <c r="BD53" s="105">
        <f t="shared" si="201"/>
        <v>0.27385239748011619</v>
      </c>
      <c r="BE53" s="105">
        <f t="shared" si="201"/>
        <v>0.21612158957066102</v>
      </c>
      <c r="BF53" s="105">
        <f t="shared" ref="BF53:BN53" si="202">IFERROR(BF39/(BF11+BF18+BF25+BF32+BF39),"")</f>
        <v>0.28173909323751317</v>
      </c>
      <c r="BG53" s="105">
        <f t="shared" si="202"/>
        <v>0.23126698724649802</v>
      </c>
      <c r="BH53" s="105">
        <f t="shared" si="202"/>
        <v>0.25046044592416811</v>
      </c>
      <c r="BI53" s="105">
        <f t="shared" si="202"/>
        <v>0.24707893986890853</v>
      </c>
      <c r="BJ53" s="105">
        <f t="shared" si="202"/>
        <v>0.24609187041906785</v>
      </c>
      <c r="BK53" s="105">
        <f t="shared" si="202"/>
        <v>0.30336326908725975</v>
      </c>
      <c r="BL53" s="105">
        <f t="shared" si="202"/>
        <v>0.2860020575244408</v>
      </c>
      <c r="BM53" s="105">
        <f t="shared" si="202"/>
        <v>0.17924805003057315</v>
      </c>
      <c r="BN53" s="105">
        <f t="shared" si="202"/>
        <v>0.18757142246041592</v>
      </c>
      <c r="BO53" s="105">
        <f t="shared" ref="BO53:CK53" si="203">IFERROR(BO39/(BO11+BO18+BO25+BO32+BO39),"")</f>
        <v>0.17261301891239403</v>
      </c>
      <c r="BP53" s="105">
        <f t="shared" si="203"/>
        <v>0.2311430071317909</v>
      </c>
      <c r="BQ53" s="105">
        <f t="shared" si="203"/>
        <v>0.18085307184126326</v>
      </c>
      <c r="BR53" s="105">
        <f t="shared" si="203"/>
        <v>0.20756557894312835</v>
      </c>
      <c r="BS53" s="105">
        <f t="shared" si="203"/>
        <v>0.21279629864368108</v>
      </c>
      <c r="BT53" s="105">
        <f t="shared" si="203"/>
        <v>0.21010468634988141</v>
      </c>
      <c r="BU53" s="105">
        <f t="shared" si="203"/>
        <v>0.21677835253546515</v>
      </c>
      <c r="BV53" s="105">
        <f t="shared" si="203"/>
        <v>0.19480955310699705</v>
      </c>
      <c r="BW53" s="105">
        <f t="shared" si="203"/>
        <v>0.20138266949485428</v>
      </c>
      <c r="BX53" s="105">
        <f t="shared" si="203"/>
        <v>0.17671984047856432</v>
      </c>
      <c r="BY53" s="105">
        <f t="shared" si="203"/>
        <v>0.20316149269506811</v>
      </c>
      <c r="BZ53" s="105">
        <f t="shared" si="203"/>
        <v>0.21239822950136009</v>
      </c>
      <c r="CA53" s="105">
        <f t="shared" si="203"/>
        <v>0.29868484271811735</v>
      </c>
      <c r="CB53" s="105">
        <f t="shared" si="203"/>
        <v>0.25739362778314806</v>
      </c>
      <c r="CC53" s="105">
        <f t="shared" si="203"/>
        <v>0.20723847568529222</v>
      </c>
      <c r="CD53" s="105">
        <f t="shared" si="203"/>
        <v>0.22075158684362378</v>
      </c>
      <c r="CE53" s="105">
        <f t="shared" si="203"/>
        <v>0.24480295747065045</v>
      </c>
      <c r="CF53" s="105">
        <f t="shared" si="203"/>
        <v>0.2016872148611632</v>
      </c>
      <c r="CG53" s="105">
        <f t="shared" si="203"/>
        <v>0.19852028024462826</v>
      </c>
      <c r="CH53" s="105">
        <f t="shared" si="203"/>
        <v>0.19789859439584589</v>
      </c>
      <c r="CI53" s="105">
        <f t="shared" si="203"/>
        <v>0.22642853204433089</v>
      </c>
      <c r="CJ53" s="105">
        <f t="shared" si="203"/>
        <v>0.21245975821157612</v>
      </c>
      <c r="CK53" s="105">
        <f t="shared" si="203"/>
        <v>0.23573666082722172</v>
      </c>
      <c r="CL53" s="105">
        <f t="shared" ref="CL53:CM53" si="204">IFERROR(CL39/(CL11+CL18+CL25+CL32+CL39),"")</f>
        <v>0.24122218804470419</v>
      </c>
      <c r="CM53" s="105">
        <f t="shared" si="204"/>
        <v>0.25270317557519029</v>
      </c>
      <c r="CN53" s="105">
        <f t="shared" ref="CN53:CO53" si="205">IFERROR(CN39/(CN11+CN18+CN25+CN32+CN39),"")</f>
        <v>0.25518590224821208</v>
      </c>
      <c r="CO53" s="105">
        <f t="shared" si="205"/>
        <v>0.27327418250750357</v>
      </c>
      <c r="CP53" s="105">
        <f t="shared" ref="CP53:CQ53" si="206">IFERROR(CP39/(CP11+CP18+CP25+CP32+CP39),"")</f>
        <v>0.32118378317840746</v>
      </c>
      <c r="CQ53" s="105">
        <f t="shared" si="206"/>
        <v>0.35745460018059599</v>
      </c>
      <c r="CR53" s="105">
        <f t="shared" ref="CR53:CS53" si="207">IFERROR(CR39/(CR11+CR18+CR25+CR32+CR39),"")</f>
        <v>0.33302358230407969</v>
      </c>
      <c r="CS53" s="105">
        <f t="shared" si="207"/>
        <v>0.329685031821914</v>
      </c>
      <c r="CT53" s="105">
        <f t="shared" ref="CT53:CU53" si="208">IFERROR(CT39/(CT11+CT18+CT25+CT32+CT39),"")</f>
        <v>0.36824774356922724</v>
      </c>
      <c r="CU53" s="105">
        <f t="shared" si="208"/>
        <v>0.36504834396214769</v>
      </c>
      <c r="CV53" s="105">
        <f t="shared" ref="CV53:CW53" si="209">IFERROR(CV39/(CV11+CV18+CV25+CV32+CV39),"")</f>
        <v>0.32586372922235124</v>
      </c>
      <c r="CW53" s="105">
        <f t="shared" si="209"/>
        <v>0.36222248424383729</v>
      </c>
      <c r="CX53" s="105">
        <f t="shared" ref="CX53" si="210">IFERROR(CX39/(CX11+CX18+CX25+CX32+CX39),"")</f>
        <v>0.38170891524978051</v>
      </c>
      <c r="CY53" s="475">
        <v>0.38170891524978051</v>
      </c>
      <c r="CZ53" s="475"/>
      <c r="DA53" s="64">
        <f t="shared" ca="1" si="154"/>
        <v>0.34647375645271983</v>
      </c>
      <c r="EG53" s="35"/>
      <c r="EH53" s="35"/>
      <c r="EI53" s="35"/>
      <c r="EJ53" s="35"/>
      <c r="EK53" s="35"/>
      <c r="EL53" s="35"/>
    </row>
    <row r="54" spans="1:142" ht="18" customHeight="1" x14ac:dyDescent="0.2">
      <c r="B54" s="72" t="s">
        <v>25</v>
      </c>
      <c r="C54" s="64">
        <f t="shared" si="137"/>
        <v>0.13619588185601061</v>
      </c>
      <c r="D54" s="64">
        <f t="shared" si="138"/>
        <v>0.11201931012602601</v>
      </c>
      <c r="E54" s="64">
        <f t="shared" si="138"/>
        <v>6.8879989784308565E-2</v>
      </c>
      <c r="F54" s="64">
        <f t="shared" si="138"/>
        <v>9.6731238820212687E-2</v>
      </c>
      <c r="G54" s="64">
        <f t="shared" si="138"/>
        <v>0.11046772462170266</v>
      </c>
      <c r="H54" s="64">
        <f t="shared" si="138"/>
        <v>0.12963082483542016</v>
      </c>
      <c r="I54" s="64">
        <f t="shared" ref="I54:Y54" si="211">IFERROR(I40/(I12+I19+I26+I33+I40),"")</f>
        <v>0.13322758508848392</v>
      </c>
      <c r="J54" s="64">
        <f t="shared" si="211"/>
        <v>0.10235549213291573</v>
      </c>
      <c r="K54" s="64">
        <f t="shared" si="211"/>
        <v>0.13383203894394155</v>
      </c>
      <c r="L54" s="64">
        <f t="shared" si="211"/>
        <v>9.5574567137175728E-2</v>
      </c>
      <c r="M54" s="64">
        <f t="shared" si="211"/>
        <v>0.11554961077772154</v>
      </c>
      <c r="N54" s="64">
        <f t="shared" si="211"/>
        <v>0.12593100009930669</v>
      </c>
      <c r="O54" s="64">
        <f t="shared" ref="O54:T54" si="212">IFERROR(O40/(O12+O19+O26+O33+O40),"")</f>
        <v>0.14419934541707286</v>
      </c>
      <c r="P54" s="64">
        <f t="shared" si="212"/>
        <v>0.11884671784886174</v>
      </c>
      <c r="Q54" s="64">
        <f t="shared" si="212"/>
        <v>5.7926668083687675E-2</v>
      </c>
      <c r="R54" s="64">
        <f t="shared" si="212"/>
        <v>8.313264739600984E-2</v>
      </c>
      <c r="S54" s="64">
        <f t="shared" si="212"/>
        <v>0.12506206052488772</v>
      </c>
      <c r="T54" s="64">
        <f t="shared" si="212"/>
        <v>0.10201015092827567</v>
      </c>
      <c r="U54" s="64">
        <f t="shared" si="211"/>
        <v>0.10997696569100292</v>
      </c>
      <c r="V54" s="64">
        <f t="shared" si="211"/>
        <v>0.12705247789903121</v>
      </c>
      <c r="W54" s="64">
        <f t="shared" si="211"/>
        <v>0.11761231999273157</v>
      </c>
      <c r="X54" s="64">
        <f t="shared" si="211"/>
        <v>0.10982454689338601</v>
      </c>
      <c r="Y54" s="64">
        <f t="shared" si="211"/>
        <v>0.12170597355839624</v>
      </c>
      <c r="Z54" s="64">
        <f t="shared" si="141"/>
        <v>0.18755973264203774</v>
      </c>
      <c r="AA54" s="64">
        <f t="shared" si="141"/>
        <v>9.5954813724757768E-2</v>
      </c>
      <c r="AB54" s="64">
        <f t="shared" si="141"/>
        <v>0.15053621562978764</v>
      </c>
      <c r="AC54" s="64">
        <f t="shared" si="141"/>
        <v>0.18223529077530612</v>
      </c>
      <c r="AD54" s="64">
        <f t="shared" si="141"/>
        <v>0.17273238162224444</v>
      </c>
      <c r="AE54" s="64">
        <f t="shared" ref="AE54:AJ54" si="213">IFERROR(AE40/(AE12+AE19+AE26+AE33+AE40),"")</f>
        <v>0.13902995012074842</v>
      </c>
      <c r="AF54" s="64">
        <f t="shared" si="213"/>
        <v>0.17282992035242722</v>
      </c>
      <c r="AG54" s="64">
        <f t="shared" si="213"/>
        <v>0.14871640666323699</v>
      </c>
      <c r="AH54" s="64">
        <f t="shared" si="213"/>
        <v>0.1371100575466222</v>
      </c>
      <c r="AI54" s="64">
        <f t="shared" si="213"/>
        <v>0.15041686970568799</v>
      </c>
      <c r="AJ54" s="64">
        <f t="shared" si="213"/>
        <v>0.28537685450882228</v>
      </c>
      <c r="AK54" s="64">
        <f t="shared" ref="AK54:AX54" si="214">IFERROR(AK40/(AK12+AK19+AK26+AK33+AK40),"")</f>
        <v>0.32919527947577665</v>
      </c>
      <c r="AL54" s="64">
        <f t="shared" si="214"/>
        <v>0.29029766402953233</v>
      </c>
      <c r="AM54" s="64">
        <f t="shared" si="214"/>
        <v>0.2790056615375916</v>
      </c>
      <c r="AN54" s="64">
        <f t="shared" si="214"/>
        <v>0.23462935942551427</v>
      </c>
      <c r="AO54" s="64">
        <f t="shared" si="214"/>
        <v>0.23358208131409583</v>
      </c>
      <c r="AP54" s="64">
        <f t="shared" si="214"/>
        <v>0.16427294687369726</v>
      </c>
      <c r="AQ54" s="64">
        <f t="shared" si="214"/>
        <v>0.20059862593877345</v>
      </c>
      <c r="AR54" s="64">
        <f t="shared" si="214"/>
        <v>0.23236421005183683</v>
      </c>
      <c r="AS54" s="64">
        <f t="shared" si="214"/>
        <v>0.20144613792248875</v>
      </c>
      <c r="AT54" s="64">
        <f t="shared" ca="1" si="214"/>
        <v>0.22243066760023136</v>
      </c>
      <c r="AU54" s="64">
        <f t="shared" si="214"/>
        <v>0.19337760890844219</v>
      </c>
      <c r="AV54" s="64">
        <f t="shared" si="214"/>
        <v>0.18637068018716055</v>
      </c>
      <c r="AW54" s="64">
        <f t="shared" si="214"/>
        <v>0.20017121900178617</v>
      </c>
      <c r="AX54" s="64">
        <f t="shared" si="214"/>
        <v>0.21579464941589063</v>
      </c>
      <c r="AY54" s="64">
        <f t="shared" ref="AY54:BE54" si="215">IFERROR(AY40/(AY12+AY19+AY26+AY33+AY40),"")</f>
        <v>0.18230673679787396</v>
      </c>
      <c r="AZ54" s="64">
        <f t="shared" si="215"/>
        <v>0.21036700209869236</v>
      </c>
      <c r="BA54" s="64">
        <f t="shared" si="215"/>
        <v>0.2193264375787613</v>
      </c>
      <c r="BB54" s="64">
        <f t="shared" si="215"/>
        <v>0.21632304199685187</v>
      </c>
      <c r="BC54" s="64">
        <f t="shared" si="215"/>
        <v>0.19630994847403885</v>
      </c>
      <c r="BD54" s="64">
        <f t="shared" si="215"/>
        <v>0.24521555010994056</v>
      </c>
      <c r="BE54" s="64">
        <f t="shared" si="215"/>
        <v>0.20537726527822139</v>
      </c>
      <c r="BF54" s="64">
        <f t="shared" ref="BF54:BN54" si="216">IFERROR(BF40/(BF12+BF19+BF26+BF33+BF40),"")</f>
        <v>0.24642315160270642</v>
      </c>
      <c r="BG54" s="64">
        <f t="shared" si="216"/>
        <v>0.21444814903682588</v>
      </c>
      <c r="BH54" s="64">
        <f t="shared" si="216"/>
        <v>0.25788658672365911</v>
      </c>
      <c r="BI54" s="64">
        <f t="shared" si="216"/>
        <v>0.25395647611274236</v>
      </c>
      <c r="BJ54" s="64">
        <f t="shared" si="216"/>
        <v>0.2354656222802437</v>
      </c>
      <c r="BK54" s="64">
        <f t="shared" si="216"/>
        <v>0.26251273901237909</v>
      </c>
      <c r="BL54" s="64">
        <f t="shared" si="216"/>
        <v>0.24723131973376572</v>
      </c>
      <c r="BM54" s="64">
        <f t="shared" si="216"/>
        <v>0.19413950161311513</v>
      </c>
      <c r="BN54" s="64">
        <f t="shared" si="216"/>
        <v>0.17841752001411279</v>
      </c>
      <c r="BO54" s="64">
        <f t="shared" ref="BO54:CK54" si="217">IFERROR(BO40/(BO12+BO19+BO26+BO33+BO40),"")</f>
        <v>0.16010867145511623</v>
      </c>
      <c r="BP54" s="64">
        <f t="shared" si="217"/>
        <v>0.25360846787127123</v>
      </c>
      <c r="BQ54" s="64">
        <f t="shared" si="217"/>
        <v>0.1890301844605925</v>
      </c>
      <c r="BR54" s="64">
        <f t="shared" si="217"/>
        <v>0.19109805868434118</v>
      </c>
      <c r="BS54" s="64">
        <f t="shared" si="217"/>
        <v>0.2052456944224996</v>
      </c>
      <c r="BT54" s="64">
        <f t="shared" si="217"/>
        <v>0.19768991816769826</v>
      </c>
      <c r="BU54" s="64">
        <f t="shared" si="217"/>
        <v>0.21005218153227509</v>
      </c>
      <c r="BV54" s="64">
        <f t="shared" si="217"/>
        <v>0.18284814306762182</v>
      </c>
      <c r="BW54" s="64">
        <f t="shared" si="217"/>
        <v>0.18890211257286429</v>
      </c>
      <c r="BX54" s="64">
        <f t="shared" si="217"/>
        <v>0.17352528027846736</v>
      </c>
      <c r="BY54" s="64">
        <f t="shared" si="217"/>
        <v>0.19576030442450462</v>
      </c>
      <c r="BZ54" s="64">
        <f t="shared" si="217"/>
        <v>0.19108372299466345</v>
      </c>
      <c r="CA54" s="64">
        <f t="shared" si="217"/>
        <v>0.27388359521970901</v>
      </c>
      <c r="CB54" s="64">
        <f t="shared" si="217"/>
        <v>0.24275278857031701</v>
      </c>
      <c r="CC54" s="64">
        <f t="shared" si="217"/>
        <v>0.18528723885143766</v>
      </c>
      <c r="CD54" s="64">
        <f t="shared" si="217"/>
        <v>0.18505290669643989</v>
      </c>
      <c r="CE54" s="64">
        <f t="shared" si="217"/>
        <v>0.23445209441602485</v>
      </c>
      <c r="CF54" s="64">
        <f t="shared" si="217"/>
        <v>0.19848764205944172</v>
      </c>
      <c r="CG54" s="64">
        <f t="shared" si="217"/>
        <v>0.19403335790637671</v>
      </c>
      <c r="CH54" s="64">
        <f t="shared" si="217"/>
        <v>0.19334380055190789</v>
      </c>
      <c r="CI54" s="64">
        <f t="shared" si="217"/>
        <v>0.20893083689090511</v>
      </c>
      <c r="CJ54" s="64">
        <f t="shared" si="217"/>
        <v>0.19409648042675207</v>
      </c>
      <c r="CK54" s="64">
        <f t="shared" si="217"/>
        <v>0.22770236920039486</v>
      </c>
      <c r="CL54" s="64">
        <f t="shared" ref="CL54:CM54" si="218">IFERROR(CL40/(CL12+CL19+CL26+CL33+CL40),"")</f>
        <v>0.21662665992656518</v>
      </c>
      <c r="CM54" s="64">
        <f t="shared" si="218"/>
        <v>0.24920759910801135</v>
      </c>
      <c r="CN54" s="64">
        <f t="shared" ref="CN54:CO54" si="219">IFERROR(CN40/(CN12+CN19+CN26+CN33+CN40),"")</f>
        <v>0.24775171497444681</v>
      </c>
      <c r="CO54" s="64">
        <f t="shared" si="219"/>
        <v>0.25875473136726301</v>
      </c>
      <c r="CP54" s="64">
        <f t="shared" ref="CP54:CQ54" si="220">IFERROR(CP40/(CP12+CP19+CP26+CP33+CP40),"")</f>
        <v>0.25298523018283603</v>
      </c>
      <c r="CQ54" s="64">
        <f t="shared" si="220"/>
        <v>0.35412458495982863</v>
      </c>
      <c r="CR54" s="64">
        <f t="shared" ref="CR54:CS54" si="221">IFERROR(CR40/(CR12+CR19+CR26+CR33+CR40),"")</f>
        <v>0.30276433611013231</v>
      </c>
      <c r="CS54" s="64">
        <f t="shared" si="221"/>
        <v>0.31079272559289678</v>
      </c>
      <c r="CT54" s="64">
        <f t="shared" ref="CT54:CU54" si="222">IFERROR(CT40/(CT12+CT19+CT26+CT33+CT40),"")</f>
        <v>0.33600405350425944</v>
      </c>
      <c r="CU54" s="64">
        <f t="shared" si="222"/>
        <v>0.29996318897535734</v>
      </c>
      <c r="CV54" s="64">
        <f t="shared" ref="CV54:CW54" si="223">IFERROR(CV40/(CV12+CV19+CV26+CV33+CV40),"")</f>
        <v>0.29072726673526406</v>
      </c>
      <c r="CW54" s="64">
        <f t="shared" si="223"/>
        <v>0.32856945572966012</v>
      </c>
      <c r="CX54" s="64">
        <f t="shared" ref="CX54" si="224">IFERROR(CX40/(CX12+CX19+CX26+CX33+CX40),"")</f>
        <v>0.33342857522559038</v>
      </c>
      <c r="CY54" s="476">
        <v>0.33342857522559038</v>
      </c>
      <c r="CZ54" s="476"/>
      <c r="DA54" s="73">
        <f t="shared" ca="1" si="154"/>
        <v>0.31187815609737501</v>
      </c>
      <c r="EG54" s="35"/>
      <c r="EH54" s="35"/>
      <c r="EI54" s="35"/>
      <c r="EJ54" s="35"/>
      <c r="EK54" s="35"/>
      <c r="EL54" s="35"/>
    </row>
    <row r="55" spans="1:142" ht="16.5" customHeight="1" x14ac:dyDescent="0.2">
      <c r="A55" s="10" t="s">
        <v>97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EG55" s="35"/>
      <c r="EH55" s="35"/>
      <c r="EI55" s="35"/>
      <c r="EJ55" s="35"/>
      <c r="EK55" s="35"/>
      <c r="EL55" s="35"/>
    </row>
    <row r="56" spans="1:142" ht="14.25" customHeight="1" x14ac:dyDescent="0.2">
      <c r="A56" s="200" t="s">
        <v>96</v>
      </c>
      <c r="EG56" s="35"/>
      <c r="EH56" s="35"/>
      <c r="EI56" s="35"/>
      <c r="EJ56" s="35"/>
      <c r="EK56" s="35"/>
      <c r="EL56" s="35"/>
    </row>
    <row r="57" spans="1:142" ht="17.25" customHeight="1" x14ac:dyDescent="0.2">
      <c r="A57" s="234" t="s">
        <v>117</v>
      </c>
      <c r="EG57" s="35"/>
      <c r="EH57" s="35"/>
      <c r="EI57" s="35"/>
      <c r="EJ57" s="35"/>
      <c r="EK57" s="35"/>
      <c r="EL57" s="35"/>
    </row>
    <row r="58" spans="1:142" ht="17.25" customHeight="1" x14ac:dyDescent="0.2">
      <c r="A58" s="235" t="s">
        <v>95</v>
      </c>
      <c r="EG58" s="35"/>
      <c r="EH58" s="35"/>
      <c r="EI58" s="35"/>
      <c r="EJ58" s="35"/>
      <c r="EK58" s="35"/>
      <c r="EL58" s="35"/>
    </row>
    <row r="59" spans="1:142" ht="17.25" customHeight="1" x14ac:dyDescent="0.2">
      <c r="W59" s="180" t="s">
        <v>106</v>
      </c>
      <c r="EG59" s="35"/>
      <c r="EH59" s="35"/>
      <c r="EI59" s="35"/>
      <c r="EJ59" s="35"/>
      <c r="EK59" s="35"/>
      <c r="EL59" s="35"/>
    </row>
    <row r="60" spans="1:142" ht="15" customHeight="1" x14ac:dyDescent="0.2">
      <c r="EG60" s="35"/>
      <c r="EH60" s="35"/>
      <c r="EI60" s="35"/>
      <c r="EJ60" s="35"/>
      <c r="EK60" s="35"/>
      <c r="EL60" s="35"/>
    </row>
    <row r="61" spans="1:142" ht="20.100000000000001" customHeight="1" x14ac:dyDescent="0.2">
      <c r="A61" s="567" t="s">
        <v>61</v>
      </c>
      <c r="B61" s="567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V61" s="567" t="s">
        <v>1</v>
      </c>
      <c r="W61" s="567"/>
      <c r="X61" s="567"/>
      <c r="AB61" s="567" t="s">
        <v>10</v>
      </c>
      <c r="AC61" s="567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</row>
    <row r="66" spans="1:128" ht="20.100000000000001" customHeight="1" x14ac:dyDescent="0.2">
      <c r="DA66" s="86" t="s">
        <v>87</v>
      </c>
    </row>
    <row r="67" spans="1:128" ht="20.100000000000001" customHeight="1" x14ac:dyDescent="0.2">
      <c r="DA67" s="86" t="s">
        <v>88</v>
      </c>
      <c r="DJ67" s="81"/>
    </row>
    <row r="68" spans="1:128" ht="20.100000000000001" customHeight="1" x14ac:dyDescent="0.2">
      <c r="DS68" s="106" t="s">
        <v>14</v>
      </c>
      <c r="DT68" s="85" t="s">
        <v>82</v>
      </c>
      <c r="DU68" s="5" t="s">
        <v>27</v>
      </c>
      <c r="DV68" s="53" t="s">
        <v>83</v>
      </c>
      <c r="DW68" s="53" t="s">
        <v>73</v>
      </c>
      <c r="DX68" s="53" t="s">
        <v>25</v>
      </c>
    </row>
    <row r="69" spans="1:128" ht="20.100000000000001" customHeight="1" x14ac:dyDescent="0.2">
      <c r="DR69" s="6" t="s">
        <v>35</v>
      </c>
      <c r="DS69" s="35">
        <f ca="1">$DA7/$DS$74</f>
        <v>0.30746928888080349</v>
      </c>
      <c r="DT69" s="35">
        <f ca="1">$DA8/$DT$74</f>
        <v>0.29886090706069074</v>
      </c>
      <c r="DU69" s="35">
        <f ca="1">$DA9/$DU$74</f>
        <v>0.2482808729273166</v>
      </c>
      <c r="DV69" s="35">
        <f ca="1">$DA10/$DV$74</f>
        <v>8.0192307692307688E-2</v>
      </c>
      <c r="DW69" s="35">
        <f ca="1">$DA11/$DW$74</f>
        <v>0.13020581565362696</v>
      </c>
      <c r="DX69" s="35">
        <f ca="1">$DA12/$DX$74</f>
        <v>0.15611395060306169</v>
      </c>
    </row>
    <row r="70" spans="1:128" ht="20.100000000000001" customHeight="1" x14ac:dyDescent="0.2">
      <c r="DR70" s="6" t="s">
        <v>36</v>
      </c>
      <c r="DS70" s="35">
        <f ca="1">$DA14/$DS$74</f>
        <v>0.31535699581581944</v>
      </c>
      <c r="DT70" s="35">
        <f ca="1">$DA15/$DT$74</f>
        <v>0.44785594898661463</v>
      </c>
      <c r="DU70" s="35">
        <f ca="1">$DA16/$DU$74</f>
        <v>0.41975244570153358</v>
      </c>
      <c r="DV70" s="35">
        <f ca="1">$DA17/$DV$74</f>
        <v>0.44423728813559321</v>
      </c>
      <c r="DW70" s="35">
        <f ca="1">$DA18/$DW$74</f>
        <v>0.35757467251514335</v>
      </c>
      <c r="DX70" s="35">
        <f ca="1">$DA19/$DX$74</f>
        <v>0.36126708287992165</v>
      </c>
    </row>
    <row r="71" spans="1:128" ht="20.100000000000001" customHeight="1" x14ac:dyDescent="0.2">
      <c r="DR71" s="6" t="s">
        <v>74</v>
      </c>
      <c r="DS71" s="35">
        <f ca="1">($DA21+$DA28)/DS74</f>
        <v>0.23790656925919898</v>
      </c>
      <c r="DT71" s="35">
        <f ca="1">($DA22+$DA29)/DT74</f>
        <v>2.9720353385676364E-2</v>
      </c>
      <c r="DU71" s="35">
        <f ca="1">($DA23+$DA30)/DU74</f>
        <v>6.3341723538417619E-2</v>
      </c>
      <c r="DV71" s="35">
        <f ca="1">($DA24+$DA31)/DV74</f>
        <v>0.14628422425032594</v>
      </c>
      <c r="DW71" s="35">
        <f ca="1">($DA25+$DA32)/DW74</f>
        <v>0.16574575537850983</v>
      </c>
      <c r="DX71" s="35">
        <f ca="1">($DA26+$DA33)/DX74</f>
        <v>0.17074081041964165</v>
      </c>
    </row>
    <row r="72" spans="1:128" ht="20.100000000000001" customHeight="1" x14ac:dyDescent="0.2">
      <c r="A72" s="567" t="s">
        <v>61</v>
      </c>
      <c r="B72" s="567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V72" s="567" t="s">
        <v>1</v>
      </c>
      <c r="W72" s="567"/>
      <c r="X72" s="567"/>
      <c r="AB72" s="567" t="s">
        <v>10</v>
      </c>
      <c r="AC72" s="567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R72" s="6" t="s">
        <v>39</v>
      </c>
      <c r="DS72" s="35">
        <f ca="1">$DA35/DS74</f>
        <v>0.13926714604417806</v>
      </c>
      <c r="DT72" s="35">
        <f ca="1">$DA36/DT74</f>
        <v>0.22356279056701828</v>
      </c>
      <c r="DU72" s="35">
        <f ca="1">$DA37/DU74</f>
        <v>0.26862495783273216</v>
      </c>
      <c r="DV72" s="35">
        <f ca="1">$DA38/DV74</f>
        <v>0.32928617992177311</v>
      </c>
      <c r="DW72" s="35">
        <f ca="1">IFERROR(DA39/DW74,0)</f>
        <v>0.34647375645271983</v>
      </c>
      <c r="DX72" s="35">
        <f ca="1">DA40/DX74</f>
        <v>0.31187815609737501</v>
      </c>
    </row>
    <row r="73" spans="1:128" ht="20.100000000000001" customHeight="1" x14ac:dyDescent="0.2">
      <c r="DS73" s="35">
        <f t="shared" ref="DS73:DX73" ca="1" si="225">SUM(DS69:DS72)</f>
        <v>1</v>
      </c>
      <c r="DT73" s="35">
        <f t="shared" ca="1" si="225"/>
        <v>1</v>
      </c>
      <c r="DU73" s="35">
        <f t="shared" ca="1" si="225"/>
        <v>1</v>
      </c>
      <c r="DV73" s="35">
        <f t="shared" ca="1" si="225"/>
        <v>1</v>
      </c>
      <c r="DW73" s="35">
        <f t="shared" ca="1" si="225"/>
        <v>1</v>
      </c>
      <c r="DX73" s="35">
        <f t="shared" ca="1" si="225"/>
        <v>1</v>
      </c>
    </row>
    <row r="74" spans="1:128" ht="20.100000000000001" customHeight="1" x14ac:dyDescent="0.2">
      <c r="DS74" s="33">
        <f ca="1">DA7+DA14+DA21+DA28+DA35</f>
        <v>522205</v>
      </c>
      <c r="DT74" s="33">
        <f ca="1">DA8+DA15+DA22+DA29+DA36</f>
        <v>71197</v>
      </c>
      <c r="DU74" s="34">
        <f ca="1">DA9+DA16+DA23+DA30+DA37</f>
        <v>38537</v>
      </c>
      <c r="DV74" s="42">
        <f ca="1">DA10+DA17+DA24+DA31+DA38</f>
        <v>306800</v>
      </c>
      <c r="DW74" s="33">
        <f ca="1">DA11+DA18+DA25+DA32+DA39</f>
        <v>2681040</v>
      </c>
      <c r="DX74" s="34">
        <f ca="1">SUM(DS74:DW74)</f>
        <v>3619779</v>
      </c>
    </row>
    <row r="75" spans="1:128" ht="20.100000000000001" customHeight="1" x14ac:dyDescent="0.2">
      <c r="DR75" s="102" t="s">
        <v>25</v>
      </c>
      <c r="DS75" s="101">
        <f t="shared" ref="DS75:DX75" ca="1" si="226">DS74/$DX$74</f>
        <v>0.14426433215950477</v>
      </c>
      <c r="DT75" s="101">
        <f t="shared" ca="1" si="226"/>
        <v>1.9668880337722277E-2</v>
      </c>
      <c r="DU75" s="101">
        <f t="shared" ca="1" si="226"/>
        <v>1.0646230059901446E-2</v>
      </c>
      <c r="DV75" s="101">
        <f t="shared" ca="1" si="226"/>
        <v>8.4756555579774351E-2</v>
      </c>
      <c r="DW75" s="101">
        <f t="shared" ca="1" si="226"/>
        <v>0.74066400186309722</v>
      </c>
      <c r="DX75" s="101">
        <f t="shared" ca="1" si="226"/>
        <v>1</v>
      </c>
    </row>
    <row r="77" spans="1:128" ht="20.100000000000001" customHeight="1" x14ac:dyDescent="0.2">
      <c r="DA77" s="86" t="s">
        <v>89</v>
      </c>
    </row>
    <row r="78" spans="1:128" ht="20.100000000000001" customHeight="1" x14ac:dyDescent="0.2">
      <c r="U78" s="25"/>
      <c r="W78" s="6"/>
      <c r="X78" s="25"/>
      <c r="DA78" s="86" t="s">
        <v>90</v>
      </c>
      <c r="DJ78" s="81"/>
    </row>
    <row r="79" spans="1:128" ht="20.100000000000001" customHeight="1" x14ac:dyDescent="0.2">
      <c r="U79" s="25"/>
      <c r="W79" s="6"/>
      <c r="X79" s="25"/>
    </row>
    <row r="80" spans="1:128" ht="20.100000000000001" customHeight="1" x14ac:dyDescent="0.2">
      <c r="U80" s="25"/>
      <c r="W80" s="6"/>
      <c r="X80" s="25"/>
    </row>
    <row r="81" spans="1:114" ht="20.100000000000001" customHeight="1" x14ac:dyDescent="0.2">
      <c r="U81" s="25"/>
      <c r="W81" s="6"/>
      <c r="X81" s="25"/>
    </row>
    <row r="82" spans="1:114" ht="20.100000000000001" customHeight="1" x14ac:dyDescent="0.2">
      <c r="U82" s="25"/>
      <c r="W82" s="6"/>
      <c r="X82" s="25"/>
    </row>
    <row r="83" spans="1:114" ht="20.100000000000001" customHeight="1" x14ac:dyDescent="0.2">
      <c r="U83" s="6"/>
      <c r="X83" s="25"/>
    </row>
    <row r="84" spans="1:114" ht="20.100000000000001" customHeight="1" x14ac:dyDescent="0.2">
      <c r="A84" s="567" t="s">
        <v>61</v>
      </c>
      <c r="B84" s="567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V84" s="567" t="s">
        <v>1</v>
      </c>
      <c r="W84" s="567"/>
      <c r="X84" s="567"/>
      <c r="AB84" s="567" t="s">
        <v>10</v>
      </c>
      <c r="AC84" s="567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</row>
    <row r="88" spans="1:114" ht="20.100000000000001" customHeight="1" x14ac:dyDescent="0.2">
      <c r="DJ88" s="81"/>
    </row>
    <row r="96" spans="1:114" ht="20.100000000000001" customHeight="1" x14ac:dyDescent="0.2">
      <c r="A96" s="567" t="s">
        <v>61</v>
      </c>
      <c r="B96" s="567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V96" s="567" t="s">
        <v>1</v>
      </c>
      <c r="W96" s="567"/>
      <c r="X96" s="567"/>
      <c r="AB96" s="567" t="s">
        <v>10</v>
      </c>
      <c r="AC96" s="567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</row>
    <row r="98" spans="1:126" ht="20.100000000000001" customHeight="1" x14ac:dyDescent="0.2">
      <c r="DJ98" s="81"/>
    </row>
    <row r="107" spans="1:126" ht="20.100000000000001" customHeight="1" x14ac:dyDescent="0.2">
      <c r="A107" s="567" t="s">
        <v>61</v>
      </c>
      <c r="B107" s="567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V107" s="567" t="s">
        <v>1</v>
      </c>
      <c r="W107" s="567"/>
      <c r="X107" s="567"/>
      <c r="AB107" s="567" t="s">
        <v>10</v>
      </c>
      <c r="AC107" s="567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</row>
    <row r="111" spans="1:126" ht="20.100000000000001" customHeight="1" x14ac:dyDescent="0.2">
      <c r="DV111" s="81"/>
    </row>
    <row r="119" spans="1:126" ht="20.100000000000001" customHeight="1" x14ac:dyDescent="0.2">
      <c r="A119" s="567" t="s">
        <v>61</v>
      </c>
      <c r="B119" s="567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V119" s="567" t="s">
        <v>1</v>
      </c>
      <c r="W119" s="567"/>
      <c r="X119" s="567"/>
      <c r="AB119" s="567" t="s">
        <v>10</v>
      </c>
      <c r="AC119" s="567"/>
    </row>
    <row r="122" spans="1:126" ht="20.100000000000001" customHeight="1" x14ac:dyDescent="0.2">
      <c r="DV122" s="81"/>
    </row>
    <row r="130" spans="126:126" ht="20.100000000000001" customHeight="1" x14ac:dyDescent="0.2">
      <c r="DV130" s="81"/>
    </row>
    <row r="139" spans="126:126" ht="20.100000000000001" customHeight="1" x14ac:dyDescent="0.2">
      <c r="DV139" s="81"/>
    </row>
  </sheetData>
  <mergeCells count="22">
    <mergeCell ref="A119:B119"/>
    <mergeCell ref="V119:X119"/>
    <mergeCell ref="AB119:AC119"/>
    <mergeCell ref="A96:B96"/>
    <mergeCell ref="V96:X96"/>
    <mergeCell ref="AB96:AC96"/>
    <mergeCell ref="A107:B107"/>
    <mergeCell ref="V107:X107"/>
    <mergeCell ref="AB107:AC107"/>
    <mergeCell ref="DV1:EA1"/>
    <mergeCell ref="DD1:DI1"/>
    <mergeCell ref="DJ1:DO1"/>
    <mergeCell ref="DP1:DU1"/>
    <mergeCell ref="A84:B84"/>
    <mergeCell ref="V84:X84"/>
    <mergeCell ref="AB84:AC84"/>
    <mergeCell ref="A61:B61"/>
    <mergeCell ref="V61:X61"/>
    <mergeCell ref="AB61:AC61"/>
    <mergeCell ref="A72:B72"/>
    <mergeCell ref="V72:X72"/>
    <mergeCell ref="AB72:AC72"/>
  </mergeCells>
  <conditionalFormatting sqref="C35:Y40">
    <cfRule type="expression" dxfId="361" priority="527">
      <formula>AND(C35&lt;B35,C7&gt;B7)</formula>
    </cfRule>
    <cfRule type="expression" dxfId="360" priority="528">
      <formula>AND(C35&gt;B35,C7&lt;B7)</formula>
    </cfRule>
  </conditionalFormatting>
  <conditionalFormatting sqref="Z42">
    <cfRule type="colorScale" priority="26077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Z43">
    <cfRule type="colorScale" priority="26078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Z44">
    <cfRule type="colorScale" priority="26079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Z45">
    <cfRule type="colorScale" priority="26080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Z46">
    <cfRule type="colorScale" priority="26081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Z47">
    <cfRule type="colorScale" priority="26082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Z49">
    <cfRule type="colorScale" priority="26083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Z50">
    <cfRule type="colorScale" priority="26084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Z51">
    <cfRule type="colorScale" priority="26085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Z52">
    <cfRule type="colorScale" priority="26086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Z53">
    <cfRule type="colorScale" priority="26087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Z54">
    <cfRule type="colorScale" priority="26088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Z42:AD42">
    <cfRule type="colorScale" priority="26089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  <cfRule type="colorScale" priority="26090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Z43:AD43">
    <cfRule type="colorScale" priority="26091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  <cfRule type="colorScale" priority="26092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Z44:AD44">
    <cfRule type="colorScale" priority="26093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  <cfRule type="colorScale" priority="26094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Z45:AD45">
    <cfRule type="colorScale" priority="26095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  <cfRule type="colorScale" priority="26096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Z46:AD46">
    <cfRule type="colorScale" priority="26097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  <cfRule type="colorScale" priority="26098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Z47:AD47">
    <cfRule type="colorScale" priority="26099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  <cfRule type="colorScale" priority="26100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Z49:AD49">
    <cfRule type="colorScale" priority="26101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  <cfRule type="colorScale" priority="26102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Z50:AD50">
    <cfRule type="colorScale" priority="26103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  <cfRule type="colorScale" priority="26104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Z51:AD51">
    <cfRule type="colorScale" priority="26105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  <cfRule type="colorScale" priority="26106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Z52:AD52">
    <cfRule type="colorScale" priority="26107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  <cfRule type="colorScale" priority="26108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Z53:AD53">
    <cfRule type="colorScale" priority="26109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  <cfRule type="colorScale" priority="26110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Z54:AD54">
    <cfRule type="colorScale" priority="26111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  <cfRule type="colorScale" priority="26112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Z40:CZ40">
    <cfRule type="expression" dxfId="359" priority="20559">
      <formula>AND(Z40&lt;#REF!,Z12&gt;#REF!)</formula>
    </cfRule>
    <cfRule type="expression" dxfId="358" priority="20560">
      <formula>AND(Z40&gt;#REF!,Z12&lt;#REF!)</formula>
    </cfRule>
  </conditionalFormatting>
  <conditionalFormatting sqref="AA42">
    <cfRule type="colorScale" priority="26115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A43">
    <cfRule type="colorScale" priority="26116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A44">
    <cfRule type="colorScale" priority="26117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A45">
    <cfRule type="colorScale" priority="26118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A46">
    <cfRule type="colorScale" priority="26119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A47">
    <cfRule type="colorScale" priority="26120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A49">
    <cfRule type="colorScale" priority="26121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A50">
    <cfRule type="colorScale" priority="26122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A51">
    <cfRule type="colorScale" priority="26123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A52">
    <cfRule type="colorScale" priority="26124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A53">
    <cfRule type="colorScale" priority="26125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A54">
    <cfRule type="colorScale" priority="26126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B42">
    <cfRule type="colorScale" priority="26127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B43">
    <cfRule type="colorScale" priority="26128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B44">
    <cfRule type="colorScale" priority="26129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B45">
    <cfRule type="colorScale" priority="26130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B46">
    <cfRule type="colorScale" priority="26131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B47">
    <cfRule type="colorScale" priority="26132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B49">
    <cfRule type="colorScale" priority="26133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B50">
    <cfRule type="colorScale" priority="26134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B51">
    <cfRule type="colorScale" priority="26135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B52">
    <cfRule type="colorScale" priority="26136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B53">
    <cfRule type="colorScale" priority="26137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B54">
    <cfRule type="colorScale" priority="26138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C42">
    <cfRule type="colorScale" priority="26139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C43">
    <cfRule type="colorScale" priority="26140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C44">
    <cfRule type="colorScale" priority="26141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C45">
    <cfRule type="colorScale" priority="26142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C46">
    <cfRule type="colorScale" priority="26143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C47">
    <cfRule type="colorScale" priority="26144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C49">
    <cfRule type="colorScale" priority="26145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C50">
    <cfRule type="colorScale" priority="26146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C51">
    <cfRule type="colorScale" priority="26147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C52">
    <cfRule type="colorScale" priority="26148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C53">
    <cfRule type="colorScale" priority="26149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C54">
    <cfRule type="colorScale" priority="26150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D42">
    <cfRule type="colorScale" priority="26151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D43">
    <cfRule type="colorScale" priority="26152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D44">
    <cfRule type="colorScale" priority="26153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D45">
    <cfRule type="colorScale" priority="26154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D46">
    <cfRule type="colorScale" priority="26155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D47">
    <cfRule type="colorScale" priority="26156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D49">
    <cfRule type="colorScale" priority="26157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D50">
    <cfRule type="colorScale" priority="26158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D51">
    <cfRule type="colorScale" priority="26159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D52">
    <cfRule type="colorScale" priority="26160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D53">
    <cfRule type="colorScale" priority="26161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D54">
    <cfRule type="colorScale" priority="26162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E42:AJ42 U42:Y42">
    <cfRule type="colorScale" priority="26163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E43:AJ43 U43:Y43">
    <cfRule type="colorScale" priority="26165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E44:AJ44 U44:Y44">
    <cfRule type="colorScale" priority="26167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E45:AJ45 U45:Y45">
    <cfRule type="colorScale" priority="26169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E46:AJ46 U46:Y46">
    <cfRule type="colorScale" priority="26171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E49:AJ49 U49:Y49">
    <cfRule type="colorScale" priority="26173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E50:AJ50 U50:Y50">
    <cfRule type="colorScale" priority="26175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E51:AJ51 U51:Y51">
    <cfRule type="colorScale" priority="26177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E52:AJ52 U52:Y52">
    <cfRule type="colorScale" priority="26179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E53:AJ53 U53:Y53">
    <cfRule type="colorScale" priority="26181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E54:AJ54 U54:Y54">
    <cfRule type="colorScale" priority="26183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E47:AK47 U47:Y47">
    <cfRule type="colorScale" priority="26185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K42">
    <cfRule type="colorScale" priority="26187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K43">
    <cfRule type="colorScale" priority="26188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K44">
    <cfRule type="colorScale" priority="26189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K45">
    <cfRule type="colorScale" priority="26190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K46">
    <cfRule type="colorScale" priority="26191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K49">
    <cfRule type="colorScale" priority="26192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K50">
    <cfRule type="colorScale" priority="26193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K51">
    <cfRule type="colorScale" priority="26194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K52">
    <cfRule type="colorScale" priority="26195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K53">
    <cfRule type="colorScale" priority="26196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K54">
    <cfRule type="colorScale" priority="26197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L42:AO42">
    <cfRule type="colorScale" priority="26198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L43:AO43">
    <cfRule type="colorScale" priority="26199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L44:AO44">
    <cfRule type="colorScale" priority="26200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L45:AO45">
    <cfRule type="colorScale" priority="26201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L46:AO46">
    <cfRule type="colorScale" priority="26202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L47:AO47">
    <cfRule type="colorScale" priority="26203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L49:AO49">
    <cfRule type="colorScale" priority="26204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L50:AO50">
    <cfRule type="colorScale" priority="26205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L51:AO51">
    <cfRule type="colorScale" priority="26206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L52:AO52">
    <cfRule type="colorScale" priority="26207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L53:AO53">
    <cfRule type="colorScale" priority="26208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L54:AO54">
    <cfRule type="colorScale" priority="26209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P42">
    <cfRule type="colorScale" priority="26210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P43">
    <cfRule type="colorScale" priority="26211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P44">
    <cfRule type="colorScale" priority="26212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P45">
    <cfRule type="colorScale" priority="26213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P46">
    <cfRule type="colorScale" priority="26214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P47">
    <cfRule type="colorScale" priority="26215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P49">
    <cfRule type="colorScale" priority="26216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P50">
    <cfRule type="colorScale" priority="26217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P51">
    <cfRule type="colorScale" priority="26218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P52">
    <cfRule type="colorScale" priority="26219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P53">
    <cfRule type="colorScale" priority="26220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P54">
    <cfRule type="colorScale" priority="26221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Q42">
    <cfRule type="colorScale" priority="26222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Q43">
    <cfRule type="colorScale" priority="26223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Q44">
    <cfRule type="colorScale" priority="26224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Q45">
    <cfRule type="colorScale" priority="26225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Q46">
    <cfRule type="colorScale" priority="26226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Q47">
    <cfRule type="colorScale" priority="26227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Q49">
    <cfRule type="colorScale" priority="26228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Q50">
    <cfRule type="colorScale" priority="26229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Q51">
    <cfRule type="colorScale" priority="26230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Q52">
    <cfRule type="colorScale" priority="26231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Q53">
    <cfRule type="colorScale" priority="26232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Q54">
    <cfRule type="colorScale" priority="26233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R42">
    <cfRule type="colorScale" priority="26234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R43">
    <cfRule type="colorScale" priority="26235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R44">
    <cfRule type="colorScale" priority="26236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R45">
    <cfRule type="colorScale" priority="26237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R46">
    <cfRule type="colorScale" priority="26238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R47">
    <cfRule type="colorScale" priority="26239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R49">
    <cfRule type="colorScale" priority="26240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R50">
    <cfRule type="colorScale" priority="26241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R51">
    <cfRule type="colorScale" priority="26242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R52">
    <cfRule type="colorScale" priority="26243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R53">
    <cfRule type="colorScale" priority="26244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R54">
    <cfRule type="colorScale" priority="26245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S42">
    <cfRule type="colorScale" priority="26246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S43">
    <cfRule type="colorScale" priority="26247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S44">
    <cfRule type="colorScale" priority="26248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S45">
    <cfRule type="colorScale" priority="26249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S46">
    <cfRule type="colorScale" priority="26250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S47">
    <cfRule type="colorScale" priority="26251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S49">
    <cfRule type="colorScale" priority="26252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S50">
    <cfRule type="colorScale" priority="26253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S51">
    <cfRule type="colorScale" priority="26254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S52">
    <cfRule type="colorScale" priority="26255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S53">
    <cfRule type="colorScale" priority="26256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S54">
    <cfRule type="colorScale" priority="26257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T42:AV42">
    <cfRule type="colorScale" priority="26258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T43:AV43">
    <cfRule type="colorScale" priority="26259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T44:AV44">
    <cfRule type="colorScale" priority="26260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T45:AV45">
    <cfRule type="colorScale" priority="26261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T46:AV46">
    <cfRule type="colorScale" priority="26262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T47:AV47">
    <cfRule type="colorScale" priority="26263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T49:AV49">
    <cfRule type="colorScale" priority="26264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T50:AV50">
    <cfRule type="colorScale" priority="26265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T51:AV51">
    <cfRule type="colorScale" priority="26266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T52:AV52">
    <cfRule type="colorScale" priority="26267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T53:AV53">
    <cfRule type="colorScale" priority="26268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T54:AV54">
    <cfRule type="colorScale" priority="26269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W42">
    <cfRule type="colorScale" priority="26270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W43">
    <cfRule type="colorScale" priority="26271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W44">
    <cfRule type="colorScale" priority="26272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W45">
    <cfRule type="colorScale" priority="26273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W46">
    <cfRule type="colorScale" priority="26274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W47">
    <cfRule type="colorScale" priority="26275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W49">
    <cfRule type="colorScale" priority="26276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W50">
    <cfRule type="colorScale" priority="26277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W51">
    <cfRule type="colorScale" priority="26278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W52">
    <cfRule type="colorScale" priority="26279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W53">
    <cfRule type="colorScale" priority="26280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W54">
    <cfRule type="colorScale" priority="26281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X42">
    <cfRule type="colorScale" priority="26282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X43">
    <cfRule type="colorScale" priority="26283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X44">
    <cfRule type="colorScale" priority="26284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X45">
    <cfRule type="colorScale" priority="26285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X46">
    <cfRule type="colorScale" priority="26286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X47">
    <cfRule type="colorScale" priority="26287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X49">
    <cfRule type="colorScale" priority="26288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X50">
    <cfRule type="colorScale" priority="26289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X51">
    <cfRule type="colorScale" priority="26290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X52">
    <cfRule type="colorScale" priority="26291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X53">
    <cfRule type="colorScale" priority="26292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X54">
    <cfRule type="colorScale" priority="26293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AY42:BE42">
    <cfRule type="colorScale" priority="26294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AY43:BE43">
    <cfRule type="colorScale" priority="26295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AY44:BE44">
    <cfRule type="colorScale" priority="26296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AY45:BE45">
    <cfRule type="colorScale" priority="26297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AY46:BE46">
    <cfRule type="colorScale" priority="26298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AY47:BE47">
    <cfRule type="colorScale" priority="26299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AY49:BE49">
    <cfRule type="colorScale" priority="26300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AY50:BE50">
    <cfRule type="colorScale" priority="26301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AY51:BE51">
    <cfRule type="colorScale" priority="26302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AY52:BE52">
    <cfRule type="colorScale" priority="26303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AY53:BE53">
    <cfRule type="colorScale" priority="26304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AY54:BE54">
    <cfRule type="colorScale" priority="26305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F42:BQ42">
    <cfRule type="colorScale" priority="26306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F43:BQ43">
    <cfRule type="colorScale" priority="26307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F44:BQ44">
    <cfRule type="colorScale" priority="26308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F45:BQ45">
    <cfRule type="colorScale" priority="26309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F46:BQ46">
    <cfRule type="colorScale" priority="26310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F47:BQ47">
    <cfRule type="colorScale" priority="26311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F49:BQ49">
    <cfRule type="colorScale" priority="26312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F50:BQ50">
    <cfRule type="colorScale" priority="26313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F51:BQ51">
    <cfRule type="colorScale" priority="26314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F52:BQ52">
    <cfRule type="colorScale" priority="26315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F53:BQ53">
    <cfRule type="colorScale" priority="26316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F54:BQ54">
    <cfRule type="colorScale" priority="26317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Q40:CZ40">
    <cfRule type="expression" dxfId="357" priority="15">
      <formula>AND(BQ40&lt;AP40,BQ12&gt;AP12)</formula>
    </cfRule>
    <cfRule type="expression" dxfId="356" priority="16">
      <formula>AND(BQ40&gt;AP40,BQ12&lt;AP12)</formula>
    </cfRule>
  </conditionalFormatting>
  <conditionalFormatting sqref="BR42">
    <cfRule type="colorScale" priority="26320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R43">
    <cfRule type="colorScale" priority="26321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R44">
    <cfRule type="colorScale" priority="26322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R45">
    <cfRule type="colorScale" priority="26323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R46">
    <cfRule type="colorScale" priority="26324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R47">
    <cfRule type="colorScale" priority="26325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R49">
    <cfRule type="colorScale" priority="26326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R50">
    <cfRule type="colorScale" priority="26327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R51">
    <cfRule type="colorScale" priority="26328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R52">
    <cfRule type="colorScale" priority="26329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R53">
    <cfRule type="colorScale" priority="26330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R54">
    <cfRule type="colorScale" priority="26331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S42">
    <cfRule type="colorScale" priority="26332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S43">
    <cfRule type="colorScale" priority="26333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S44">
    <cfRule type="colorScale" priority="26334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S45">
    <cfRule type="colorScale" priority="26335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S46">
    <cfRule type="colorScale" priority="26336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S47">
    <cfRule type="colorScale" priority="26337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S49">
    <cfRule type="colorScale" priority="26338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S50">
    <cfRule type="colorScale" priority="26339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S51">
    <cfRule type="colorScale" priority="26340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S52">
    <cfRule type="colorScale" priority="26341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S53">
    <cfRule type="colorScale" priority="26342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S54">
    <cfRule type="colorScale" priority="26343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T42">
    <cfRule type="colorScale" priority="26344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T43">
    <cfRule type="colorScale" priority="26345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T44">
    <cfRule type="colorScale" priority="26346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T45">
    <cfRule type="colorScale" priority="26347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T46">
    <cfRule type="colorScale" priority="26348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T47">
    <cfRule type="colorScale" priority="26349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T49">
    <cfRule type="colorScale" priority="26350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T50">
    <cfRule type="colorScale" priority="26351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T51">
    <cfRule type="colorScale" priority="26352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T52">
    <cfRule type="colorScale" priority="26353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T53">
    <cfRule type="colorScale" priority="26354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T54">
    <cfRule type="colorScale" priority="26355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U42">
    <cfRule type="colorScale" priority="26356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U43">
    <cfRule type="colorScale" priority="26357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U44">
    <cfRule type="colorScale" priority="26358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U45">
    <cfRule type="colorScale" priority="26359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U46">
    <cfRule type="colorScale" priority="26360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U47">
    <cfRule type="colorScale" priority="26361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U49">
    <cfRule type="colorScale" priority="26362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U50">
    <cfRule type="colorScale" priority="26363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U51">
    <cfRule type="colorScale" priority="26364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U52">
    <cfRule type="colorScale" priority="26365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U53">
    <cfRule type="colorScale" priority="26366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U54">
    <cfRule type="colorScale" priority="26367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V42">
    <cfRule type="colorScale" priority="26368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V43">
    <cfRule type="colorScale" priority="26369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V44">
    <cfRule type="colorScale" priority="26370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V45">
    <cfRule type="colorScale" priority="26371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V46">
    <cfRule type="colorScale" priority="26372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V47">
    <cfRule type="colorScale" priority="26373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V49">
    <cfRule type="colorScale" priority="26374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V50">
    <cfRule type="colorScale" priority="26375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V51">
    <cfRule type="colorScale" priority="26376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V52">
    <cfRule type="colorScale" priority="26377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V53">
    <cfRule type="colorScale" priority="26378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V54">
    <cfRule type="colorScale" priority="26379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W42">
    <cfRule type="colorScale" priority="26380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W43">
    <cfRule type="colorScale" priority="26381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W44">
    <cfRule type="colorScale" priority="26382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W45">
    <cfRule type="colorScale" priority="26383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W46">
    <cfRule type="colorScale" priority="26384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W47">
    <cfRule type="colorScale" priority="26385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W49">
    <cfRule type="colorScale" priority="26386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W50">
    <cfRule type="colorScale" priority="26387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W51">
    <cfRule type="colorScale" priority="26388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W52">
    <cfRule type="colorScale" priority="26389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W53">
    <cfRule type="colorScale" priority="26390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W54">
    <cfRule type="colorScale" priority="26391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X42">
    <cfRule type="colorScale" priority="26392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X43">
    <cfRule type="colorScale" priority="26393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X44">
    <cfRule type="colorScale" priority="26394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X45">
    <cfRule type="colorScale" priority="26395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X46">
    <cfRule type="colorScale" priority="26396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X47">
    <cfRule type="colorScale" priority="26397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X49">
    <cfRule type="colorScale" priority="26398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X50">
    <cfRule type="colorScale" priority="26399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X51">
    <cfRule type="colorScale" priority="26400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X52">
    <cfRule type="colorScale" priority="26401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X53">
    <cfRule type="colorScale" priority="26402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X54">
    <cfRule type="colorScale" priority="26403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Y42">
    <cfRule type="colorScale" priority="26404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Y43">
    <cfRule type="colorScale" priority="26405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Y44">
    <cfRule type="colorScale" priority="26406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Y45">
    <cfRule type="colorScale" priority="26407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Y46">
    <cfRule type="colorScale" priority="26408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Y47">
    <cfRule type="colorScale" priority="26409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Y49">
    <cfRule type="colorScale" priority="26410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Y50">
    <cfRule type="colorScale" priority="26411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Y51">
    <cfRule type="colorScale" priority="26412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Y52">
    <cfRule type="colorScale" priority="26413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Y53">
    <cfRule type="colorScale" priority="26414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Y54">
    <cfRule type="colorScale" priority="26415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BZ42">
    <cfRule type="colorScale" priority="26416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BZ43">
    <cfRule type="colorScale" priority="26417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BZ44">
    <cfRule type="colorScale" priority="26418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BZ45">
    <cfRule type="colorScale" priority="26419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BZ46">
    <cfRule type="colorScale" priority="26420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BZ47">
    <cfRule type="colorScale" priority="26421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BZ49">
    <cfRule type="colorScale" priority="26422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BZ50">
    <cfRule type="colorScale" priority="26423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BZ51">
    <cfRule type="colorScale" priority="26424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BZ52">
    <cfRule type="colorScale" priority="26425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BZ53">
    <cfRule type="colorScale" priority="26426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BZ54">
    <cfRule type="colorScale" priority="26427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CA42">
    <cfRule type="colorScale" priority="26428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CA43">
    <cfRule type="colorScale" priority="26429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CA44">
    <cfRule type="colorScale" priority="26430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CA45">
    <cfRule type="colorScale" priority="26431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CA46">
    <cfRule type="colorScale" priority="26432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CA49">
    <cfRule type="colorScale" priority="26433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CA50">
    <cfRule type="colorScale" priority="26434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CA51">
    <cfRule type="colorScale" priority="26435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CA52">
    <cfRule type="colorScale" priority="26436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CA53">
    <cfRule type="colorScale" priority="26437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CA54">
    <cfRule type="colorScale" priority="26438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CA47:CB47">
    <cfRule type="colorScale" priority="26439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CB42">
    <cfRule type="colorScale" priority="26440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CB43">
    <cfRule type="colorScale" priority="26441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CB44">
    <cfRule type="colorScale" priority="26442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CB45">
    <cfRule type="colorScale" priority="26443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CB46">
    <cfRule type="colorScale" priority="26444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CB49">
    <cfRule type="colorScale" priority="26445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CB50">
    <cfRule type="colorScale" priority="26446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CB51">
    <cfRule type="colorScale" priority="26447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CB52">
    <cfRule type="colorScale" priority="26448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CB53">
    <cfRule type="colorScale" priority="26449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CB54">
    <cfRule type="colorScale" priority="26450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CC42">
    <cfRule type="colorScale" priority="26451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CC43">
    <cfRule type="colorScale" priority="26452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CC44">
    <cfRule type="colorScale" priority="26453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CC45">
    <cfRule type="colorScale" priority="26454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CC46">
    <cfRule type="colorScale" priority="26455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CC47">
    <cfRule type="colorScale" priority="26456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CC49">
    <cfRule type="colorScale" priority="26457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CC50">
    <cfRule type="colorScale" priority="26458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CC51">
    <cfRule type="colorScale" priority="26459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CC52">
    <cfRule type="colorScale" priority="26460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CC53">
    <cfRule type="colorScale" priority="26461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CC54">
    <cfRule type="colorScale" priority="26462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conditionalFormatting sqref="CD42:CZ42">
    <cfRule type="colorScale" priority="26463">
      <colorScale>
        <cfvo type="min"/>
        <cfvo type="percentile" val="90"/>
        <cfvo type="formula" val="$DA$42"/>
        <color theme="5" tint="0.39997558519241921"/>
        <color theme="5" tint="0.79998168889431442"/>
        <color rgb="FF00B050"/>
      </colorScale>
    </cfRule>
  </conditionalFormatting>
  <conditionalFormatting sqref="CD43:CZ43">
    <cfRule type="colorScale" priority="26464">
      <colorScale>
        <cfvo type="min"/>
        <cfvo type="percentile" val="90"/>
        <cfvo type="formula" val="$DA$43"/>
        <color theme="5" tint="0.39997558519241921"/>
        <color theme="5" tint="0.79998168889431442"/>
        <color rgb="FF00B050"/>
      </colorScale>
    </cfRule>
  </conditionalFormatting>
  <conditionalFormatting sqref="CD44:CZ44">
    <cfRule type="colorScale" priority="26465">
      <colorScale>
        <cfvo type="min"/>
        <cfvo type="percentile" val="90"/>
        <cfvo type="formula" val="$DA$44"/>
        <color theme="5" tint="0.39997558519241921"/>
        <color theme="5" tint="0.79998168889431442"/>
        <color rgb="FF00B050"/>
      </colorScale>
    </cfRule>
  </conditionalFormatting>
  <conditionalFormatting sqref="CD45:CZ45">
    <cfRule type="colorScale" priority="26466">
      <colorScale>
        <cfvo type="min"/>
        <cfvo type="percentile" val="50"/>
        <cfvo type="formula" val="$DA$45"/>
        <color theme="5" tint="0.39997558519241921"/>
        <color theme="5" tint="0.79998168889431442"/>
        <color rgb="FF00B050"/>
      </colorScale>
    </cfRule>
  </conditionalFormatting>
  <conditionalFormatting sqref="CD46:CZ46">
    <cfRule type="colorScale" priority="26467">
      <colorScale>
        <cfvo type="min"/>
        <cfvo type="percentile" val="90"/>
        <cfvo type="formula" val="$DA$46"/>
        <color theme="5" tint="0.39997558519241921"/>
        <color theme="5" tint="0.79998168889431442"/>
        <color rgb="FF00B050"/>
      </colorScale>
    </cfRule>
  </conditionalFormatting>
  <conditionalFormatting sqref="CD47:CZ47">
    <cfRule type="colorScale" priority="26468">
      <colorScale>
        <cfvo type="min"/>
        <cfvo type="percentile" val="90"/>
        <cfvo type="formula" val="$DA$47"/>
        <color theme="5" tint="0.39997558519241921"/>
        <color theme="5" tint="0.79998168889431442"/>
        <color rgb="FF00B050"/>
      </colorScale>
    </cfRule>
  </conditionalFormatting>
  <conditionalFormatting sqref="CD49:CZ49">
    <cfRule type="colorScale" priority="26469">
      <colorScale>
        <cfvo type="min"/>
        <cfvo type="percentile" val="50"/>
        <cfvo type="formula" val="$DA$49"/>
        <color theme="5" tint="0.39997558519241921"/>
        <color theme="5" tint="0.79998168889431442"/>
        <color rgb="FF00B050"/>
      </colorScale>
    </cfRule>
  </conditionalFormatting>
  <conditionalFormatting sqref="CD50:CZ50">
    <cfRule type="colorScale" priority="26470">
      <colorScale>
        <cfvo type="min"/>
        <cfvo type="percentile" val="50"/>
        <cfvo type="formula" val="$DA$50"/>
        <color theme="5" tint="0.39997558519241921"/>
        <color theme="5" tint="0.79998168889431442"/>
        <color rgb="FF00B050"/>
      </colorScale>
    </cfRule>
  </conditionalFormatting>
  <conditionalFormatting sqref="CD51:CZ51">
    <cfRule type="colorScale" priority="26471">
      <colorScale>
        <cfvo type="min"/>
        <cfvo type="percentile" val="50"/>
        <cfvo type="formula" val="$DA$51"/>
        <color theme="5" tint="0.39997558519241921"/>
        <color theme="5" tint="0.79998168889431442"/>
        <color rgb="FF00B050"/>
      </colorScale>
    </cfRule>
  </conditionalFormatting>
  <conditionalFormatting sqref="CD52:CZ52">
    <cfRule type="colorScale" priority="26472">
      <colorScale>
        <cfvo type="min"/>
        <cfvo type="percentile" val="50"/>
        <cfvo type="formula" val="$DA$52"/>
        <color theme="5" tint="0.39997558519241921"/>
        <color theme="5" tint="0.79998168889431442"/>
        <color rgb="FF00B050"/>
      </colorScale>
    </cfRule>
  </conditionalFormatting>
  <conditionalFormatting sqref="CD53:CZ53">
    <cfRule type="colorScale" priority="26473">
      <colorScale>
        <cfvo type="min"/>
        <cfvo type="percentile" val="50"/>
        <cfvo type="formula" val="$DA$53"/>
        <color theme="5" tint="0.39997558519241921"/>
        <color theme="5" tint="0.79998168889431442"/>
        <color rgb="FF00B050"/>
      </colorScale>
    </cfRule>
  </conditionalFormatting>
  <conditionalFormatting sqref="CD54:CZ54">
    <cfRule type="colorScale" priority="26474">
      <colorScale>
        <cfvo type="min"/>
        <cfvo type="percentile" val="50"/>
        <cfvo type="formula" val="$DA$54"/>
        <color theme="5" tint="0.39997558519241921"/>
        <color theme="5" tint="0.79998168889431442"/>
        <color rgb="FF00B050"/>
      </colorScale>
    </cfRule>
  </conditionalFormatting>
  <pageMargins left="0.25" right="0.17" top="0.3" bottom="0.38" header="0.18" footer="0.17"/>
  <pageSetup paperSize="9" scale="76" orientation="landscape" r:id="rId1"/>
  <headerFooter>
    <oddFooter>&amp;L&amp;8Report Date: &amp;D&amp;T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>
    <tabColor theme="7" tint="0.59999389629810485"/>
    <pageSetUpPr fitToPage="1"/>
  </sheetPr>
  <dimension ref="A1:ED71"/>
  <sheetViews>
    <sheetView showGridLines="0" zoomScale="80" zoomScaleNormal="80" workbookViewId="0">
      <pane xSplit="74" ySplit="6" topLeftCell="DM7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9.140625" defaultRowHeight="20.100000000000001" customHeight="1" outlineLevelRow="1" outlineLevelCol="1" x14ac:dyDescent="0.2"/>
  <cols>
    <col min="1" max="1" width="16.5703125" style="6" customWidth="1"/>
    <col min="2" max="2" width="13.42578125" style="6" customWidth="1"/>
    <col min="3" max="3" width="11" style="6" hidden="1" customWidth="1" outlineLevel="1"/>
    <col min="4" max="4" width="10.140625" style="6" hidden="1" customWidth="1" outlineLevel="1"/>
    <col min="5" max="7" width="11" style="6" hidden="1" customWidth="1" outlineLevel="1"/>
    <col min="8" max="8" width="10.5703125" style="6" hidden="1" customWidth="1" outlineLevel="1"/>
    <col min="9" max="9" width="10.140625" style="6" hidden="1" customWidth="1" outlineLevel="1"/>
    <col min="10" max="10" width="10.5703125" style="6" hidden="1" customWidth="1" outlineLevel="1"/>
    <col min="11" max="12" width="11" style="6" hidden="1" customWidth="1" outlineLevel="1"/>
    <col min="13" max="13" width="10.5703125" style="6" hidden="1" customWidth="1" outlineLevel="1"/>
    <col min="14" max="15" width="10.140625" style="6" hidden="1" customWidth="1" outlineLevel="1"/>
    <col min="16" max="16" width="10.5703125" style="6" hidden="1" customWidth="1" outlineLevel="1"/>
    <col min="17" max="17" width="11.42578125" style="6" hidden="1" customWidth="1" outlineLevel="1"/>
    <col min="18" max="18" width="11" style="6" hidden="1" customWidth="1" outlineLevel="1"/>
    <col min="19" max="19" width="10.5703125" style="6" hidden="1" customWidth="1" outlineLevel="1"/>
    <col min="20" max="20" width="10.140625" style="6" hidden="1" customWidth="1" outlineLevel="1"/>
    <col min="21" max="21" width="11.5703125" style="5" hidden="1" customWidth="1" outlineLevel="1" collapsed="1"/>
    <col min="22" max="22" width="11" style="5" hidden="1" customWidth="1" outlineLevel="1"/>
    <col min="23" max="23" width="10.140625" style="5" hidden="1" customWidth="1" outlineLevel="1"/>
    <col min="24" max="24" width="14" style="5" hidden="1" customWidth="1" outlineLevel="1"/>
    <col min="25" max="25" width="13" style="5" hidden="1" customWidth="1" outlineLevel="1"/>
    <col min="26" max="30" width="12.42578125" style="5" hidden="1" customWidth="1" outlineLevel="1"/>
    <col min="31" max="32" width="9.140625" style="5" hidden="1" customWidth="1" outlineLevel="1"/>
    <col min="33" max="33" width="10.7109375" style="5" hidden="1" customWidth="1" outlineLevel="1"/>
    <col min="34" max="35" width="10.28515625" style="5" hidden="1" customWidth="1" outlineLevel="1"/>
    <col min="36" max="36" width="10.42578125" style="5" hidden="1" customWidth="1" outlineLevel="1"/>
    <col min="37" max="37" width="11.28515625" style="5" hidden="1" customWidth="1" outlineLevel="1"/>
    <col min="38" max="39" width="10.7109375" style="5" hidden="1" customWidth="1" outlineLevel="1"/>
    <col min="40" max="41" width="11.28515625" style="5" hidden="1" customWidth="1" outlineLevel="1"/>
    <col min="42" max="42" width="10.42578125" style="5" hidden="1" customWidth="1" outlineLevel="1"/>
    <col min="43" max="43" width="10.7109375" style="5" hidden="1" customWidth="1" outlineLevel="1"/>
    <col min="44" max="50" width="10.28515625" style="5" hidden="1" customWidth="1" outlineLevel="1"/>
    <col min="51" max="51" width="10.28515625" style="5" hidden="1" customWidth="1" collapsed="1"/>
    <col min="52" max="52" width="11" style="5" hidden="1" customWidth="1"/>
    <col min="53" max="53" width="10" style="5" hidden="1" customWidth="1"/>
    <col min="54" max="54" width="11.140625" style="5" hidden="1" customWidth="1"/>
    <col min="55" max="55" width="9.7109375" style="5" hidden="1" customWidth="1"/>
    <col min="56" max="56" width="11.28515625" style="5" hidden="1" customWidth="1"/>
    <col min="57" max="57" width="9.7109375" style="5" hidden="1" customWidth="1"/>
    <col min="58" max="59" width="10" style="5" hidden="1" customWidth="1" outlineLevel="1"/>
    <col min="60" max="60" width="9.140625" style="5" hidden="1" customWidth="1" outlineLevel="1"/>
    <col min="61" max="61" width="10.28515625" style="5" hidden="1" customWidth="1" outlineLevel="1"/>
    <col min="62" max="86" width="9.140625" style="5" hidden="1" customWidth="1" outlineLevel="1"/>
    <col min="87" max="103" width="9.7109375" style="5" hidden="1" customWidth="1" outlineLevel="1"/>
    <col min="104" max="110" width="9.85546875" style="5" hidden="1" customWidth="1" outlineLevel="1"/>
    <col min="111" max="128" width="9.85546875" style="5" customWidth="1" outlineLevel="1"/>
    <col min="129" max="130" width="9.42578125" style="5" customWidth="1" outlineLevel="1"/>
    <col min="131" max="131" width="11" style="23" bestFit="1" customWidth="1"/>
    <col min="132" max="132" width="6.140625" style="5" customWidth="1"/>
    <col min="133" max="16384" width="9.140625" style="6"/>
  </cols>
  <sheetData>
    <row r="1" spans="1:134" ht="20.100000000000001" customHeight="1" x14ac:dyDescent="0.2">
      <c r="A1" s="4" t="s">
        <v>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134" ht="20.100000000000001" customHeight="1" x14ac:dyDescent="0.2">
      <c r="A2" s="187" t="s">
        <v>207</v>
      </c>
      <c r="EA2" s="56"/>
    </row>
    <row r="3" spans="1:134" ht="3.75" customHeight="1" x14ac:dyDescent="0.2">
      <c r="EC3" s="8"/>
      <c r="ED3" s="8"/>
    </row>
    <row r="4" spans="1:134" ht="21" customHeight="1" x14ac:dyDescent="0.2">
      <c r="A4" s="229" t="s">
        <v>16</v>
      </c>
      <c r="EC4" s="8"/>
      <c r="ED4" s="8"/>
    </row>
    <row r="5" spans="1:134" ht="21.75" customHeight="1" x14ac:dyDescent="0.2">
      <c r="B5" s="220" t="s">
        <v>17</v>
      </c>
      <c r="C5" s="220" t="e">
        <f>'Tribune-Total'!C5</f>
        <v>#REF!</v>
      </c>
      <c r="D5" s="220" t="e">
        <f>'Tribune-Total'!D5</f>
        <v>#REF!</v>
      </c>
      <c r="E5" s="220" t="e">
        <f>'Tribune-Total'!E5</f>
        <v>#REF!</v>
      </c>
      <c r="F5" s="220" t="e">
        <f>'Tribune-Total'!F5</f>
        <v>#REF!</v>
      </c>
      <c r="G5" s="220" t="e">
        <f>'Tribune-Total'!G5</f>
        <v>#REF!</v>
      </c>
      <c r="H5" s="220" t="e">
        <f>'Tribune-Total'!H5</f>
        <v>#REF!</v>
      </c>
      <c r="I5" s="220" t="e">
        <f>'Tribune-Total'!I5</f>
        <v>#REF!</v>
      </c>
      <c r="J5" s="220" t="e">
        <f>'Tribune-Total'!J5</f>
        <v>#REF!</v>
      </c>
      <c r="K5" s="220" t="e">
        <f>'Tribune-Total'!K5</f>
        <v>#REF!</v>
      </c>
      <c r="L5" s="220" t="e">
        <f>'Tribune-Total'!L5</f>
        <v>#REF!</v>
      </c>
      <c r="M5" s="220" t="e">
        <f>'Tribune-Total'!M5</f>
        <v>#REF!</v>
      </c>
      <c r="N5" s="220" t="e">
        <f>'Tribune-Total'!N5</f>
        <v>#REF!</v>
      </c>
      <c r="O5" s="220" t="e">
        <f>'Tribune-Total'!O5</f>
        <v>#REF!</v>
      </c>
      <c r="P5" s="220" t="e">
        <f>'Tribune-Total'!P5</f>
        <v>#REF!</v>
      </c>
      <c r="Q5" s="220" t="e">
        <f>'Tribune-Total'!Q5</f>
        <v>#REF!</v>
      </c>
      <c r="R5" s="220" t="e">
        <f>'Tribune-Total'!R5</f>
        <v>#REF!</v>
      </c>
      <c r="S5" s="220" t="e">
        <f>'Tribune-Total'!S5</f>
        <v>#REF!</v>
      </c>
      <c r="T5" s="220" t="e">
        <f>'Tribune-Total'!T5</f>
        <v>#REF!</v>
      </c>
      <c r="U5" s="220" t="e">
        <f>'Tribune-Total'!U5</f>
        <v>#REF!</v>
      </c>
      <c r="V5" s="220" t="e">
        <f>'Tribune-Total'!V5</f>
        <v>#REF!</v>
      </c>
      <c r="W5" s="220" t="e">
        <f>'Tribune-Total'!W5</f>
        <v>#REF!</v>
      </c>
      <c r="X5" s="220" t="e">
        <f>'Tribune-Total'!X5</f>
        <v>#REF!</v>
      </c>
      <c r="Y5" s="220" t="e">
        <f>'Tribune-Total'!Y5</f>
        <v>#REF!</v>
      </c>
      <c r="Z5" s="220" t="e">
        <f>'Tribune-Total'!#REF!</f>
        <v>#REF!</v>
      </c>
      <c r="AA5" s="220" t="e">
        <f>'Tribune-Total'!#REF!</f>
        <v>#REF!</v>
      </c>
      <c r="AB5" s="220" t="e">
        <f>'Tribune-Total'!#REF!</f>
        <v>#REF!</v>
      </c>
      <c r="AC5" s="220" t="e">
        <f>'Tribune-Total'!#REF!</f>
        <v>#REF!</v>
      </c>
      <c r="AD5" s="220" t="e">
        <f>'Tribune-Total'!#REF!</f>
        <v>#REF!</v>
      </c>
      <c r="AE5" s="220" t="s">
        <v>150</v>
      </c>
      <c r="AF5" s="220" t="s">
        <v>151</v>
      </c>
      <c r="AG5" s="220" t="e">
        <f>'Tribune-Total'!#REF!</f>
        <v>#REF!</v>
      </c>
      <c r="AH5" s="220" t="e">
        <f>'Tribune-Total'!#REF!</f>
        <v>#REF!</v>
      </c>
      <c r="AI5" s="220" t="s">
        <v>158</v>
      </c>
      <c r="AJ5" s="220" t="e">
        <f>'Tribune-Total'!#REF!</f>
        <v>#REF!</v>
      </c>
      <c r="AK5" s="220" t="e">
        <f>'Tribune-Total'!#REF!</f>
        <v>#REF!</v>
      </c>
      <c r="AL5" s="220" t="s">
        <v>163</v>
      </c>
      <c r="AM5" s="220" t="s">
        <v>167</v>
      </c>
      <c r="AN5" s="220" t="e">
        <f>'Tribune-Total'!#REF!</f>
        <v>#REF!</v>
      </c>
      <c r="AO5" s="220" t="s">
        <v>172</v>
      </c>
      <c r="AP5" s="220" t="e">
        <f>'Tribune-Total'!#REF!</f>
        <v>#REF!</v>
      </c>
      <c r="AQ5" s="220" t="e">
        <f>'Tribune-Total'!#REF!</f>
        <v>#REF!</v>
      </c>
      <c r="AR5" s="220" t="e">
        <f>'Tribune-Total'!#REF!</f>
        <v>#REF!</v>
      </c>
      <c r="AS5" s="220" t="s">
        <v>180</v>
      </c>
      <c r="AT5" s="220" t="e">
        <f>'Tribune-Total'!#REF!</f>
        <v>#REF!</v>
      </c>
      <c r="AU5" s="220" t="e">
        <f>'Tribune-Total'!#REF!</f>
        <v>#REF!</v>
      </c>
      <c r="AV5" s="220" t="s">
        <v>187</v>
      </c>
      <c r="AW5" s="220" t="e">
        <f>'Tribune-Total'!#REF!</f>
        <v>#REF!</v>
      </c>
      <c r="AX5" s="220" t="e">
        <f>'Tribune-Total'!#REF!</f>
        <v>#REF!</v>
      </c>
      <c r="AY5" s="220" t="e">
        <f>'Tribune-Total'!#REF!</f>
        <v>#REF!</v>
      </c>
      <c r="AZ5" s="220" t="e">
        <f>'Tribune-Total'!Z5</f>
        <v>#REF!</v>
      </c>
      <c r="BA5" s="220" t="e">
        <f>'Tribune-Total'!AA5</f>
        <v>#REF!</v>
      </c>
      <c r="BB5" s="220" t="e">
        <f>'Tribune-Total'!AB5</f>
        <v>#REF!</v>
      </c>
      <c r="BC5" s="220" t="e">
        <f>'Tribune-Total'!AC5</f>
        <v>#REF!</v>
      </c>
      <c r="BD5" s="220" t="e">
        <f>'Tribune-Total'!AD5</f>
        <v>#REF!</v>
      </c>
      <c r="BE5" s="220" t="e">
        <f>'Tribune-Total'!AE5</f>
        <v>#REF!</v>
      </c>
      <c r="BF5" s="220" t="e">
        <f>'Tribune-Total'!AF5</f>
        <v>#REF!</v>
      </c>
      <c r="BG5" s="220" t="e">
        <f>'Tribune-Total'!AG5</f>
        <v>#REF!</v>
      </c>
      <c r="BH5" s="220" t="e">
        <f>'Tribune-Total'!AH5</f>
        <v>#REF!</v>
      </c>
      <c r="BI5" s="220" t="e">
        <f>'Tribune-Total'!AI5</f>
        <v>#REF!</v>
      </c>
      <c r="BJ5" s="220" t="e">
        <f>'Tribune-Total'!AJ5</f>
        <v>#REF!</v>
      </c>
      <c r="BK5" s="220" t="e">
        <f>'Tribune-Total'!AK5</f>
        <v>#REF!</v>
      </c>
      <c r="BL5" s="220" t="e">
        <f>'Tribune-Total'!AL5</f>
        <v>#REF!</v>
      </c>
      <c r="BM5" s="220" t="str">
        <f>'Tribune-Total'!AM5</f>
        <v xml:space="preserve">Feb'24 </v>
      </c>
      <c r="BN5" s="220" t="e">
        <f>'Tribune-Total'!AN5</f>
        <v>#REF!</v>
      </c>
      <c r="BO5" s="220" t="str">
        <f>'Tribune-Total'!AO5</f>
        <v xml:space="preserve">1-24-Apr'24 </v>
      </c>
      <c r="BP5" s="220" t="e">
        <f>'Tribune-Total'!AP5</f>
        <v>#REF!</v>
      </c>
      <c r="BQ5" s="220" t="e">
        <f>'Tribune-Total'!AQ5</f>
        <v>#REF!</v>
      </c>
      <c r="BR5" s="220" t="e">
        <f>'Tribune-Total'!AR5</f>
        <v>#REF!</v>
      </c>
      <c r="BS5" s="220" t="str">
        <f>'Tribune-Total'!AS5</f>
        <v xml:space="preserve">Aug'24 </v>
      </c>
      <c r="BT5" s="220" t="e">
        <f>'Tribune-Total'!AT5</f>
        <v>#REF!</v>
      </c>
      <c r="BU5" s="220" t="e">
        <f>'Tribune-Total'!AU5</f>
        <v>#REF!</v>
      </c>
      <c r="BV5" s="220" t="str">
        <f>'Tribune-Total'!AV5</f>
        <v>1-18-Nov'24</v>
      </c>
      <c r="BW5" s="220" t="str">
        <f>'Tribune-Total'!AW5</f>
        <v>Jan'21</v>
      </c>
      <c r="BX5" s="220" t="str">
        <f>'Tribune-Total'!AX5</f>
        <v>Feb'21</v>
      </c>
      <c r="BY5" s="220" t="str">
        <f>'Tribune-Total'!AY5</f>
        <v>Mar'21</v>
      </c>
      <c r="BZ5" s="220" t="str">
        <f>'Tribune-Total'!AZ5</f>
        <v>Apr'21</v>
      </c>
      <c r="CA5" s="220" t="str">
        <f>'Tribune-Total'!BA5</f>
        <v>May'21</v>
      </c>
      <c r="CB5" s="220" t="str">
        <f>'Tribune-Total'!BB5</f>
        <v>Jun'21</v>
      </c>
      <c r="CC5" s="220" t="str">
        <f>'Tribune-Total'!BC5</f>
        <v>Jul'21</v>
      </c>
      <c r="CD5" s="220" t="str">
        <f>'Tribune-Total'!BD5</f>
        <v>Aug'21</v>
      </c>
      <c r="CE5" s="220" t="str">
        <f>'Tribune-Total'!BE5</f>
        <v>Sep'21</v>
      </c>
      <c r="CF5" s="220" t="str">
        <f>'Tribune-Total'!BF5</f>
        <v>Oct'21</v>
      </c>
      <c r="CG5" s="220" t="str">
        <f>'Tribune-Total'!BG5</f>
        <v>Nov'21</v>
      </c>
      <c r="CH5" s="220" t="str">
        <f>'Tribune-Total'!BH5</f>
        <v>Dec'21</v>
      </c>
      <c r="CI5" s="220" t="str">
        <f>'Tribune-Total'!BI5</f>
        <v>Jan'22</v>
      </c>
      <c r="CJ5" s="220" t="str">
        <f>'Tribune-Total'!BJ5</f>
        <v>Feb'22</v>
      </c>
      <c r="CK5" s="220" t="str">
        <f>'Tribune-Total'!BK5</f>
        <v>Mar'22</v>
      </c>
      <c r="CL5" s="220" t="str">
        <f>'Tribune-Total'!BL5</f>
        <v>Apr'22</v>
      </c>
      <c r="CM5" s="220" t="str">
        <f>'Tribune-Total'!BM5</f>
        <v>May'22</v>
      </c>
      <c r="CN5" s="220" t="str">
        <f>'Tribune-Total'!BN5</f>
        <v>Jun'22</v>
      </c>
      <c r="CO5" s="220" t="str">
        <f>'Tribune-Total'!BO5</f>
        <v>Jul'22</v>
      </c>
      <c r="CP5" s="220" t="str">
        <f>'Tribune-Total'!BP5</f>
        <v>Aug'22</v>
      </c>
      <c r="CQ5" s="220" t="str">
        <f>'Tribune-Total'!BQ5</f>
        <v>Sep'22</v>
      </c>
      <c r="CR5" s="301" t="str">
        <f>'Tribune-Total'!BR5</f>
        <v>Oct'22</v>
      </c>
      <c r="CS5" s="301" t="str">
        <f>'Tribune-Total'!BS5</f>
        <v>Nov'22</v>
      </c>
      <c r="CT5" s="301" t="str">
        <f>'Tribune-Total'!BT5</f>
        <v>Dec'22</v>
      </c>
      <c r="CU5" s="301" t="str">
        <f>'Tribune-Total'!BU5</f>
        <v>Jan'23</v>
      </c>
      <c r="CV5" s="301" t="str">
        <f>'Tribune-Total'!BV5</f>
        <v>Feb'23</v>
      </c>
      <c r="CW5" s="301" t="str">
        <f>'Tribune-Total'!BW5</f>
        <v>Mar'23</v>
      </c>
      <c r="CX5" s="301" t="str">
        <f>'Tribune-Total'!BX5</f>
        <v>Apr'23</v>
      </c>
      <c r="CY5" s="301" t="str">
        <f>'Tribune-Total'!BY5</f>
        <v>May'23</v>
      </c>
      <c r="CZ5" s="301" t="str">
        <f>'Tribune-Total'!BZ5</f>
        <v>Jun'23</v>
      </c>
      <c r="DA5" s="301" t="str">
        <f>'Tribune-Total'!CA5</f>
        <v>Jul'23</v>
      </c>
      <c r="DB5" s="301" t="str">
        <f>'Tribune-Total'!CB5</f>
        <v>Aug'23</v>
      </c>
      <c r="DC5" s="301" t="str">
        <f>'Tribune-Total'!CC5</f>
        <v>Sep'23</v>
      </c>
      <c r="DD5" s="301" t="str">
        <f>'Tribune-Total'!CD5</f>
        <v>Oct'23</v>
      </c>
      <c r="DE5" s="301" t="str">
        <f>'Tribune-Total'!CE5</f>
        <v>Nov'23</v>
      </c>
      <c r="DF5" s="301" t="str">
        <f>'Tribune-Total'!CF5</f>
        <v>Dec'23</v>
      </c>
      <c r="DG5" s="301" t="str">
        <f>'Tribune-Total'!CG5</f>
        <v>Jan'24</v>
      </c>
      <c r="DH5" s="301" t="str">
        <f>'Tribune-Total'!CH5</f>
        <v>Feb'24</v>
      </c>
      <c r="DI5" s="301" t="str">
        <f>'Tribune-Total'!CI5</f>
        <v>Mar'24</v>
      </c>
      <c r="DJ5" s="301" t="str">
        <f>'Tribune-Total'!CJ5</f>
        <v>Apr'24</v>
      </c>
      <c r="DK5" s="301" t="str">
        <f>'Tribune-Total'!CK5</f>
        <v>May'24</v>
      </c>
      <c r="DL5" s="301" t="str">
        <f>'Tribune-Total'!CL5</f>
        <v>Jun'24</v>
      </c>
      <c r="DM5" s="301" t="str">
        <f>'Tribune-Total'!CM5</f>
        <v xml:space="preserve">Jul'24 </v>
      </c>
      <c r="DN5" s="301" t="str">
        <f>'Tribune-Total'!CN5</f>
        <v>Aug'24</v>
      </c>
      <c r="DO5" s="301" t="str">
        <f>'Tribune-Total'!CO5</f>
        <v>Sep'24</v>
      </c>
      <c r="DP5" s="301" t="str">
        <f>'Tribune-Total'!CP5</f>
        <v>Oct'24</v>
      </c>
      <c r="DQ5" s="301" t="str">
        <f>'Tribune-Total'!CQ5</f>
        <v>Nov'24</v>
      </c>
      <c r="DR5" s="301" t="str">
        <f>'Tribune-Total'!CR5</f>
        <v>Dec'24</v>
      </c>
      <c r="DS5" s="301" t="str">
        <f>'Tribune-Total'!CS5</f>
        <v>Jan'25</v>
      </c>
      <c r="DT5" s="301" t="str">
        <f>'Tribune-Total'!CT5</f>
        <v>Feb'25</v>
      </c>
      <c r="DU5" s="301" t="str">
        <f>'Tribune-Total'!CU5</f>
        <v>Mar'25</v>
      </c>
      <c r="DV5" s="301" t="str">
        <f>'Tribune-Total'!CV5</f>
        <v>Apr'25</v>
      </c>
      <c r="DW5" s="301" t="str">
        <f>'Tribune-Total'!CW5</f>
        <v>May'25</v>
      </c>
      <c r="DX5" s="301" t="str">
        <f>'Tribune-Total'!CX5</f>
        <v>Jun'25</v>
      </c>
      <c r="DY5" s="301" t="str">
        <f>'Tribune-Total'!CY5</f>
        <v>Jul'25</v>
      </c>
      <c r="DZ5" s="301" t="str">
        <f>'Tribune-Total'!CZ5</f>
        <v>1-5-Aug'25</v>
      </c>
      <c r="EA5" s="220" t="str">
        <f>'Tribune-Total'!DA5</f>
        <v>TOTAL</v>
      </c>
      <c r="EC5" s="8"/>
      <c r="ED5" s="8"/>
    </row>
    <row r="6" spans="1:134" ht="5.25" customHeight="1" x14ac:dyDescent="0.2">
      <c r="B6" s="134"/>
      <c r="C6" s="23"/>
      <c r="D6" s="23"/>
      <c r="E6" s="23"/>
      <c r="F6" s="23"/>
      <c r="G6" s="23"/>
      <c r="H6" s="23"/>
      <c r="I6" s="23"/>
      <c r="J6" s="23"/>
      <c r="K6" s="23"/>
      <c r="L6" s="38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135"/>
      <c r="EC6" s="8"/>
      <c r="ED6" s="8"/>
    </row>
    <row r="7" spans="1:134" ht="16.149999999999999" customHeight="1" x14ac:dyDescent="0.2">
      <c r="A7" s="226" t="s">
        <v>35</v>
      </c>
      <c r="B7" s="67" t="s">
        <v>14</v>
      </c>
      <c r="C7" s="45">
        <v>27116</v>
      </c>
      <c r="D7" s="45">
        <v>33768</v>
      </c>
      <c r="E7" s="45">
        <v>27686</v>
      </c>
      <c r="F7" s="45">
        <v>34599</v>
      </c>
      <c r="G7" s="45">
        <v>43700</v>
      </c>
      <c r="H7" s="45">
        <v>50751</v>
      </c>
      <c r="I7" s="45">
        <v>35858</v>
      </c>
      <c r="J7" s="46">
        <v>34696</v>
      </c>
      <c r="K7" s="46">
        <v>24851</v>
      </c>
      <c r="L7" s="46">
        <v>30545</v>
      </c>
      <c r="M7" s="46">
        <v>31716</v>
      </c>
      <c r="N7" s="46">
        <v>27291</v>
      </c>
      <c r="O7" s="45">
        <v>30053</v>
      </c>
      <c r="P7" s="46">
        <v>28659</v>
      </c>
      <c r="Q7" s="113">
        <v>29653</v>
      </c>
      <c r="R7" s="46">
        <v>27063</v>
      </c>
      <c r="S7" s="46">
        <v>33625</v>
      </c>
      <c r="T7" s="46">
        <v>36101</v>
      </c>
      <c r="U7" s="45">
        <v>21248</v>
      </c>
      <c r="V7" s="46">
        <v>32977</v>
      </c>
      <c r="W7" s="113">
        <v>23197</v>
      </c>
      <c r="X7" s="46">
        <v>23994</v>
      </c>
      <c r="Y7" s="46">
        <v>19039</v>
      </c>
      <c r="Z7" s="46">
        <v>39617</v>
      </c>
      <c r="AA7" s="45">
        <v>34326</v>
      </c>
      <c r="AB7" s="46">
        <v>27885</v>
      </c>
      <c r="AC7" s="113">
        <v>28973</v>
      </c>
      <c r="AD7" s="46">
        <v>28751</v>
      </c>
      <c r="AE7" s="46">
        <v>28098</v>
      </c>
      <c r="AF7" s="46">
        <v>34470</v>
      </c>
      <c r="AG7" s="46">
        <v>21794</v>
      </c>
      <c r="AH7" s="46">
        <v>37368</v>
      </c>
      <c r="AI7" s="46">
        <v>21737</v>
      </c>
      <c r="AJ7" s="46">
        <v>31274</v>
      </c>
      <c r="AK7" s="46">
        <v>24030</v>
      </c>
      <c r="AL7" s="46">
        <v>25053</v>
      </c>
      <c r="AM7" s="46">
        <v>24341</v>
      </c>
      <c r="AN7" s="46">
        <v>18908</v>
      </c>
      <c r="AO7" s="46">
        <v>28357</v>
      </c>
      <c r="AP7" s="46">
        <v>17262</v>
      </c>
      <c r="AQ7" s="46">
        <v>22898</v>
      </c>
      <c r="AR7" s="46">
        <v>16485</v>
      </c>
      <c r="AS7" s="46">
        <v>31454</v>
      </c>
      <c r="AT7" s="46">
        <v>16767</v>
      </c>
      <c r="AU7" s="46">
        <v>15106</v>
      </c>
      <c r="AV7" s="46">
        <v>15755</v>
      </c>
      <c r="AW7" s="46">
        <v>17596</v>
      </c>
      <c r="AX7" s="46">
        <v>21375</v>
      </c>
      <c r="AY7" s="46">
        <v>20190</v>
      </c>
      <c r="AZ7" s="46">
        <v>15788</v>
      </c>
      <c r="BA7" s="46">
        <v>24682</v>
      </c>
      <c r="BB7" s="46">
        <v>14594</v>
      </c>
      <c r="BC7" s="46">
        <v>22682</v>
      </c>
      <c r="BD7" s="46">
        <v>17511</v>
      </c>
      <c r="BE7" s="46">
        <v>16227</v>
      </c>
      <c r="BF7" s="46">
        <v>15079</v>
      </c>
      <c r="BG7" s="46">
        <v>20084</v>
      </c>
      <c r="BH7" s="46">
        <v>20020</v>
      </c>
      <c r="BI7" s="46">
        <v>19375</v>
      </c>
      <c r="BJ7" s="46">
        <v>19549</v>
      </c>
      <c r="BK7" s="46">
        <v>15179</v>
      </c>
      <c r="BL7" s="46">
        <v>13763</v>
      </c>
      <c r="BM7" s="46">
        <v>20130</v>
      </c>
      <c r="BN7" s="46">
        <v>14301</v>
      </c>
      <c r="BO7" s="46">
        <v>9222</v>
      </c>
      <c r="BP7" s="46">
        <v>13454</v>
      </c>
      <c r="BQ7" s="46">
        <v>14167</v>
      </c>
      <c r="BR7" s="46">
        <v>14049</v>
      </c>
      <c r="BS7" s="46">
        <v>14307</v>
      </c>
      <c r="BT7" s="46">
        <v>13739</v>
      </c>
      <c r="BU7" s="46">
        <v>14496</v>
      </c>
      <c r="BV7" s="46">
        <v>16082</v>
      </c>
      <c r="BW7" s="46">
        <v>12478</v>
      </c>
      <c r="BX7" s="46">
        <v>11738</v>
      </c>
      <c r="BY7" s="46">
        <v>18217</v>
      </c>
      <c r="BZ7" s="46">
        <v>19301</v>
      </c>
      <c r="CA7" s="46">
        <v>15300</v>
      </c>
      <c r="CB7" s="46">
        <v>15590</v>
      </c>
      <c r="CC7" s="46">
        <v>21291</v>
      </c>
      <c r="CD7" s="46">
        <v>19246</v>
      </c>
      <c r="CE7" s="46">
        <v>18373</v>
      </c>
      <c r="CF7" s="46">
        <v>23859</v>
      </c>
      <c r="CG7" s="46">
        <v>20872</v>
      </c>
      <c r="CH7" s="46">
        <v>19438</v>
      </c>
      <c r="CI7" s="46">
        <v>16900</v>
      </c>
      <c r="CJ7" s="46">
        <v>18748</v>
      </c>
      <c r="CK7" s="46">
        <v>18125</v>
      </c>
      <c r="CL7" s="46">
        <v>13426</v>
      </c>
      <c r="CM7" s="46">
        <v>16812</v>
      </c>
      <c r="CN7" s="46">
        <v>17477</v>
      </c>
      <c r="CO7" s="46">
        <v>9373</v>
      </c>
      <c r="CP7" s="46">
        <v>12130</v>
      </c>
      <c r="CQ7" s="46">
        <v>12413</v>
      </c>
      <c r="CR7" s="46">
        <v>16214</v>
      </c>
      <c r="CS7" s="46">
        <v>16219</v>
      </c>
      <c r="CT7" s="46">
        <v>16187</v>
      </c>
      <c r="CU7" s="46">
        <v>10240</v>
      </c>
      <c r="CV7" s="46">
        <v>7354</v>
      </c>
      <c r="CW7" s="46">
        <v>16017</v>
      </c>
      <c r="CX7" s="46">
        <v>11789</v>
      </c>
      <c r="CY7" s="46">
        <v>10925</v>
      </c>
      <c r="CZ7" s="46">
        <v>13302</v>
      </c>
      <c r="DA7" s="46">
        <v>9759</v>
      </c>
      <c r="DB7" s="46">
        <v>11780</v>
      </c>
      <c r="DC7" s="46">
        <v>14543</v>
      </c>
      <c r="DD7" s="46">
        <v>15452</v>
      </c>
      <c r="DE7" s="46">
        <v>12442</v>
      </c>
      <c r="DF7" s="46">
        <v>14930</v>
      </c>
      <c r="DG7" s="46">
        <v>12180</v>
      </c>
      <c r="DH7" s="46">
        <v>12000</v>
      </c>
      <c r="DI7" s="46">
        <v>20283</v>
      </c>
      <c r="DJ7" s="46">
        <v>9955</v>
      </c>
      <c r="DK7" s="46">
        <v>11960</v>
      </c>
      <c r="DL7" s="46">
        <v>10497</v>
      </c>
      <c r="DM7" s="46">
        <v>10173</v>
      </c>
      <c r="DN7" s="349">
        <v>9202</v>
      </c>
      <c r="DO7" s="349">
        <v>9566</v>
      </c>
      <c r="DP7" s="349">
        <v>10442</v>
      </c>
      <c r="DQ7" s="349">
        <v>9097</v>
      </c>
      <c r="DR7" s="349">
        <v>10533</v>
      </c>
      <c r="DS7" s="349">
        <v>6481</v>
      </c>
      <c r="DT7" s="349">
        <v>9148</v>
      </c>
      <c r="DU7" s="349">
        <v>20584</v>
      </c>
      <c r="DV7" s="349">
        <v>7416</v>
      </c>
      <c r="DW7" s="349">
        <v>7943</v>
      </c>
      <c r="DX7" s="349">
        <v>8674</v>
      </c>
      <c r="DY7" s="349">
        <v>9208</v>
      </c>
      <c r="DZ7" s="349">
        <v>1744</v>
      </c>
      <c r="EA7" s="59">
        <f ca="1">SUM(OFFSET(EA7,0,-1,):OFFSET(EA7,0,-12))</f>
        <v>110836</v>
      </c>
      <c r="EB7" s="13">
        <f ca="1">EA7/EA$12</f>
        <v>0.38209033432387152</v>
      </c>
    </row>
    <row r="8" spans="1:134" ht="15" x14ac:dyDescent="0.2">
      <c r="A8" s="14"/>
      <c r="B8" s="67" t="s">
        <v>15</v>
      </c>
      <c r="C8" s="45">
        <v>6005</v>
      </c>
      <c r="D8" s="45">
        <v>5316</v>
      </c>
      <c r="E8" s="45">
        <v>6835</v>
      </c>
      <c r="F8" s="45">
        <v>5121</v>
      </c>
      <c r="G8" s="45">
        <v>5013</v>
      </c>
      <c r="H8" s="45">
        <v>6180</v>
      </c>
      <c r="I8" s="45">
        <v>4574</v>
      </c>
      <c r="J8" s="46">
        <v>7329</v>
      </c>
      <c r="K8" s="46">
        <v>3254</v>
      </c>
      <c r="L8" s="46">
        <v>2230</v>
      </c>
      <c r="M8" s="46">
        <v>7009</v>
      </c>
      <c r="N8" s="46">
        <v>2872</v>
      </c>
      <c r="O8" s="45">
        <v>5076</v>
      </c>
      <c r="P8" s="46">
        <v>3924</v>
      </c>
      <c r="Q8" s="113">
        <v>3897</v>
      </c>
      <c r="R8" s="46">
        <v>3657</v>
      </c>
      <c r="S8" s="46">
        <v>7206</v>
      </c>
      <c r="T8" s="46">
        <v>3394</v>
      </c>
      <c r="U8" s="45">
        <v>4298</v>
      </c>
      <c r="V8" s="46">
        <v>5590</v>
      </c>
      <c r="W8" s="113">
        <v>4009</v>
      </c>
      <c r="X8" s="46">
        <v>3640</v>
      </c>
      <c r="Y8" s="46">
        <v>2326</v>
      </c>
      <c r="Z8" s="46">
        <v>2722</v>
      </c>
      <c r="AA8" s="45">
        <v>3548</v>
      </c>
      <c r="AB8" s="46">
        <v>3576</v>
      </c>
      <c r="AC8" s="113">
        <v>1974</v>
      </c>
      <c r="AD8" s="46">
        <v>4389</v>
      </c>
      <c r="AE8" s="46">
        <v>4598</v>
      </c>
      <c r="AF8" s="46">
        <v>3740</v>
      </c>
      <c r="AG8" s="46">
        <v>6338</v>
      </c>
      <c r="AH8" s="46">
        <v>5429</v>
      </c>
      <c r="AI8" s="46">
        <v>2880</v>
      </c>
      <c r="AJ8" s="46">
        <v>3648</v>
      </c>
      <c r="AK8" s="46">
        <v>4017</v>
      </c>
      <c r="AL8" s="46">
        <v>2392</v>
      </c>
      <c r="AM8" s="46">
        <v>3800</v>
      </c>
      <c r="AN8" s="46">
        <v>4252</v>
      </c>
      <c r="AO8" s="46">
        <v>2329</v>
      </c>
      <c r="AP8" s="46">
        <v>3138</v>
      </c>
      <c r="AQ8" s="46">
        <v>4147</v>
      </c>
      <c r="AR8" s="46">
        <v>2659</v>
      </c>
      <c r="AS8" s="46">
        <v>3567</v>
      </c>
      <c r="AT8" s="46">
        <v>2180</v>
      </c>
      <c r="AU8" s="46">
        <v>1116</v>
      </c>
      <c r="AV8" s="46">
        <v>1820</v>
      </c>
      <c r="AW8" s="46">
        <v>1842</v>
      </c>
      <c r="AX8" s="46">
        <v>1684</v>
      </c>
      <c r="AY8" s="46">
        <v>3682</v>
      </c>
      <c r="AZ8" s="46">
        <v>1476</v>
      </c>
      <c r="BA8" s="46">
        <v>2334</v>
      </c>
      <c r="BB8" s="46">
        <v>2352</v>
      </c>
      <c r="BC8" s="46">
        <v>1856</v>
      </c>
      <c r="BD8" s="46">
        <v>2912</v>
      </c>
      <c r="BE8" s="46">
        <v>1628</v>
      </c>
      <c r="BF8" s="46">
        <v>916</v>
      </c>
      <c r="BG8" s="46">
        <v>1062</v>
      </c>
      <c r="BH8" s="46">
        <v>2307</v>
      </c>
      <c r="BI8" s="46">
        <v>1293</v>
      </c>
      <c r="BJ8" s="46">
        <v>1545</v>
      </c>
      <c r="BK8" s="46">
        <v>1876</v>
      </c>
      <c r="BL8" s="46">
        <v>1492</v>
      </c>
      <c r="BM8" s="46">
        <v>756</v>
      </c>
      <c r="BN8" s="46">
        <v>1620</v>
      </c>
      <c r="BO8" s="46">
        <v>1196</v>
      </c>
      <c r="BP8" s="46">
        <v>1100</v>
      </c>
      <c r="BQ8" s="46">
        <v>1012</v>
      </c>
      <c r="BR8" s="46">
        <v>1132</v>
      </c>
      <c r="BS8" s="46">
        <v>1417</v>
      </c>
      <c r="BT8" s="46">
        <v>587</v>
      </c>
      <c r="BU8" s="46">
        <v>890</v>
      </c>
      <c r="BV8" s="46">
        <v>930</v>
      </c>
      <c r="BW8" s="46">
        <v>934</v>
      </c>
      <c r="BX8" s="46">
        <v>294</v>
      </c>
      <c r="BY8" s="46">
        <v>728</v>
      </c>
      <c r="BZ8" s="46">
        <v>766</v>
      </c>
      <c r="CA8" s="46">
        <v>567</v>
      </c>
      <c r="CB8" s="46">
        <v>1086</v>
      </c>
      <c r="CC8" s="46">
        <v>1154</v>
      </c>
      <c r="CD8" s="46">
        <v>1108</v>
      </c>
      <c r="CE8" s="46">
        <v>656</v>
      </c>
      <c r="CF8" s="46">
        <v>1104</v>
      </c>
      <c r="CG8" s="46">
        <v>504</v>
      </c>
      <c r="CH8" s="46">
        <v>952</v>
      </c>
      <c r="CI8" s="46">
        <v>952</v>
      </c>
      <c r="CJ8" s="46">
        <v>240</v>
      </c>
      <c r="CK8" s="46">
        <v>612</v>
      </c>
      <c r="CL8" s="46">
        <v>16</v>
      </c>
      <c r="CM8" s="46">
        <v>412</v>
      </c>
      <c r="CN8" s="46">
        <v>2004</v>
      </c>
      <c r="CO8" s="46">
        <v>1328</v>
      </c>
      <c r="CP8" s="46">
        <v>1184</v>
      </c>
      <c r="CQ8" s="46">
        <v>418</v>
      </c>
      <c r="CR8" s="46">
        <v>544</v>
      </c>
      <c r="CS8" s="46">
        <v>630</v>
      </c>
      <c r="CT8" s="46">
        <v>1349</v>
      </c>
      <c r="CU8" s="46">
        <v>914</v>
      </c>
      <c r="CV8" s="46">
        <v>378</v>
      </c>
      <c r="CW8" s="46">
        <v>668</v>
      </c>
      <c r="CX8" s="46">
        <v>428</v>
      </c>
      <c r="CY8" s="46">
        <v>895</v>
      </c>
      <c r="CZ8" s="46">
        <v>1767</v>
      </c>
      <c r="DA8" s="46">
        <v>1301</v>
      </c>
      <c r="DB8" s="46">
        <v>248</v>
      </c>
      <c r="DC8" s="46">
        <v>372</v>
      </c>
      <c r="DD8" s="46">
        <v>1256</v>
      </c>
      <c r="DE8" s="46">
        <v>1577</v>
      </c>
      <c r="DF8" s="46">
        <v>500</v>
      </c>
      <c r="DG8" s="46">
        <v>698</v>
      </c>
      <c r="DH8" s="46">
        <v>674</v>
      </c>
      <c r="DI8" s="46">
        <v>903</v>
      </c>
      <c r="DJ8" s="46">
        <v>402</v>
      </c>
      <c r="DK8" s="46">
        <v>1116</v>
      </c>
      <c r="DL8" s="46">
        <v>2026</v>
      </c>
      <c r="DM8" s="46">
        <v>1604</v>
      </c>
      <c r="DN8" s="349">
        <v>1496</v>
      </c>
      <c r="DO8" s="349">
        <v>774</v>
      </c>
      <c r="DP8" s="349">
        <v>846</v>
      </c>
      <c r="DQ8" s="349">
        <v>1500</v>
      </c>
      <c r="DR8" s="349">
        <v>774</v>
      </c>
      <c r="DS8" s="349">
        <v>818</v>
      </c>
      <c r="DT8" s="349">
        <v>1046</v>
      </c>
      <c r="DU8" s="349">
        <v>1790</v>
      </c>
      <c r="DV8" s="349">
        <v>806</v>
      </c>
      <c r="DW8" s="349">
        <v>1774</v>
      </c>
      <c r="DX8" s="349">
        <v>1507</v>
      </c>
      <c r="DY8" s="349">
        <v>1424</v>
      </c>
      <c r="DZ8" s="349">
        <v>20</v>
      </c>
      <c r="EA8" s="59">
        <f ca="1">SUM(OFFSET(EA8,0,-1,):OFFSET(EA8,0,-12))</f>
        <v>13079</v>
      </c>
      <c r="EB8" s="13">
        <f ca="1">EA8/EA$12</f>
        <v>4.5087872916939581E-2</v>
      </c>
    </row>
    <row r="9" spans="1:134" ht="15" x14ac:dyDescent="0.2">
      <c r="A9" s="14"/>
      <c r="B9" s="74" t="s">
        <v>27</v>
      </c>
      <c r="C9" s="45">
        <v>9306</v>
      </c>
      <c r="D9" s="45">
        <v>5592</v>
      </c>
      <c r="E9" s="45">
        <v>8594</v>
      </c>
      <c r="F9" s="45">
        <v>4738</v>
      </c>
      <c r="G9" s="45">
        <v>9590</v>
      </c>
      <c r="H9" s="45">
        <v>4148</v>
      </c>
      <c r="I9" s="45">
        <v>3124</v>
      </c>
      <c r="J9" s="46">
        <v>5731</v>
      </c>
      <c r="K9" s="46">
        <v>10466</v>
      </c>
      <c r="L9" s="46">
        <v>382</v>
      </c>
      <c r="M9" s="46">
        <v>2765</v>
      </c>
      <c r="N9" s="46">
        <v>2697</v>
      </c>
      <c r="O9" s="45">
        <v>840</v>
      </c>
      <c r="P9" s="46">
        <v>4894</v>
      </c>
      <c r="Q9" s="113">
        <v>2956</v>
      </c>
      <c r="R9" s="46">
        <v>3347</v>
      </c>
      <c r="S9" s="46">
        <v>2110</v>
      </c>
      <c r="T9" s="46">
        <v>2325</v>
      </c>
      <c r="U9" s="45">
        <v>3665</v>
      </c>
      <c r="V9" s="46">
        <v>720</v>
      </c>
      <c r="W9" s="113">
        <v>668</v>
      </c>
      <c r="X9" s="46">
        <v>120</v>
      </c>
      <c r="Y9" s="46">
        <v>330</v>
      </c>
      <c r="Z9" s="46">
        <v>1516</v>
      </c>
      <c r="AA9" s="45">
        <v>876</v>
      </c>
      <c r="AB9" s="46">
        <v>120</v>
      </c>
      <c r="AC9" s="113">
        <v>1896</v>
      </c>
      <c r="AD9" s="46">
        <v>342</v>
      </c>
      <c r="AE9" s="46">
        <v>0</v>
      </c>
      <c r="AF9" s="46">
        <v>0</v>
      </c>
      <c r="AG9" s="46">
        <v>96</v>
      </c>
      <c r="AH9" s="46">
        <v>864</v>
      </c>
      <c r="AI9" s="46">
        <v>140</v>
      </c>
      <c r="AJ9" s="46">
        <v>372</v>
      </c>
      <c r="AK9" s="46">
        <v>144</v>
      </c>
      <c r="AL9" s="46">
        <v>0</v>
      </c>
      <c r="AM9" s="46">
        <v>536</v>
      </c>
      <c r="AN9" s="46">
        <v>684</v>
      </c>
      <c r="AO9" s="46">
        <v>420</v>
      </c>
      <c r="AP9" s="46">
        <v>884</v>
      </c>
      <c r="AQ9" s="46">
        <v>232</v>
      </c>
      <c r="AR9" s="46">
        <v>400</v>
      </c>
      <c r="AS9" s="46">
        <v>0</v>
      </c>
      <c r="AT9" s="46">
        <v>0</v>
      </c>
      <c r="AU9" s="46">
        <v>324</v>
      </c>
      <c r="AV9" s="46">
        <v>456</v>
      </c>
      <c r="AW9" s="46">
        <v>492</v>
      </c>
      <c r="AX9" s="46">
        <v>480</v>
      </c>
      <c r="AY9" s="46">
        <v>120</v>
      </c>
      <c r="AZ9" s="46">
        <v>130</v>
      </c>
      <c r="BA9" s="46">
        <v>576</v>
      </c>
      <c r="BB9" s="46">
        <v>120</v>
      </c>
      <c r="BC9" s="46">
        <v>0</v>
      </c>
      <c r="BD9" s="46">
        <v>0</v>
      </c>
      <c r="BE9" s="46">
        <v>120</v>
      </c>
      <c r="BF9" s="46">
        <v>120</v>
      </c>
      <c r="BG9" s="46">
        <v>0</v>
      </c>
      <c r="BH9" s="46">
        <v>0</v>
      </c>
      <c r="BI9" s="46">
        <v>552</v>
      </c>
      <c r="BJ9" s="46">
        <v>60</v>
      </c>
      <c r="BK9" s="46">
        <v>480</v>
      </c>
      <c r="BL9" s="46">
        <v>60</v>
      </c>
      <c r="BM9" s="46">
        <v>18</v>
      </c>
      <c r="BN9" s="46">
        <v>108</v>
      </c>
      <c r="BO9" s="46">
        <v>0</v>
      </c>
      <c r="BP9" s="46">
        <v>0</v>
      </c>
      <c r="BQ9" s="46">
        <v>60</v>
      </c>
      <c r="BR9" s="46">
        <v>360</v>
      </c>
      <c r="BS9" s="46">
        <v>0</v>
      </c>
      <c r="BT9" s="46">
        <v>480</v>
      </c>
      <c r="BU9" s="46">
        <v>1710</v>
      </c>
      <c r="BV9" s="46">
        <v>360</v>
      </c>
      <c r="BW9" s="46">
        <v>720</v>
      </c>
      <c r="BX9" s="46">
        <v>120</v>
      </c>
      <c r="BY9" s="46">
        <v>216</v>
      </c>
      <c r="BZ9" s="46">
        <v>260</v>
      </c>
      <c r="CA9" s="46">
        <v>4036</v>
      </c>
      <c r="CB9" s="46">
        <v>3036</v>
      </c>
      <c r="CC9" s="46">
        <v>0</v>
      </c>
      <c r="CD9" s="46">
        <v>0</v>
      </c>
      <c r="CE9" s="46">
        <v>1836</v>
      </c>
      <c r="CF9" s="46">
        <v>1104</v>
      </c>
      <c r="CG9" s="46">
        <v>1752</v>
      </c>
      <c r="CH9" s="46">
        <v>2136</v>
      </c>
      <c r="CI9" s="46">
        <v>2568</v>
      </c>
      <c r="CJ9" s="46">
        <v>2400</v>
      </c>
      <c r="CK9" s="46">
        <v>2208</v>
      </c>
      <c r="CL9" s="46">
        <v>360</v>
      </c>
      <c r="CM9" s="46">
        <v>6216</v>
      </c>
      <c r="CN9" s="46">
        <v>1032</v>
      </c>
      <c r="CO9" s="46">
        <v>720</v>
      </c>
      <c r="CP9" s="46">
        <v>900</v>
      </c>
      <c r="CQ9" s="46">
        <v>300</v>
      </c>
      <c r="CR9" s="46">
        <v>1101</v>
      </c>
      <c r="CS9" s="46">
        <v>1368</v>
      </c>
      <c r="CT9" s="46">
        <v>11808</v>
      </c>
      <c r="CU9" s="46">
        <v>792</v>
      </c>
      <c r="CV9" s="46">
        <v>1656</v>
      </c>
      <c r="CW9" s="46">
        <v>2016</v>
      </c>
      <c r="CX9" s="46">
        <v>180</v>
      </c>
      <c r="CY9" s="46">
        <v>480</v>
      </c>
      <c r="CZ9" s="46">
        <v>1128</v>
      </c>
      <c r="DA9" s="46">
        <v>600</v>
      </c>
      <c r="DB9" s="46">
        <v>330</v>
      </c>
      <c r="DC9" s="46">
        <v>4122</v>
      </c>
      <c r="DD9" s="46">
        <v>2892</v>
      </c>
      <c r="DE9" s="46">
        <v>360</v>
      </c>
      <c r="DF9" s="46">
        <v>648</v>
      </c>
      <c r="DG9" s="46">
        <v>360</v>
      </c>
      <c r="DH9" s="46">
        <v>360</v>
      </c>
      <c r="DI9" s="46">
        <v>720</v>
      </c>
      <c r="DJ9" s="46">
        <v>1728</v>
      </c>
      <c r="DK9" s="46">
        <v>432</v>
      </c>
      <c r="DL9" s="46">
        <v>4368</v>
      </c>
      <c r="DM9" s="46">
        <v>360</v>
      </c>
      <c r="DN9" s="349">
        <v>0</v>
      </c>
      <c r="DO9" s="349">
        <v>0</v>
      </c>
      <c r="DP9" s="349">
        <v>804</v>
      </c>
      <c r="DQ9" s="349">
        <v>120</v>
      </c>
      <c r="DR9" s="349">
        <v>0</v>
      </c>
      <c r="DS9" s="349">
        <v>1008</v>
      </c>
      <c r="DT9" s="349">
        <v>740</v>
      </c>
      <c r="DU9" s="349">
        <v>0</v>
      </c>
      <c r="DV9" s="349">
        <v>0</v>
      </c>
      <c r="DW9" s="349">
        <v>324</v>
      </c>
      <c r="DX9" s="349">
        <v>20</v>
      </c>
      <c r="DY9" s="349">
        <v>0</v>
      </c>
      <c r="DZ9" s="349">
        <v>0</v>
      </c>
      <c r="EA9" s="59">
        <f ca="1">SUM(OFFSET(EA9,0,-1,):OFFSET(EA9,0,-12))</f>
        <v>3016</v>
      </c>
      <c r="EB9" s="13">
        <f ca="1">EA9/EA$12</f>
        <v>1.039720351077986E-2</v>
      </c>
    </row>
    <row r="10" spans="1:134" ht="15" x14ac:dyDescent="0.2">
      <c r="A10" s="14"/>
      <c r="B10" s="74" t="s">
        <v>76</v>
      </c>
      <c r="C10" s="45">
        <v>13392</v>
      </c>
      <c r="D10" s="45">
        <v>13199</v>
      </c>
      <c r="E10" s="45">
        <v>12180</v>
      </c>
      <c r="F10" s="45">
        <v>4572</v>
      </c>
      <c r="G10" s="45">
        <v>14256</v>
      </c>
      <c r="H10" s="45">
        <v>8790</v>
      </c>
      <c r="I10" s="45">
        <v>9700</v>
      </c>
      <c r="J10" s="46">
        <v>5100</v>
      </c>
      <c r="K10" s="46">
        <v>10602</v>
      </c>
      <c r="L10" s="46">
        <v>11748</v>
      </c>
      <c r="M10" s="46">
        <v>12444</v>
      </c>
      <c r="N10" s="46">
        <v>37680</v>
      </c>
      <c r="O10" s="45">
        <v>10695</v>
      </c>
      <c r="P10" s="46">
        <v>21013</v>
      </c>
      <c r="Q10" s="46">
        <v>10220</v>
      </c>
      <c r="R10" s="46">
        <v>29434</v>
      </c>
      <c r="S10" s="46">
        <v>6120</v>
      </c>
      <c r="T10" s="46">
        <v>7128</v>
      </c>
      <c r="U10" s="45">
        <v>7848</v>
      </c>
      <c r="V10" s="46">
        <v>9576</v>
      </c>
      <c r="W10" s="46">
        <v>9888</v>
      </c>
      <c r="X10" s="46">
        <v>7032</v>
      </c>
      <c r="Y10" s="46">
        <v>14760</v>
      </c>
      <c r="Z10" s="46">
        <v>19296</v>
      </c>
      <c r="AA10" s="45">
        <v>12760</v>
      </c>
      <c r="AB10" s="46">
        <v>7272</v>
      </c>
      <c r="AC10" s="46">
        <v>7608</v>
      </c>
      <c r="AD10" s="46">
        <v>20322</v>
      </c>
      <c r="AE10" s="46">
        <v>8796</v>
      </c>
      <c r="AF10" s="46">
        <v>2700</v>
      </c>
      <c r="AG10" s="46">
        <v>8568</v>
      </c>
      <c r="AH10" s="46">
        <v>10297</v>
      </c>
      <c r="AI10" s="46">
        <v>14177</v>
      </c>
      <c r="AJ10" s="46">
        <v>10588</v>
      </c>
      <c r="AK10" s="46">
        <v>11876</v>
      </c>
      <c r="AL10" s="46">
        <v>20698</v>
      </c>
      <c r="AM10" s="46">
        <v>19816</v>
      </c>
      <c r="AN10" s="46">
        <v>13644</v>
      </c>
      <c r="AO10" s="46">
        <v>13020</v>
      </c>
      <c r="AP10" s="46">
        <v>7066</v>
      </c>
      <c r="AQ10" s="46">
        <v>29197</v>
      </c>
      <c r="AR10" s="46">
        <v>1368</v>
      </c>
      <c r="AS10" s="46">
        <v>8256</v>
      </c>
      <c r="AT10" s="46">
        <v>5820</v>
      </c>
      <c r="AU10" s="46">
        <v>5802</v>
      </c>
      <c r="AV10" s="46">
        <v>7620</v>
      </c>
      <c r="AW10" s="46">
        <v>8220</v>
      </c>
      <c r="AX10" s="46">
        <v>17628</v>
      </c>
      <c r="AY10" s="46">
        <v>10920</v>
      </c>
      <c r="AZ10" s="46">
        <v>8460</v>
      </c>
      <c r="BA10" s="46">
        <v>3576</v>
      </c>
      <c r="BB10" s="46">
        <v>4368</v>
      </c>
      <c r="BC10" s="46">
        <v>1968</v>
      </c>
      <c r="BD10" s="46">
        <v>2964</v>
      </c>
      <c r="BE10" s="46">
        <v>4656</v>
      </c>
      <c r="BF10" s="46">
        <v>3636</v>
      </c>
      <c r="BG10" s="46">
        <v>3264</v>
      </c>
      <c r="BH10" s="46">
        <v>8320</v>
      </c>
      <c r="BI10" s="46">
        <v>5088</v>
      </c>
      <c r="BJ10" s="46">
        <v>9211</v>
      </c>
      <c r="BK10" s="46">
        <v>8620</v>
      </c>
      <c r="BL10" s="46">
        <v>5636</v>
      </c>
      <c r="BM10" s="46">
        <v>7048</v>
      </c>
      <c r="BN10" s="46">
        <v>1696</v>
      </c>
      <c r="BO10" s="46">
        <v>2952</v>
      </c>
      <c r="BP10" s="46">
        <v>3102</v>
      </c>
      <c r="BQ10" s="46">
        <v>2604</v>
      </c>
      <c r="BR10" s="46">
        <v>2500</v>
      </c>
      <c r="BS10" s="46">
        <v>3392</v>
      </c>
      <c r="BT10" s="46">
        <v>1320</v>
      </c>
      <c r="BU10" s="46">
        <v>876</v>
      </c>
      <c r="BV10" s="46">
        <v>2160</v>
      </c>
      <c r="BW10" s="46">
        <v>1824</v>
      </c>
      <c r="BX10" s="46">
        <v>972</v>
      </c>
      <c r="BY10" s="46">
        <v>1404</v>
      </c>
      <c r="BZ10" s="46">
        <v>396</v>
      </c>
      <c r="CA10" s="46">
        <v>1296</v>
      </c>
      <c r="CB10" s="46">
        <v>1620</v>
      </c>
      <c r="CC10" s="46">
        <v>540</v>
      </c>
      <c r="CD10" s="46">
        <v>1068</v>
      </c>
      <c r="CE10" s="46">
        <v>1296</v>
      </c>
      <c r="CF10" s="46">
        <v>1620</v>
      </c>
      <c r="CG10" s="46">
        <v>2728</v>
      </c>
      <c r="CH10" s="46">
        <v>1620</v>
      </c>
      <c r="CI10" s="46">
        <v>2524</v>
      </c>
      <c r="CJ10" s="46">
        <v>2376</v>
      </c>
      <c r="CK10" s="46">
        <v>3156</v>
      </c>
      <c r="CL10" s="46">
        <v>756</v>
      </c>
      <c r="CM10" s="46">
        <v>1080</v>
      </c>
      <c r="CN10" s="46">
        <v>1392</v>
      </c>
      <c r="CO10" s="46">
        <v>1788</v>
      </c>
      <c r="CP10" s="46">
        <v>10944</v>
      </c>
      <c r="CQ10" s="46">
        <v>984</v>
      </c>
      <c r="CR10" s="46">
        <v>1440</v>
      </c>
      <c r="CS10" s="46">
        <v>4452</v>
      </c>
      <c r="CT10" s="46">
        <v>5616</v>
      </c>
      <c r="CU10" s="46">
        <v>2988</v>
      </c>
      <c r="CV10" s="46">
        <v>7012</v>
      </c>
      <c r="CW10" s="46">
        <v>4818</v>
      </c>
      <c r="CX10" s="46">
        <v>0</v>
      </c>
      <c r="CY10" s="46">
        <v>2352</v>
      </c>
      <c r="CZ10" s="46">
        <v>2400</v>
      </c>
      <c r="DA10" s="46">
        <v>2700</v>
      </c>
      <c r="DB10" s="46">
        <v>2256</v>
      </c>
      <c r="DC10" s="46">
        <v>2100</v>
      </c>
      <c r="DD10" s="46">
        <v>2912</v>
      </c>
      <c r="DE10" s="46">
        <v>3156</v>
      </c>
      <c r="DF10" s="46">
        <v>3276</v>
      </c>
      <c r="DG10" s="46">
        <v>3516</v>
      </c>
      <c r="DH10" s="46">
        <v>3516</v>
      </c>
      <c r="DI10" s="46">
        <v>2664</v>
      </c>
      <c r="DJ10" s="46">
        <v>432</v>
      </c>
      <c r="DK10" s="46">
        <v>2631</v>
      </c>
      <c r="DL10" s="46">
        <v>1440</v>
      </c>
      <c r="DM10" s="46">
        <v>6928</v>
      </c>
      <c r="DN10" s="349">
        <v>3024</v>
      </c>
      <c r="DO10" s="349">
        <v>852</v>
      </c>
      <c r="DP10" s="349">
        <v>1572</v>
      </c>
      <c r="DQ10" s="349">
        <v>2628</v>
      </c>
      <c r="DR10" s="349">
        <v>2040</v>
      </c>
      <c r="DS10" s="349">
        <v>2211</v>
      </c>
      <c r="DT10" s="349">
        <v>1188</v>
      </c>
      <c r="DU10" s="349">
        <v>1056</v>
      </c>
      <c r="DV10" s="349">
        <v>768</v>
      </c>
      <c r="DW10" s="349">
        <v>492</v>
      </c>
      <c r="DX10" s="349">
        <v>2832</v>
      </c>
      <c r="DY10" s="349">
        <v>1888</v>
      </c>
      <c r="DZ10" s="349">
        <v>0</v>
      </c>
      <c r="EA10" s="59">
        <f ca="1">SUM(OFFSET(EA10,0,-1,):OFFSET(EA10,0,-12))</f>
        <v>17527</v>
      </c>
      <c r="EB10" s="13">
        <f ca="1">EA10/EA$12</f>
        <v>6.0421679686153376E-2</v>
      </c>
    </row>
    <row r="11" spans="1:134" ht="15" x14ac:dyDescent="0.2">
      <c r="A11" s="14"/>
      <c r="B11" s="67" t="s">
        <v>77</v>
      </c>
      <c r="C11" s="45">
        <v>54170</v>
      </c>
      <c r="D11" s="45">
        <v>41175</v>
      </c>
      <c r="E11" s="45">
        <v>58357</v>
      </c>
      <c r="F11" s="45">
        <v>60717</v>
      </c>
      <c r="G11" s="45">
        <v>65450</v>
      </c>
      <c r="H11" s="45">
        <v>46357</v>
      </c>
      <c r="I11" s="45">
        <v>43938</v>
      </c>
      <c r="J11" s="46">
        <v>60073</v>
      </c>
      <c r="K11" s="46">
        <v>53859</v>
      </c>
      <c r="L11" s="46">
        <v>57287</v>
      </c>
      <c r="M11" s="46">
        <v>60066</v>
      </c>
      <c r="N11" s="46">
        <v>40591</v>
      </c>
      <c r="O11" s="45">
        <v>44907</v>
      </c>
      <c r="P11" s="46">
        <v>55258</v>
      </c>
      <c r="Q11" s="46">
        <v>66739</v>
      </c>
      <c r="R11" s="46">
        <v>60799</v>
      </c>
      <c r="S11" s="46">
        <v>65204</v>
      </c>
      <c r="T11" s="46">
        <v>50229</v>
      </c>
      <c r="U11" s="45">
        <v>48963</v>
      </c>
      <c r="V11" s="46">
        <v>61417</v>
      </c>
      <c r="W11" s="46">
        <v>49585</v>
      </c>
      <c r="X11" s="46">
        <v>52985</v>
      </c>
      <c r="Y11" s="46">
        <v>53968</v>
      </c>
      <c r="Z11" s="46">
        <v>78307</v>
      </c>
      <c r="AA11" s="45">
        <v>63920</v>
      </c>
      <c r="AB11" s="46">
        <v>68883</v>
      </c>
      <c r="AC11" s="46">
        <v>69018</v>
      </c>
      <c r="AD11" s="46">
        <v>75689</v>
      </c>
      <c r="AE11" s="46">
        <v>49535</v>
      </c>
      <c r="AF11" s="46">
        <v>57582</v>
      </c>
      <c r="AG11" s="46">
        <v>64254</v>
      </c>
      <c r="AH11" s="46">
        <v>42122</v>
      </c>
      <c r="AI11" s="46">
        <v>45546</v>
      </c>
      <c r="AJ11" s="46">
        <v>67069</v>
      </c>
      <c r="AK11" s="46">
        <v>63539</v>
      </c>
      <c r="AL11" s="46">
        <v>70290</v>
      </c>
      <c r="AM11" s="46">
        <v>64493</v>
      </c>
      <c r="AN11" s="46">
        <v>69319</v>
      </c>
      <c r="AO11" s="46">
        <v>56733</v>
      </c>
      <c r="AP11" s="46">
        <v>60625</v>
      </c>
      <c r="AQ11" s="46">
        <v>60091</v>
      </c>
      <c r="AR11" s="46">
        <v>47973</v>
      </c>
      <c r="AS11" s="46">
        <v>48144</v>
      </c>
      <c r="AT11" s="46">
        <v>41425</v>
      </c>
      <c r="AU11" s="46">
        <v>42453</v>
      </c>
      <c r="AV11" s="46">
        <v>43300</v>
      </c>
      <c r="AW11" s="46">
        <v>54371</v>
      </c>
      <c r="AX11" s="46">
        <v>62081</v>
      </c>
      <c r="AY11" s="46">
        <v>52786</v>
      </c>
      <c r="AZ11" s="46">
        <v>58003</v>
      </c>
      <c r="BA11" s="46">
        <v>62734</v>
      </c>
      <c r="BB11" s="46">
        <v>47341</v>
      </c>
      <c r="BC11" s="46">
        <v>38356</v>
      </c>
      <c r="BD11" s="46">
        <v>42133</v>
      </c>
      <c r="BE11" s="46">
        <v>43580</v>
      </c>
      <c r="BF11" s="46">
        <v>37472</v>
      </c>
      <c r="BG11" s="46">
        <v>44586</v>
      </c>
      <c r="BH11" s="46">
        <v>49854</v>
      </c>
      <c r="BI11" s="46">
        <v>55439</v>
      </c>
      <c r="BJ11" s="46">
        <v>48158</v>
      </c>
      <c r="BK11" s="46">
        <v>33849</v>
      </c>
      <c r="BL11" s="46">
        <v>35570</v>
      </c>
      <c r="BM11" s="46">
        <v>43378</v>
      </c>
      <c r="BN11" s="46">
        <v>17992</v>
      </c>
      <c r="BO11" s="46">
        <v>21925</v>
      </c>
      <c r="BP11" s="46">
        <v>26522</v>
      </c>
      <c r="BQ11" s="46">
        <v>40236</v>
      </c>
      <c r="BR11" s="46">
        <v>36836</v>
      </c>
      <c r="BS11" s="46">
        <v>42329</v>
      </c>
      <c r="BT11" s="46">
        <v>31870</v>
      </c>
      <c r="BU11" s="46">
        <v>47281</v>
      </c>
      <c r="BV11" s="46">
        <v>39626</v>
      </c>
      <c r="BW11" s="46">
        <v>59038</v>
      </c>
      <c r="BX11" s="46">
        <v>20814</v>
      </c>
      <c r="BY11" s="46">
        <v>35447</v>
      </c>
      <c r="BZ11" s="46">
        <v>41140</v>
      </c>
      <c r="CA11" s="46">
        <v>39891</v>
      </c>
      <c r="CB11" s="46">
        <v>36100</v>
      </c>
      <c r="CC11" s="46">
        <v>31563</v>
      </c>
      <c r="CD11" s="46">
        <v>26897</v>
      </c>
      <c r="CE11" s="46">
        <v>101696</v>
      </c>
      <c r="CF11" s="46">
        <v>29806</v>
      </c>
      <c r="CG11" s="46">
        <v>28426</v>
      </c>
      <c r="CH11" s="46">
        <v>33812</v>
      </c>
      <c r="CI11" s="46">
        <v>29285</v>
      </c>
      <c r="CJ11" s="46">
        <v>30561</v>
      </c>
      <c r="CK11" s="46">
        <v>33774</v>
      </c>
      <c r="CL11" s="46">
        <v>20185</v>
      </c>
      <c r="CM11" s="46">
        <v>35452</v>
      </c>
      <c r="CN11" s="46">
        <v>28361</v>
      </c>
      <c r="CO11" s="46">
        <v>30746</v>
      </c>
      <c r="CP11" s="46">
        <v>27562</v>
      </c>
      <c r="CQ11" s="46">
        <v>32722</v>
      </c>
      <c r="CR11" s="113">
        <v>33361</v>
      </c>
      <c r="CS11" s="113">
        <v>38489</v>
      </c>
      <c r="CT11" s="113">
        <v>34848</v>
      </c>
      <c r="CU11" s="113">
        <v>33971</v>
      </c>
      <c r="CV11" s="113">
        <v>28381</v>
      </c>
      <c r="CW11" s="113">
        <v>29353</v>
      </c>
      <c r="CX11" s="113">
        <v>22598</v>
      </c>
      <c r="CY11" s="113">
        <v>33571</v>
      </c>
      <c r="CZ11" s="113">
        <v>34622</v>
      </c>
      <c r="DA11" s="113">
        <v>28286</v>
      </c>
      <c r="DB11" s="113">
        <v>46614</v>
      </c>
      <c r="DC11" s="113">
        <v>21177</v>
      </c>
      <c r="DD11" s="113">
        <v>26729</v>
      </c>
      <c r="DE11" s="113">
        <v>25767</v>
      </c>
      <c r="DF11" s="113">
        <v>32940</v>
      </c>
      <c r="DG11" s="113">
        <v>30599</v>
      </c>
      <c r="DH11" s="113">
        <v>29907</v>
      </c>
      <c r="DI11" s="113">
        <v>39211</v>
      </c>
      <c r="DJ11" s="113">
        <v>26310</v>
      </c>
      <c r="DK11" s="113">
        <v>36753</v>
      </c>
      <c r="DL11" s="113">
        <v>29340</v>
      </c>
      <c r="DM11" s="113">
        <v>24076</v>
      </c>
      <c r="DN11" s="351">
        <v>29874</v>
      </c>
      <c r="DO11" s="351">
        <v>25981</v>
      </c>
      <c r="DP11" s="351">
        <v>10305</v>
      </c>
      <c r="DQ11" s="351">
        <v>11280</v>
      </c>
      <c r="DR11" s="351">
        <v>19500</v>
      </c>
      <c r="DS11" s="351">
        <v>9051</v>
      </c>
      <c r="DT11" s="351">
        <v>6467</v>
      </c>
      <c r="DU11" s="351">
        <v>13841</v>
      </c>
      <c r="DV11" s="351">
        <v>11316</v>
      </c>
      <c r="DW11" s="351">
        <v>15956</v>
      </c>
      <c r="DX11" s="351">
        <v>12111</v>
      </c>
      <c r="DY11" s="351">
        <v>9026</v>
      </c>
      <c r="DZ11" s="351">
        <v>786</v>
      </c>
      <c r="EA11" s="59">
        <f ca="1">SUM(OFFSET(EA11,0,-1,):OFFSET(EA11,0,-12))</f>
        <v>145620</v>
      </c>
      <c r="EB11" s="13">
        <f ca="1">EA11/EA$12</f>
        <v>0.50200290956225568</v>
      </c>
    </row>
    <row r="12" spans="1:134" ht="15" x14ac:dyDescent="0.2">
      <c r="A12" s="14"/>
      <c r="B12" s="70" t="s">
        <v>25</v>
      </c>
      <c r="C12" s="71">
        <f t="shared" ref="C12:BJ12" si="0">C7+C8+C9+C10+C11</f>
        <v>109989</v>
      </c>
      <c r="D12" s="71">
        <f t="shared" si="0"/>
        <v>99050</v>
      </c>
      <c r="E12" s="71">
        <f t="shared" si="0"/>
        <v>113652</v>
      </c>
      <c r="F12" s="71">
        <f t="shared" si="0"/>
        <v>109747</v>
      </c>
      <c r="G12" s="71">
        <f t="shared" si="0"/>
        <v>138009</v>
      </c>
      <c r="H12" s="71">
        <f t="shared" si="0"/>
        <v>116226</v>
      </c>
      <c r="I12" s="71">
        <f t="shared" si="0"/>
        <v>97194</v>
      </c>
      <c r="J12" s="71">
        <f t="shared" si="0"/>
        <v>112929</v>
      </c>
      <c r="K12" s="71">
        <f t="shared" si="0"/>
        <v>103032</v>
      </c>
      <c r="L12" s="71">
        <f t="shared" si="0"/>
        <v>102192</v>
      </c>
      <c r="M12" s="71">
        <f t="shared" si="0"/>
        <v>114000</v>
      </c>
      <c r="N12" s="71">
        <f t="shared" si="0"/>
        <v>111131</v>
      </c>
      <c r="O12" s="71">
        <f t="shared" si="0"/>
        <v>91571</v>
      </c>
      <c r="P12" s="71">
        <f t="shared" si="0"/>
        <v>113748</v>
      </c>
      <c r="Q12" s="71">
        <f t="shared" si="0"/>
        <v>113465</v>
      </c>
      <c r="R12" s="71">
        <f t="shared" si="0"/>
        <v>124300</v>
      </c>
      <c r="S12" s="71">
        <f t="shared" si="0"/>
        <v>114265</v>
      </c>
      <c r="T12" s="71">
        <f t="shared" si="0"/>
        <v>99177</v>
      </c>
      <c r="U12" s="71">
        <f t="shared" si="0"/>
        <v>86022</v>
      </c>
      <c r="V12" s="71">
        <f t="shared" si="0"/>
        <v>110280</v>
      </c>
      <c r="W12" s="71">
        <f t="shared" si="0"/>
        <v>87347</v>
      </c>
      <c r="X12" s="71">
        <f t="shared" si="0"/>
        <v>87771</v>
      </c>
      <c r="Y12" s="71">
        <f t="shared" si="0"/>
        <v>90423</v>
      </c>
      <c r="Z12" s="71">
        <f t="shared" si="0"/>
        <v>141458</v>
      </c>
      <c r="AA12" s="71">
        <f t="shared" si="0"/>
        <v>115430</v>
      </c>
      <c r="AB12" s="71">
        <f t="shared" si="0"/>
        <v>107736</v>
      </c>
      <c r="AC12" s="71">
        <f t="shared" si="0"/>
        <v>109469</v>
      </c>
      <c r="AD12" s="71">
        <f t="shared" si="0"/>
        <v>129493</v>
      </c>
      <c r="AE12" s="71">
        <f t="shared" si="0"/>
        <v>91027</v>
      </c>
      <c r="AF12" s="71">
        <f t="shared" si="0"/>
        <v>98492</v>
      </c>
      <c r="AG12" s="71">
        <f t="shared" si="0"/>
        <v>101050</v>
      </c>
      <c r="AH12" s="71">
        <f t="shared" si="0"/>
        <v>96080</v>
      </c>
      <c r="AI12" s="71">
        <f t="shared" si="0"/>
        <v>84480</v>
      </c>
      <c r="AJ12" s="71">
        <f t="shared" si="0"/>
        <v>112951</v>
      </c>
      <c r="AK12" s="71">
        <f t="shared" si="0"/>
        <v>103606</v>
      </c>
      <c r="AL12" s="71">
        <f t="shared" si="0"/>
        <v>118433</v>
      </c>
      <c r="AM12" s="71">
        <f t="shared" ref="AM12:AR12" si="1">AM7+AM8+AM9+AM10+AM11</f>
        <v>112986</v>
      </c>
      <c r="AN12" s="71">
        <f t="shared" si="1"/>
        <v>106807</v>
      </c>
      <c r="AO12" s="71">
        <f t="shared" si="1"/>
        <v>100859</v>
      </c>
      <c r="AP12" s="71">
        <f t="shared" si="1"/>
        <v>88975</v>
      </c>
      <c r="AQ12" s="71">
        <f t="shared" si="1"/>
        <v>116565</v>
      </c>
      <c r="AR12" s="71">
        <f t="shared" si="1"/>
        <v>68885</v>
      </c>
      <c r="AS12" s="71">
        <f t="shared" ref="AS12:BD12" si="2">AS7+AS8+AS9+AS10+AS11</f>
        <v>91421</v>
      </c>
      <c r="AT12" s="71">
        <f t="shared" si="2"/>
        <v>66192</v>
      </c>
      <c r="AU12" s="71">
        <f t="shared" si="2"/>
        <v>64801</v>
      </c>
      <c r="AV12" s="71">
        <f t="shared" si="2"/>
        <v>68951</v>
      </c>
      <c r="AW12" s="71">
        <f t="shared" si="2"/>
        <v>82521</v>
      </c>
      <c r="AX12" s="71">
        <f t="shared" si="2"/>
        <v>103248</v>
      </c>
      <c r="AY12" s="71">
        <f t="shared" si="2"/>
        <v>87698</v>
      </c>
      <c r="AZ12" s="71">
        <f t="shared" si="2"/>
        <v>83857</v>
      </c>
      <c r="BA12" s="71">
        <f t="shared" si="2"/>
        <v>93902</v>
      </c>
      <c r="BB12" s="71">
        <f t="shared" si="2"/>
        <v>68775</v>
      </c>
      <c r="BC12" s="71">
        <f t="shared" si="2"/>
        <v>64862</v>
      </c>
      <c r="BD12" s="71">
        <f t="shared" si="2"/>
        <v>65520</v>
      </c>
      <c r="BE12" s="71">
        <f t="shared" si="0"/>
        <v>66211</v>
      </c>
      <c r="BF12" s="71">
        <f t="shared" si="0"/>
        <v>57223</v>
      </c>
      <c r="BG12" s="71">
        <f t="shared" si="0"/>
        <v>68996</v>
      </c>
      <c r="BH12" s="71">
        <f t="shared" si="0"/>
        <v>80501</v>
      </c>
      <c r="BI12" s="71">
        <f t="shared" si="0"/>
        <v>81747</v>
      </c>
      <c r="BJ12" s="71">
        <f t="shared" si="0"/>
        <v>78523</v>
      </c>
      <c r="BK12" s="71">
        <f t="shared" ref="BK12:BV12" si="3">BK7+BK8+BK9+BK10+BK11</f>
        <v>60004</v>
      </c>
      <c r="BL12" s="71">
        <f t="shared" si="3"/>
        <v>56521</v>
      </c>
      <c r="BM12" s="71">
        <f t="shared" si="3"/>
        <v>71330</v>
      </c>
      <c r="BN12" s="71">
        <f t="shared" si="3"/>
        <v>35717</v>
      </c>
      <c r="BO12" s="71">
        <f t="shared" si="3"/>
        <v>35295</v>
      </c>
      <c r="BP12" s="71">
        <f t="shared" si="3"/>
        <v>44178</v>
      </c>
      <c r="BQ12" s="71">
        <f t="shared" si="3"/>
        <v>58079</v>
      </c>
      <c r="BR12" s="71">
        <f t="shared" si="3"/>
        <v>54877</v>
      </c>
      <c r="BS12" s="71">
        <f t="shared" si="3"/>
        <v>61445</v>
      </c>
      <c r="BT12" s="71">
        <f t="shared" si="3"/>
        <v>47996</v>
      </c>
      <c r="BU12" s="71">
        <f t="shared" si="3"/>
        <v>65253</v>
      </c>
      <c r="BV12" s="71">
        <f t="shared" si="3"/>
        <v>59158</v>
      </c>
      <c r="BW12" s="71">
        <f t="shared" ref="BW12:CN12" si="4">BW7+BW8+BW9+BW10+BW11</f>
        <v>74994</v>
      </c>
      <c r="BX12" s="71">
        <f t="shared" si="4"/>
        <v>33938</v>
      </c>
      <c r="BY12" s="71">
        <f t="shared" si="4"/>
        <v>56012</v>
      </c>
      <c r="BZ12" s="71">
        <f t="shared" si="4"/>
        <v>61863</v>
      </c>
      <c r="CA12" s="71">
        <f t="shared" si="4"/>
        <v>61090</v>
      </c>
      <c r="CB12" s="71">
        <f t="shared" si="4"/>
        <v>57432</v>
      </c>
      <c r="CC12" s="71">
        <f t="shared" si="4"/>
        <v>54548</v>
      </c>
      <c r="CD12" s="71">
        <f t="shared" si="4"/>
        <v>48319</v>
      </c>
      <c r="CE12" s="71">
        <f t="shared" si="4"/>
        <v>123857</v>
      </c>
      <c r="CF12" s="71">
        <f t="shared" si="4"/>
        <v>57493</v>
      </c>
      <c r="CG12" s="71">
        <f t="shared" si="4"/>
        <v>54282</v>
      </c>
      <c r="CH12" s="71">
        <f t="shared" si="4"/>
        <v>57958</v>
      </c>
      <c r="CI12" s="71">
        <f t="shared" si="4"/>
        <v>52229</v>
      </c>
      <c r="CJ12" s="71">
        <f t="shared" si="4"/>
        <v>54325</v>
      </c>
      <c r="CK12" s="71">
        <f t="shared" si="4"/>
        <v>57875</v>
      </c>
      <c r="CL12" s="71">
        <f t="shared" si="4"/>
        <v>34743</v>
      </c>
      <c r="CM12" s="71">
        <f t="shared" si="4"/>
        <v>59972</v>
      </c>
      <c r="CN12" s="71">
        <f t="shared" si="4"/>
        <v>50266</v>
      </c>
      <c r="CO12" s="71">
        <f t="shared" ref="CO12:DE12" si="5">CO7+CO8+CO9+CO10+CO11</f>
        <v>43955</v>
      </c>
      <c r="CP12" s="71">
        <f t="shared" si="5"/>
        <v>52720</v>
      </c>
      <c r="CQ12" s="71">
        <f t="shared" si="5"/>
        <v>46837</v>
      </c>
      <c r="CR12" s="71">
        <f t="shared" si="5"/>
        <v>52660</v>
      </c>
      <c r="CS12" s="71">
        <f t="shared" si="5"/>
        <v>61158</v>
      </c>
      <c r="CT12" s="71">
        <f t="shared" si="5"/>
        <v>69808</v>
      </c>
      <c r="CU12" s="71">
        <f t="shared" si="5"/>
        <v>48905</v>
      </c>
      <c r="CV12" s="71">
        <f t="shared" si="5"/>
        <v>44781</v>
      </c>
      <c r="CW12" s="71">
        <f t="shared" si="5"/>
        <v>52872</v>
      </c>
      <c r="CX12" s="71">
        <f t="shared" si="5"/>
        <v>34995</v>
      </c>
      <c r="CY12" s="71">
        <f t="shared" si="5"/>
        <v>48223</v>
      </c>
      <c r="CZ12" s="71">
        <f t="shared" si="5"/>
        <v>53219</v>
      </c>
      <c r="DA12" s="71">
        <f t="shared" si="5"/>
        <v>42646</v>
      </c>
      <c r="DB12" s="71">
        <f t="shared" si="5"/>
        <v>61228</v>
      </c>
      <c r="DC12" s="71">
        <f t="shared" si="5"/>
        <v>42314</v>
      </c>
      <c r="DD12" s="71">
        <f t="shared" si="5"/>
        <v>49241</v>
      </c>
      <c r="DE12" s="71">
        <f t="shared" si="5"/>
        <v>43302</v>
      </c>
      <c r="DF12" s="71">
        <f t="shared" ref="DF12:DZ12" si="6">DF7+DF8+DF9+DF10+DF11</f>
        <v>52294</v>
      </c>
      <c r="DG12" s="71">
        <f t="shared" si="6"/>
        <v>47353</v>
      </c>
      <c r="DH12" s="71">
        <f t="shared" si="6"/>
        <v>46457</v>
      </c>
      <c r="DI12" s="71">
        <f t="shared" si="6"/>
        <v>63781</v>
      </c>
      <c r="DJ12" s="71">
        <f t="shared" si="6"/>
        <v>38827</v>
      </c>
      <c r="DK12" s="71">
        <f t="shared" si="6"/>
        <v>52892</v>
      </c>
      <c r="DL12" s="71">
        <f t="shared" si="6"/>
        <v>47671</v>
      </c>
      <c r="DM12" s="71">
        <f t="shared" si="6"/>
        <v>43141</v>
      </c>
      <c r="DN12" s="71">
        <f t="shared" si="6"/>
        <v>43596</v>
      </c>
      <c r="DO12" s="71">
        <f t="shared" si="6"/>
        <v>37173</v>
      </c>
      <c r="DP12" s="71">
        <f t="shared" si="6"/>
        <v>23969</v>
      </c>
      <c r="DQ12" s="71">
        <f t="shared" si="6"/>
        <v>24625</v>
      </c>
      <c r="DR12" s="71">
        <f t="shared" si="6"/>
        <v>32847</v>
      </c>
      <c r="DS12" s="71">
        <f t="shared" si="6"/>
        <v>19569</v>
      </c>
      <c r="DT12" s="71">
        <f t="shared" si="6"/>
        <v>18589</v>
      </c>
      <c r="DU12" s="71">
        <f t="shared" si="6"/>
        <v>37271</v>
      </c>
      <c r="DV12" s="71">
        <f t="shared" si="6"/>
        <v>20306</v>
      </c>
      <c r="DW12" s="71">
        <f t="shared" si="6"/>
        <v>26489</v>
      </c>
      <c r="DX12" s="71">
        <f t="shared" si="6"/>
        <v>25144</v>
      </c>
      <c r="DY12" s="71">
        <f t="shared" si="6"/>
        <v>21546</v>
      </c>
      <c r="DZ12" s="71">
        <f t="shared" si="6"/>
        <v>2550</v>
      </c>
      <c r="EA12" s="71">
        <f ca="1">SUM(OFFSET(EA12,0,-1,):OFFSET(EA12,0,-12))</f>
        <v>290078</v>
      </c>
    </row>
    <row r="13" spans="1:134" ht="5.25" customHeight="1" x14ac:dyDescent="0.2">
      <c r="A13" s="11"/>
      <c r="B13" s="127"/>
      <c r="C13" s="15"/>
      <c r="D13" s="15"/>
      <c r="E13" s="15"/>
      <c r="F13" s="15"/>
      <c r="G13" s="15"/>
      <c r="H13" s="15"/>
      <c r="I13" s="15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15"/>
      <c r="V13" s="39"/>
      <c r="W13" s="39"/>
      <c r="X13" s="39"/>
      <c r="Y13" s="39"/>
      <c r="Z13" s="39"/>
      <c r="AA13" s="15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128"/>
    </row>
    <row r="14" spans="1:134" ht="15" x14ac:dyDescent="0.2">
      <c r="A14" s="227" t="s">
        <v>36</v>
      </c>
      <c r="B14" s="67" t="s">
        <v>14</v>
      </c>
      <c r="C14" s="45">
        <v>15144</v>
      </c>
      <c r="D14" s="45">
        <v>12365</v>
      </c>
      <c r="E14" s="45">
        <v>15078</v>
      </c>
      <c r="F14" s="45">
        <v>16552</v>
      </c>
      <c r="G14" s="45">
        <v>23435</v>
      </c>
      <c r="H14" s="45">
        <v>21643</v>
      </c>
      <c r="I14" s="45">
        <v>19375</v>
      </c>
      <c r="J14" s="46">
        <v>16962</v>
      </c>
      <c r="K14" s="46">
        <v>10749</v>
      </c>
      <c r="L14" s="46">
        <v>16844</v>
      </c>
      <c r="M14" s="46">
        <v>15596</v>
      </c>
      <c r="N14" s="46">
        <v>14391</v>
      </c>
      <c r="O14" s="45">
        <v>10217</v>
      </c>
      <c r="P14" s="46">
        <v>15768</v>
      </c>
      <c r="Q14" s="113">
        <v>36429</v>
      </c>
      <c r="R14" s="46">
        <v>15018</v>
      </c>
      <c r="S14" s="46">
        <v>11386</v>
      </c>
      <c r="T14" s="46">
        <v>19805</v>
      </c>
      <c r="U14" s="45">
        <v>9762</v>
      </c>
      <c r="V14" s="46">
        <v>20458</v>
      </c>
      <c r="W14" s="113">
        <v>8878</v>
      </c>
      <c r="X14" s="46">
        <v>13866</v>
      </c>
      <c r="Y14" s="46">
        <v>7175</v>
      </c>
      <c r="Z14" s="46">
        <v>19574</v>
      </c>
      <c r="AA14" s="45">
        <v>10482</v>
      </c>
      <c r="AB14" s="46">
        <v>9645</v>
      </c>
      <c r="AC14" s="113">
        <v>39445</v>
      </c>
      <c r="AD14" s="46">
        <v>15064</v>
      </c>
      <c r="AE14" s="46">
        <v>12977</v>
      </c>
      <c r="AF14" s="46">
        <v>16060</v>
      </c>
      <c r="AG14" s="46">
        <v>17036</v>
      </c>
      <c r="AH14" s="46">
        <v>23378</v>
      </c>
      <c r="AI14" s="46">
        <v>16154</v>
      </c>
      <c r="AJ14" s="46">
        <v>23906</v>
      </c>
      <c r="AK14" s="46">
        <v>19828</v>
      </c>
      <c r="AL14" s="46">
        <v>19404</v>
      </c>
      <c r="AM14" s="46">
        <v>20257</v>
      </c>
      <c r="AN14" s="46">
        <v>16689</v>
      </c>
      <c r="AO14" s="46">
        <v>46305</v>
      </c>
      <c r="AP14" s="46">
        <v>20604</v>
      </c>
      <c r="AQ14" s="46">
        <v>20058</v>
      </c>
      <c r="AR14" s="46">
        <v>17535</v>
      </c>
      <c r="AS14" s="46">
        <v>25263</v>
      </c>
      <c r="AT14" s="46">
        <v>17194</v>
      </c>
      <c r="AU14" s="46">
        <v>12601</v>
      </c>
      <c r="AV14" s="46">
        <v>18052</v>
      </c>
      <c r="AW14" s="46">
        <v>12438</v>
      </c>
      <c r="AX14" s="46">
        <v>17252</v>
      </c>
      <c r="AY14" s="46">
        <v>11718</v>
      </c>
      <c r="AZ14" s="46">
        <v>9653</v>
      </c>
      <c r="BA14" s="46">
        <v>42520</v>
      </c>
      <c r="BB14" s="46">
        <v>9256</v>
      </c>
      <c r="BC14" s="46">
        <v>14681</v>
      </c>
      <c r="BD14" s="46">
        <v>8005</v>
      </c>
      <c r="BE14" s="46">
        <v>11539</v>
      </c>
      <c r="BF14" s="46">
        <v>9604</v>
      </c>
      <c r="BG14" s="46">
        <v>9422</v>
      </c>
      <c r="BH14" s="46">
        <v>12017</v>
      </c>
      <c r="BI14" s="46">
        <v>9959</v>
      </c>
      <c r="BJ14" s="46">
        <v>9124</v>
      </c>
      <c r="BK14" s="46">
        <v>6594</v>
      </c>
      <c r="BL14" s="46">
        <v>8220</v>
      </c>
      <c r="BM14" s="46">
        <v>23692</v>
      </c>
      <c r="BN14" s="46">
        <v>5953</v>
      </c>
      <c r="BO14" s="46">
        <v>4264</v>
      </c>
      <c r="BP14" s="46">
        <v>4746</v>
      </c>
      <c r="BQ14" s="46">
        <v>7500</v>
      </c>
      <c r="BR14" s="46">
        <v>4861</v>
      </c>
      <c r="BS14" s="46">
        <v>7018</v>
      </c>
      <c r="BT14" s="46">
        <v>7758</v>
      </c>
      <c r="BU14" s="46">
        <v>6392</v>
      </c>
      <c r="BV14" s="46">
        <v>7804</v>
      </c>
      <c r="BW14" s="46">
        <v>4665</v>
      </c>
      <c r="BX14" s="46">
        <v>6810</v>
      </c>
      <c r="BY14" s="46">
        <v>32964</v>
      </c>
      <c r="BZ14" s="46">
        <v>10572</v>
      </c>
      <c r="CA14" s="46">
        <v>9546</v>
      </c>
      <c r="CB14" s="46">
        <v>10422</v>
      </c>
      <c r="CC14" s="46">
        <v>10185</v>
      </c>
      <c r="CD14" s="46">
        <v>8620</v>
      </c>
      <c r="CE14" s="46">
        <v>8940</v>
      </c>
      <c r="CF14" s="46">
        <v>10464</v>
      </c>
      <c r="CG14" s="46">
        <v>9050</v>
      </c>
      <c r="CH14" s="46">
        <v>8101</v>
      </c>
      <c r="CI14" s="46">
        <v>6760</v>
      </c>
      <c r="CJ14" s="46">
        <v>6789</v>
      </c>
      <c r="CK14" s="46">
        <v>14835</v>
      </c>
      <c r="CL14" s="46">
        <v>6552</v>
      </c>
      <c r="CM14" s="46">
        <v>6194</v>
      </c>
      <c r="CN14" s="46">
        <v>5830</v>
      </c>
      <c r="CO14" s="46">
        <v>5531</v>
      </c>
      <c r="CP14" s="46">
        <v>3760</v>
      </c>
      <c r="CQ14" s="46">
        <v>7843</v>
      </c>
      <c r="CR14" s="46">
        <v>9865</v>
      </c>
      <c r="CS14" s="46">
        <v>12789</v>
      </c>
      <c r="CT14" s="46">
        <v>11535</v>
      </c>
      <c r="CU14" s="46">
        <v>5680</v>
      </c>
      <c r="CV14" s="46">
        <v>4338</v>
      </c>
      <c r="CW14" s="46">
        <v>10197</v>
      </c>
      <c r="CX14" s="46">
        <v>6836</v>
      </c>
      <c r="CY14" s="46">
        <v>4365</v>
      </c>
      <c r="CZ14" s="46">
        <v>8618</v>
      </c>
      <c r="DA14" s="46">
        <v>7037</v>
      </c>
      <c r="DB14" s="46">
        <v>9160</v>
      </c>
      <c r="DC14" s="46">
        <v>4377</v>
      </c>
      <c r="DD14" s="46">
        <v>7925</v>
      </c>
      <c r="DE14" s="46">
        <v>10528</v>
      </c>
      <c r="DF14" s="46">
        <v>10353</v>
      </c>
      <c r="DG14" s="46">
        <v>5552</v>
      </c>
      <c r="DH14" s="46">
        <v>5542</v>
      </c>
      <c r="DI14" s="46">
        <v>12559</v>
      </c>
      <c r="DJ14" s="46">
        <v>4403</v>
      </c>
      <c r="DK14" s="46">
        <v>3675</v>
      </c>
      <c r="DL14" s="46">
        <v>5701</v>
      </c>
      <c r="DM14" s="46">
        <v>3895</v>
      </c>
      <c r="DN14" s="349">
        <v>2438</v>
      </c>
      <c r="DO14" s="349">
        <v>5929</v>
      </c>
      <c r="DP14" s="349">
        <v>3128</v>
      </c>
      <c r="DQ14" s="349">
        <v>5035</v>
      </c>
      <c r="DR14" s="349">
        <v>10112</v>
      </c>
      <c r="DS14" s="349">
        <v>3113</v>
      </c>
      <c r="DT14" s="349">
        <v>4613</v>
      </c>
      <c r="DU14" s="349">
        <v>33620</v>
      </c>
      <c r="DV14" s="349">
        <v>8961</v>
      </c>
      <c r="DW14" s="349">
        <v>4489</v>
      </c>
      <c r="DX14" s="349">
        <v>5585</v>
      </c>
      <c r="DY14" s="349">
        <v>8688</v>
      </c>
      <c r="DZ14" s="349">
        <v>1928</v>
      </c>
      <c r="EA14" s="59">
        <f ca="1">SUM(OFFSET(EA14,0,-1,):OFFSET(EA14,0,-12))</f>
        <v>95201</v>
      </c>
      <c r="EB14" s="13">
        <f ca="1">EA14/EA$19</f>
        <v>0.24426672003530542</v>
      </c>
    </row>
    <row r="15" spans="1:134" ht="15" x14ac:dyDescent="0.2">
      <c r="A15" s="14"/>
      <c r="B15" s="67" t="s">
        <v>15</v>
      </c>
      <c r="C15" s="45">
        <v>4322</v>
      </c>
      <c r="D15" s="45">
        <v>3399</v>
      </c>
      <c r="E15" s="45">
        <v>6058</v>
      </c>
      <c r="F15" s="45">
        <v>2527</v>
      </c>
      <c r="G15" s="45">
        <v>3478</v>
      </c>
      <c r="H15" s="45">
        <v>4173</v>
      </c>
      <c r="I15" s="45">
        <v>1636</v>
      </c>
      <c r="J15" s="46">
        <v>3998</v>
      </c>
      <c r="K15" s="46">
        <v>3340</v>
      </c>
      <c r="L15" s="46">
        <v>1990</v>
      </c>
      <c r="M15" s="46">
        <v>4017</v>
      </c>
      <c r="N15" s="46">
        <v>2463</v>
      </c>
      <c r="O15" s="45">
        <v>2688</v>
      </c>
      <c r="P15" s="46">
        <v>1600</v>
      </c>
      <c r="Q15" s="113">
        <v>3404</v>
      </c>
      <c r="R15" s="46">
        <v>2015</v>
      </c>
      <c r="S15" s="46">
        <v>3092</v>
      </c>
      <c r="T15" s="46">
        <v>2445</v>
      </c>
      <c r="U15" s="45">
        <v>3646</v>
      </c>
      <c r="V15" s="46">
        <v>3502</v>
      </c>
      <c r="W15" s="113">
        <v>2236</v>
      </c>
      <c r="X15" s="46">
        <v>2943</v>
      </c>
      <c r="Y15" s="46">
        <v>1111</v>
      </c>
      <c r="Z15" s="46">
        <v>2834</v>
      </c>
      <c r="AA15" s="45">
        <v>2802</v>
      </c>
      <c r="AB15" s="46">
        <v>2007</v>
      </c>
      <c r="AC15" s="113">
        <v>6826</v>
      </c>
      <c r="AD15" s="46">
        <v>2566</v>
      </c>
      <c r="AE15" s="46">
        <v>1721</v>
      </c>
      <c r="AF15" s="46">
        <v>1100</v>
      </c>
      <c r="AG15" s="46">
        <v>4977</v>
      </c>
      <c r="AH15" s="46">
        <v>4818</v>
      </c>
      <c r="AI15" s="46">
        <v>2760</v>
      </c>
      <c r="AJ15" s="46">
        <v>3031</v>
      </c>
      <c r="AK15" s="46">
        <v>2250</v>
      </c>
      <c r="AL15" s="46">
        <v>3111</v>
      </c>
      <c r="AM15" s="46">
        <v>3321</v>
      </c>
      <c r="AN15" s="46">
        <v>5104</v>
      </c>
      <c r="AO15" s="46">
        <v>2528</v>
      </c>
      <c r="AP15" s="46">
        <v>2222</v>
      </c>
      <c r="AQ15" s="46">
        <v>2240</v>
      </c>
      <c r="AR15" s="46">
        <v>2696</v>
      </c>
      <c r="AS15" s="46">
        <v>3486</v>
      </c>
      <c r="AT15" s="46">
        <v>1296</v>
      </c>
      <c r="AU15" s="46">
        <v>2615</v>
      </c>
      <c r="AV15" s="46">
        <v>2097</v>
      </c>
      <c r="AW15" s="46">
        <v>1788</v>
      </c>
      <c r="AX15" s="46">
        <v>3166</v>
      </c>
      <c r="AY15" s="46">
        <v>904</v>
      </c>
      <c r="AZ15" s="46">
        <v>1244</v>
      </c>
      <c r="BA15" s="46">
        <v>2090</v>
      </c>
      <c r="BB15" s="46">
        <v>1952</v>
      </c>
      <c r="BC15" s="46">
        <v>2218</v>
      </c>
      <c r="BD15" s="46">
        <v>3492</v>
      </c>
      <c r="BE15" s="46">
        <v>2690</v>
      </c>
      <c r="BF15" s="46">
        <v>1308</v>
      </c>
      <c r="BG15" s="46">
        <v>1796</v>
      </c>
      <c r="BH15" s="46">
        <v>2005</v>
      </c>
      <c r="BI15" s="46">
        <v>2012</v>
      </c>
      <c r="BJ15" s="46">
        <v>1929</v>
      </c>
      <c r="BK15" s="46">
        <v>1934</v>
      </c>
      <c r="BL15" s="46">
        <v>1505</v>
      </c>
      <c r="BM15" s="46">
        <v>832</v>
      </c>
      <c r="BN15" s="46">
        <v>232</v>
      </c>
      <c r="BO15" s="46">
        <v>1264</v>
      </c>
      <c r="BP15" s="46">
        <v>1560</v>
      </c>
      <c r="BQ15" s="46">
        <v>1792</v>
      </c>
      <c r="BR15" s="46">
        <v>705</v>
      </c>
      <c r="BS15" s="46">
        <v>1586</v>
      </c>
      <c r="BT15" s="46">
        <v>0</v>
      </c>
      <c r="BU15" s="46">
        <v>1318</v>
      </c>
      <c r="BV15" s="46">
        <v>1012</v>
      </c>
      <c r="BW15" s="46">
        <v>960</v>
      </c>
      <c r="BX15" s="46">
        <v>328</v>
      </c>
      <c r="BY15" s="46">
        <v>656</v>
      </c>
      <c r="BZ15" s="46">
        <v>1276</v>
      </c>
      <c r="CA15" s="46">
        <v>1699</v>
      </c>
      <c r="CB15" s="46">
        <v>1904</v>
      </c>
      <c r="CC15" s="46">
        <v>1168</v>
      </c>
      <c r="CD15" s="46">
        <v>932</v>
      </c>
      <c r="CE15" s="46">
        <v>884</v>
      </c>
      <c r="CF15" s="46">
        <v>540</v>
      </c>
      <c r="CG15" s="46">
        <v>557</v>
      </c>
      <c r="CH15" s="46">
        <v>220</v>
      </c>
      <c r="CI15" s="46">
        <v>234</v>
      </c>
      <c r="CJ15" s="46">
        <v>438</v>
      </c>
      <c r="CK15" s="46">
        <v>222</v>
      </c>
      <c r="CL15" s="46">
        <v>0</v>
      </c>
      <c r="CM15" s="46">
        <v>60</v>
      </c>
      <c r="CN15" s="46">
        <v>1584</v>
      </c>
      <c r="CO15" s="46">
        <v>805</v>
      </c>
      <c r="CP15" s="46">
        <v>295</v>
      </c>
      <c r="CQ15" s="46">
        <v>570</v>
      </c>
      <c r="CR15" s="46">
        <v>586</v>
      </c>
      <c r="CS15" s="46">
        <v>240</v>
      </c>
      <c r="CT15" s="46">
        <v>340</v>
      </c>
      <c r="CU15" s="46">
        <v>626</v>
      </c>
      <c r="CV15" s="46">
        <v>362</v>
      </c>
      <c r="CW15" s="46">
        <v>164</v>
      </c>
      <c r="CX15" s="46">
        <v>350</v>
      </c>
      <c r="CY15" s="46">
        <v>138</v>
      </c>
      <c r="CZ15" s="46">
        <v>756</v>
      </c>
      <c r="DA15" s="46">
        <v>220</v>
      </c>
      <c r="DB15" s="46">
        <v>224</v>
      </c>
      <c r="DC15" s="46">
        <v>264</v>
      </c>
      <c r="DD15" s="46">
        <v>891</v>
      </c>
      <c r="DE15" s="46">
        <v>196</v>
      </c>
      <c r="DF15" s="46">
        <v>340</v>
      </c>
      <c r="DG15" s="46">
        <v>140</v>
      </c>
      <c r="DH15" s="46">
        <v>140</v>
      </c>
      <c r="DI15" s="46">
        <v>179</v>
      </c>
      <c r="DJ15" s="46">
        <v>130</v>
      </c>
      <c r="DK15" s="46">
        <v>285</v>
      </c>
      <c r="DL15" s="46">
        <v>20</v>
      </c>
      <c r="DM15" s="46">
        <v>360</v>
      </c>
      <c r="DN15" s="349">
        <v>545</v>
      </c>
      <c r="DO15" s="349">
        <v>246</v>
      </c>
      <c r="DP15" s="349">
        <v>464</v>
      </c>
      <c r="DQ15" s="349">
        <v>106</v>
      </c>
      <c r="DR15" s="349">
        <v>680</v>
      </c>
      <c r="DS15" s="349">
        <v>284</v>
      </c>
      <c r="DT15" s="349">
        <v>344</v>
      </c>
      <c r="DU15" s="349">
        <v>631</v>
      </c>
      <c r="DV15" s="349">
        <v>289</v>
      </c>
      <c r="DW15" s="349">
        <v>108</v>
      </c>
      <c r="DX15" s="349">
        <v>957</v>
      </c>
      <c r="DY15" s="349">
        <v>495</v>
      </c>
      <c r="DZ15" s="349">
        <v>81</v>
      </c>
      <c r="EA15" s="59">
        <f ca="1">SUM(OFFSET(EA15,0,-1,):OFFSET(EA15,0,-12))</f>
        <v>4685</v>
      </c>
      <c r="EB15" s="13">
        <f ca="1">EA15/EA$19</f>
        <v>1.2020772716309764E-2</v>
      </c>
    </row>
    <row r="16" spans="1:134" ht="15" x14ac:dyDescent="0.2">
      <c r="A16" s="14"/>
      <c r="B16" s="74" t="s">
        <v>27</v>
      </c>
      <c r="C16" s="45">
        <v>7491</v>
      </c>
      <c r="D16" s="45">
        <v>5770</v>
      </c>
      <c r="E16" s="45">
        <v>10816</v>
      </c>
      <c r="F16" s="45">
        <v>4065</v>
      </c>
      <c r="G16" s="45">
        <v>7806</v>
      </c>
      <c r="H16" s="45">
        <v>4197</v>
      </c>
      <c r="I16" s="45">
        <v>3680</v>
      </c>
      <c r="J16" s="46">
        <v>4397</v>
      </c>
      <c r="K16" s="46">
        <v>2648</v>
      </c>
      <c r="L16" s="46">
        <v>1897</v>
      </c>
      <c r="M16" s="46">
        <v>2638</v>
      </c>
      <c r="N16" s="46">
        <v>2946</v>
      </c>
      <c r="O16" s="45">
        <v>1807</v>
      </c>
      <c r="P16" s="46">
        <v>2282</v>
      </c>
      <c r="Q16" s="113">
        <v>2200</v>
      </c>
      <c r="R16" s="46">
        <v>1352</v>
      </c>
      <c r="S16" s="46">
        <v>9583</v>
      </c>
      <c r="T16" s="46">
        <v>1920</v>
      </c>
      <c r="U16" s="45">
        <v>2792</v>
      </c>
      <c r="V16" s="46">
        <v>1894</v>
      </c>
      <c r="W16" s="113">
        <v>969</v>
      </c>
      <c r="X16" s="46">
        <v>416</v>
      </c>
      <c r="Y16" s="46">
        <v>1548</v>
      </c>
      <c r="Z16" s="46">
        <v>3605</v>
      </c>
      <c r="AA16" s="45">
        <v>1513</v>
      </c>
      <c r="AB16" s="46">
        <v>850</v>
      </c>
      <c r="AC16" s="113">
        <v>4202</v>
      </c>
      <c r="AD16" s="46">
        <v>3822</v>
      </c>
      <c r="AE16" s="46">
        <v>2219</v>
      </c>
      <c r="AF16" s="46">
        <v>48</v>
      </c>
      <c r="AG16" s="46">
        <v>803</v>
      </c>
      <c r="AH16" s="46">
        <v>1125</v>
      </c>
      <c r="AI16" s="46">
        <v>2219</v>
      </c>
      <c r="AJ16" s="46">
        <v>921</v>
      </c>
      <c r="AK16" s="46">
        <v>573</v>
      </c>
      <c r="AL16" s="46">
        <v>3349</v>
      </c>
      <c r="AM16" s="46">
        <v>2316</v>
      </c>
      <c r="AN16" s="46">
        <v>2562</v>
      </c>
      <c r="AO16" s="46">
        <v>1860</v>
      </c>
      <c r="AP16" s="46">
        <v>2256</v>
      </c>
      <c r="AQ16" s="46">
        <v>908</v>
      </c>
      <c r="AR16" s="46">
        <v>760</v>
      </c>
      <c r="AS16" s="46">
        <v>1404</v>
      </c>
      <c r="AT16" s="46">
        <v>1296</v>
      </c>
      <c r="AU16" s="46">
        <v>540</v>
      </c>
      <c r="AV16" s="46">
        <v>1488</v>
      </c>
      <c r="AW16" s="46">
        <v>924</v>
      </c>
      <c r="AX16" s="46">
        <v>2376</v>
      </c>
      <c r="AY16" s="46">
        <v>2109</v>
      </c>
      <c r="AZ16" s="46">
        <v>1728</v>
      </c>
      <c r="BA16" s="46">
        <v>1776</v>
      </c>
      <c r="BB16" s="46">
        <v>1308</v>
      </c>
      <c r="BC16" s="46">
        <v>602</v>
      </c>
      <c r="BD16" s="46">
        <v>1080</v>
      </c>
      <c r="BE16" s="46">
        <v>1224</v>
      </c>
      <c r="BF16" s="46">
        <v>768</v>
      </c>
      <c r="BG16" s="46">
        <v>708</v>
      </c>
      <c r="BH16" s="46">
        <v>756</v>
      </c>
      <c r="BI16" s="46">
        <v>1668</v>
      </c>
      <c r="BJ16" s="46">
        <v>1920</v>
      </c>
      <c r="BK16" s="46">
        <v>1728</v>
      </c>
      <c r="BL16" s="46">
        <v>591</v>
      </c>
      <c r="BM16" s="46">
        <v>138</v>
      </c>
      <c r="BN16" s="46">
        <v>216</v>
      </c>
      <c r="BO16" s="46">
        <v>0</v>
      </c>
      <c r="BP16" s="46">
        <v>0</v>
      </c>
      <c r="BQ16" s="46">
        <v>324</v>
      </c>
      <c r="BR16" s="46">
        <v>512</v>
      </c>
      <c r="BS16" s="46">
        <v>324</v>
      </c>
      <c r="BT16" s="46">
        <v>780</v>
      </c>
      <c r="BU16" s="46">
        <v>3302</v>
      </c>
      <c r="BV16" s="46">
        <v>1118</v>
      </c>
      <c r="BW16" s="46">
        <v>1096</v>
      </c>
      <c r="BX16" s="46">
        <v>1444</v>
      </c>
      <c r="BY16" s="46">
        <v>918</v>
      </c>
      <c r="BZ16" s="46">
        <v>756</v>
      </c>
      <c r="CA16" s="46">
        <v>864</v>
      </c>
      <c r="CB16" s="46">
        <v>1080</v>
      </c>
      <c r="CC16" s="46">
        <v>80</v>
      </c>
      <c r="CD16" s="46">
        <v>216</v>
      </c>
      <c r="CE16" s="46">
        <v>0</v>
      </c>
      <c r="CF16" s="46">
        <v>2320</v>
      </c>
      <c r="CG16" s="46">
        <v>1696</v>
      </c>
      <c r="CH16" s="46">
        <v>108</v>
      </c>
      <c r="CI16" s="46">
        <v>0</v>
      </c>
      <c r="CJ16" s="46">
        <v>324</v>
      </c>
      <c r="CK16" s="46">
        <v>2090</v>
      </c>
      <c r="CL16" s="46">
        <v>0</v>
      </c>
      <c r="CM16" s="46">
        <v>592</v>
      </c>
      <c r="CN16" s="46">
        <v>324</v>
      </c>
      <c r="CO16" s="46">
        <v>864</v>
      </c>
      <c r="CP16" s="46">
        <v>432</v>
      </c>
      <c r="CQ16" s="46">
        <v>0</v>
      </c>
      <c r="CR16" s="46">
        <v>332</v>
      </c>
      <c r="CS16" s="46">
        <v>0</v>
      </c>
      <c r="CT16" s="46">
        <v>432</v>
      </c>
      <c r="CU16" s="46">
        <v>411</v>
      </c>
      <c r="CV16" s="46">
        <v>168</v>
      </c>
      <c r="CW16" s="46">
        <v>288</v>
      </c>
      <c r="CX16" s="46">
        <v>80</v>
      </c>
      <c r="CY16" s="46">
        <v>894</v>
      </c>
      <c r="CZ16" s="46">
        <v>216</v>
      </c>
      <c r="DA16" s="46">
        <v>2093</v>
      </c>
      <c r="DB16" s="46">
        <v>285</v>
      </c>
      <c r="DC16" s="46">
        <v>1247</v>
      </c>
      <c r="DD16" s="46">
        <v>512</v>
      </c>
      <c r="DE16" s="46">
        <v>648</v>
      </c>
      <c r="DF16" s="46">
        <v>288</v>
      </c>
      <c r="DG16" s="46">
        <v>216</v>
      </c>
      <c r="DH16" s="46">
        <v>216</v>
      </c>
      <c r="DI16" s="46">
        <v>560</v>
      </c>
      <c r="DJ16" s="46">
        <v>440</v>
      </c>
      <c r="DK16" s="46">
        <v>480</v>
      </c>
      <c r="DL16" s="46">
        <v>738</v>
      </c>
      <c r="DM16" s="46">
        <v>0</v>
      </c>
      <c r="DN16" s="349">
        <v>108</v>
      </c>
      <c r="DO16" s="349">
        <v>0</v>
      </c>
      <c r="DP16" s="349">
        <v>0</v>
      </c>
      <c r="DQ16" s="349">
        <v>0</v>
      </c>
      <c r="DR16" s="349">
        <v>0</v>
      </c>
      <c r="DS16" s="349">
        <v>0</v>
      </c>
      <c r="DT16" s="349">
        <v>648</v>
      </c>
      <c r="DU16" s="349">
        <v>0</v>
      </c>
      <c r="DV16" s="349">
        <v>0</v>
      </c>
      <c r="DW16" s="349">
        <v>0</v>
      </c>
      <c r="DX16" s="349">
        <v>168</v>
      </c>
      <c r="DY16" s="349">
        <v>80</v>
      </c>
      <c r="DZ16" s="349">
        <v>0</v>
      </c>
      <c r="EA16" s="59">
        <f ca="1">SUM(OFFSET(EA16,0,-1,):OFFSET(EA16,0,-12))</f>
        <v>896</v>
      </c>
      <c r="EB16" s="13">
        <f ca="1">EA16/EA$19</f>
        <v>2.298956745744621E-3</v>
      </c>
    </row>
    <row r="17" spans="1:132" ht="15" x14ac:dyDescent="0.2">
      <c r="A17" s="14"/>
      <c r="B17" s="74" t="s">
        <v>76</v>
      </c>
      <c r="C17" s="45">
        <v>8996</v>
      </c>
      <c r="D17" s="45">
        <v>2276</v>
      </c>
      <c r="E17" s="45">
        <v>1524</v>
      </c>
      <c r="F17" s="45">
        <v>4950</v>
      </c>
      <c r="G17" s="45">
        <v>7656</v>
      </c>
      <c r="H17" s="45">
        <v>6060</v>
      </c>
      <c r="I17" s="45">
        <v>1560</v>
      </c>
      <c r="J17" s="46">
        <v>2728</v>
      </c>
      <c r="K17" s="46">
        <v>7624</v>
      </c>
      <c r="L17" s="46">
        <v>11208</v>
      </c>
      <c r="M17" s="46">
        <v>3588</v>
      </c>
      <c r="N17" s="46">
        <v>9156</v>
      </c>
      <c r="O17" s="45">
        <v>14424</v>
      </c>
      <c r="P17" s="46">
        <v>2052</v>
      </c>
      <c r="Q17" s="46">
        <v>15190</v>
      </c>
      <c r="R17" s="46">
        <v>8058</v>
      </c>
      <c r="S17" s="46">
        <v>11822</v>
      </c>
      <c r="T17" s="46">
        <v>3888</v>
      </c>
      <c r="U17" s="45">
        <v>5340</v>
      </c>
      <c r="V17" s="46">
        <v>1308</v>
      </c>
      <c r="W17" s="46">
        <v>2342</v>
      </c>
      <c r="X17" s="46">
        <v>5816</v>
      </c>
      <c r="Y17" s="46">
        <v>648</v>
      </c>
      <c r="Z17" s="46">
        <v>4224</v>
      </c>
      <c r="AA17" s="45">
        <v>3447</v>
      </c>
      <c r="AB17" s="46">
        <v>1066</v>
      </c>
      <c r="AC17" s="46">
        <v>4956</v>
      </c>
      <c r="AD17" s="46">
        <v>7333</v>
      </c>
      <c r="AE17" s="46">
        <v>4580</v>
      </c>
      <c r="AF17" s="46">
        <v>3348</v>
      </c>
      <c r="AG17" s="46">
        <v>528</v>
      </c>
      <c r="AH17" s="46">
        <v>2289</v>
      </c>
      <c r="AI17" s="46">
        <v>876</v>
      </c>
      <c r="AJ17" s="46">
        <v>864</v>
      </c>
      <c r="AK17" s="46">
        <v>3888</v>
      </c>
      <c r="AL17" s="46">
        <v>5316</v>
      </c>
      <c r="AM17" s="46">
        <v>1728</v>
      </c>
      <c r="AN17" s="46">
        <v>3996</v>
      </c>
      <c r="AO17" s="46">
        <v>6012</v>
      </c>
      <c r="AP17" s="46">
        <v>1188</v>
      </c>
      <c r="AQ17" s="46">
        <v>2160</v>
      </c>
      <c r="AR17" s="46">
        <v>2784</v>
      </c>
      <c r="AS17" s="46">
        <v>1728</v>
      </c>
      <c r="AT17" s="46">
        <v>716</v>
      </c>
      <c r="AU17" s="46">
        <v>1404</v>
      </c>
      <c r="AV17" s="46">
        <v>4084</v>
      </c>
      <c r="AW17" s="46">
        <v>648</v>
      </c>
      <c r="AX17" s="46">
        <v>2564</v>
      </c>
      <c r="AY17" s="46">
        <v>2424</v>
      </c>
      <c r="AZ17" s="46">
        <v>4644</v>
      </c>
      <c r="BA17" s="46">
        <v>1464</v>
      </c>
      <c r="BB17" s="46">
        <v>2328</v>
      </c>
      <c r="BC17" s="46">
        <v>728</v>
      </c>
      <c r="BD17" s="46">
        <v>3532</v>
      </c>
      <c r="BE17" s="46">
        <v>864</v>
      </c>
      <c r="BF17" s="46">
        <v>108</v>
      </c>
      <c r="BG17" s="46">
        <v>444</v>
      </c>
      <c r="BH17" s="46">
        <v>1296</v>
      </c>
      <c r="BI17" s="46">
        <v>540</v>
      </c>
      <c r="BJ17" s="46">
        <v>1983</v>
      </c>
      <c r="BK17" s="46">
        <v>3560</v>
      </c>
      <c r="BL17" s="46">
        <v>3672</v>
      </c>
      <c r="BM17" s="46">
        <v>600</v>
      </c>
      <c r="BN17" s="46">
        <v>0</v>
      </c>
      <c r="BO17" s="46">
        <v>0</v>
      </c>
      <c r="BP17" s="46">
        <v>0</v>
      </c>
      <c r="BQ17" s="46">
        <v>432</v>
      </c>
      <c r="BR17" s="46">
        <v>1356</v>
      </c>
      <c r="BS17" s="46">
        <v>1092</v>
      </c>
      <c r="BT17" s="46">
        <v>1296</v>
      </c>
      <c r="BU17" s="46">
        <v>108</v>
      </c>
      <c r="BV17" s="46">
        <v>924</v>
      </c>
      <c r="BW17" s="46">
        <v>3156</v>
      </c>
      <c r="BX17" s="46">
        <v>648</v>
      </c>
      <c r="BY17" s="46">
        <v>3252</v>
      </c>
      <c r="BZ17" s="46">
        <v>324</v>
      </c>
      <c r="CA17" s="46">
        <v>540</v>
      </c>
      <c r="CB17" s="46">
        <v>0</v>
      </c>
      <c r="CC17" s="46">
        <v>756</v>
      </c>
      <c r="CD17" s="46">
        <v>1956</v>
      </c>
      <c r="CE17" s="46">
        <v>3336</v>
      </c>
      <c r="CF17" s="46">
        <v>2184</v>
      </c>
      <c r="CG17" s="46">
        <v>0</v>
      </c>
      <c r="CH17" s="46">
        <v>2280</v>
      </c>
      <c r="CI17" s="46">
        <v>2745</v>
      </c>
      <c r="CJ17" s="46">
        <v>3024</v>
      </c>
      <c r="CK17" s="46">
        <v>876</v>
      </c>
      <c r="CL17" s="46">
        <v>216</v>
      </c>
      <c r="CM17" s="46">
        <v>0</v>
      </c>
      <c r="CN17" s="46">
        <v>432</v>
      </c>
      <c r="CO17" s="46">
        <v>432</v>
      </c>
      <c r="CP17" s="46">
        <v>1548</v>
      </c>
      <c r="CQ17" s="46">
        <v>678</v>
      </c>
      <c r="CR17" s="113">
        <v>1410</v>
      </c>
      <c r="CS17" s="113">
        <v>0</v>
      </c>
      <c r="CT17" s="113">
        <v>1356</v>
      </c>
      <c r="CU17" s="113">
        <v>880</v>
      </c>
      <c r="CV17" s="305">
        <v>1296</v>
      </c>
      <c r="CW17" s="305">
        <v>2712</v>
      </c>
      <c r="CX17" s="305">
        <v>0</v>
      </c>
      <c r="CY17" s="305">
        <v>800</v>
      </c>
      <c r="CZ17" s="305">
        <v>3060</v>
      </c>
      <c r="DA17" s="305">
        <v>3732</v>
      </c>
      <c r="DB17" s="305">
        <v>1572</v>
      </c>
      <c r="DC17" s="305">
        <v>1128</v>
      </c>
      <c r="DD17" s="305">
        <v>4770</v>
      </c>
      <c r="DE17" s="305">
        <v>0</v>
      </c>
      <c r="DF17" s="305">
        <v>1632</v>
      </c>
      <c r="DG17" s="305">
        <v>1028</v>
      </c>
      <c r="DH17" s="305">
        <v>1028</v>
      </c>
      <c r="DI17" s="305">
        <v>2064</v>
      </c>
      <c r="DJ17" s="305">
        <v>0</v>
      </c>
      <c r="DK17" s="305">
        <v>864</v>
      </c>
      <c r="DL17" s="305">
        <v>4968</v>
      </c>
      <c r="DM17" s="305">
        <v>4752</v>
      </c>
      <c r="DN17" s="352">
        <v>2964</v>
      </c>
      <c r="DO17" s="352">
        <v>3432</v>
      </c>
      <c r="DP17" s="352">
        <v>3708</v>
      </c>
      <c r="DQ17" s="352">
        <v>39636</v>
      </c>
      <c r="DR17" s="352">
        <v>2820</v>
      </c>
      <c r="DS17" s="352">
        <v>1528</v>
      </c>
      <c r="DT17" s="352">
        <v>2052</v>
      </c>
      <c r="DU17" s="352">
        <v>5832</v>
      </c>
      <c r="DV17" s="352">
        <v>0</v>
      </c>
      <c r="DW17" s="352">
        <v>2268</v>
      </c>
      <c r="DX17" s="352">
        <v>5424</v>
      </c>
      <c r="DY17" s="352">
        <v>864</v>
      </c>
      <c r="DZ17" s="352">
        <v>0</v>
      </c>
      <c r="EA17" s="59">
        <f ca="1">SUM(OFFSET(EA17,0,-1,):OFFSET(EA17,0,-12))</f>
        <v>67564</v>
      </c>
      <c r="EB17" s="13">
        <f ca="1">EA17/EA$19</f>
        <v>0.17335570710880532</v>
      </c>
    </row>
    <row r="18" spans="1:132" ht="15" x14ac:dyDescent="0.2">
      <c r="A18" s="14"/>
      <c r="B18" s="67" t="s">
        <v>77</v>
      </c>
      <c r="C18" s="45">
        <v>7583</v>
      </c>
      <c r="D18" s="45">
        <v>7825</v>
      </c>
      <c r="E18" s="45">
        <v>6579</v>
      </c>
      <c r="F18" s="45">
        <v>7263</v>
      </c>
      <c r="G18" s="45">
        <v>8524</v>
      </c>
      <c r="H18" s="45">
        <v>9133</v>
      </c>
      <c r="I18" s="45">
        <v>6090</v>
      </c>
      <c r="J18" s="46">
        <v>7694</v>
      </c>
      <c r="K18" s="46">
        <v>6827</v>
      </c>
      <c r="L18" s="46">
        <v>6143</v>
      </c>
      <c r="M18" s="46">
        <v>7409</v>
      </c>
      <c r="N18" s="46">
        <v>9105</v>
      </c>
      <c r="O18" s="45">
        <v>5680</v>
      </c>
      <c r="P18" s="46">
        <v>9172</v>
      </c>
      <c r="Q18" s="46">
        <v>9823</v>
      </c>
      <c r="R18" s="46">
        <v>10589</v>
      </c>
      <c r="S18" s="46">
        <v>8562</v>
      </c>
      <c r="T18" s="46">
        <v>11571</v>
      </c>
      <c r="U18" s="45">
        <v>10365</v>
      </c>
      <c r="V18" s="46">
        <v>10685</v>
      </c>
      <c r="W18" s="46">
        <v>8144</v>
      </c>
      <c r="X18" s="46">
        <v>10155</v>
      </c>
      <c r="Y18" s="46">
        <v>8762</v>
      </c>
      <c r="Z18" s="46">
        <v>14019</v>
      </c>
      <c r="AA18" s="45">
        <v>9293</v>
      </c>
      <c r="AB18" s="46">
        <v>9918</v>
      </c>
      <c r="AC18" s="46">
        <v>8600</v>
      </c>
      <c r="AD18" s="46">
        <v>10495</v>
      </c>
      <c r="AE18" s="46">
        <v>7240</v>
      </c>
      <c r="AF18" s="46">
        <v>8086</v>
      </c>
      <c r="AG18" s="46">
        <v>9832</v>
      </c>
      <c r="AH18" s="46">
        <v>6315</v>
      </c>
      <c r="AI18" s="46">
        <v>5599</v>
      </c>
      <c r="AJ18" s="46">
        <v>7115</v>
      </c>
      <c r="AK18" s="46">
        <v>11425</v>
      </c>
      <c r="AL18" s="46">
        <v>9811</v>
      </c>
      <c r="AM18" s="46">
        <v>6033</v>
      </c>
      <c r="AN18" s="46">
        <v>6331</v>
      </c>
      <c r="AO18" s="46">
        <v>6677</v>
      </c>
      <c r="AP18" s="46">
        <v>8584</v>
      </c>
      <c r="AQ18" s="46">
        <v>6886</v>
      </c>
      <c r="AR18" s="46">
        <v>5290</v>
      </c>
      <c r="AS18" s="46">
        <v>5930</v>
      </c>
      <c r="AT18" s="46">
        <v>5293</v>
      </c>
      <c r="AU18" s="46">
        <v>5843</v>
      </c>
      <c r="AV18" s="46">
        <v>6422</v>
      </c>
      <c r="AW18" s="46">
        <v>6683</v>
      </c>
      <c r="AX18" s="46">
        <v>7212</v>
      </c>
      <c r="AY18" s="46">
        <v>7399</v>
      </c>
      <c r="AZ18" s="46">
        <v>9288</v>
      </c>
      <c r="BA18" s="46">
        <v>6794</v>
      </c>
      <c r="BB18" s="46">
        <v>8161</v>
      </c>
      <c r="BC18" s="46">
        <v>12682</v>
      </c>
      <c r="BD18" s="46">
        <v>5804</v>
      </c>
      <c r="BE18" s="46">
        <v>6608</v>
      </c>
      <c r="BF18" s="46">
        <v>5940</v>
      </c>
      <c r="BG18" s="46">
        <v>5038</v>
      </c>
      <c r="BH18" s="46">
        <v>7382</v>
      </c>
      <c r="BI18" s="46">
        <v>6144</v>
      </c>
      <c r="BJ18" s="46">
        <v>5803</v>
      </c>
      <c r="BK18" s="46">
        <v>3528</v>
      </c>
      <c r="BL18" s="46">
        <v>4208</v>
      </c>
      <c r="BM18" s="46">
        <v>4203</v>
      </c>
      <c r="BN18" s="46">
        <v>406</v>
      </c>
      <c r="BO18" s="46">
        <v>2486</v>
      </c>
      <c r="BP18" s="46">
        <v>1212</v>
      </c>
      <c r="BQ18" s="46">
        <v>3318</v>
      </c>
      <c r="BR18" s="46">
        <v>3874</v>
      </c>
      <c r="BS18" s="46">
        <v>7200</v>
      </c>
      <c r="BT18" s="46">
        <v>7043</v>
      </c>
      <c r="BU18" s="46">
        <v>6078</v>
      </c>
      <c r="BV18" s="46">
        <v>7223</v>
      </c>
      <c r="BW18" s="46">
        <v>6265</v>
      </c>
      <c r="BX18" s="46">
        <v>4912</v>
      </c>
      <c r="BY18" s="46">
        <v>6841</v>
      </c>
      <c r="BZ18" s="46">
        <v>4077</v>
      </c>
      <c r="CA18" s="46">
        <v>6283</v>
      </c>
      <c r="CB18" s="46">
        <v>6590</v>
      </c>
      <c r="CC18" s="46">
        <v>7135</v>
      </c>
      <c r="CD18" s="46">
        <v>5099</v>
      </c>
      <c r="CE18" s="46">
        <v>6417</v>
      </c>
      <c r="CF18" s="46">
        <v>8598</v>
      </c>
      <c r="CG18" s="46">
        <v>7654</v>
      </c>
      <c r="CH18" s="46">
        <v>10446</v>
      </c>
      <c r="CI18" s="46">
        <v>9068</v>
      </c>
      <c r="CJ18" s="46">
        <v>7525</v>
      </c>
      <c r="CK18" s="46">
        <v>5793</v>
      </c>
      <c r="CL18" s="46">
        <v>2779</v>
      </c>
      <c r="CM18" s="46">
        <v>8931</v>
      </c>
      <c r="CN18" s="46">
        <v>8314</v>
      </c>
      <c r="CO18" s="46">
        <v>11364</v>
      </c>
      <c r="CP18" s="46">
        <v>6140</v>
      </c>
      <c r="CQ18" s="46">
        <v>12547</v>
      </c>
      <c r="CR18" s="113">
        <v>12659</v>
      </c>
      <c r="CS18" s="113">
        <v>14492</v>
      </c>
      <c r="CT18" s="113">
        <v>12780</v>
      </c>
      <c r="CU18" s="113">
        <v>11209</v>
      </c>
      <c r="CV18" s="113">
        <v>10052</v>
      </c>
      <c r="CW18" s="113">
        <v>10009</v>
      </c>
      <c r="CX18" s="113">
        <v>9164</v>
      </c>
      <c r="CY18" s="113">
        <v>12865</v>
      </c>
      <c r="CZ18" s="113">
        <v>12107</v>
      </c>
      <c r="DA18" s="113">
        <v>16007</v>
      </c>
      <c r="DB18" s="113">
        <v>44497</v>
      </c>
      <c r="DC18" s="113">
        <v>12533</v>
      </c>
      <c r="DD18" s="113">
        <v>8093</v>
      </c>
      <c r="DE18" s="113">
        <v>6730</v>
      </c>
      <c r="DF18" s="113">
        <v>9028</v>
      </c>
      <c r="DG18" s="113">
        <v>7927</v>
      </c>
      <c r="DH18" s="113">
        <v>7751</v>
      </c>
      <c r="DI18" s="113">
        <v>9400</v>
      </c>
      <c r="DJ18" s="113">
        <v>6934</v>
      </c>
      <c r="DK18" s="113">
        <v>18233</v>
      </c>
      <c r="DL18" s="113">
        <v>16837</v>
      </c>
      <c r="DM18" s="113">
        <v>15208</v>
      </c>
      <c r="DN18" s="351">
        <v>15408</v>
      </c>
      <c r="DO18" s="351">
        <v>12291</v>
      </c>
      <c r="DP18" s="351">
        <v>9242</v>
      </c>
      <c r="DQ18" s="351">
        <v>26824</v>
      </c>
      <c r="DR18" s="351">
        <v>34446</v>
      </c>
      <c r="DS18" s="351">
        <v>19359</v>
      </c>
      <c r="DT18" s="351">
        <v>17445</v>
      </c>
      <c r="DU18" s="351">
        <v>25178</v>
      </c>
      <c r="DV18" s="351">
        <v>16781</v>
      </c>
      <c r="DW18" s="351">
        <v>17163</v>
      </c>
      <c r="DX18" s="351">
        <v>20146</v>
      </c>
      <c r="DY18" s="351">
        <v>19520</v>
      </c>
      <c r="DZ18" s="351">
        <v>3001</v>
      </c>
      <c r="EA18" s="59">
        <f ca="1">SUM(OFFSET(EA18,0,-1,):OFFSET(EA18,0,-12))</f>
        <v>221396</v>
      </c>
      <c r="EB18" s="13">
        <f ca="1">EA18/EA$19</f>
        <v>0.56805784339383492</v>
      </c>
    </row>
    <row r="19" spans="1:132" ht="15" x14ac:dyDescent="0.2">
      <c r="A19" s="14"/>
      <c r="B19" s="70" t="s">
        <v>25</v>
      </c>
      <c r="C19" s="71">
        <f t="shared" ref="C19:BJ19" si="7">C14+C15+C16+C17+C18</f>
        <v>43536</v>
      </c>
      <c r="D19" s="71">
        <f t="shared" si="7"/>
        <v>31635</v>
      </c>
      <c r="E19" s="71">
        <f t="shared" si="7"/>
        <v>40055</v>
      </c>
      <c r="F19" s="71">
        <f t="shared" si="7"/>
        <v>35357</v>
      </c>
      <c r="G19" s="71">
        <f t="shared" si="7"/>
        <v>50899</v>
      </c>
      <c r="H19" s="71">
        <f t="shared" si="7"/>
        <v>45206</v>
      </c>
      <c r="I19" s="71">
        <f t="shared" si="7"/>
        <v>32341</v>
      </c>
      <c r="J19" s="71">
        <f t="shared" si="7"/>
        <v>35779</v>
      </c>
      <c r="K19" s="71">
        <f t="shared" si="7"/>
        <v>31188</v>
      </c>
      <c r="L19" s="71">
        <f t="shared" si="7"/>
        <v>38082</v>
      </c>
      <c r="M19" s="71">
        <f t="shared" si="7"/>
        <v>33248</v>
      </c>
      <c r="N19" s="71">
        <f t="shared" si="7"/>
        <v>38061</v>
      </c>
      <c r="O19" s="71">
        <f t="shared" si="7"/>
        <v>34816</v>
      </c>
      <c r="P19" s="71">
        <f t="shared" si="7"/>
        <v>30874</v>
      </c>
      <c r="Q19" s="71">
        <f t="shared" si="7"/>
        <v>67046</v>
      </c>
      <c r="R19" s="71">
        <f t="shared" si="7"/>
        <v>37032</v>
      </c>
      <c r="S19" s="71">
        <f t="shared" si="7"/>
        <v>44445</v>
      </c>
      <c r="T19" s="71">
        <f t="shared" si="7"/>
        <v>39629</v>
      </c>
      <c r="U19" s="71">
        <f t="shared" si="7"/>
        <v>31905</v>
      </c>
      <c r="V19" s="71">
        <f t="shared" si="7"/>
        <v>37847</v>
      </c>
      <c r="W19" s="71">
        <f t="shared" si="7"/>
        <v>22569</v>
      </c>
      <c r="X19" s="71">
        <f t="shared" si="7"/>
        <v>33196</v>
      </c>
      <c r="Y19" s="71">
        <f t="shared" si="7"/>
        <v>19244</v>
      </c>
      <c r="Z19" s="71">
        <f t="shared" si="7"/>
        <v>44256</v>
      </c>
      <c r="AA19" s="71">
        <f t="shared" si="7"/>
        <v>27537</v>
      </c>
      <c r="AB19" s="71">
        <f t="shared" si="7"/>
        <v>23486</v>
      </c>
      <c r="AC19" s="71">
        <f t="shared" si="7"/>
        <v>64029</v>
      </c>
      <c r="AD19" s="71">
        <f t="shared" si="7"/>
        <v>39280</v>
      </c>
      <c r="AE19" s="71">
        <f t="shared" si="7"/>
        <v>28737</v>
      </c>
      <c r="AF19" s="71">
        <f t="shared" si="7"/>
        <v>28642</v>
      </c>
      <c r="AG19" s="71">
        <f t="shared" si="7"/>
        <v>33176</v>
      </c>
      <c r="AH19" s="71">
        <f t="shared" si="7"/>
        <v>37925</v>
      </c>
      <c r="AI19" s="71">
        <f t="shared" si="7"/>
        <v>27608</v>
      </c>
      <c r="AJ19" s="71">
        <f t="shared" si="7"/>
        <v>35837</v>
      </c>
      <c r="AK19" s="71">
        <f t="shared" si="7"/>
        <v>37964</v>
      </c>
      <c r="AL19" s="71">
        <f t="shared" si="7"/>
        <v>40991</v>
      </c>
      <c r="AM19" s="71">
        <f t="shared" ref="AM19:AR19" si="8">AM14+AM15+AM16+AM17+AM18</f>
        <v>33655</v>
      </c>
      <c r="AN19" s="71">
        <f t="shared" si="8"/>
        <v>34682</v>
      </c>
      <c r="AO19" s="71">
        <f t="shared" si="8"/>
        <v>63382</v>
      </c>
      <c r="AP19" s="71">
        <f t="shared" si="8"/>
        <v>34854</v>
      </c>
      <c r="AQ19" s="71">
        <f t="shared" si="8"/>
        <v>32252</v>
      </c>
      <c r="AR19" s="71">
        <f t="shared" si="8"/>
        <v>29065</v>
      </c>
      <c r="AS19" s="71">
        <f t="shared" ref="AS19:BD19" si="9">AS14+AS15+AS16+AS17+AS18</f>
        <v>37811</v>
      </c>
      <c r="AT19" s="71">
        <f t="shared" si="9"/>
        <v>25795</v>
      </c>
      <c r="AU19" s="71">
        <f t="shared" si="9"/>
        <v>23003</v>
      </c>
      <c r="AV19" s="71">
        <f t="shared" si="9"/>
        <v>32143</v>
      </c>
      <c r="AW19" s="71">
        <f t="shared" si="9"/>
        <v>22481</v>
      </c>
      <c r="AX19" s="71">
        <f t="shared" si="9"/>
        <v>32570</v>
      </c>
      <c r="AY19" s="71">
        <f t="shared" si="9"/>
        <v>24554</v>
      </c>
      <c r="AZ19" s="71">
        <f t="shared" si="9"/>
        <v>26557</v>
      </c>
      <c r="BA19" s="71">
        <f t="shared" si="9"/>
        <v>54644</v>
      </c>
      <c r="BB19" s="71">
        <f t="shared" si="9"/>
        <v>23005</v>
      </c>
      <c r="BC19" s="71">
        <f t="shared" si="9"/>
        <v>30911</v>
      </c>
      <c r="BD19" s="71">
        <f t="shared" si="9"/>
        <v>21913</v>
      </c>
      <c r="BE19" s="71">
        <f t="shared" si="7"/>
        <v>22925</v>
      </c>
      <c r="BF19" s="71">
        <f t="shared" si="7"/>
        <v>17728</v>
      </c>
      <c r="BG19" s="71">
        <f t="shared" si="7"/>
        <v>17408</v>
      </c>
      <c r="BH19" s="71">
        <f t="shared" si="7"/>
        <v>23456</v>
      </c>
      <c r="BI19" s="71">
        <f t="shared" si="7"/>
        <v>20323</v>
      </c>
      <c r="BJ19" s="71">
        <f t="shared" si="7"/>
        <v>20759</v>
      </c>
      <c r="BK19" s="71">
        <f t="shared" ref="BK19:BV19" si="10">BK14+BK15+BK16+BK17+BK18</f>
        <v>17344</v>
      </c>
      <c r="BL19" s="71">
        <f t="shared" si="10"/>
        <v>18196</v>
      </c>
      <c r="BM19" s="71">
        <f t="shared" si="10"/>
        <v>29465</v>
      </c>
      <c r="BN19" s="71">
        <f t="shared" si="10"/>
        <v>6807</v>
      </c>
      <c r="BO19" s="71">
        <f t="shared" si="10"/>
        <v>8014</v>
      </c>
      <c r="BP19" s="71">
        <f t="shared" si="10"/>
        <v>7518</v>
      </c>
      <c r="BQ19" s="71">
        <f t="shared" si="10"/>
        <v>13366</v>
      </c>
      <c r="BR19" s="71">
        <f t="shared" si="10"/>
        <v>11308</v>
      </c>
      <c r="BS19" s="71">
        <f t="shared" si="10"/>
        <v>17220</v>
      </c>
      <c r="BT19" s="71">
        <f t="shared" si="10"/>
        <v>16877</v>
      </c>
      <c r="BU19" s="71">
        <f t="shared" si="10"/>
        <v>17198</v>
      </c>
      <c r="BV19" s="71">
        <f t="shared" si="10"/>
        <v>18081</v>
      </c>
      <c r="BW19" s="71">
        <f t="shared" ref="BW19:CN19" si="11">BW14+BW15+BW16+BW17+BW18</f>
        <v>16142</v>
      </c>
      <c r="BX19" s="71">
        <f t="shared" si="11"/>
        <v>14142</v>
      </c>
      <c r="BY19" s="71">
        <f t="shared" si="11"/>
        <v>44631</v>
      </c>
      <c r="BZ19" s="71">
        <f t="shared" si="11"/>
        <v>17005</v>
      </c>
      <c r="CA19" s="71">
        <f t="shared" si="11"/>
        <v>18932</v>
      </c>
      <c r="CB19" s="71">
        <f t="shared" si="11"/>
        <v>19996</v>
      </c>
      <c r="CC19" s="71">
        <f t="shared" si="11"/>
        <v>19324</v>
      </c>
      <c r="CD19" s="71">
        <f t="shared" si="11"/>
        <v>16823</v>
      </c>
      <c r="CE19" s="71">
        <f t="shared" si="11"/>
        <v>19577</v>
      </c>
      <c r="CF19" s="71">
        <f t="shared" si="11"/>
        <v>24106</v>
      </c>
      <c r="CG19" s="71">
        <f t="shared" si="11"/>
        <v>18957</v>
      </c>
      <c r="CH19" s="71">
        <f t="shared" si="11"/>
        <v>21155</v>
      </c>
      <c r="CI19" s="71">
        <f t="shared" si="11"/>
        <v>18807</v>
      </c>
      <c r="CJ19" s="71">
        <f t="shared" si="11"/>
        <v>18100</v>
      </c>
      <c r="CK19" s="71">
        <f t="shared" si="11"/>
        <v>23816</v>
      </c>
      <c r="CL19" s="71">
        <f t="shared" si="11"/>
        <v>9547</v>
      </c>
      <c r="CM19" s="71">
        <f t="shared" si="11"/>
        <v>15777</v>
      </c>
      <c r="CN19" s="71">
        <f t="shared" si="11"/>
        <v>16484</v>
      </c>
      <c r="CO19" s="71">
        <f t="shared" ref="CO19:DE19" si="12">CO14+CO15+CO16+CO17+CO18</f>
        <v>18996</v>
      </c>
      <c r="CP19" s="71">
        <f t="shared" si="12"/>
        <v>12175</v>
      </c>
      <c r="CQ19" s="71">
        <f t="shared" si="12"/>
        <v>21638</v>
      </c>
      <c r="CR19" s="71">
        <f t="shared" si="12"/>
        <v>24852</v>
      </c>
      <c r="CS19" s="71">
        <f t="shared" si="12"/>
        <v>27521</v>
      </c>
      <c r="CT19" s="71">
        <f t="shared" si="12"/>
        <v>26443</v>
      </c>
      <c r="CU19" s="71">
        <f t="shared" si="12"/>
        <v>18806</v>
      </c>
      <c r="CV19" s="71">
        <f t="shared" si="12"/>
        <v>16216</v>
      </c>
      <c r="CW19" s="71">
        <f t="shared" si="12"/>
        <v>23370</v>
      </c>
      <c r="CX19" s="71">
        <f t="shared" si="12"/>
        <v>16430</v>
      </c>
      <c r="CY19" s="71">
        <f t="shared" si="12"/>
        <v>19062</v>
      </c>
      <c r="CZ19" s="71">
        <f t="shared" si="12"/>
        <v>24757</v>
      </c>
      <c r="DA19" s="71">
        <f t="shared" si="12"/>
        <v>29089</v>
      </c>
      <c r="DB19" s="71">
        <f t="shared" si="12"/>
        <v>55738</v>
      </c>
      <c r="DC19" s="71">
        <f t="shared" si="12"/>
        <v>19549</v>
      </c>
      <c r="DD19" s="71">
        <f t="shared" si="12"/>
        <v>22191</v>
      </c>
      <c r="DE19" s="71">
        <f t="shared" si="12"/>
        <v>18102</v>
      </c>
      <c r="DF19" s="71">
        <f t="shared" ref="DF19:DZ19" si="13">DF14+DF15+DF16+DF17+DF18</f>
        <v>21641</v>
      </c>
      <c r="DG19" s="71">
        <f t="shared" si="13"/>
        <v>14863</v>
      </c>
      <c r="DH19" s="71">
        <f t="shared" si="13"/>
        <v>14677</v>
      </c>
      <c r="DI19" s="71">
        <f t="shared" si="13"/>
        <v>24762</v>
      </c>
      <c r="DJ19" s="71">
        <f t="shared" si="13"/>
        <v>11907</v>
      </c>
      <c r="DK19" s="71">
        <f t="shared" si="13"/>
        <v>23537</v>
      </c>
      <c r="DL19" s="71">
        <f t="shared" si="13"/>
        <v>28264</v>
      </c>
      <c r="DM19" s="71">
        <f t="shared" si="13"/>
        <v>24215</v>
      </c>
      <c r="DN19" s="71">
        <f t="shared" si="13"/>
        <v>21463</v>
      </c>
      <c r="DO19" s="71">
        <f t="shared" si="13"/>
        <v>21898</v>
      </c>
      <c r="DP19" s="71">
        <f t="shared" si="13"/>
        <v>16542</v>
      </c>
      <c r="DQ19" s="71">
        <f t="shared" si="13"/>
        <v>71601</v>
      </c>
      <c r="DR19" s="71">
        <f t="shared" si="13"/>
        <v>48058</v>
      </c>
      <c r="DS19" s="71">
        <f t="shared" si="13"/>
        <v>24284</v>
      </c>
      <c r="DT19" s="71">
        <f t="shared" si="13"/>
        <v>25102</v>
      </c>
      <c r="DU19" s="71">
        <f t="shared" si="13"/>
        <v>65261</v>
      </c>
      <c r="DV19" s="71">
        <f t="shared" si="13"/>
        <v>26031</v>
      </c>
      <c r="DW19" s="71">
        <f t="shared" si="13"/>
        <v>24028</v>
      </c>
      <c r="DX19" s="71">
        <f t="shared" si="13"/>
        <v>32280</v>
      </c>
      <c r="DY19" s="71">
        <f t="shared" si="13"/>
        <v>29647</v>
      </c>
      <c r="DZ19" s="71">
        <f t="shared" si="13"/>
        <v>5010</v>
      </c>
      <c r="EA19" s="71">
        <f ca="1">SUM(OFFSET(EA19,0,-1,):OFFSET(EA19,0,-12))</f>
        <v>389742</v>
      </c>
    </row>
    <row r="20" spans="1:132" ht="3.6" customHeight="1" thickBot="1" x14ac:dyDescent="0.25">
      <c r="A20" s="19"/>
      <c r="B20" s="127"/>
      <c r="C20" s="15"/>
      <c r="D20" s="15"/>
      <c r="E20" s="15"/>
      <c r="F20" s="15"/>
      <c r="G20" s="15"/>
      <c r="H20" s="15"/>
      <c r="I20" s="15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15"/>
      <c r="V20" s="39"/>
      <c r="W20" s="39"/>
      <c r="X20" s="39"/>
      <c r="Y20" s="39"/>
      <c r="Z20" s="39"/>
      <c r="AA20" s="15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128"/>
    </row>
    <row r="21" spans="1:132" ht="15.75" outlineLevel="1" thickBot="1" x14ac:dyDescent="0.25">
      <c r="A21" s="221" t="s">
        <v>37</v>
      </c>
      <c r="B21" s="58" t="s">
        <v>14</v>
      </c>
      <c r="C21" s="45">
        <v>4109</v>
      </c>
      <c r="D21" s="45">
        <v>4561</v>
      </c>
      <c r="E21" s="45">
        <v>4658</v>
      </c>
      <c r="F21" s="45">
        <v>5999</v>
      </c>
      <c r="G21" s="45">
        <v>8278</v>
      </c>
      <c r="H21" s="45">
        <v>6451</v>
      </c>
      <c r="I21" s="45">
        <v>5918</v>
      </c>
      <c r="J21" s="46">
        <v>4093</v>
      </c>
      <c r="K21" s="46">
        <v>3953</v>
      </c>
      <c r="L21" s="46">
        <v>9679</v>
      </c>
      <c r="M21" s="46">
        <v>6092</v>
      </c>
      <c r="N21" s="46">
        <v>4510</v>
      </c>
      <c r="O21" s="45">
        <v>9805</v>
      </c>
      <c r="P21" s="46">
        <v>4471</v>
      </c>
      <c r="Q21" s="113">
        <v>6300</v>
      </c>
      <c r="R21" s="46">
        <v>4785</v>
      </c>
      <c r="S21" s="46">
        <v>6639</v>
      </c>
      <c r="T21" s="46">
        <v>4967</v>
      </c>
      <c r="U21" s="45">
        <v>4505</v>
      </c>
      <c r="V21" s="46">
        <v>4561</v>
      </c>
      <c r="W21" s="113">
        <v>3438</v>
      </c>
      <c r="X21" s="46">
        <v>8732</v>
      </c>
      <c r="Y21" s="46">
        <v>2506</v>
      </c>
      <c r="Z21" s="46">
        <v>12086</v>
      </c>
      <c r="AA21" s="45">
        <v>6335</v>
      </c>
      <c r="AB21" s="46">
        <v>3039</v>
      </c>
      <c r="AC21" s="113">
        <v>5842</v>
      </c>
      <c r="AD21" s="46">
        <v>2406</v>
      </c>
      <c r="AE21" s="46">
        <v>6620</v>
      </c>
      <c r="AF21" s="46">
        <v>3404</v>
      </c>
      <c r="AG21" s="46">
        <v>9096</v>
      </c>
      <c r="AH21" s="46">
        <v>3734</v>
      </c>
      <c r="AI21" s="46">
        <v>3056</v>
      </c>
      <c r="AJ21" s="46">
        <v>10003</v>
      </c>
      <c r="AK21" s="46">
        <v>5813</v>
      </c>
      <c r="AL21" s="46">
        <v>5328</v>
      </c>
      <c r="AM21" s="46">
        <v>2759</v>
      </c>
      <c r="AN21" s="46">
        <v>2582</v>
      </c>
      <c r="AO21" s="46">
        <v>3993</v>
      </c>
      <c r="AP21" s="46">
        <v>1129</v>
      </c>
      <c r="AQ21" s="46">
        <v>3193</v>
      </c>
      <c r="AR21" s="46">
        <v>4350</v>
      </c>
      <c r="AS21" s="46">
        <v>9061</v>
      </c>
      <c r="AT21" s="46">
        <v>2942</v>
      </c>
      <c r="AU21" s="46">
        <v>2338</v>
      </c>
      <c r="AV21" s="46">
        <v>6749</v>
      </c>
      <c r="AW21" s="46">
        <v>4655</v>
      </c>
      <c r="AX21" s="46">
        <v>3598</v>
      </c>
      <c r="AY21" s="46">
        <v>4413</v>
      </c>
      <c r="AZ21" s="46">
        <v>1889</v>
      </c>
      <c r="BA21" s="46">
        <v>5579</v>
      </c>
      <c r="BB21" s="46">
        <v>2343</v>
      </c>
      <c r="BC21" s="46">
        <v>1438</v>
      </c>
      <c r="BD21" s="46">
        <v>2622</v>
      </c>
      <c r="BE21" s="46">
        <v>3099</v>
      </c>
      <c r="BF21" s="46">
        <v>2684</v>
      </c>
      <c r="BG21" s="46">
        <v>3578</v>
      </c>
      <c r="BH21" s="46">
        <v>8812</v>
      </c>
      <c r="BI21" s="46">
        <v>2201</v>
      </c>
      <c r="BJ21" s="46">
        <v>3445</v>
      </c>
      <c r="BK21" s="46">
        <v>2310</v>
      </c>
      <c r="BL21" s="46">
        <v>2495</v>
      </c>
      <c r="BM21" s="46">
        <v>3726</v>
      </c>
      <c r="BN21" s="46">
        <v>1913</v>
      </c>
      <c r="BO21" s="46">
        <v>1119</v>
      </c>
      <c r="BP21" s="46">
        <v>2281</v>
      </c>
      <c r="BQ21" s="46">
        <v>2126</v>
      </c>
      <c r="BR21" s="46">
        <v>3520</v>
      </c>
      <c r="BS21" s="46">
        <v>2624</v>
      </c>
      <c r="BT21" s="46">
        <v>6100</v>
      </c>
      <c r="BU21" s="46">
        <v>2835</v>
      </c>
      <c r="BV21" s="46">
        <v>2644</v>
      </c>
      <c r="BW21" s="46">
        <v>4897</v>
      </c>
      <c r="BX21" s="46">
        <v>3090</v>
      </c>
      <c r="BY21" s="46">
        <v>2666</v>
      </c>
      <c r="BZ21" s="46">
        <v>3644</v>
      </c>
      <c r="CA21" s="46">
        <v>2839</v>
      </c>
      <c r="CB21" s="46">
        <v>3596</v>
      </c>
      <c r="CC21" s="46">
        <v>3848</v>
      </c>
      <c r="CD21" s="46">
        <v>3422</v>
      </c>
      <c r="CE21" s="46">
        <v>5756</v>
      </c>
      <c r="CF21" s="46">
        <v>7670</v>
      </c>
      <c r="CG21" s="46">
        <v>5339</v>
      </c>
      <c r="CH21" s="46">
        <v>2326</v>
      </c>
      <c r="CI21" s="46">
        <v>2727</v>
      </c>
      <c r="CJ21" s="46">
        <v>1690</v>
      </c>
      <c r="CK21" s="46">
        <v>1805</v>
      </c>
      <c r="CL21" s="46">
        <v>2104</v>
      </c>
      <c r="CM21" s="46">
        <v>2389</v>
      </c>
      <c r="CN21" s="46">
        <v>4359</v>
      </c>
      <c r="CO21" s="46">
        <v>1748</v>
      </c>
      <c r="CP21" s="46">
        <v>1658</v>
      </c>
      <c r="CQ21" s="46">
        <v>2825</v>
      </c>
      <c r="CR21" s="46">
        <v>6164</v>
      </c>
      <c r="CS21" s="46">
        <v>4069</v>
      </c>
      <c r="CT21" s="46">
        <v>3490</v>
      </c>
      <c r="CU21" s="46">
        <v>2224</v>
      </c>
      <c r="CV21" s="46">
        <v>1311</v>
      </c>
      <c r="CW21" s="46">
        <v>3281</v>
      </c>
      <c r="CX21" s="46">
        <v>2758</v>
      </c>
      <c r="CY21" s="46">
        <v>3291</v>
      </c>
      <c r="CZ21" s="46">
        <v>7493</v>
      </c>
      <c r="DA21" s="46">
        <v>1862</v>
      </c>
      <c r="DB21" s="46">
        <v>1827</v>
      </c>
      <c r="DC21" s="46">
        <v>3835</v>
      </c>
      <c r="DD21" s="46">
        <v>16083</v>
      </c>
      <c r="DE21" s="46">
        <v>7264</v>
      </c>
      <c r="DF21" s="46">
        <v>7132</v>
      </c>
      <c r="DG21" s="46">
        <v>362</v>
      </c>
      <c r="DH21" s="46">
        <v>334</v>
      </c>
      <c r="DI21" s="46">
        <v>3425</v>
      </c>
      <c r="DJ21" s="46">
        <v>1719</v>
      </c>
      <c r="DK21" s="46">
        <v>2627</v>
      </c>
      <c r="DL21" s="46">
        <v>2367</v>
      </c>
      <c r="DM21" s="46">
        <v>785</v>
      </c>
      <c r="DN21" s="349">
        <v>3485</v>
      </c>
      <c r="DO21" s="349">
        <v>2847</v>
      </c>
      <c r="DP21" s="349">
        <v>11421</v>
      </c>
      <c r="DQ21" s="349">
        <v>5460</v>
      </c>
      <c r="DR21" s="349">
        <v>4583</v>
      </c>
      <c r="DS21" s="349">
        <v>6137</v>
      </c>
      <c r="DT21" s="349">
        <v>2627</v>
      </c>
      <c r="DU21" s="349">
        <v>4025</v>
      </c>
      <c r="DV21" s="349">
        <v>5037</v>
      </c>
      <c r="DW21" s="349">
        <v>3072</v>
      </c>
      <c r="DX21" s="349">
        <v>5070</v>
      </c>
      <c r="DY21" s="349">
        <v>0</v>
      </c>
      <c r="DZ21" s="349">
        <v>292</v>
      </c>
      <c r="EA21" s="59">
        <f ca="1">SUM(OFFSET(EA21,0,-1,):OFFSET(EA21,0,-12))</f>
        <v>50571</v>
      </c>
    </row>
    <row r="22" spans="1:132" ht="15.6" customHeight="1" outlineLevel="1" x14ac:dyDescent="0.2">
      <c r="A22" s="20"/>
      <c r="B22" s="58" t="s">
        <v>15</v>
      </c>
      <c r="C22" s="45">
        <v>10</v>
      </c>
      <c r="D22" s="45">
        <v>0</v>
      </c>
      <c r="E22" s="45">
        <v>10</v>
      </c>
      <c r="F22" s="45">
        <v>48</v>
      </c>
      <c r="G22" s="45">
        <v>0</v>
      </c>
      <c r="H22" s="45">
        <v>324</v>
      </c>
      <c r="I22" s="45">
        <v>10</v>
      </c>
      <c r="J22" s="46">
        <v>0</v>
      </c>
      <c r="K22" s="46">
        <v>456</v>
      </c>
      <c r="L22" s="46">
        <v>72</v>
      </c>
      <c r="M22" s="46">
        <v>0</v>
      </c>
      <c r="N22" s="46">
        <v>0</v>
      </c>
      <c r="O22" s="45">
        <v>0</v>
      </c>
      <c r="P22" s="46">
        <v>48</v>
      </c>
      <c r="Q22" s="113">
        <v>80</v>
      </c>
      <c r="R22" s="46">
        <v>0</v>
      </c>
      <c r="S22" s="46">
        <v>0</v>
      </c>
      <c r="T22" s="46">
        <v>60</v>
      </c>
      <c r="U22" s="45">
        <v>0</v>
      </c>
      <c r="V22" s="46">
        <v>0</v>
      </c>
      <c r="W22" s="113">
        <v>0</v>
      </c>
      <c r="X22" s="46">
        <v>48</v>
      </c>
      <c r="Y22" s="46">
        <v>0</v>
      </c>
      <c r="Z22" s="46">
        <v>36</v>
      </c>
      <c r="AA22" s="45">
        <v>0</v>
      </c>
      <c r="AB22" s="46">
        <v>0</v>
      </c>
      <c r="AC22" s="113">
        <v>108</v>
      </c>
      <c r="AD22" s="46">
        <v>108</v>
      </c>
      <c r="AE22" s="46">
        <v>324</v>
      </c>
      <c r="AF22" s="46">
        <v>0</v>
      </c>
      <c r="AG22" s="46">
        <v>120</v>
      </c>
      <c r="AH22" s="46">
        <v>432</v>
      </c>
      <c r="AI22" s="46">
        <v>0</v>
      </c>
      <c r="AJ22" s="46">
        <v>60</v>
      </c>
      <c r="AK22" s="46">
        <v>0</v>
      </c>
      <c r="AL22" s="46">
        <v>0</v>
      </c>
      <c r="AM22" s="46">
        <v>100</v>
      </c>
      <c r="AN22" s="46">
        <v>100</v>
      </c>
      <c r="AO22" s="46">
        <v>60</v>
      </c>
      <c r="AP22" s="46">
        <v>36</v>
      </c>
      <c r="AQ22" s="46">
        <v>120</v>
      </c>
      <c r="AR22" s="46">
        <v>120</v>
      </c>
      <c r="AS22" s="46">
        <v>172</v>
      </c>
      <c r="AT22" s="46">
        <v>102</v>
      </c>
      <c r="AU22" s="46">
        <v>14</v>
      </c>
      <c r="AV22" s="46">
        <v>150</v>
      </c>
      <c r="AW22" s="46">
        <v>0</v>
      </c>
      <c r="AX22" s="46">
        <v>168</v>
      </c>
      <c r="AY22" s="46">
        <v>609</v>
      </c>
      <c r="AZ22" s="46">
        <v>156</v>
      </c>
      <c r="BA22" s="46">
        <v>45</v>
      </c>
      <c r="BB22" s="46">
        <v>120</v>
      </c>
      <c r="BC22" s="46">
        <v>30</v>
      </c>
      <c r="BD22" s="46">
        <v>60</v>
      </c>
      <c r="BE22" s="46">
        <v>20</v>
      </c>
      <c r="BF22" s="46">
        <v>22</v>
      </c>
      <c r="BG22" s="46">
        <v>92</v>
      </c>
      <c r="BH22" s="46">
        <v>0</v>
      </c>
      <c r="BI22" s="46">
        <v>60</v>
      </c>
      <c r="BJ22" s="46">
        <v>36</v>
      </c>
      <c r="BK22" s="46">
        <v>60</v>
      </c>
      <c r="BL22" s="46">
        <v>105</v>
      </c>
      <c r="BM22" s="46">
        <v>28</v>
      </c>
      <c r="BN22" s="46">
        <v>10</v>
      </c>
      <c r="BO22" s="46">
        <v>120</v>
      </c>
      <c r="BP22" s="46">
        <v>164</v>
      </c>
      <c r="BQ22" s="46">
        <v>120</v>
      </c>
      <c r="BR22" s="46">
        <v>0</v>
      </c>
      <c r="BS22" s="46">
        <v>46</v>
      </c>
      <c r="BT22" s="46">
        <v>1700</v>
      </c>
      <c r="BU22" s="46">
        <v>0</v>
      </c>
      <c r="BV22" s="46">
        <v>0</v>
      </c>
      <c r="BW22" s="46">
        <v>20</v>
      </c>
      <c r="BX22" s="46">
        <v>0</v>
      </c>
      <c r="BY22" s="46">
        <v>0</v>
      </c>
      <c r="BZ22" s="46">
        <v>0</v>
      </c>
      <c r="CA22" s="46">
        <v>0</v>
      </c>
      <c r="CB22" s="46">
        <v>130</v>
      </c>
      <c r="CC22" s="46">
        <v>0</v>
      </c>
      <c r="CD22" s="46">
        <v>0</v>
      </c>
      <c r="CE22" s="46">
        <v>24</v>
      </c>
      <c r="CF22" s="46">
        <v>0</v>
      </c>
      <c r="CG22" s="46">
        <v>0</v>
      </c>
      <c r="CH22" s="46">
        <v>108</v>
      </c>
      <c r="CI22" s="46">
        <v>0</v>
      </c>
      <c r="CJ22" s="46">
        <v>0</v>
      </c>
      <c r="CK22" s="46">
        <v>0</v>
      </c>
      <c r="CL22" s="46">
        <v>114</v>
      </c>
      <c r="CM22" s="46">
        <v>240</v>
      </c>
      <c r="CN22" s="46">
        <v>176</v>
      </c>
      <c r="CO22" s="46">
        <v>52</v>
      </c>
      <c r="CP22" s="46">
        <v>0</v>
      </c>
      <c r="CQ22" s="46">
        <v>0</v>
      </c>
      <c r="CR22" s="46">
        <v>60</v>
      </c>
      <c r="CS22" s="46">
        <v>0</v>
      </c>
      <c r="CT22" s="46">
        <v>24</v>
      </c>
      <c r="CU22" s="46">
        <v>0</v>
      </c>
      <c r="CV22" s="46">
        <v>0</v>
      </c>
      <c r="CW22" s="46">
        <v>0</v>
      </c>
      <c r="CX22" s="46">
        <v>48</v>
      </c>
      <c r="CY22" s="46">
        <v>0</v>
      </c>
      <c r="CZ22" s="46">
        <v>0</v>
      </c>
      <c r="DA22" s="46">
        <v>92</v>
      </c>
      <c r="DB22" s="46">
        <v>0</v>
      </c>
      <c r="DC22" s="46">
        <v>0</v>
      </c>
      <c r="DD22" s="46">
        <v>0</v>
      </c>
      <c r="DE22" s="46">
        <v>0</v>
      </c>
      <c r="DF22" s="46">
        <v>0</v>
      </c>
      <c r="DG22" s="46">
        <v>0</v>
      </c>
      <c r="DH22" s="46">
        <v>0</v>
      </c>
      <c r="DI22" s="46">
        <v>0</v>
      </c>
      <c r="DJ22" s="46">
        <v>36</v>
      </c>
      <c r="DK22" s="46">
        <v>60</v>
      </c>
      <c r="DL22" s="46">
        <v>0</v>
      </c>
      <c r="DM22" s="46">
        <v>240</v>
      </c>
      <c r="DN22" s="349">
        <v>0</v>
      </c>
      <c r="DO22" s="349">
        <v>0</v>
      </c>
      <c r="DP22" s="349">
        <v>0</v>
      </c>
      <c r="DQ22" s="349">
        <v>0</v>
      </c>
      <c r="DR22" s="349">
        <v>90</v>
      </c>
      <c r="DS22" s="349">
        <v>30</v>
      </c>
      <c r="DT22" s="349">
        <v>0</v>
      </c>
      <c r="DU22" s="349">
        <v>180</v>
      </c>
      <c r="DV22" s="349">
        <v>0</v>
      </c>
      <c r="DW22" s="349">
        <v>0</v>
      </c>
      <c r="DX22" s="349">
        <v>0</v>
      </c>
      <c r="DY22" s="349">
        <v>0</v>
      </c>
      <c r="DZ22" s="349">
        <v>0</v>
      </c>
      <c r="EA22" s="59">
        <f ca="1">SUM(OFFSET(EA22,0,-1,):OFFSET(EA22,0,-12))</f>
        <v>300</v>
      </c>
    </row>
    <row r="23" spans="1:132" ht="15" customHeight="1" outlineLevel="1" x14ac:dyDescent="0.2">
      <c r="A23" s="19"/>
      <c r="B23" s="60" t="s">
        <v>27</v>
      </c>
      <c r="C23" s="45">
        <v>1316</v>
      </c>
      <c r="D23" s="45">
        <v>1152</v>
      </c>
      <c r="E23" s="45">
        <v>728</v>
      </c>
      <c r="F23" s="45">
        <v>10</v>
      </c>
      <c r="G23" s="45">
        <v>360</v>
      </c>
      <c r="H23" s="45">
        <v>796</v>
      </c>
      <c r="I23" s="45">
        <v>240</v>
      </c>
      <c r="J23" s="46">
        <v>20</v>
      </c>
      <c r="K23" s="46">
        <v>216</v>
      </c>
      <c r="L23" s="46">
        <v>0</v>
      </c>
      <c r="M23" s="46">
        <v>1884</v>
      </c>
      <c r="N23" s="46">
        <v>1800</v>
      </c>
      <c r="O23" s="45">
        <v>60</v>
      </c>
      <c r="P23" s="46">
        <v>730</v>
      </c>
      <c r="Q23" s="113">
        <v>0</v>
      </c>
      <c r="R23" s="46">
        <v>1080</v>
      </c>
      <c r="S23" s="46">
        <v>0</v>
      </c>
      <c r="T23" s="46">
        <v>0</v>
      </c>
      <c r="U23" s="45">
        <v>468</v>
      </c>
      <c r="V23" s="46">
        <v>360</v>
      </c>
      <c r="W23" s="113">
        <v>360</v>
      </c>
      <c r="X23" s="46">
        <v>0</v>
      </c>
      <c r="Y23" s="46">
        <v>0</v>
      </c>
      <c r="Z23" s="46">
        <v>0</v>
      </c>
      <c r="AA23" s="45">
        <v>0</v>
      </c>
      <c r="AB23" s="46">
        <v>20</v>
      </c>
      <c r="AC23" s="113">
        <v>432</v>
      </c>
      <c r="AD23" s="46">
        <v>0</v>
      </c>
      <c r="AE23" s="46">
        <v>0</v>
      </c>
      <c r="AF23" s="46">
        <v>0</v>
      </c>
      <c r="AG23" s="46">
        <v>0</v>
      </c>
      <c r="AH23" s="46">
        <v>1308</v>
      </c>
      <c r="AI23" s="46">
        <v>936</v>
      </c>
      <c r="AJ23" s="46">
        <v>0</v>
      </c>
      <c r="AK23" s="46">
        <v>0</v>
      </c>
      <c r="AL23" s="46">
        <v>2640</v>
      </c>
      <c r="AM23" s="46">
        <v>360</v>
      </c>
      <c r="AN23" s="46">
        <v>0</v>
      </c>
      <c r="AO23" s="46">
        <v>24</v>
      </c>
      <c r="AP23" s="46">
        <v>216</v>
      </c>
      <c r="AQ23" s="46">
        <v>20</v>
      </c>
      <c r="AR23" s="46">
        <v>50</v>
      </c>
      <c r="AS23" s="46">
        <v>1458</v>
      </c>
      <c r="AT23" s="46">
        <v>2016</v>
      </c>
      <c r="AU23" s="46">
        <v>216</v>
      </c>
      <c r="AV23" s="46">
        <v>0</v>
      </c>
      <c r="AW23" s="46">
        <v>0</v>
      </c>
      <c r="AX23" s="46">
        <v>0</v>
      </c>
      <c r="AY23" s="46">
        <v>540</v>
      </c>
      <c r="AZ23" s="46">
        <v>0</v>
      </c>
      <c r="BA23" s="46">
        <v>0</v>
      </c>
      <c r="BB23" s="46">
        <v>0</v>
      </c>
      <c r="BC23" s="46">
        <v>0</v>
      </c>
      <c r="BD23" s="46">
        <v>0</v>
      </c>
      <c r="BE23" s="46">
        <v>0</v>
      </c>
      <c r="BF23" s="46">
        <v>436</v>
      </c>
      <c r="BG23" s="46">
        <v>0</v>
      </c>
      <c r="BH23" s="46">
        <v>0</v>
      </c>
      <c r="BI23" s="46">
        <v>360</v>
      </c>
      <c r="BJ23" s="46">
        <v>612</v>
      </c>
      <c r="BK23" s="46">
        <v>0</v>
      </c>
      <c r="BL23" s="46">
        <v>16</v>
      </c>
      <c r="BM23" s="46">
        <v>0</v>
      </c>
      <c r="BN23" s="46">
        <v>0</v>
      </c>
      <c r="BO23" s="46">
        <v>20</v>
      </c>
      <c r="BP23" s="46">
        <v>0</v>
      </c>
      <c r="BQ23" s="46">
        <v>20</v>
      </c>
      <c r="BR23" s="46">
        <v>324</v>
      </c>
      <c r="BS23" s="46">
        <v>348</v>
      </c>
      <c r="BT23" s="46">
        <v>720</v>
      </c>
      <c r="BU23" s="46">
        <v>1218</v>
      </c>
      <c r="BV23" s="46">
        <v>75</v>
      </c>
      <c r="BW23" s="46">
        <v>936</v>
      </c>
      <c r="BX23" s="46">
        <v>552</v>
      </c>
      <c r="BY23" s="46">
        <v>108</v>
      </c>
      <c r="BZ23" s="46">
        <v>80</v>
      </c>
      <c r="CA23" s="46">
        <v>0</v>
      </c>
      <c r="CB23" s="46">
        <v>0</v>
      </c>
      <c r="CC23" s="46">
        <v>108</v>
      </c>
      <c r="CD23" s="46">
        <v>108</v>
      </c>
      <c r="CE23" s="46">
        <v>108</v>
      </c>
      <c r="CF23" s="46">
        <v>568</v>
      </c>
      <c r="CG23" s="46">
        <v>423</v>
      </c>
      <c r="CH23" s="46">
        <v>246</v>
      </c>
      <c r="CI23" s="46">
        <v>90</v>
      </c>
      <c r="CJ23" s="46">
        <v>0</v>
      </c>
      <c r="CK23" s="46">
        <v>0</v>
      </c>
      <c r="CL23" s="46">
        <v>0</v>
      </c>
      <c r="CM23" s="46">
        <v>324</v>
      </c>
      <c r="CN23" s="46">
        <v>0</v>
      </c>
      <c r="CO23" s="46">
        <v>0</v>
      </c>
      <c r="CP23" s="46">
        <v>108</v>
      </c>
      <c r="CQ23" s="46">
        <v>0</v>
      </c>
      <c r="CR23" s="46">
        <v>108</v>
      </c>
      <c r="CS23" s="46">
        <v>216</v>
      </c>
      <c r="CT23" s="46">
        <v>756</v>
      </c>
      <c r="CU23" s="46">
        <v>312</v>
      </c>
      <c r="CV23" s="46">
        <v>0</v>
      </c>
      <c r="CW23" s="46">
        <v>540</v>
      </c>
      <c r="CX23" s="46">
        <v>0</v>
      </c>
      <c r="CY23" s="46">
        <v>108</v>
      </c>
      <c r="CZ23" s="46">
        <v>1128</v>
      </c>
      <c r="DA23" s="46">
        <v>45</v>
      </c>
      <c r="DB23" s="46">
        <v>216</v>
      </c>
      <c r="DC23" s="46">
        <v>108</v>
      </c>
      <c r="DD23" s="46">
        <v>0</v>
      </c>
      <c r="DE23" s="46">
        <v>648</v>
      </c>
      <c r="DF23" s="46">
        <v>108</v>
      </c>
      <c r="DG23" s="46">
        <v>0</v>
      </c>
      <c r="DH23" s="46">
        <v>0</v>
      </c>
      <c r="DI23" s="46">
        <v>0</v>
      </c>
      <c r="DJ23" s="46">
        <v>81</v>
      </c>
      <c r="DK23" s="46">
        <v>108</v>
      </c>
      <c r="DL23" s="46">
        <v>414</v>
      </c>
      <c r="DM23" s="46">
        <v>0</v>
      </c>
      <c r="DN23" s="349">
        <v>108</v>
      </c>
      <c r="DO23" s="349">
        <v>20</v>
      </c>
      <c r="DP23" s="349">
        <v>0</v>
      </c>
      <c r="DQ23" s="349">
        <v>0</v>
      </c>
      <c r="DR23" s="349">
        <v>0</v>
      </c>
      <c r="DS23" s="349">
        <v>0</v>
      </c>
      <c r="DT23" s="349">
        <v>324</v>
      </c>
      <c r="DU23" s="349">
        <v>0</v>
      </c>
      <c r="DV23" s="349">
        <v>0</v>
      </c>
      <c r="DW23" s="349">
        <v>0</v>
      </c>
      <c r="DX23" s="349">
        <v>324</v>
      </c>
      <c r="DY23" s="349">
        <v>0</v>
      </c>
      <c r="DZ23" s="349">
        <v>0</v>
      </c>
      <c r="EA23" s="59">
        <f ca="1">SUM(OFFSET(EA23,0,-1,):OFFSET(EA23,0,-12))</f>
        <v>668</v>
      </c>
    </row>
    <row r="24" spans="1:132" ht="13.15" customHeight="1" outlineLevel="1" x14ac:dyDescent="0.2">
      <c r="A24" s="19"/>
      <c r="B24" s="60" t="s">
        <v>28</v>
      </c>
      <c r="C24" s="45">
        <v>0</v>
      </c>
      <c r="D24" s="45">
        <v>0</v>
      </c>
      <c r="E24" s="45">
        <v>0</v>
      </c>
      <c r="F24" s="45">
        <v>486</v>
      </c>
      <c r="G24" s="45">
        <v>0</v>
      </c>
      <c r="H24" s="45">
        <v>648</v>
      </c>
      <c r="I24" s="45">
        <v>0</v>
      </c>
      <c r="J24" s="46">
        <v>492</v>
      </c>
      <c r="K24" s="46">
        <v>2400</v>
      </c>
      <c r="L24" s="46">
        <v>2916</v>
      </c>
      <c r="M24" s="46">
        <v>240</v>
      </c>
      <c r="N24" s="46">
        <v>2700</v>
      </c>
      <c r="O24" s="45">
        <v>1728</v>
      </c>
      <c r="P24" s="46">
        <v>0</v>
      </c>
      <c r="Q24" s="46">
        <v>108</v>
      </c>
      <c r="R24" s="46">
        <v>4320</v>
      </c>
      <c r="S24" s="46">
        <v>0</v>
      </c>
      <c r="T24" s="46">
        <v>2808</v>
      </c>
      <c r="U24" s="45">
        <v>0</v>
      </c>
      <c r="V24" s="46">
        <v>1200</v>
      </c>
      <c r="W24" s="46">
        <v>2592</v>
      </c>
      <c r="X24" s="46">
        <v>540</v>
      </c>
      <c r="Y24" s="46">
        <v>0</v>
      </c>
      <c r="Z24" s="46">
        <v>1620</v>
      </c>
      <c r="AA24" s="45">
        <v>1017</v>
      </c>
      <c r="AB24" s="46">
        <v>0</v>
      </c>
      <c r="AC24" s="46">
        <v>924</v>
      </c>
      <c r="AD24" s="46">
        <v>4968</v>
      </c>
      <c r="AE24" s="46">
        <v>0</v>
      </c>
      <c r="AF24" s="46">
        <v>0</v>
      </c>
      <c r="AG24" s="46">
        <v>0</v>
      </c>
      <c r="AH24" s="46">
        <v>896</v>
      </c>
      <c r="AI24" s="46">
        <v>108</v>
      </c>
      <c r="AJ24" s="46">
        <v>768</v>
      </c>
      <c r="AK24" s="46">
        <v>0</v>
      </c>
      <c r="AL24" s="46">
        <v>3480</v>
      </c>
      <c r="AM24" s="46">
        <v>0</v>
      </c>
      <c r="AN24" s="46">
        <v>0</v>
      </c>
      <c r="AO24" s="46">
        <v>0</v>
      </c>
      <c r="AP24" s="46">
        <v>216</v>
      </c>
      <c r="AQ24" s="46">
        <v>1296</v>
      </c>
      <c r="AR24" s="46">
        <v>0</v>
      </c>
      <c r="AS24" s="46">
        <v>0</v>
      </c>
      <c r="AT24" s="46">
        <v>0</v>
      </c>
      <c r="AU24" s="46">
        <v>324</v>
      </c>
      <c r="AV24" s="46">
        <v>216</v>
      </c>
      <c r="AW24" s="46">
        <v>0</v>
      </c>
      <c r="AX24" s="46">
        <v>0</v>
      </c>
      <c r="AY24" s="46">
        <v>0</v>
      </c>
      <c r="AZ24" s="46">
        <v>0</v>
      </c>
      <c r="BA24" s="46">
        <v>0</v>
      </c>
      <c r="BB24" s="46">
        <v>0</v>
      </c>
      <c r="BC24" s="46">
        <v>0</v>
      </c>
      <c r="BD24" s="46">
        <v>216</v>
      </c>
      <c r="BE24" s="46">
        <v>0</v>
      </c>
      <c r="BF24" s="46">
        <v>0</v>
      </c>
      <c r="BG24" s="46">
        <v>216</v>
      </c>
      <c r="BH24" s="46">
        <v>1080</v>
      </c>
      <c r="BI24" s="46">
        <v>0</v>
      </c>
      <c r="BJ24" s="46">
        <v>432</v>
      </c>
      <c r="BK24" s="46">
        <v>216</v>
      </c>
      <c r="BL24" s="46">
        <v>0</v>
      </c>
      <c r="BM24" s="46">
        <v>0</v>
      </c>
      <c r="BN24" s="46">
        <v>0</v>
      </c>
      <c r="BO24" s="46">
        <v>0</v>
      </c>
      <c r="BP24" s="46">
        <v>0</v>
      </c>
      <c r="BQ24" s="46">
        <v>0</v>
      </c>
      <c r="BR24" s="46">
        <v>0</v>
      </c>
      <c r="BS24" s="46">
        <v>108</v>
      </c>
      <c r="BT24" s="46">
        <v>0</v>
      </c>
      <c r="BU24" s="46">
        <v>216</v>
      </c>
      <c r="BV24" s="46">
        <v>108</v>
      </c>
      <c r="BW24" s="46">
        <v>0</v>
      </c>
      <c r="BX24" s="46">
        <v>216</v>
      </c>
      <c r="BY24" s="46">
        <v>324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216</v>
      </c>
      <c r="CG24" s="46">
        <v>864</v>
      </c>
      <c r="CH24" s="46">
        <v>0</v>
      </c>
      <c r="CI24" s="46">
        <v>672</v>
      </c>
      <c r="CJ24" s="46">
        <v>0</v>
      </c>
      <c r="CK24" s="46">
        <v>0</v>
      </c>
      <c r="CL24" s="46">
        <v>216</v>
      </c>
      <c r="CM24" s="46">
        <v>0</v>
      </c>
      <c r="CN24" s="46">
        <v>0</v>
      </c>
      <c r="CO24" s="46">
        <v>216</v>
      </c>
      <c r="CP24" s="46">
        <v>432</v>
      </c>
      <c r="CQ24" s="46">
        <v>108</v>
      </c>
      <c r="CR24" s="113">
        <v>0</v>
      </c>
      <c r="CS24" s="113">
        <v>1836</v>
      </c>
      <c r="CT24" s="113">
        <v>864</v>
      </c>
      <c r="CU24" s="113">
        <v>216</v>
      </c>
      <c r="CV24" s="46">
        <v>0</v>
      </c>
      <c r="CW24" s="46">
        <v>1620</v>
      </c>
      <c r="CX24" s="46">
        <v>0</v>
      </c>
      <c r="CY24" s="46">
        <v>216</v>
      </c>
      <c r="CZ24" s="46">
        <v>0</v>
      </c>
      <c r="DA24" s="46">
        <v>0</v>
      </c>
      <c r="DB24" s="46">
        <v>216</v>
      </c>
      <c r="DC24" s="46">
        <v>0</v>
      </c>
      <c r="DD24" s="46">
        <v>540</v>
      </c>
      <c r="DE24" s="46">
        <v>1008</v>
      </c>
      <c r="DF24" s="46">
        <v>324</v>
      </c>
      <c r="DG24" s="46">
        <v>0</v>
      </c>
      <c r="DH24" s="46">
        <v>0</v>
      </c>
      <c r="DI24" s="46">
        <v>0</v>
      </c>
      <c r="DJ24" s="46">
        <v>0</v>
      </c>
      <c r="DK24" s="46">
        <v>216</v>
      </c>
      <c r="DL24" s="46">
        <v>0</v>
      </c>
      <c r="DM24" s="46">
        <v>0</v>
      </c>
      <c r="DN24" s="349">
        <v>1296</v>
      </c>
      <c r="DO24" s="349">
        <v>972</v>
      </c>
      <c r="DP24" s="349">
        <v>0</v>
      </c>
      <c r="DQ24" s="349">
        <v>0</v>
      </c>
      <c r="DR24" s="349">
        <v>972</v>
      </c>
      <c r="DS24" s="349">
        <v>0</v>
      </c>
      <c r="DT24" s="349">
        <v>0</v>
      </c>
      <c r="DU24" s="349">
        <v>756</v>
      </c>
      <c r="DV24" s="349">
        <v>0</v>
      </c>
      <c r="DW24" s="349">
        <v>0</v>
      </c>
      <c r="DX24" s="349">
        <v>0</v>
      </c>
      <c r="DY24" s="349">
        <v>0</v>
      </c>
      <c r="DZ24" s="349">
        <v>0</v>
      </c>
      <c r="EA24" s="59">
        <f ca="1">SUM(OFFSET(EA24,0,-1,):OFFSET(EA24,0,-12))</f>
        <v>2700</v>
      </c>
    </row>
    <row r="25" spans="1:132" ht="17.45" customHeight="1" outlineLevel="1" x14ac:dyDescent="0.2">
      <c r="A25" s="19"/>
      <c r="B25" s="58" t="s">
        <v>73</v>
      </c>
      <c r="C25" s="45">
        <v>3770</v>
      </c>
      <c r="D25" s="45">
        <v>3129</v>
      </c>
      <c r="E25" s="45">
        <v>2803</v>
      </c>
      <c r="F25" s="45">
        <v>3815</v>
      </c>
      <c r="G25" s="45">
        <v>4471</v>
      </c>
      <c r="H25" s="45">
        <v>3077</v>
      </c>
      <c r="I25" s="45">
        <v>2117</v>
      </c>
      <c r="J25" s="46">
        <v>3805</v>
      </c>
      <c r="K25" s="46">
        <v>3656</v>
      </c>
      <c r="L25" s="46">
        <v>3113</v>
      </c>
      <c r="M25" s="46">
        <v>3090</v>
      </c>
      <c r="N25" s="46">
        <v>4046</v>
      </c>
      <c r="O25" s="45">
        <v>1935</v>
      </c>
      <c r="P25" s="46">
        <v>3335</v>
      </c>
      <c r="Q25" s="46">
        <v>3378</v>
      </c>
      <c r="R25" s="46">
        <v>4118</v>
      </c>
      <c r="S25" s="46">
        <v>3070</v>
      </c>
      <c r="T25" s="46">
        <v>3150</v>
      </c>
      <c r="U25" s="45">
        <v>4620</v>
      </c>
      <c r="V25" s="46">
        <v>3672</v>
      </c>
      <c r="W25" s="46">
        <v>3738</v>
      </c>
      <c r="X25" s="46">
        <v>5072</v>
      </c>
      <c r="Y25" s="46">
        <v>2904</v>
      </c>
      <c r="Z25" s="46">
        <v>5837</v>
      </c>
      <c r="AA25" s="45">
        <v>3836</v>
      </c>
      <c r="AB25" s="46">
        <v>4181</v>
      </c>
      <c r="AC25" s="46">
        <v>5266</v>
      </c>
      <c r="AD25" s="46">
        <v>3917</v>
      </c>
      <c r="AE25" s="46">
        <v>3033</v>
      </c>
      <c r="AF25" s="46">
        <v>2502</v>
      </c>
      <c r="AG25" s="46">
        <v>2577</v>
      </c>
      <c r="AH25" s="46">
        <v>3130</v>
      </c>
      <c r="AI25" s="46">
        <v>2870</v>
      </c>
      <c r="AJ25" s="46">
        <v>3073</v>
      </c>
      <c r="AK25" s="46">
        <v>5399</v>
      </c>
      <c r="AL25" s="46">
        <v>6099</v>
      </c>
      <c r="AM25" s="46">
        <v>4431</v>
      </c>
      <c r="AN25" s="46">
        <v>4256</v>
      </c>
      <c r="AO25" s="46">
        <v>4778</v>
      </c>
      <c r="AP25" s="46">
        <v>3845</v>
      </c>
      <c r="AQ25" s="46">
        <v>6308</v>
      </c>
      <c r="AR25" s="46">
        <v>3686</v>
      </c>
      <c r="AS25" s="46">
        <v>2202</v>
      </c>
      <c r="AT25" s="46">
        <v>3559</v>
      </c>
      <c r="AU25" s="46">
        <v>5074</v>
      </c>
      <c r="AV25" s="46">
        <v>2722</v>
      </c>
      <c r="AW25" s="46">
        <v>5741</v>
      </c>
      <c r="AX25" s="46">
        <v>7673</v>
      </c>
      <c r="AY25" s="46">
        <v>7192</v>
      </c>
      <c r="AZ25" s="46">
        <v>4061</v>
      </c>
      <c r="BA25" s="46">
        <v>7183</v>
      </c>
      <c r="BB25" s="46">
        <v>4612</v>
      </c>
      <c r="BC25" s="46">
        <v>5154</v>
      </c>
      <c r="BD25" s="46">
        <v>3187</v>
      </c>
      <c r="BE25" s="46">
        <v>3141</v>
      </c>
      <c r="BF25" s="46">
        <v>3128</v>
      </c>
      <c r="BG25" s="46">
        <v>3810</v>
      </c>
      <c r="BH25" s="46">
        <v>4042</v>
      </c>
      <c r="BI25" s="46">
        <v>3184</v>
      </c>
      <c r="BJ25" s="46">
        <v>4666</v>
      </c>
      <c r="BK25" s="46">
        <v>4239</v>
      </c>
      <c r="BL25" s="46">
        <v>8076</v>
      </c>
      <c r="BM25" s="46">
        <v>7127</v>
      </c>
      <c r="BN25" s="46">
        <v>2498</v>
      </c>
      <c r="BO25" s="46">
        <v>4366</v>
      </c>
      <c r="BP25" s="46">
        <v>2442</v>
      </c>
      <c r="BQ25" s="46">
        <v>5688</v>
      </c>
      <c r="BR25" s="46">
        <v>2550</v>
      </c>
      <c r="BS25" s="46">
        <v>4672</v>
      </c>
      <c r="BT25" s="46">
        <v>3647</v>
      </c>
      <c r="BU25" s="46">
        <v>4285</v>
      </c>
      <c r="BV25" s="46">
        <v>4134</v>
      </c>
      <c r="BW25" s="46">
        <v>6145</v>
      </c>
      <c r="BX25" s="46">
        <v>2313</v>
      </c>
      <c r="BY25" s="46">
        <v>6695</v>
      </c>
      <c r="BZ25" s="46">
        <v>5104</v>
      </c>
      <c r="CA25" s="46">
        <v>1869</v>
      </c>
      <c r="CB25" s="46">
        <v>2921</v>
      </c>
      <c r="CC25" s="46">
        <v>1944</v>
      </c>
      <c r="CD25" s="46">
        <v>3585</v>
      </c>
      <c r="CE25" s="46">
        <v>2433</v>
      </c>
      <c r="CF25" s="46">
        <v>3170</v>
      </c>
      <c r="CG25" s="46">
        <v>2881</v>
      </c>
      <c r="CH25" s="46">
        <v>4024</v>
      </c>
      <c r="CI25" s="46">
        <v>2551</v>
      </c>
      <c r="CJ25" s="46">
        <v>2059</v>
      </c>
      <c r="CK25" s="46">
        <v>1644</v>
      </c>
      <c r="CL25" s="46">
        <v>2169</v>
      </c>
      <c r="CM25" s="46">
        <v>1274</v>
      </c>
      <c r="CN25" s="46">
        <v>1598</v>
      </c>
      <c r="CO25" s="46">
        <v>1576</v>
      </c>
      <c r="CP25" s="46">
        <v>1639</v>
      </c>
      <c r="CQ25" s="46">
        <v>2308</v>
      </c>
      <c r="CR25" s="113">
        <v>4757</v>
      </c>
      <c r="CS25" s="113">
        <v>4341</v>
      </c>
      <c r="CT25" s="113">
        <v>3897</v>
      </c>
      <c r="CU25" s="113">
        <v>3538</v>
      </c>
      <c r="CV25" s="113">
        <v>3268</v>
      </c>
      <c r="CW25" s="113">
        <v>3021</v>
      </c>
      <c r="CX25" s="113">
        <v>2030</v>
      </c>
      <c r="CY25" s="113">
        <v>3042</v>
      </c>
      <c r="CZ25" s="113">
        <v>3030</v>
      </c>
      <c r="DA25" s="113">
        <v>3405</v>
      </c>
      <c r="DB25" s="113">
        <v>3397</v>
      </c>
      <c r="DC25" s="113">
        <v>3757</v>
      </c>
      <c r="DD25" s="113">
        <v>2898</v>
      </c>
      <c r="DE25" s="113">
        <v>2479</v>
      </c>
      <c r="DF25" s="113">
        <v>3506</v>
      </c>
      <c r="DG25" s="113">
        <v>4230</v>
      </c>
      <c r="DH25" s="113">
        <v>4113</v>
      </c>
      <c r="DI25" s="113">
        <v>6711</v>
      </c>
      <c r="DJ25" s="113">
        <v>2682</v>
      </c>
      <c r="DK25" s="113">
        <v>3602</v>
      </c>
      <c r="DL25" s="113">
        <v>4500</v>
      </c>
      <c r="DM25" s="113">
        <v>3331</v>
      </c>
      <c r="DN25" s="351">
        <v>3361</v>
      </c>
      <c r="DO25" s="351">
        <v>3317</v>
      </c>
      <c r="DP25" s="351">
        <v>2885</v>
      </c>
      <c r="DQ25" s="351">
        <v>5830</v>
      </c>
      <c r="DR25" s="351">
        <v>11509</v>
      </c>
      <c r="DS25" s="351">
        <v>7705</v>
      </c>
      <c r="DT25" s="351">
        <v>5789</v>
      </c>
      <c r="DU25" s="351">
        <v>7000</v>
      </c>
      <c r="DV25" s="351">
        <v>11800</v>
      </c>
      <c r="DW25" s="351">
        <v>7294</v>
      </c>
      <c r="DX25" s="351">
        <v>5214</v>
      </c>
      <c r="DY25" s="351">
        <v>0</v>
      </c>
      <c r="DZ25" s="351">
        <v>518</v>
      </c>
      <c r="EA25" s="59">
        <f ca="1">SUM(OFFSET(EA25,0,-1,):OFFSET(EA25,0,-12))</f>
        <v>68861</v>
      </c>
    </row>
    <row r="26" spans="1:132" ht="18" customHeight="1" outlineLevel="1" x14ac:dyDescent="0.2">
      <c r="A26" s="19"/>
      <c r="B26" s="70" t="s">
        <v>25</v>
      </c>
      <c r="C26" s="71">
        <f t="shared" ref="C26:BJ26" si="14">C21+C22+C23+C24+C25</f>
        <v>9205</v>
      </c>
      <c r="D26" s="71">
        <f t="shared" si="14"/>
        <v>8842</v>
      </c>
      <c r="E26" s="71">
        <f t="shared" si="14"/>
        <v>8199</v>
      </c>
      <c r="F26" s="71">
        <f t="shared" si="14"/>
        <v>10358</v>
      </c>
      <c r="G26" s="71">
        <f t="shared" si="14"/>
        <v>13109</v>
      </c>
      <c r="H26" s="71">
        <f t="shared" si="14"/>
        <v>11296</v>
      </c>
      <c r="I26" s="71">
        <f t="shared" si="14"/>
        <v>8285</v>
      </c>
      <c r="J26" s="71">
        <f t="shared" si="14"/>
        <v>8410</v>
      </c>
      <c r="K26" s="71">
        <f t="shared" si="14"/>
        <v>10681</v>
      </c>
      <c r="L26" s="71">
        <f t="shared" si="14"/>
        <v>15780</v>
      </c>
      <c r="M26" s="71">
        <f t="shared" si="14"/>
        <v>11306</v>
      </c>
      <c r="N26" s="71">
        <f t="shared" si="14"/>
        <v>13056</v>
      </c>
      <c r="O26" s="71">
        <f t="shared" si="14"/>
        <v>13528</v>
      </c>
      <c r="P26" s="71">
        <f t="shared" si="14"/>
        <v>8584</v>
      </c>
      <c r="Q26" s="71">
        <f t="shared" si="14"/>
        <v>9866</v>
      </c>
      <c r="R26" s="71">
        <f t="shared" si="14"/>
        <v>14303</v>
      </c>
      <c r="S26" s="71">
        <f t="shared" si="14"/>
        <v>9709</v>
      </c>
      <c r="T26" s="71">
        <f t="shared" si="14"/>
        <v>10985</v>
      </c>
      <c r="U26" s="71">
        <f t="shared" si="14"/>
        <v>9593</v>
      </c>
      <c r="V26" s="71">
        <f t="shared" si="14"/>
        <v>9793</v>
      </c>
      <c r="W26" s="71">
        <f t="shared" si="14"/>
        <v>10128</v>
      </c>
      <c r="X26" s="71">
        <f t="shared" si="14"/>
        <v>14392</v>
      </c>
      <c r="Y26" s="71">
        <f t="shared" si="14"/>
        <v>5410</v>
      </c>
      <c r="Z26" s="71">
        <f t="shared" si="14"/>
        <v>19579</v>
      </c>
      <c r="AA26" s="71">
        <f t="shared" si="14"/>
        <v>11188</v>
      </c>
      <c r="AB26" s="71">
        <f t="shared" si="14"/>
        <v>7240</v>
      </c>
      <c r="AC26" s="71">
        <f t="shared" si="14"/>
        <v>12572</v>
      </c>
      <c r="AD26" s="71">
        <f t="shared" si="14"/>
        <v>11399</v>
      </c>
      <c r="AE26" s="71">
        <f t="shared" si="14"/>
        <v>9977</v>
      </c>
      <c r="AF26" s="71">
        <f t="shared" si="14"/>
        <v>5906</v>
      </c>
      <c r="AG26" s="71">
        <f t="shared" si="14"/>
        <v>11793</v>
      </c>
      <c r="AH26" s="71">
        <f t="shared" si="14"/>
        <v>9500</v>
      </c>
      <c r="AI26" s="71">
        <f t="shared" si="14"/>
        <v>6970</v>
      </c>
      <c r="AJ26" s="71">
        <f t="shared" si="14"/>
        <v>13904</v>
      </c>
      <c r="AK26" s="71">
        <f t="shared" si="14"/>
        <v>11212</v>
      </c>
      <c r="AL26" s="71">
        <f t="shared" si="14"/>
        <v>17547</v>
      </c>
      <c r="AM26" s="71">
        <f t="shared" ref="AM26:AR26" si="15">AM21+AM22+AM23+AM24+AM25</f>
        <v>7650</v>
      </c>
      <c r="AN26" s="71">
        <f t="shared" si="15"/>
        <v>6938</v>
      </c>
      <c r="AO26" s="71">
        <f t="shared" si="15"/>
        <v>8855</v>
      </c>
      <c r="AP26" s="71">
        <f t="shared" si="15"/>
        <v>5442</v>
      </c>
      <c r="AQ26" s="71">
        <f t="shared" si="15"/>
        <v>10937</v>
      </c>
      <c r="AR26" s="71">
        <f t="shared" si="15"/>
        <v>8206</v>
      </c>
      <c r="AS26" s="71">
        <f t="shared" ref="AS26:BD26" si="16">AS21+AS22+AS23+AS24+AS25</f>
        <v>12893</v>
      </c>
      <c r="AT26" s="71">
        <f t="shared" si="16"/>
        <v>8619</v>
      </c>
      <c r="AU26" s="71">
        <f t="shared" si="16"/>
        <v>7966</v>
      </c>
      <c r="AV26" s="71">
        <f t="shared" si="16"/>
        <v>9837</v>
      </c>
      <c r="AW26" s="71">
        <f t="shared" si="16"/>
        <v>10396</v>
      </c>
      <c r="AX26" s="71">
        <f t="shared" si="16"/>
        <v>11439</v>
      </c>
      <c r="AY26" s="71">
        <f t="shared" si="16"/>
        <v>12754</v>
      </c>
      <c r="AZ26" s="71">
        <f t="shared" si="16"/>
        <v>6106</v>
      </c>
      <c r="BA26" s="71">
        <f t="shared" si="16"/>
        <v>12807</v>
      </c>
      <c r="BB26" s="71">
        <f t="shared" si="16"/>
        <v>7075</v>
      </c>
      <c r="BC26" s="71">
        <f t="shared" si="16"/>
        <v>6622</v>
      </c>
      <c r="BD26" s="71">
        <f t="shared" si="16"/>
        <v>6085</v>
      </c>
      <c r="BE26" s="71">
        <f t="shared" si="14"/>
        <v>6260</v>
      </c>
      <c r="BF26" s="71">
        <f t="shared" si="14"/>
        <v>6270</v>
      </c>
      <c r="BG26" s="71">
        <f t="shared" si="14"/>
        <v>7696</v>
      </c>
      <c r="BH26" s="71">
        <f t="shared" si="14"/>
        <v>13934</v>
      </c>
      <c r="BI26" s="71">
        <f t="shared" si="14"/>
        <v>5805</v>
      </c>
      <c r="BJ26" s="71">
        <f t="shared" si="14"/>
        <v>9191</v>
      </c>
      <c r="BK26" s="71">
        <f t="shared" ref="BK26:BV26" si="17">BK21+BK22+BK23+BK24+BK25</f>
        <v>6825</v>
      </c>
      <c r="BL26" s="71">
        <f t="shared" si="17"/>
        <v>10692</v>
      </c>
      <c r="BM26" s="71">
        <f t="shared" si="17"/>
        <v>10881</v>
      </c>
      <c r="BN26" s="71">
        <f t="shared" si="17"/>
        <v>4421</v>
      </c>
      <c r="BO26" s="71">
        <f t="shared" si="17"/>
        <v>5625</v>
      </c>
      <c r="BP26" s="71">
        <f t="shared" si="17"/>
        <v>4887</v>
      </c>
      <c r="BQ26" s="71">
        <f t="shared" si="17"/>
        <v>7954</v>
      </c>
      <c r="BR26" s="71">
        <f t="shared" si="17"/>
        <v>6394</v>
      </c>
      <c r="BS26" s="71">
        <f t="shared" si="17"/>
        <v>7798</v>
      </c>
      <c r="BT26" s="71">
        <f t="shared" si="17"/>
        <v>12167</v>
      </c>
      <c r="BU26" s="71">
        <f t="shared" si="17"/>
        <v>8554</v>
      </c>
      <c r="BV26" s="71">
        <f t="shared" si="17"/>
        <v>6961</v>
      </c>
      <c r="BW26" s="71">
        <f t="shared" ref="BW26:CN26" si="18">BW21+BW22+BW23+BW24+BW25</f>
        <v>11998</v>
      </c>
      <c r="BX26" s="71">
        <f t="shared" si="18"/>
        <v>6171</v>
      </c>
      <c r="BY26" s="71">
        <f t="shared" si="18"/>
        <v>9793</v>
      </c>
      <c r="BZ26" s="71">
        <f t="shared" si="18"/>
        <v>8828</v>
      </c>
      <c r="CA26" s="71">
        <f t="shared" si="18"/>
        <v>4708</v>
      </c>
      <c r="CB26" s="71">
        <f t="shared" si="18"/>
        <v>6647</v>
      </c>
      <c r="CC26" s="71">
        <f t="shared" si="18"/>
        <v>5900</v>
      </c>
      <c r="CD26" s="71">
        <f t="shared" si="18"/>
        <v>7115</v>
      </c>
      <c r="CE26" s="71">
        <f t="shared" si="18"/>
        <v>8321</v>
      </c>
      <c r="CF26" s="71">
        <f t="shared" si="18"/>
        <v>11624</v>
      </c>
      <c r="CG26" s="71">
        <f t="shared" si="18"/>
        <v>9507</v>
      </c>
      <c r="CH26" s="71">
        <f t="shared" si="18"/>
        <v>6704</v>
      </c>
      <c r="CI26" s="71">
        <f t="shared" si="18"/>
        <v>6040</v>
      </c>
      <c r="CJ26" s="71">
        <f t="shared" si="18"/>
        <v>3749</v>
      </c>
      <c r="CK26" s="71">
        <f t="shared" si="18"/>
        <v>3449</v>
      </c>
      <c r="CL26" s="71">
        <f t="shared" si="18"/>
        <v>4603</v>
      </c>
      <c r="CM26" s="71">
        <f t="shared" si="18"/>
        <v>4227</v>
      </c>
      <c r="CN26" s="71">
        <f t="shared" si="18"/>
        <v>6133</v>
      </c>
      <c r="CO26" s="71">
        <f t="shared" ref="CO26:DE26" si="19">CO21+CO22+CO23+CO24+CO25</f>
        <v>3592</v>
      </c>
      <c r="CP26" s="71">
        <f t="shared" si="19"/>
        <v>3837</v>
      </c>
      <c r="CQ26" s="71">
        <f t="shared" si="19"/>
        <v>5241</v>
      </c>
      <c r="CR26" s="71">
        <f t="shared" si="19"/>
        <v>11089</v>
      </c>
      <c r="CS26" s="71">
        <f t="shared" si="19"/>
        <v>10462</v>
      </c>
      <c r="CT26" s="71">
        <f t="shared" si="19"/>
        <v>9031</v>
      </c>
      <c r="CU26" s="71">
        <f t="shared" si="19"/>
        <v>6290</v>
      </c>
      <c r="CV26" s="71">
        <f t="shared" si="19"/>
        <v>4579</v>
      </c>
      <c r="CW26" s="71">
        <f t="shared" si="19"/>
        <v>8462</v>
      </c>
      <c r="CX26" s="71">
        <f t="shared" si="19"/>
        <v>4836</v>
      </c>
      <c r="CY26" s="71">
        <f t="shared" si="19"/>
        <v>6657</v>
      </c>
      <c r="CZ26" s="71">
        <f t="shared" si="19"/>
        <v>11651</v>
      </c>
      <c r="DA26" s="71">
        <f t="shared" si="19"/>
        <v>5404</v>
      </c>
      <c r="DB26" s="71">
        <f t="shared" si="19"/>
        <v>5656</v>
      </c>
      <c r="DC26" s="71">
        <f t="shared" si="19"/>
        <v>7700</v>
      </c>
      <c r="DD26" s="71">
        <f t="shared" si="19"/>
        <v>19521</v>
      </c>
      <c r="DE26" s="71">
        <f t="shared" si="19"/>
        <v>11399</v>
      </c>
      <c r="DF26" s="71">
        <f t="shared" ref="DF26:DZ26" si="20">DF21+DF22+DF23+DF24+DF25</f>
        <v>11070</v>
      </c>
      <c r="DG26" s="71">
        <f t="shared" si="20"/>
        <v>4592</v>
      </c>
      <c r="DH26" s="71">
        <f t="shared" si="20"/>
        <v>4447</v>
      </c>
      <c r="DI26" s="71">
        <f t="shared" si="20"/>
        <v>10136</v>
      </c>
      <c r="DJ26" s="71">
        <f t="shared" si="20"/>
        <v>4518</v>
      </c>
      <c r="DK26" s="71">
        <f t="shared" si="20"/>
        <v>6613</v>
      </c>
      <c r="DL26" s="71">
        <f t="shared" si="20"/>
        <v>7281</v>
      </c>
      <c r="DM26" s="71">
        <f t="shared" si="20"/>
        <v>4356</v>
      </c>
      <c r="DN26" s="71">
        <f t="shared" si="20"/>
        <v>8250</v>
      </c>
      <c r="DO26" s="71">
        <f t="shared" si="20"/>
        <v>7156</v>
      </c>
      <c r="DP26" s="71">
        <f t="shared" si="20"/>
        <v>14306</v>
      </c>
      <c r="DQ26" s="71">
        <f t="shared" si="20"/>
        <v>11290</v>
      </c>
      <c r="DR26" s="71">
        <f t="shared" si="20"/>
        <v>17154</v>
      </c>
      <c r="DS26" s="71">
        <f t="shared" si="20"/>
        <v>13872</v>
      </c>
      <c r="DT26" s="71">
        <f t="shared" si="20"/>
        <v>8740</v>
      </c>
      <c r="DU26" s="71">
        <f t="shared" si="20"/>
        <v>11961</v>
      </c>
      <c r="DV26" s="71">
        <f t="shared" si="20"/>
        <v>16837</v>
      </c>
      <c r="DW26" s="71">
        <f t="shared" si="20"/>
        <v>10366</v>
      </c>
      <c r="DX26" s="71">
        <f t="shared" si="20"/>
        <v>10608</v>
      </c>
      <c r="DY26" s="71">
        <f t="shared" si="20"/>
        <v>0</v>
      </c>
      <c r="DZ26" s="71">
        <f t="shared" si="20"/>
        <v>810</v>
      </c>
      <c r="EA26" s="71">
        <f ca="1">SUM(OFFSET(EA26,0,-1,):OFFSET(EA26,0,-12))</f>
        <v>123100</v>
      </c>
    </row>
    <row r="27" spans="1:132" ht="9" customHeight="1" outlineLevel="1" x14ac:dyDescent="0.2">
      <c r="A27" s="19"/>
      <c r="B27" s="127"/>
      <c r="C27" s="15"/>
      <c r="D27" s="15"/>
      <c r="E27" s="15"/>
      <c r="F27" s="15"/>
      <c r="G27" s="15"/>
      <c r="H27" s="15"/>
      <c r="I27" s="15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15"/>
      <c r="V27" s="39"/>
      <c r="W27" s="39"/>
      <c r="X27" s="39"/>
      <c r="Y27" s="39"/>
      <c r="Z27" s="39"/>
      <c r="AA27" s="15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128"/>
    </row>
    <row r="28" spans="1:132" ht="15.75" hidden="1" outlineLevel="1" thickBot="1" x14ac:dyDescent="0.25">
      <c r="A28" s="230" t="s">
        <v>38</v>
      </c>
      <c r="B28" s="58" t="s">
        <v>14</v>
      </c>
      <c r="C28" s="45">
        <v>12870</v>
      </c>
      <c r="D28" s="45">
        <v>28908</v>
      </c>
      <c r="E28" s="45">
        <v>281143</v>
      </c>
      <c r="F28" s="45">
        <v>76292</v>
      </c>
      <c r="G28" s="45">
        <v>51270</v>
      </c>
      <c r="H28" s="45">
        <v>35023</v>
      </c>
      <c r="I28" s="45">
        <v>17160</v>
      </c>
      <c r="J28" s="46">
        <v>26501</v>
      </c>
      <c r="K28" s="46">
        <v>39862</v>
      </c>
      <c r="L28" s="46">
        <v>82309</v>
      </c>
      <c r="M28" s="46">
        <v>20222</v>
      </c>
      <c r="N28" s="46">
        <v>23695</v>
      </c>
      <c r="O28" s="45">
        <v>20012</v>
      </c>
      <c r="P28" s="46">
        <v>14385</v>
      </c>
      <c r="Q28" s="113">
        <v>333939</v>
      </c>
      <c r="R28" s="46">
        <v>74160</v>
      </c>
      <c r="S28" s="46">
        <v>22635</v>
      </c>
      <c r="T28" s="46">
        <v>35838</v>
      </c>
      <c r="U28" s="45">
        <v>15607</v>
      </c>
      <c r="V28" s="46">
        <v>68201</v>
      </c>
      <c r="W28" s="113">
        <v>19463</v>
      </c>
      <c r="X28" s="46">
        <v>68726</v>
      </c>
      <c r="Y28" s="46">
        <v>16572</v>
      </c>
      <c r="Z28" s="46">
        <v>19218</v>
      </c>
      <c r="AA28" s="45">
        <v>23404</v>
      </c>
      <c r="AB28" s="46">
        <v>14347</v>
      </c>
      <c r="AC28" s="113">
        <v>259670</v>
      </c>
      <c r="AD28" s="46">
        <v>89672</v>
      </c>
      <c r="AE28" s="46">
        <v>20330</v>
      </c>
      <c r="AF28" s="46">
        <v>26614</v>
      </c>
      <c r="AG28" s="46">
        <v>10450</v>
      </c>
      <c r="AH28" s="46">
        <v>65852</v>
      </c>
      <c r="AI28" s="46">
        <v>19041</v>
      </c>
      <c r="AJ28" s="46">
        <v>85389</v>
      </c>
      <c r="AK28" s="46">
        <v>25931</v>
      </c>
      <c r="AL28" s="46">
        <v>21049</v>
      </c>
      <c r="AM28" s="46">
        <v>18120</v>
      </c>
      <c r="AN28" s="46">
        <v>18079</v>
      </c>
      <c r="AO28" s="46">
        <v>174564</v>
      </c>
      <c r="AP28" s="46">
        <v>126831</v>
      </c>
      <c r="AQ28" s="46">
        <v>14785</v>
      </c>
      <c r="AR28" s="46">
        <v>13228</v>
      </c>
      <c r="AS28" s="46">
        <v>24988</v>
      </c>
      <c r="AT28" s="46">
        <v>71364</v>
      </c>
      <c r="AU28" s="46">
        <v>11477</v>
      </c>
      <c r="AV28" s="46">
        <v>4813</v>
      </c>
      <c r="AW28" s="46">
        <v>0</v>
      </c>
      <c r="AX28" s="46">
        <v>0</v>
      </c>
      <c r="AY28" s="46">
        <v>0</v>
      </c>
      <c r="AZ28" s="46">
        <v>0</v>
      </c>
      <c r="BA28" s="46">
        <v>0</v>
      </c>
      <c r="BB28" s="46">
        <v>0</v>
      </c>
      <c r="BC28" s="46">
        <v>0</v>
      </c>
      <c r="BD28" s="46">
        <v>0</v>
      </c>
      <c r="BE28" s="46">
        <v>0</v>
      </c>
      <c r="BF28" s="46">
        <v>0</v>
      </c>
      <c r="BG28" s="46">
        <v>0</v>
      </c>
      <c r="BH28" s="46">
        <v>0</v>
      </c>
      <c r="BI28" s="46">
        <v>0</v>
      </c>
      <c r="BJ28" s="46">
        <v>0</v>
      </c>
      <c r="BK28" s="46">
        <v>0</v>
      </c>
      <c r="BL28" s="46">
        <v>0</v>
      </c>
      <c r="BM28" s="46">
        <v>0</v>
      </c>
      <c r="BN28" s="46">
        <v>0</v>
      </c>
      <c r="BO28" s="46">
        <v>0</v>
      </c>
      <c r="BP28" s="46">
        <v>0</v>
      </c>
      <c r="BQ28" s="46">
        <v>0</v>
      </c>
      <c r="BR28" s="46">
        <v>0</v>
      </c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349"/>
      <c r="DO28" s="349"/>
      <c r="DP28" s="349"/>
      <c r="DQ28" s="349"/>
      <c r="DR28" s="349"/>
      <c r="DS28" s="349"/>
      <c r="DT28" s="349"/>
      <c r="DU28" s="349"/>
      <c r="DV28" s="349"/>
      <c r="DW28" s="349"/>
      <c r="DX28" s="349"/>
      <c r="DY28" s="349"/>
      <c r="DZ28" s="349"/>
      <c r="EA28" s="59">
        <f ca="1">SUM(OFFSET(EA28,0,-1,):OFFSET(EA28,0,-12))</f>
        <v>0</v>
      </c>
    </row>
    <row r="29" spans="1:132" ht="13.15" hidden="1" customHeight="1" outlineLevel="1" x14ac:dyDescent="0.2">
      <c r="A29" s="20"/>
      <c r="B29" s="58" t="s">
        <v>15</v>
      </c>
      <c r="C29" s="45">
        <v>100</v>
      </c>
      <c r="D29" s="45">
        <v>296</v>
      </c>
      <c r="E29" s="45">
        <v>300</v>
      </c>
      <c r="F29" s="45">
        <v>96</v>
      </c>
      <c r="G29" s="45">
        <v>252</v>
      </c>
      <c r="H29" s="45">
        <v>50</v>
      </c>
      <c r="I29" s="45">
        <v>90</v>
      </c>
      <c r="J29" s="46">
        <v>108</v>
      </c>
      <c r="K29" s="46">
        <v>24</v>
      </c>
      <c r="L29" s="46">
        <v>54</v>
      </c>
      <c r="M29" s="46">
        <v>0</v>
      </c>
      <c r="N29" s="46">
        <v>220</v>
      </c>
      <c r="O29" s="45">
        <v>75</v>
      </c>
      <c r="P29" s="46">
        <v>90</v>
      </c>
      <c r="Q29" s="113">
        <v>120</v>
      </c>
      <c r="R29" s="46">
        <v>0</v>
      </c>
      <c r="S29" s="46">
        <v>840</v>
      </c>
      <c r="T29" s="46">
        <v>520</v>
      </c>
      <c r="U29" s="45">
        <v>310</v>
      </c>
      <c r="V29" s="46">
        <v>84</v>
      </c>
      <c r="W29" s="113">
        <v>0</v>
      </c>
      <c r="X29" s="46">
        <v>94</v>
      </c>
      <c r="Y29" s="46">
        <v>418</v>
      </c>
      <c r="Z29" s="46">
        <v>310</v>
      </c>
      <c r="AA29" s="45">
        <v>46</v>
      </c>
      <c r="AB29" s="46">
        <v>38</v>
      </c>
      <c r="AC29" s="113">
        <v>172</v>
      </c>
      <c r="AD29" s="46">
        <v>72</v>
      </c>
      <c r="AE29" s="46">
        <v>818</v>
      </c>
      <c r="AF29" s="46">
        <v>370</v>
      </c>
      <c r="AG29" s="46">
        <v>788</v>
      </c>
      <c r="AH29" s="46">
        <v>82</v>
      </c>
      <c r="AI29" s="46">
        <v>0</v>
      </c>
      <c r="AJ29" s="46">
        <v>20</v>
      </c>
      <c r="AK29" s="46">
        <v>68</v>
      </c>
      <c r="AL29" s="46">
        <v>26</v>
      </c>
      <c r="AM29" s="46">
        <v>0</v>
      </c>
      <c r="AN29" s="46">
        <v>70</v>
      </c>
      <c r="AO29" s="46">
        <v>0</v>
      </c>
      <c r="AP29" s="46">
        <v>514</v>
      </c>
      <c r="AQ29" s="46">
        <v>418</v>
      </c>
      <c r="AR29" s="46">
        <v>200</v>
      </c>
      <c r="AS29" s="46">
        <v>408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46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0</v>
      </c>
      <c r="BF29" s="46">
        <v>0</v>
      </c>
      <c r="BG29" s="46">
        <v>0</v>
      </c>
      <c r="BH29" s="46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6">
        <v>0</v>
      </c>
      <c r="BO29" s="46">
        <v>0</v>
      </c>
      <c r="BP29" s="46">
        <v>0</v>
      </c>
      <c r="BQ29" s="46">
        <v>0</v>
      </c>
      <c r="BR29" s="46">
        <v>0</v>
      </c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349"/>
      <c r="DO29" s="349"/>
      <c r="DP29" s="349"/>
      <c r="DQ29" s="349"/>
      <c r="DR29" s="349"/>
      <c r="DS29" s="349"/>
      <c r="DT29" s="349"/>
      <c r="DU29" s="349"/>
      <c r="DV29" s="349"/>
      <c r="DW29" s="349"/>
      <c r="DX29" s="349"/>
      <c r="DY29" s="349"/>
      <c r="DZ29" s="349"/>
      <c r="EA29" s="59">
        <f ca="1">SUM(OFFSET(EA29,0,-1,):OFFSET(EA29,0,-12))</f>
        <v>0</v>
      </c>
    </row>
    <row r="30" spans="1:132" ht="16.899999999999999" hidden="1" customHeight="1" outlineLevel="1" x14ac:dyDescent="0.2">
      <c r="A30" s="19"/>
      <c r="B30" s="60" t="s">
        <v>27</v>
      </c>
      <c r="C30" s="45">
        <v>1944</v>
      </c>
      <c r="D30" s="45">
        <v>1116</v>
      </c>
      <c r="E30" s="45">
        <v>0</v>
      </c>
      <c r="F30" s="45">
        <v>20</v>
      </c>
      <c r="G30" s="45">
        <v>432</v>
      </c>
      <c r="H30" s="45">
        <v>8330</v>
      </c>
      <c r="I30" s="45">
        <v>0</v>
      </c>
      <c r="J30" s="46">
        <v>684</v>
      </c>
      <c r="K30" s="46">
        <v>864</v>
      </c>
      <c r="L30" s="46">
        <v>0</v>
      </c>
      <c r="M30" s="46">
        <v>120</v>
      </c>
      <c r="N30" s="46">
        <v>0</v>
      </c>
      <c r="O30" s="45">
        <v>0</v>
      </c>
      <c r="P30" s="46">
        <v>360</v>
      </c>
      <c r="Q30" s="113">
        <v>960</v>
      </c>
      <c r="R30" s="46">
        <v>324</v>
      </c>
      <c r="S30" s="46">
        <v>236</v>
      </c>
      <c r="T30" s="46">
        <v>0</v>
      </c>
      <c r="U30" s="45">
        <v>1584</v>
      </c>
      <c r="V30" s="46">
        <v>324</v>
      </c>
      <c r="W30" s="113">
        <v>0</v>
      </c>
      <c r="X30" s="46">
        <v>0</v>
      </c>
      <c r="Y30" s="46">
        <v>0</v>
      </c>
      <c r="Z30" s="46">
        <v>0</v>
      </c>
      <c r="AA30" s="45">
        <v>0</v>
      </c>
      <c r="AB30" s="46">
        <v>0</v>
      </c>
      <c r="AC30" s="113">
        <v>0</v>
      </c>
      <c r="AD30" s="46">
        <v>0</v>
      </c>
      <c r="AE30" s="46">
        <v>0</v>
      </c>
      <c r="AF30" s="46">
        <v>0</v>
      </c>
      <c r="AG30" s="46">
        <v>0</v>
      </c>
      <c r="AH30" s="46">
        <v>360</v>
      </c>
      <c r="AI30" s="46">
        <v>0</v>
      </c>
      <c r="AJ30" s="46">
        <v>0</v>
      </c>
      <c r="AK30" s="46">
        <v>0</v>
      </c>
      <c r="AL30" s="46">
        <v>0</v>
      </c>
      <c r="AM30" s="46">
        <v>428</v>
      </c>
      <c r="AN30" s="46">
        <v>0</v>
      </c>
      <c r="AO30" s="46">
        <v>188</v>
      </c>
      <c r="AP30" s="46">
        <v>432</v>
      </c>
      <c r="AQ30" s="46">
        <v>0</v>
      </c>
      <c r="AR30" s="46">
        <v>0</v>
      </c>
      <c r="AS30" s="46">
        <v>120</v>
      </c>
      <c r="AT30" s="46">
        <v>324</v>
      </c>
      <c r="AU30" s="46">
        <v>108</v>
      </c>
      <c r="AV30" s="46">
        <v>0</v>
      </c>
      <c r="AW30" s="46">
        <v>0</v>
      </c>
      <c r="AX30" s="46">
        <v>0</v>
      </c>
      <c r="AY30" s="46">
        <v>0</v>
      </c>
      <c r="AZ30" s="46">
        <v>0</v>
      </c>
      <c r="BA30" s="46">
        <v>0</v>
      </c>
      <c r="BB30" s="46">
        <v>0</v>
      </c>
      <c r="BC30" s="46">
        <v>0</v>
      </c>
      <c r="BD30" s="46">
        <v>0</v>
      </c>
      <c r="BE30" s="46">
        <v>0</v>
      </c>
      <c r="BF30" s="46">
        <v>0</v>
      </c>
      <c r="BG30" s="46">
        <v>0</v>
      </c>
      <c r="BH30" s="46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6">
        <v>0</v>
      </c>
      <c r="BO30" s="46">
        <v>0</v>
      </c>
      <c r="BP30" s="46">
        <v>0</v>
      </c>
      <c r="BQ30" s="46">
        <v>0</v>
      </c>
      <c r="BR30" s="46">
        <v>0</v>
      </c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349"/>
      <c r="DO30" s="349"/>
      <c r="DP30" s="349"/>
      <c r="DQ30" s="349"/>
      <c r="DR30" s="349"/>
      <c r="DS30" s="349"/>
      <c r="DT30" s="349"/>
      <c r="DU30" s="349"/>
      <c r="DV30" s="349"/>
      <c r="DW30" s="349"/>
      <c r="DX30" s="349"/>
      <c r="DY30" s="349"/>
      <c r="DZ30" s="349"/>
      <c r="EA30" s="59">
        <f ca="1">SUM(OFFSET(EA30,0,-1,):OFFSET(EA30,0,-12))</f>
        <v>0</v>
      </c>
    </row>
    <row r="31" spans="1:132" ht="16.899999999999999" hidden="1" customHeight="1" outlineLevel="1" x14ac:dyDescent="0.2">
      <c r="A31" s="19"/>
      <c r="B31" s="60" t="s">
        <v>28</v>
      </c>
      <c r="C31" s="45">
        <v>0</v>
      </c>
      <c r="D31" s="45">
        <v>3696</v>
      </c>
      <c r="E31" s="45">
        <v>8452</v>
      </c>
      <c r="F31" s="45">
        <v>19278</v>
      </c>
      <c r="G31" s="45">
        <v>3588</v>
      </c>
      <c r="H31" s="45">
        <v>7944</v>
      </c>
      <c r="I31" s="45">
        <v>1272</v>
      </c>
      <c r="J31" s="46">
        <v>5592</v>
      </c>
      <c r="K31" s="46">
        <v>5691</v>
      </c>
      <c r="L31" s="46">
        <v>8777</v>
      </c>
      <c r="M31" s="46">
        <v>8157</v>
      </c>
      <c r="N31" s="46">
        <v>6823</v>
      </c>
      <c r="O31" s="45">
        <v>8208</v>
      </c>
      <c r="P31" s="46">
        <v>2700</v>
      </c>
      <c r="Q31" s="46">
        <v>6972</v>
      </c>
      <c r="R31" s="46">
        <v>19134</v>
      </c>
      <c r="S31" s="46">
        <v>2796</v>
      </c>
      <c r="T31" s="46">
        <v>6064</v>
      </c>
      <c r="U31" s="45">
        <v>612</v>
      </c>
      <c r="V31" s="46">
        <v>2964</v>
      </c>
      <c r="W31" s="46">
        <v>8700</v>
      </c>
      <c r="X31" s="46">
        <v>6401</v>
      </c>
      <c r="Y31" s="46">
        <v>180</v>
      </c>
      <c r="Z31" s="46">
        <v>5040</v>
      </c>
      <c r="AA31" s="45">
        <v>8004</v>
      </c>
      <c r="AB31" s="46">
        <v>5940</v>
      </c>
      <c r="AC31" s="46">
        <v>1512</v>
      </c>
      <c r="AD31" s="46">
        <v>5400</v>
      </c>
      <c r="AE31" s="46">
        <v>2199</v>
      </c>
      <c r="AF31" s="46">
        <v>1248</v>
      </c>
      <c r="AG31" s="46">
        <v>0</v>
      </c>
      <c r="AH31" s="46">
        <v>4368</v>
      </c>
      <c r="AI31" s="46">
        <v>180</v>
      </c>
      <c r="AJ31" s="46">
        <v>4834</v>
      </c>
      <c r="AK31" s="46">
        <v>2268</v>
      </c>
      <c r="AL31" s="46">
        <v>9588</v>
      </c>
      <c r="AM31" s="46">
        <v>11585</v>
      </c>
      <c r="AN31" s="46">
        <v>120</v>
      </c>
      <c r="AO31" s="46">
        <v>4200</v>
      </c>
      <c r="AP31" s="46">
        <v>6728</v>
      </c>
      <c r="AQ31" s="46">
        <v>1380</v>
      </c>
      <c r="AR31" s="46">
        <v>0</v>
      </c>
      <c r="AS31" s="46">
        <v>2700</v>
      </c>
      <c r="AT31" s="46">
        <v>2760</v>
      </c>
      <c r="AU31" s="46">
        <v>288</v>
      </c>
      <c r="AV31" s="46">
        <v>216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6">
        <v>0</v>
      </c>
      <c r="BH31" s="46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46">
        <v>0</v>
      </c>
      <c r="BQ31" s="46">
        <v>0</v>
      </c>
      <c r="BR31" s="46">
        <v>0</v>
      </c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349"/>
      <c r="DO31" s="349"/>
      <c r="DP31" s="349"/>
      <c r="DQ31" s="349"/>
      <c r="DR31" s="349"/>
      <c r="DS31" s="349"/>
      <c r="DT31" s="349"/>
      <c r="DU31" s="349"/>
      <c r="DV31" s="349"/>
      <c r="DW31" s="349"/>
      <c r="DX31" s="349"/>
      <c r="DY31" s="349"/>
      <c r="DZ31" s="349"/>
      <c r="EA31" s="59">
        <f ca="1">SUM(OFFSET(EA31,0,-1,):OFFSET(EA31,0,-12))</f>
        <v>0</v>
      </c>
    </row>
    <row r="32" spans="1:132" ht="16.899999999999999" hidden="1" customHeight="1" outlineLevel="1" x14ac:dyDescent="0.2">
      <c r="A32" s="19"/>
      <c r="B32" s="58" t="s">
        <v>73</v>
      </c>
      <c r="C32" s="45">
        <v>4638</v>
      </c>
      <c r="D32" s="45">
        <v>6296</v>
      </c>
      <c r="E32" s="45">
        <v>41963</v>
      </c>
      <c r="F32" s="45">
        <v>14006</v>
      </c>
      <c r="G32" s="45">
        <v>7194</v>
      </c>
      <c r="H32" s="45">
        <v>7136</v>
      </c>
      <c r="I32" s="45">
        <v>3772</v>
      </c>
      <c r="J32" s="46">
        <v>16620</v>
      </c>
      <c r="K32" s="46">
        <v>3416</v>
      </c>
      <c r="L32" s="46">
        <v>15180</v>
      </c>
      <c r="M32" s="46">
        <v>5512</v>
      </c>
      <c r="N32" s="46">
        <v>6131</v>
      </c>
      <c r="O32" s="45">
        <v>6654</v>
      </c>
      <c r="P32" s="46">
        <v>6279</v>
      </c>
      <c r="Q32" s="46">
        <v>55365</v>
      </c>
      <c r="R32" s="46">
        <v>19177</v>
      </c>
      <c r="S32" s="46">
        <v>5233</v>
      </c>
      <c r="T32" s="46">
        <v>6670</v>
      </c>
      <c r="U32" s="45">
        <v>8335</v>
      </c>
      <c r="V32" s="46">
        <v>17494</v>
      </c>
      <c r="W32" s="46">
        <v>5236</v>
      </c>
      <c r="X32" s="46">
        <v>15722</v>
      </c>
      <c r="Y32" s="46">
        <v>6388</v>
      </c>
      <c r="Z32" s="46">
        <v>7548</v>
      </c>
      <c r="AA32" s="45">
        <v>7189</v>
      </c>
      <c r="AB32" s="46">
        <v>5154</v>
      </c>
      <c r="AC32" s="46">
        <v>57040</v>
      </c>
      <c r="AD32" s="46">
        <v>17703</v>
      </c>
      <c r="AE32" s="46">
        <v>4420</v>
      </c>
      <c r="AF32" s="46">
        <v>6170</v>
      </c>
      <c r="AG32" s="46">
        <v>3853</v>
      </c>
      <c r="AH32" s="46">
        <v>15734</v>
      </c>
      <c r="AI32" s="46">
        <v>6601</v>
      </c>
      <c r="AJ32" s="46">
        <v>18948</v>
      </c>
      <c r="AK32" s="46">
        <v>6778</v>
      </c>
      <c r="AL32" s="46">
        <v>5764</v>
      </c>
      <c r="AM32" s="46">
        <v>5334</v>
      </c>
      <c r="AN32" s="46">
        <v>5848</v>
      </c>
      <c r="AO32" s="46">
        <v>9683</v>
      </c>
      <c r="AP32" s="46">
        <v>8806</v>
      </c>
      <c r="AQ32" s="46">
        <v>4699</v>
      </c>
      <c r="AR32" s="46">
        <v>5200</v>
      </c>
      <c r="AS32" s="46">
        <v>5446</v>
      </c>
      <c r="AT32" s="46">
        <v>20556</v>
      </c>
      <c r="AU32" s="46">
        <v>1774</v>
      </c>
      <c r="AV32" s="46">
        <v>176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B32" s="46">
        <v>0</v>
      </c>
      <c r="BC32" s="46">
        <v>0</v>
      </c>
      <c r="BD32" s="46">
        <v>0</v>
      </c>
      <c r="BE32" s="46">
        <v>0</v>
      </c>
      <c r="BF32" s="46">
        <v>0</v>
      </c>
      <c r="BG32" s="46">
        <v>0</v>
      </c>
      <c r="BH32" s="46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6">
        <v>0</v>
      </c>
      <c r="BO32" s="46">
        <v>0</v>
      </c>
      <c r="BP32" s="46">
        <v>0</v>
      </c>
      <c r="BQ32" s="46">
        <v>0</v>
      </c>
      <c r="BR32" s="46">
        <v>0</v>
      </c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349"/>
      <c r="DO32" s="349"/>
      <c r="DP32" s="349"/>
      <c r="DQ32" s="349"/>
      <c r="DR32" s="349"/>
      <c r="DS32" s="349"/>
      <c r="DT32" s="349"/>
      <c r="DU32" s="349"/>
      <c r="DV32" s="349"/>
      <c r="DW32" s="349"/>
      <c r="DX32" s="349"/>
      <c r="DY32" s="349"/>
      <c r="DZ32" s="349"/>
      <c r="EA32" s="59">
        <f ca="1">SUM(OFFSET(EA32,0,-1,):OFFSET(EA32,0,-12))</f>
        <v>0</v>
      </c>
    </row>
    <row r="33" spans="1:133" ht="20.100000000000001" hidden="1" customHeight="1" outlineLevel="1" x14ac:dyDescent="0.2">
      <c r="A33" s="19"/>
      <c r="B33" s="70" t="s">
        <v>25</v>
      </c>
      <c r="C33" s="71">
        <f t="shared" ref="C33:BJ33" si="21">C28+C29+C30+C31+C32</f>
        <v>19552</v>
      </c>
      <c r="D33" s="71">
        <f t="shared" si="21"/>
        <v>40312</v>
      </c>
      <c r="E33" s="71">
        <f t="shared" si="21"/>
        <v>331858</v>
      </c>
      <c r="F33" s="71">
        <f t="shared" si="21"/>
        <v>109692</v>
      </c>
      <c r="G33" s="71">
        <f t="shared" si="21"/>
        <v>62736</v>
      </c>
      <c r="H33" s="71">
        <f t="shared" si="21"/>
        <v>58483</v>
      </c>
      <c r="I33" s="71">
        <f t="shared" si="21"/>
        <v>22294</v>
      </c>
      <c r="J33" s="71">
        <f t="shared" si="21"/>
        <v>49505</v>
      </c>
      <c r="K33" s="71">
        <f t="shared" si="21"/>
        <v>49857</v>
      </c>
      <c r="L33" s="71">
        <f t="shared" si="21"/>
        <v>106320</v>
      </c>
      <c r="M33" s="71">
        <f t="shared" si="21"/>
        <v>34011</v>
      </c>
      <c r="N33" s="71">
        <f t="shared" si="21"/>
        <v>36869</v>
      </c>
      <c r="O33" s="71">
        <f t="shared" si="21"/>
        <v>34949</v>
      </c>
      <c r="P33" s="71">
        <f t="shared" si="21"/>
        <v>23814</v>
      </c>
      <c r="Q33" s="71">
        <f t="shared" si="21"/>
        <v>397356</v>
      </c>
      <c r="R33" s="71">
        <f t="shared" si="21"/>
        <v>112795</v>
      </c>
      <c r="S33" s="71">
        <f t="shared" si="21"/>
        <v>31740</v>
      </c>
      <c r="T33" s="71">
        <f t="shared" si="21"/>
        <v>49092</v>
      </c>
      <c r="U33" s="71">
        <f t="shared" si="21"/>
        <v>26448</v>
      </c>
      <c r="V33" s="71">
        <f t="shared" si="21"/>
        <v>89067</v>
      </c>
      <c r="W33" s="71">
        <f t="shared" si="21"/>
        <v>33399</v>
      </c>
      <c r="X33" s="71">
        <f t="shared" si="21"/>
        <v>90943</v>
      </c>
      <c r="Y33" s="71">
        <f t="shared" si="21"/>
        <v>23558</v>
      </c>
      <c r="Z33" s="71">
        <f t="shared" si="21"/>
        <v>32116</v>
      </c>
      <c r="AA33" s="71">
        <f t="shared" si="21"/>
        <v>38643</v>
      </c>
      <c r="AB33" s="71">
        <f t="shared" si="21"/>
        <v>25479</v>
      </c>
      <c r="AC33" s="71">
        <f t="shared" si="21"/>
        <v>318394</v>
      </c>
      <c r="AD33" s="71">
        <f t="shared" si="21"/>
        <v>112847</v>
      </c>
      <c r="AE33" s="71">
        <f t="shared" si="21"/>
        <v>27767</v>
      </c>
      <c r="AF33" s="71">
        <f t="shared" si="21"/>
        <v>34402</v>
      </c>
      <c r="AG33" s="71">
        <f t="shared" si="21"/>
        <v>15091</v>
      </c>
      <c r="AH33" s="71">
        <f t="shared" si="21"/>
        <v>86396</v>
      </c>
      <c r="AI33" s="71">
        <f t="shared" si="21"/>
        <v>25822</v>
      </c>
      <c r="AJ33" s="71">
        <f t="shared" si="21"/>
        <v>109191</v>
      </c>
      <c r="AK33" s="71">
        <f t="shared" si="21"/>
        <v>35045</v>
      </c>
      <c r="AL33" s="71">
        <f t="shared" si="21"/>
        <v>36427</v>
      </c>
      <c r="AM33" s="71">
        <f t="shared" ref="AM33:AR33" si="22">AM28+AM29+AM30+AM31+AM32</f>
        <v>35467</v>
      </c>
      <c r="AN33" s="71">
        <f t="shared" si="22"/>
        <v>24117</v>
      </c>
      <c r="AO33" s="71">
        <f t="shared" si="22"/>
        <v>188635</v>
      </c>
      <c r="AP33" s="71">
        <f t="shared" si="22"/>
        <v>143311</v>
      </c>
      <c r="AQ33" s="71">
        <f t="shared" si="22"/>
        <v>21282</v>
      </c>
      <c r="AR33" s="71">
        <f t="shared" si="22"/>
        <v>18628</v>
      </c>
      <c r="AS33" s="71">
        <f t="shared" ref="AS33:BD33" si="23">AS28+AS29+AS30+AS31+AS32</f>
        <v>33662</v>
      </c>
      <c r="AT33" s="71">
        <f t="shared" si="23"/>
        <v>95004</v>
      </c>
      <c r="AU33" s="71">
        <f t="shared" si="23"/>
        <v>13647</v>
      </c>
      <c r="AV33" s="71">
        <f t="shared" si="23"/>
        <v>5205</v>
      </c>
      <c r="AW33" s="71">
        <f t="shared" si="23"/>
        <v>0</v>
      </c>
      <c r="AX33" s="71">
        <f t="shared" si="23"/>
        <v>0</v>
      </c>
      <c r="AY33" s="71">
        <f t="shared" si="23"/>
        <v>0</v>
      </c>
      <c r="AZ33" s="71">
        <f t="shared" si="23"/>
        <v>0</v>
      </c>
      <c r="BA33" s="71">
        <f t="shared" si="23"/>
        <v>0</v>
      </c>
      <c r="BB33" s="71">
        <f t="shared" si="23"/>
        <v>0</v>
      </c>
      <c r="BC33" s="71">
        <f t="shared" si="23"/>
        <v>0</v>
      </c>
      <c r="BD33" s="71">
        <f t="shared" si="23"/>
        <v>0</v>
      </c>
      <c r="BE33" s="71">
        <f t="shared" si="21"/>
        <v>0</v>
      </c>
      <c r="BF33" s="71">
        <f t="shared" si="21"/>
        <v>0</v>
      </c>
      <c r="BG33" s="71">
        <f t="shared" si="21"/>
        <v>0</v>
      </c>
      <c r="BH33" s="71">
        <f t="shared" si="21"/>
        <v>0</v>
      </c>
      <c r="BI33" s="71">
        <f t="shared" si="21"/>
        <v>0</v>
      </c>
      <c r="BJ33" s="71">
        <f t="shared" si="21"/>
        <v>0</v>
      </c>
      <c r="BK33" s="71">
        <f t="shared" ref="BK33:BV33" si="24">BK28+BK29+BK30+BK31+BK32</f>
        <v>0</v>
      </c>
      <c r="BL33" s="71">
        <f t="shared" si="24"/>
        <v>0</v>
      </c>
      <c r="BM33" s="71">
        <f t="shared" si="24"/>
        <v>0</v>
      </c>
      <c r="BN33" s="71">
        <f t="shared" si="24"/>
        <v>0</v>
      </c>
      <c r="BO33" s="71">
        <f t="shared" si="24"/>
        <v>0</v>
      </c>
      <c r="BP33" s="71">
        <f t="shared" si="24"/>
        <v>0</v>
      </c>
      <c r="BQ33" s="71">
        <f t="shared" si="24"/>
        <v>0</v>
      </c>
      <c r="BR33" s="71">
        <f t="shared" si="24"/>
        <v>0</v>
      </c>
      <c r="BS33" s="71">
        <f t="shared" si="24"/>
        <v>0</v>
      </c>
      <c r="BT33" s="71">
        <f t="shared" si="24"/>
        <v>0</v>
      </c>
      <c r="BU33" s="71">
        <f t="shared" si="24"/>
        <v>0</v>
      </c>
      <c r="BV33" s="71">
        <f t="shared" si="24"/>
        <v>0</v>
      </c>
      <c r="BW33" s="71">
        <f>BW28+BW29+BW30+BW31+BW32</f>
        <v>0</v>
      </c>
      <c r="BX33" s="71">
        <f>BX28+BX29+BX30+BX31+BX32</f>
        <v>0</v>
      </c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350"/>
      <c r="DO33" s="350"/>
      <c r="DP33" s="350"/>
      <c r="DQ33" s="350"/>
      <c r="DR33" s="350"/>
      <c r="DS33" s="350"/>
      <c r="DT33" s="350"/>
      <c r="DU33" s="350"/>
      <c r="DV33" s="350"/>
      <c r="DW33" s="350"/>
      <c r="DX33" s="350"/>
      <c r="DY33" s="350"/>
      <c r="DZ33" s="350"/>
      <c r="EA33" s="71">
        <f ca="1">SUM(OFFSET(EA33,0,-1,):OFFSET(EA33,0,-12))</f>
        <v>0</v>
      </c>
    </row>
    <row r="34" spans="1:133" ht="8.25" customHeight="1" outlineLevel="1" x14ac:dyDescent="0.2">
      <c r="A34" s="19"/>
      <c r="B34" s="127"/>
      <c r="C34" s="15"/>
      <c r="D34" s="15"/>
      <c r="E34" s="15"/>
      <c r="F34" s="15"/>
      <c r="G34" s="15"/>
      <c r="H34" s="15"/>
      <c r="I34" s="15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15"/>
      <c r="V34" s="39"/>
      <c r="W34" s="39"/>
      <c r="X34" s="39"/>
      <c r="Y34" s="39"/>
      <c r="Z34" s="39"/>
      <c r="AA34" s="15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128"/>
    </row>
    <row r="35" spans="1:133" ht="15" x14ac:dyDescent="0.2">
      <c r="A35" s="225" t="s">
        <v>41</v>
      </c>
      <c r="B35" s="67" t="s">
        <v>14</v>
      </c>
      <c r="C35" s="45">
        <v>11547</v>
      </c>
      <c r="D35" s="45">
        <v>12546</v>
      </c>
      <c r="E35" s="45">
        <v>7752</v>
      </c>
      <c r="F35" s="45">
        <v>12638</v>
      </c>
      <c r="G35" s="45">
        <v>17697</v>
      </c>
      <c r="H35" s="45">
        <v>20434</v>
      </c>
      <c r="I35" s="45">
        <v>14413</v>
      </c>
      <c r="J35" s="46">
        <v>14806</v>
      </c>
      <c r="K35" s="46">
        <v>9251</v>
      </c>
      <c r="L35" s="46">
        <v>13767</v>
      </c>
      <c r="M35" s="46">
        <v>11486</v>
      </c>
      <c r="N35" s="46">
        <v>10631</v>
      </c>
      <c r="O35" s="45">
        <v>14773</v>
      </c>
      <c r="P35" s="46">
        <v>11303</v>
      </c>
      <c r="Q35" s="113">
        <v>12514</v>
      </c>
      <c r="R35" s="46">
        <v>9286</v>
      </c>
      <c r="S35" s="46">
        <v>13160</v>
      </c>
      <c r="T35" s="46">
        <v>11364</v>
      </c>
      <c r="U35" s="45">
        <v>7370</v>
      </c>
      <c r="V35" s="46">
        <v>16154</v>
      </c>
      <c r="W35" s="113">
        <v>8573</v>
      </c>
      <c r="X35" s="46">
        <v>9435</v>
      </c>
      <c r="Y35" s="46">
        <v>9918</v>
      </c>
      <c r="Z35" s="46">
        <v>22213</v>
      </c>
      <c r="AA35" s="45">
        <v>9229</v>
      </c>
      <c r="AB35" s="46">
        <v>7792</v>
      </c>
      <c r="AC35" s="113">
        <v>13889</v>
      </c>
      <c r="AD35" s="46">
        <v>9617</v>
      </c>
      <c r="AE35" s="46">
        <v>14745</v>
      </c>
      <c r="AF35" s="46">
        <v>16112</v>
      </c>
      <c r="AG35" s="46">
        <v>6253</v>
      </c>
      <c r="AH35" s="46">
        <v>8789</v>
      </c>
      <c r="AI35" s="46">
        <v>8523</v>
      </c>
      <c r="AJ35" s="46">
        <v>7664</v>
      </c>
      <c r="AK35" s="46">
        <v>7022</v>
      </c>
      <c r="AL35" s="46">
        <v>10045</v>
      </c>
      <c r="AM35" s="46">
        <v>10660</v>
      </c>
      <c r="AN35" s="46">
        <v>6346</v>
      </c>
      <c r="AO35" s="46">
        <v>14067</v>
      </c>
      <c r="AP35" s="46">
        <v>8395</v>
      </c>
      <c r="AQ35" s="46">
        <v>8376</v>
      </c>
      <c r="AR35" s="46">
        <v>6327</v>
      </c>
      <c r="AS35" s="46">
        <v>25890</v>
      </c>
      <c r="AT35" s="46">
        <v>9218</v>
      </c>
      <c r="AU35" s="46">
        <v>6954</v>
      </c>
      <c r="AV35" s="46">
        <v>8277</v>
      </c>
      <c r="AW35" s="46">
        <v>9158</v>
      </c>
      <c r="AX35" s="46">
        <v>14490</v>
      </c>
      <c r="AY35" s="46">
        <v>8491</v>
      </c>
      <c r="AZ35" s="46">
        <v>12789</v>
      </c>
      <c r="BA35" s="46">
        <v>13817</v>
      </c>
      <c r="BB35" s="46">
        <v>7537</v>
      </c>
      <c r="BC35" s="46">
        <v>9982</v>
      </c>
      <c r="BD35" s="46">
        <v>9604</v>
      </c>
      <c r="BE35" s="46">
        <v>7697</v>
      </c>
      <c r="BF35" s="46">
        <v>7815</v>
      </c>
      <c r="BG35" s="46">
        <v>8810</v>
      </c>
      <c r="BH35" s="46">
        <v>11384</v>
      </c>
      <c r="BI35" s="46">
        <v>13814</v>
      </c>
      <c r="BJ35" s="46">
        <v>10150</v>
      </c>
      <c r="BK35" s="46">
        <v>5761</v>
      </c>
      <c r="BL35" s="46">
        <v>7532</v>
      </c>
      <c r="BM35" s="46">
        <v>10512</v>
      </c>
      <c r="BN35" s="46">
        <v>3472</v>
      </c>
      <c r="BO35" s="46">
        <v>2634</v>
      </c>
      <c r="BP35" s="46">
        <v>3112</v>
      </c>
      <c r="BQ35" s="46">
        <v>5151</v>
      </c>
      <c r="BR35" s="46">
        <v>3938</v>
      </c>
      <c r="BS35" s="46">
        <v>4353</v>
      </c>
      <c r="BT35" s="46">
        <v>5684</v>
      </c>
      <c r="BU35" s="46">
        <v>3931</v>
      </c>
      <c r="BV35" s="46">
        <v>7557</v>
      </c>
      <c r="BW35" s="46">
        <v>3442</v>
      </c>
      <c r="BX35" s="46">
        <v>5388</v>
      </c>
      <c r="BY35" s="46">
        <v>4119</v>
      </c>
      <c r="BZ35" s="46">
        <v>6204</v>
      </c>
      <c r="CA35" s="46">
        <v>7797</v>
      </c>
      <c r="CB35" s="46">
        <v>8300</v>
      </c>
      <c r="CC35" s="46">
        <v>7233</v>
      </c>
      <c r="CD35" s="46">
        <v>8106</v>
      </c>
      <c r="CE35" s="46">
        <v>7314</v>
      </c>
      <c r="CF35" s="46">
        <v>8322</v>
      </c>
      <c r="CG35" s="46">
        <v>7904</v>
      </c>
      <c r="CH35" s="46">
        <v>11282</v>
      </c>
      <c r="CI35" s="46">
        <v>7832</v>
      </c>
      <c r="CJ35" s="46">
        <v>8564</v>
      </c>
      <c r="CK35" s="46">
        <v>6899</v>
      </c>
      <c r="CL35" s="46">
        <v>3290</v>
      </c>
      <c r="CM35" s="46">
        <v>9284</v>
      </c>
      <c r="CN35" s="46">
        <v>5098</v>
      </c>
      <c r="CO35" s="46">
        <v>4091</v>
      </c>
      <c r="CP35" s="46">
        <v>3962</v>
      </c>
      <c r="CQ35" s="46">
        <v>5577</v>
      </c>
      <c r="CR35" s="46">
        <v>4664</v>
      </c>
      <c r="CS35" s="46">
        <v>6794</v>
      </c>
      <c r="CT35" s="46">
        <v>6955</v>
      </c>
      <c r="CU35" s="46">
        <v>1991</v>
      </c>
      <c r="CV35" s="46">
        <v>1484</v>
      </c>
      <c r="CW35" s="46">
        <v>5482</v>
      </c>
      <c r="CX35" s="46">
        <v>3008</v>
      </c>
      <c r="CY35" s="46">
        <v>1916</v>
      </c>
      <c r="CZ35" s="46">
        <v>5839</v>
      </c>
      <c r="DA35" s="46">
        <v>4210</v>
      </c>
      <c r="DB35" s="46">
        <v>4257</v>
      </c>
      <c r="DC35" s="46">
        <v>3655</v>
      </c>
      <c r="DD35" s="46">
        <v>4693</v>
      </c>
      <c r="DE35" s="46">
        <v>8557</v>
      </c>
      <c r="DF35" s="46">
        <v>8656</v>
      </c>
      <c r="DG35" s="46">
        <v>2326</v>
      </c>
      <c r="DH35" s="46">
        <v>2250</v>
      </c>
      <c r="DI35" s="46">
        <v>8312</v>
      </c>
      <c r="DJ35" s="46">
        <v>2492</v>
      </c>
      <c r="DK35" s="46">
        <v>2711</v>
      </c>
      <c r="DL35" s="46">
        <v>5154</v>
      </c>
      <c r="DM35" s="46">
        <v>3633</v>
      </c>
      <c r="DN35" s="349">
        <v>2754</v>
      </c>
      <c r="DO35" s="349">
        <v>3447</v>
      </c>
      <c r="DP35" s="349">
        <v>3899</v>
      </c>
      <c r="DQ35" s="349">
        <v>4676</v>
      </c>
      <c r="DR35" s="349">
        <v>5844</v>
      </c>
      <c r="DS35" s="349">
        <v>3146</v>
      </c>
      <c r="DT35" s="349">
        <v>3821</v>
      </c>
      <c r="DU35" s="349">
        <v>7871</v>
      </c>
      <c r="DV35" s="349">
        <v>3589</v>
      </c>
      <c r="DW35" s="349">
        <v>3505</v>
      </c>
      <c r="DX35" s="349">
        <v>2582</v>
      </c>
      <c r="DY35" s="349">
        <v>14136</v>
      </c>
      <c r="DZ35" s="349">
        <v>2722</v>
      </c>
      <c r="EA35" s="59">
        <f ca="1">SUM(OFFSET(EA35,0,-1,):OFFSET(EA35,0,-12))</f>
        <v>59238</v>
      </c>
      <c r="EB35" s="13">
        <f ca="1">EA35/EA$40</f>
        <v>0.15343412392736239</v>
      </c>
    </row>
    <row r="36" spans="1:133" ht="18" customHeight="1" x14ac:dyDescent="0.2">
      <c r="A36" s="231"/>
      <c r="B36" s="67" t="s">
        <v>15</v>
      </c>
      <c r="C36" s="45">
        <v>1302</v>
      </c>
      <c r="D36" s="45">
        <v>1245</v>
      </c>
      <c r="E36" s="45">
        <v>3438</v>
      </c>
      <c r="F36" s="45">
        <v>908</v>
      </c>
      <c r="G36" s="45">
        <v>738</v>
      </c>
      <c r="H36" s="45">
        <v>704</v>
      </c>
      <c r="I36" s="45">
        <v>858</v>
      </c>
      <c r="J36" s="46">
        <v>710</v>
      </c>
      <c r="K36" s="46">
        <v>992</v>
      </c>
      <c r="L36" s="46">
        <v>726</v>
      </c>
      <c r="M36" s="46">
        <v>1338</v>
      </c>
      <c r="N36" s="46">
        <v>460</v>
      </c>
      <c r="O36" s="45">
        <v>1538</v>
      </c>
      <c r="P36" s="46">
        <v>1904</v>
      </c>
      <c r="Q36" s="113">
        <v>2718</v>
      </c>
      <c r="R36" s="46">
        <v>900</v>
      </c>
      <c r="S36" s="46">
        <v>1300</v>
      </c>
      <c r="T36" s="46">
        <v>1440</v>
      </c>
      <c r="U36" s="45">
        <v>858</v>
      </c>
      <c r="V36" s="46">
        <v>886</v>
      </c>
      <c r="W36" s="113">
        <v>228</v>
      </c>
      <c r="X36" s="46">
        <v>458</v>
      </c>
      <c r="Y36" s="46">
        <v>420</v>
      </c>
      <c r="Z36" s="46">
        <v>600</v>
      </c>
      <c r="AA36" s="45">
        <v>150</v>
      </c>
      <c r="AB36" s="46">
        <v>1070</v>
      </c>
      <c r="AC36" s="113">
        <v>2790</v>
      </c>
      <c r="AD36" s="46">
        <v>1088</v>
      </c>
      <c r="AE36" s="46">
        <v>2014</v>
      </c>
      <c r="AF36" s="46">
        <v>2230</v>
      </c>
      <c r="AG36" s="46">
        <v>1324</v>
      </c>
      <c r="AH36" s="46">
        <v>910</v>
      </c>
      <c r="AI36" s="46">
        <v>600</v>
      </c>
      <c r="AJ36" s="46">
        <v>1364</v>
      </c>
      <c r="AK36" s="46">
        <v>470</v>
      </c>
      <c r="AL36" s="46">
        <v>444</v>
      </c>
      <c r="AM36" s="46">
        <v>818</v>
      </c>
      <c r="AN36" s="46">
        <v>1866</v>
      </c>
      <c r="AO36" s="46">
        <v>564</v>
      </c>
      <c r="AP36" s="46">
        <v>516</v>
      </c>
      <c r="AQ36" s="46">
        <v>800</v>
      </c>
      <c r="AR36" s="46">
        <v>900</v>
      </c>
      <c r="AS36" s="46">
        <v>1194</v>
      </c>
      <c r="AT36" s="46">
        <v>156</v>
      </c>
      <c r="AU36" s="46">
        <v>120</v>
      </c>
      <c r="AV36" s="46">
        <v>240</v>
      </c>
      <c r="AW36" s="46">
        <v>836</v>
      </c>
      <c r="AX36" s="46">
        <v>1120</v>
      </c>
      <c r="AY36" s="46">
        <v>342</v>
      </c>
      <c r="AZ36" s="46">
        <v>1095</v>
      </c>
      <c r="BA36" s="46">
        <v>1398</v>
      </c>
      <c r="BB36" s="46">
        <v>856</v>
      </c>
      <c r="BC36" s="46">
        <v>660</v>
      </c>
      <c r="BD36" s="46">
        <v>1740</v>
      </c>
      <c r="BE36" s="46">
        <v>728</v>
      </c>
      <c r="BF36" s="46">
        <v>324</v>
      </c>
      <c r="BG36" s="46">
        <v>1776</v>
      </c>
      <c r="BH36" s="46">
        <v>874</v>
      </c>
      <c r="BI36" s="46">
        <v>1108</v>
      </c>
      <c r="BJ36" s="46">
        <v>1376</v>
      </c>
      <c r="BK36" s="46">
        <v>360</v>
      </c>
      <c r="BL36" s="46">
        <v>1528</v>
      </c>
      <c r="BM36" s="46">
        <v>1544</v>
      </c>
      <c r="BN36" s="46">
        <v>120</v>
      </c>
      <c r="BO36" s="46">
        <v>292</v>
      </c>
      <c r="BP36" s="46">
        <v>0</v>
      </c>
      <c r="BQ36" s="46">
        <v>710</v>
      </c>
      <c r="BR36" s="46">
        <v>180</v>
      </c>
      <c r="BS36" s="46">
        <v>360</v>
      </c>
      <c r="BT36" s="46">
        <v>600</v>
      </c>
      <c r="BU36" s="46">
        <v>715</v>
      </c>
      <c r="BV36" s="46">
        <v>480</v>
      </c>
      <c r="BW36" s="46">
        <v>480</v>
      </c>
      <c r="BX36" s="46">
        <v>120</v>
      </c>
      <c r="BY36" s="46">
        <v>394</v>
      </c>
      <c r="BZ36" s="46">
        <v>412</v>
      </c>
      <c r="CA36" s="46">
        <v>120</v>
      </c>
      <c r="CB36" s="46">
        <v>720</v>
      </c>
      <c r="CC36" s="46">
        <v>360</v>
      </c>
      <c r="CD36" s="46">
        <v>780</v>
      </c>
      <c r="CE36" s="46">
        <v>420</v>
      </c>
      <c r="CF36" s="46">
        <v>240</v>
      </c>
      <c r="CG36" s="46">
        <v>611</v>
      </c>
      <c r="CH36" s="46">
        <v>360</v>
      </c>
      <c r="CI36" s="46">
        <v>360</v>
      </c>
      <c r="CJ36" s="46">
        <v>208</v>
      </c>
      <c r="CK36" s="46">
        <v>570</v>
      </c>
      <c r="CL36" s="46">
        <v>114</v>
      </c>
      <c r="CM36" s="46">
        <v>660</v>
      </c>
      <c r="CN36" s="46">
        <v>240</v>
      </c>
      <c r="CO36" s="46">
        <v>360</v>
      </c>
      <c r="CP36" s="46">
        <v>602</v>
      </c>
      <c r="CQ36" s="46">
        <v>588</v>
      </c>
      <c r="CR36" s="46">
        <v>198</v>
      </c>
      <c r="CS36" s="46">
        <v>852</v>
      </c>
      <c r="CT36" s="46">
        <v>1162</v>
      </c>
      <c r="CU36" s="46">
        <v>906</v>
      </c>
      <c r="CV36" s="46">
        <v>273</v>
      </c>
      <c r="CW36" s="46">
        <v>1419</v>
      </c>
      <c r="CX36" s="46">
        <v>348</v>
      </c>
      <c r="CY36" s="46">
        <v>198</v>
      </c>
      <c r="CZ36" s="46">
        <v>56</v>
      </c>
      <c r="DA36" s="46">
        <v>204</v>
      </c>
      <c r="DB36" s="46">
        <v>165</v>
      </c>
      <c r="DC36" s="46">
        <v>426</v>
      </c>
      <c r="DD36" s="46">
        <v>756</v>
      </c>
      <c r="DE36" s="46">
        <v>285</v>
      </c>
      <c r="DF36" s="46">
        <v>348</v>
      </c>
      <c r="DG36" s="46">
        <v>0</v>
      </c>
      <c r="DH36" s="46">
        <v>0</v>
      </c>
      <c r="DI36" s="46">
        <v>408</v>
      </c>
      <c r="DJ36" s="46">
        <v>330</v>
      </c>
      <c r="DK36" s="46">
        <v>130</v>
      </c>
      <c r="DL36" s="46">
        <v>214</v>
      </c>
      <c r="DM36" s="46">
        <v>512</v>
      </c>
      <c r="DN36" s="349">
        <v>540</v>
      </c>
      <c r="DO36" s="349">
        <v>196</v>
      </c>
      <c r="DP36" s="349">
        <v>447</v>
      </c>
      <c r="DQ36" s="349">
        <v>800</v>
      </c>
      <c r="DR36" s="349">
        <v>60</v>
      </c>
      <c r="DS36" s="349">
        <v>472</v>
      </c>
      <c r="DT36" s="349">
        <v>120</v>
      </c>
      <c r="DU36" s="349">
        <v>210</v>
      </c>
      <c r="DV36" s="349">
        <v>0</v>
      </c>
      <c r="DW36" s="349">
        <v>192</v>
      </c>
      <c r="DX36" s="349">
        <v>225</v>
      </c>
      <c r="DY36" s="349">
        <v>228</v>
      </c>
      <c r="DZ36" s="349">
        <v>0</v>
      </c>
      <c r="EA36" s="59">
        <f ca="1">SUM(OFFSET(EA36,0,-1,):OFFSET(EA36,0,-12))</f>
        <v>2950</v>
      </c>
      <c r="EB36" s="13">
        <f ca="1">EA36/EA$40</f>
        <v>7.6408836487680048E-3</v>
      </c>
    </row>
    <row r="37" spans="1:133" ht="18.75" customHeight="1" x14ac:dyDescent="0.2">
      <c r="A37" s="231"/>
      <c r="B37" s="74" t="s">
        <v>27</v>
      </c>
      <c r="C37" s="45">
        <v>164</v>
      </c>
      <c r="D37" s="45">
        <v>1214</v>
      </c>
      <c r="E37" s="45">
        <v>1800</v>
      </c>
      <c r="F37" s="45">
        <v>900</v>
      </c>
      <c r="G37" s="45">
        <v>1656</v>
      </c>
      <c r="H37" s="45">
        <v>2544</v>
      </c>
      <c r="I37" s="45">
        <v>1056</v>
      </c>
      <c r="J37" s="46">
        <v>2922</v>
      </c>
      <c r="K37" s="46">
        <v>2688</v>
      </c>
      <c r="L37" s="46">
        <v>240</v>
      </c>
      <c r="M37" s="46">
        <v>480</v>
      </c>
      <c r="N37" s="46">
        <v>1800</v>
      </c>
      <c r="O37" s="45">
        <v>360</v>
      </c>
      <c r="P37" s="46">
        <v>1200</v>
      </c>
      <c r="Q37" s="113">
        <v>1125</v>
      </c>
      <c r="R37" s="46">
        <v>1920</v>
      </c>
      <c r="S37" s="46">
        <v>660</v>
      </c>
      <c r="T37" s="46">
        <v>480</v>
      </c>
      <c r="U37" s="45">
        <v>3324</v>
      </c>
      <c r="V37" s="46">
        <v>2244</v>
      </c>
      <c r="W37" s="113">
        <v>741</v>
      </c>
      <c r="X37" s="46">
        <v>0</v>
      </c>
      <c r="Y37" s="46">
        <v>480</v>
      </c>
      <c r="Z37" s="46">
        <v>2006</v>
      </c>
      <c r="AA37" s="45">
        <v>0</v>
      </c>
      <c r="AB37" s="46">
        <v>0</v>
      </c>
      <c r="AC37" s="113">
        <v>1722</v>
      </c>
      <c r="AD37" s="46">
        <v>1680</v>
      </c>
      <c r="AE37" s="46">
        <v>0</v>
      </c>
      <c r="AF37" s="46">
        <v>240</v>
      </c>
      <c r="AG37" s="46">
        <v>432</v>
      </c>
      <c r="AH37" s="46">
        <v>2460</v>
      </c>
      <c r="AI37" s="46">
        <v>960</v>
      </c>
      <c r="AJ37" s="46">
        <v>108</v>
      </c>
      <c r="AK37" s="46">
        <v>0</v>
      </c>
      <c r="AL37" s="46">
        <v>2876</v>
      </c>
      <c r="AM37" s="46">
        <v>1080</v>
      </c>
      <c r="AN37" s="46">
        <v>285</v>
      </c>
      <c r="AO37" s="46">
        <v>376</v>
      </c>
      <c r="AP37" s="46">
        <v>240</v>
      </c>
      <c r="AQ37" s="46">
        <v>39</v>
      </c>
      <c r="AR37" s="46">
        <v>229</v>
      </c>
      <c r="AS37" s="46">
        <v>2777</v>
      </c>
      <c r="AT37" s="46">
        <v>2832</v>
      </c>
      <c r="AU37" s="46">
        <v>80</v>
      </c>
      <c r="AV37" s="46">
        <v>62</v>
      </c>
      <c r="AW37" s="46">
        <v>0</v>
      </c>
      <c r="AX37" s="46">
        <v>120</v>
      </c>
      <c r="AY37" s="46">
        <v>0</v>
      </c>
      <c r="AZ37" s="46">
        <v>753</v>
      </c>
      <c r="BA37" s="46">
        <v>93</v>
      </c>
      <c r="BB37" s="46">
        <v>33</v>
      </c>
      <c r="BC37" s="46">
        <v>0</v>
      </c>
      <c r="BD37" s="46">
        <v>0</v>
      </c>
      <c r="BE37" s="46">
        <v>0</v>
      </c>
      <c r="BF37" s="46">
        <v>399</v>
      </c>
      <c r="BG37" s="46">
        <v>81</v>
      </c>
      <c r="BH37" s="46">
        <v>0</v>
      </c>
      <c r="BI37" s="46">
        <v>360</v>
      </c>
      <c r="BJ37" s="46">
        <v>576</v>
      </c>
      <c r="BK37" s="46">
        <v>126</v>
      </c>
      <c r="BL37" s="46">
        <v>240</v>
      </c>
      <c r="BM37" s="46">
        <v>1166</v>
      </c>
      <c r="BN37" s="46">
        <v>162</v>
      </c>
      <c r="BO37" s="46">
        <v>108</v>
      </c>
      <c r="BP37" s="46">
        <v>20</v>
      </c>
      <c r="BQ37" s="46">
        <v>316</v>
      </c>
      <c r="BR37" s="46">
        <v>390</v>
      </c>
      <c r="BS37" s="46">
        <v>408</v>
      </c>
      <c r="BT37" s="46">
        <v>750</v>
      </c>
      <c r="BU37" s="46">
        <v>2283</v>
      </c>
      <c r="BV37" s="46">
        <v>702</v>
      </c>
      <c r="BW37" s="46">
        <v>720</v>
      </c>
      <c r="BX37" s="46">
        <v>0</v>
      </c>
      <c r="BY37" s="46">
        <v>108</v>
      </c>
      <c r="BZ37" s="46">
        <v>426</v>
      </c>
      <c r="CA37" s="46">
        <v>1676</v>
      </c>
      <c r="CB37" s="46">
        <v>0</v>
      </c>
      <c r="CC37" s="46">
        <v>0</v>
      </c>
      <c r="CD37" s="46">
        <v>0</v>
      </c>
      <c r="CE37" s="46">
        <v>0</v>
      </c>
      <c r="CF37" s="46">
        <v>90</v>
      </c>
      <c r="CG37" s="46">
        <v>672</v>
      </c>
      <c r="CH37" s="46">
        <v>140</v>
      </c>
      <c r="CI37" s="46">
        <v>0</v>
      </c>
      <c r="CJ37" s="46">
        <v>54</v>
      </c>
      <c r="CK37" s="46">
        <v>1014</v>
      </c>
      <c r="CL37" s="46">
        <v>60</v>
      </c>
      <c r="CM37" s="46">
        <v>360</v>
      </c>
      <c r="CN37" s="46">
        <v>432</v>
      </c>
      <c r="CO37" s="46">
        <v>0</v>
      </c>
      <c r="CP37" s="46">
        <v>36</v>
      </c>
      <c r="CQ37" s="46">
        <v>0</v>
      </c>
      <c r="CR37" s="46">
        <v>240</v>
      </c>
      <c r="CS37" s="46">
        <v>173</v>
      </c>
      <c r="CT37" s="46">
        <v>2592</v>
      </c>
      <c r="CU37" s="46">
        <v>738</v>
      </c>
      <c r="CV37" s="46">
        <v>180</v>
      </c>
      <c r="CW37" s="46">
        <v>0</v>
      </c>
      <c r="CX37" s="46">
        <v>0</v>
      </c>
      <c r="CY37" s="46">
        <v>0</v>
      </c>
      <c r="CZ37" s="46">
        <v>120</v>
      </c>
      <c r="DA37" s="46">
        <v>1220</v>
      </c>
      <c r="DB37" s="46">
        <v>280</v>
      </c>
      <c r="DC37" s="46">
        <v>0</v>
      </c>
      <c r="DD37" s="46">
        <v>126</v>
      </c>
      <c r="DE37" s="46">
        <v>78</v>
      </c>
      <c r="DF37" s="46">
        <v>42</v>
      </c>
      <c r="DG37" s="46">
        <v>100</v>
      </c>
      <c r="DH37" s="46">
        <v>100</v>
      </c>
      <c r="DI37" s="46">
        <v>48</v>
      </c>
      <c r="DJ37" s="46">
        <v>80</v>
      </c>
      <c r="DK37" s="46">
        <v>99</v>
      </c>
      <c r="DL37" s="46">
        <v>390</v>
      </c>
      <c r="DM37" s="46">
        <v>0</v>
      </c>
      <c r="DN37" s="349">
        <v>0</v>
      </c>
      <c r="DO37" s="349">
        <v>0</v>
      </c>
      <c r="DP37" s="349">
        <v>200</v>
      </c>
      <c r="DQ37" s="349">
        <v>0</v>
      </c>
      <c r="DR37" s="349">
        <v>0</v>
      </c>
      <c r="DS37" s="349">
        <v>1008</v>
      </c>
      <c r="DT37" s="349">
        <v>360</v>
      </c>
      <c r="DU37" s="349">
        <v>0</v>
      </c>
      <c r="DV37" s="349">
        <v>0</v>
      </c>
      <c r="DW37" s="349">
        <v>0</v>
      </c>
      <c r="DX37" s="349">
        <v>108</v>
      </c>
      <c r="DY37" s="349">
        <v>0</v>
      </c>
      <c r="DZ37" s="349">
        <v>0</v>
      </c>
      <c r="EA37" s="59">
        <f ca="1">SUM(OFFSET(EA37,0,-1,):OFFSET(EA37,0,-12))</f>
        <v>1676</v>
      </c>
      <c r="EB37" s="13">
        <f ca="1">EA37/EA$40</f>
        <v>4.3410579645203982E-3</v>
      </c>
    </row>
    <row r="38" spans="1:133" ht="16.5" customHeight="1" x14ac:dyDescent="0.2">
      <c r="A38" s="231"/>
      <c r="B38" s="74" t="s">
        <v>76</v>
      </c>
      <c r="C38" s="45">
        <v>3490</v>
      </c>
      <c r="D38" s="45">
        <v>1732</v>
      </c>
      <c r="E38" s="45">
        <v>1440</v>
      </c>
      <c r="F38" s="45">
        <v>3774</v>
      </c>
      <c r="G38" s="45">
        <v>1188</v>
      </c>
      <c r="H38" s="45">
        <v>6252</v>
      </c>
      <c r="I38" s="45">
        <v>432</v>
      </c>
      <c r="J38" s="46">
        <v>1308</v>
      </c>
      <c r="K38" s="46">
        <v>7128</v>
      </c>
      <c r="L38" s="46">
        <v>6552</v>
      </c>
      <c r="M38" s="46">
        <v>3120</v>
      </c>
      <c r="N38" s="46">
        <v>5556</v>
      </c>
      <c r="O38" s="45">
        <v>7108</v>
      </c>
      <c r="P38" s="46">
        <v>1356</v>
      </c>
      <c r="Q38" s="46">
        <v>756</v>
      </c>
      <c r="R38" s="46">
        <v>5952</v>
      </c>
      <c r="S38" s="46">
        <v>6612</v>
      </c>
      <c r="T38" s="46">
        <v>3240</v>
      </c>
      <c r="U38" s="45">
        <v>702</v>
      </c>
      <c r="V38" s="46">
        <v>3132</v>
      </c>
      <c r="W38" s="46">
        <v>3024</v>
      </c>
      <c r="X38" s="46">
        <v>3774</v>
      </c>
      <c r="Y38" s="46">
        <v>3708</v>
      </c>
      <c r="Z38" s="46">
        <v>4320</v>
      </c>
      <c r="AA38" s="45">
        <v>3292</v>
      </c>
      <c r="AB38" s="46">
        <v>2268</v>
      </c>
      <c r="AC38" s="46">
        <v>3888</v>
      </c>
      <c r="AD38" s="46">
        <v>5820</v>
      </c>
      <c r="AE38" s="46">
        <v>3972</v>
      </c>
      <c r="AF38" s="46">
        <v>360</v>
      </c>
      <c r="AG38" s="46">
        <v>432</v>
      </c>
      <c r="AH38" s="46">
        <v>4308</v>
      </c>
      <c r="AI38" s="46">
        <v>432</v>
      </c>
      <c r="AJ38" s="46">
        <v>1282</v>
      </c>
      <c r="AK38" s="46">
        <v>1728</v>
      </c>
      <c r="AL38" s="46">
        <v>6420</v>
      </c>
      <c r="AM38" s="46">
        <v>3108</v>
      </c>
      <c r="AN38" s="46">
        <v>672</v>
      </c>
      <c r="AO38" s="46">
        <v>648</v>
      </c>
      <c r="AP38" s="46">
        <v>1188</v>
      </c>
      <c r="AQ38" s="46">
        <v>2160</v>
      </c>
      <c r="AR38" s="46">
        <v>0</v>
      </c>
      <c r="AS38" s="46">
        <v>1800</v>
      </c>
      <c r="AT38" s="46">
        <v>756</v>
      </c>
      <c r="AU38" s="46">
        <v>684</v>
      </c>
      <c r="AV38" s="46">
        <v>3400</v>
      </c>
      <c r="AW38" s="46">
        <v>240</v>
      </c>
      <c r="AX38" s="46">
        <v>1176</v>
      </c>
      <c r="AY38" s="46">
        <v>2760</v>
      </c>
      <c r="AZ38" s="46">
        <v>2244</v>
      </c>
      <c r="BA38" s="46">
        <v>0</v>
      </c>
      <c r="BB38" s="46">
        <v>0</v>
      </c>
      <c r="BC38" s="46">
        <v>0</v>
      </c>
      <c r="BD38" s="46">
        <v>216</v>
      </c>
      <c r="BE38" s="46">
        <v>1080</v>
      </c>
      <c r="BF38" s="46">
        <v>576</v>
      </c>
      <c r="BG38" s="46">
        <v>120</v>
      </c>
      <c r="BH38" s="46">
        <v>1080</v>
      </c>
      <c r="BI38" s="46">
        <v>864</v>
      </c>
      <c r="BJ38" s="46">
        <v>4752</v>
      </c>
      <c r="BK38" s="46">
        <v>4536</v>
      </c>
      <c r="BL38" s="46">
        <v>1524</v>
      </c>
      <c r="BM38" s="46">
        <v>708</v>
      </c>
      <c r="BN38" s="46">
        <v>0</v>
      </c>
      <c r="BO38" s="46">
        <v>0</v>
      </c>
      <c r="BP38" s="46">
        <v>0</v>
      </c>
      <c r="BQ38" s="46">
        <v>432</v>
      </c>
      <c r="BR38" s="46">
        <v>0</v>
      </c>
      <c r="BS38" s="46">
        <v>324</v>
      </c>
      <c r="BT38" s="46">
        <v>648</v>
      </c>
      <c r="BU38" s="46">
        <v>0</v>
      </c>
      <c r="BV38" s="46">
        <v>1944</v>
      </c>
      <c r="BW38" s="46">
        <v>3192</v>
      </c>
      <c r="BX38" s="46">
        <v>216</v>
      </c>
      <c r="BY38" s="46">
        <v>216</v>
      </c>
      <c r="BZ38" s="46">
        <v>0</v>
      </c>
      <c r="CA38" s="46">
        <v>0</v>
      </c>
      <c r="CB38" s="46">
        <v>1296</v>
      </c>
      <c r="CC38" s="46">
        <v>432</v>
      </c>
      <c r="CD38" s="46">
        <v>756</v>
      </c>
      <c r="CE38" s="46">
        <v>972</v>
      </c>
      <c r="CF38" s="46">
        <v>108</v>
      </c>
      <c r="CG38" s="46">
        <v>0</v>
      </c>
      <c r="CH38" s="46">
        <v>1620</v>
      </c>
      <c r="CI38" s="46">
        <v>2964</v>
      </c>
      <c r="CJ38" s="46">
        <v>2112</v>
      </c>
      <c r="CK38" s="46">
        <v>648</v>
      </c>
      <c r="CL38" s="46">
        <v>216</v>
      </c>
      <c r="CM38" s="46">
        <v>216</v>
      </c>
      <c r="CN38" s="46">
        <v>0</v>
      </c>
      <c r="CO38" s="46">
        <v>1512</v>
      </c>
      <c r="CP38" s="46">
        <v>6936</v>
      </c>
      <c r="CQ38" s="46">
        <v>2736</v>
      </c>
      <c r="CR38" s="113">
        <v>432</v>
      </c>
      <c r="CS38" s="113">
        <v>1080</v>
      </c>
      <c r="CT38" s="113">
        <v>756</v>
      </c>
      <c r="CU38" s="113">
        <v>864</v>
      </c>
      <c r="CV38" s="113">
        <v>2324</v>
      </c>
      <c r="CW38" s="113">
        <v>1188</v>
      </c>
      <c r="CX38" s="113">
        <v>0</v>
      </c>
      <c r="CY38" s="113">
        <v>848</v>
      </c>
      <c r="CZ38" s="113">
        <v>240</v>
      </c>
      <c r="DA38" s="113">
        <v>5616</v>
      </c>
      <c r="DB38" s="113">
        <v>1836</v>
      </c>
      <c r="DC38" s="113">
        <v>1296</v>
      </c>
      <c r="DD38" s="113">
        <v>1740</v>
      </c>
      <c r="DE38" s="113">
        <v>432</v>
      </c>
      <c r="DF38" s="113">
        <v>1296</v>
      </c>
      <c r="DG38" s="113">
        <v>2556</v>
      </c>
      <c r="DH38" s="113">
        <v>2556</v>
      </c>
      <c r="DI38" s="113">
        <v>972</v>
      </c>
      <c r="DJ38" s="113">
        <v>0</v>
      </c>
      <c r="DK38" s="113">
        <v>2508</v>
      </c>
      <c r="DL38" s="113">
        <v>1152</v>
      </c>
      <c r="DM38" s="113">
        <v>4104</v>
      </c>
      <c r="DN38" s="351">
        <v>2592</v>
      </c>
      <c r="DO38" s="351">
        <v>2052</v>
      </c>
      <c r="DP38" s="351">
        <v>1836</v>
      </c>
      <c r="DQ38" s="351">
        <v>39096</v>
      </c>
      <c r="DR38" s="351">
        <v>2673</v>
      </c>
      <c r="DS38" s="351">
        <v>2532</v>
      </c>
      <c r="DT38" s="351">
        <v>2304</v>
      </c>
      <c r="DU38" s="351">
        <v>3132</v>
      </c>
      <c r="DV38" s="351">
        <v>0</v>
      </c>
      <c r="DW38" s="351">
        <v>648</v>
      </c>
      <c r="DX38" s="351">
        <v>120</v>
      </c>
      <c r="DY38" s="351">
        <v>972</v>
      </c>
      <c r="DZ38" s="351">
        <v>216</v>
      </c>
      <c r="EA38" s="59">
        <f ca="1">SUM(OFFSET(EA38,0,-1,):OFFSET(EA38,0,-12))</f>
        <v>55581</v>
      </c>
      <c r="EB38" s="13">
        <f ca="1">EA38/EA$40</f>
        <v>0.14396201833294051</v>
      </c>
    </row>
    <row r="39" spans="1:133" ht="16.5" customHeight="1" x14ac:dyDescent="0.2">
      <c r="A39" s="231"/>
      <c r="B39" s="67" t="s">
        <v>77</v>
      </c>
      <c r="C39" s="45">
        <v>5178</v>
      </c>
      <c r="D39" s="45">
        <v>5931</v>
      </c>
      <c r="E39" s="45">
        <v>6726</v>
      </c>
      <c r="F39" s="45">
        <v>5947</v>
      </c>
      <c r="G39" s="45">
        <v>7499</v>
      </c>
      <c r="H39" s="45">
        <v>8828</v>
      </c>
      <c r="I39" s="45">
        <v>4992</v>
      </c>
      <c r="J39" s="46">
        <v>3982</v>
      </c>
      <c r="K39" s="46">
        <v>5464</v>
      </c>
      <c r="L39" s="46">
        <v>4284</v>
      </c>
      <c r="M39" s="46">
        <v>8020</v>
      </c>
      <c r="N39" s="46">
        <v>6724</v>
      </c>
      <c r="O39" s="45">
        <v>5392</v>
      </c>
      <c r="P39" s="46">
        <v>7326</v>
      </c>
      <c r="Q39" s="46">
        <v>7676</v>
      </c>
      <c r="R39" s="46">
        <v>3967</v>
      </c>
      <c r="S39" s="46">
        <v>6092</v>
      </c>
      <c r="T39" s="46">
        <v>6307</v>
      </c>
      <c r="U39" s="45">
        <v>8560</v>
      </c>
      <c r="V39" s="46">
        <v>6372</v>
      </c>
      <c r="W39" s="46">
        <v>3400</v>
      </c>
      <c r="X39" s="46">
        <v>9383</v>
      </c>
      <c r="Y39" s="46">
        <v>8010</v>
      </c>
      <c r="Z39" s="46">
        <v>9834</v>
      </c>
      <c r="AA39" s="45">
        <v>9161</v>
      </c>
      <c r="AB39" s="46">
        <v>9022</v>
      </c>
      <c r="AC39" s="46">
        <v>7956</v>
      </c>
      <c r="AD39" s="46">
        <v>11182</v>
      </c>
      <c r="AE39" s="46">
        <v>6256</v>
      </c>
      <c r="AF39" s="46">
        <v>6409</v>
      </c>
      <c r="AG39" s="46">
        <v>6701</v>
      </c>
      <c r="AH39" s="46">
        <v>5675</v>
      </c>
      <c r="AI39" s="46">
        <v>6749</v>
      </c>
      <c r="AJ39" s="46">
        <v>6790</v>
      </c>
      <c r="AK39" s="46">
        <v>10983</v>
      </c>
      <c r="AL39" s="46">
        <v>10424</v>
      </c>
      <c r="AM39" s="46">
        <v>6269</v>
      </c>
      <c r="AN39" s="46">
        <v>7215</v>
      </c>
      <c r="AO39" s="46">
        <v>8635</v>
      </c>
      <c r="AP39" s="46">
        <v>7246</v>
      </c>
      <c r="AQ39" s="46">
        <v>7925</v>
      </c>
      <c r="AR39" s="46">
        <v>4615</v>
      </c>
      <c r="AS39" s="46">
        <v>4585</v>
      </c>
      <c r="AT39" s="46">
        <v>4631</v>
      </c>
      <c r="AU39" s="46">
        <v>3605</v>
      </c>
      <c r="AV39" s="46">
        <v>7604</v>
      </c>
      <c r="AW39" s="46">
        <v>5637</v>
      </c>
      <c r="AX39" s="46">
        <v>6990</v>
      </c>
      <c r="AY39" s="46">
        <v>8516</v>
      </c>
      <c r="AZ39" s="46">
        <v>11638</v>
      </c>
      <c r="BA39" s="46">
        <v>10375</v>
      </c>
      <c r="BB39" s="46">
        <v>5088</v>
      </c>
      <c r="BC39" s="46">
        <v>11552</v>
      </c>
      <c r="BD39" s="46">
        <v>8314</v>
      </c>
      <c r="BE39" s="46">
        <v>5912</v>
      </c>
      <c r="BF39" s="46">
        <v>6679</v>
      </c>
      <c r="BG39" s="46">
        <v>3904</v>
      </c>
      <c r="BH39" s="46">
        <v>6589</v>
      </c>
      <c r="BI39" s="46">
        <v>4821</v>
      </c>
      <c r="BJ39" s="46">
        <v>12302</v>
      </c>
      <c r="BK39" s="46">
        <v>11654</v>
      </c>
      <c r="BL39" s="46">
        <v>12402</v>
      </c>
      <c r="BM39" s="46">
        <v>9002</v>
      </c>
      <c r="BN39" s="46">
        <v>4526</v>
      </c>
      <c r="BO39" s="46">
        <v>8479</v>
      </c>
      <c r="BP39" s="46">
        <v>7502</v>
      </c>
      <c r="BQ39" s="46">
        <v>7072</v>
      </c>
      <c r="BR39" s="46">
        <v>9499</v>
      </c>
      <c r="BS39" s="46">
        <v>9179</v>
      </c>
      <c r="BT39" s="46">
        <v>9732</v>
      </c>
      <c r="BU39" s="46">
        <v>10153</v>
      </c>
      <c r="BV39" s="46">
        <v>8949</v>
      </c>
      <c r="BW39" s="46">
        <v>14683</v>
      </c>
      <c r="BX39" s="46">
        <v>4511</v>
      </c>
      <c r="BY39" s="46">
        <v>10340</v>
      </c>
      <c r="BZ39" s="46">
        <v>5913</v>
      </c>
      <c r="CA39" s="46">
        <v>8023</v>
      </c>
      <c r="CB39" s="46">
        <v>9356</v>
      </c>
      <c r="CC39" s="46">
        <v>6963</v>
      </c>
      <c r="CD39" s="46">
        <v>10167</v>
      </c>
      <c r="CE39" s="46">
        <v>11777</v>
      </c>
      <c r="CF39" s="46">
        <v>11119</v>
      </c>
      <c r="CG39" s="46">
        <v>8332</v>
      </c>
      <c r="CH39" s="46">
        <v>8890</v>
      </c>
      <c r="CI39" s="46">
        <v>9362</v>
      </c>
      <c r="CJ39" s="46">
        <v>8724</v>
      </c>
      <c r="CK39" s="46">
        <v>14052</v>
      </c>
      <c r="CL39" s="46">
        <v>11054</v>
      </c>
      <c r="CM39" s="46">
        <v>7877</v>
      </c>
      <c r="CN39" s="46">
        <v>11706</v>
      </c>
      <c r="CO39" s="46">
        <v>6987</v>
      </c>
      <c r="CP39" s="46">
        <v>9517</v>
      </c>
      <c r="CQ39" s="46">
        <v>14474</v>
      </c>
      <c r="CR39" s="113">
        <v>12905</v>
      </c>
      <c r="CS39" s="113">
        <v>14322</v>
      </c>
      <c r="CT39" s="113">
        <v>8791</v>
      </c>
      <c r="CU39" s="113">
        <v>10667</v>
      </c>
      <c r="CV39" s="113">
        <v>10293</v>
      </c>
      <c r="CW39" s="113">
        <v>10501</v>
      </c>
      <c r="CX39" s="113">
        <v>9273</v>
      </c>
      <c r="CY39" s="113">
        <v>11013</v>
      </c>
      <c r="CZ39" s="113">
        <v>14707</v>
      </c>
      <c r="DA39" s="113">
        <v>18724</v>
      </c>
      <c r="DB39" s="113">
        <v>46112</v>
      </c>
      <c r="DC39" s="113">
        <v>8942</v>
      </c>
      <c r="DD39" s="113">
        <v>8049</v>
      </c>
      <c r="DE39" s="113">
        <v>11306</v>
      </c>
      <c r="DF39" s="113">
        <v>10931</v>
      </c>
      <c r="DG39" s="113">
        <v>9856</v>
      </c>
      <c r="DH39" s="113">
        <v>9474</v>
      </c>
      <c r="DI39" s="113">
        <v>10876</v>
      </c>
      <c r="DJ39" s="113">
        <v>9382</v>
      </c>
      <c r="DK39" s="113">
        <v>20222</v>
      </c>
      <c r="DL39" s="113">
        <v>23126</v>
      </c>
      <c r="DM39" s="113">
        <v>17782</v>
      </c>
      <c r="DN39" s="351">
        <v>20632</v>
      </c>
      <c r="DO39" s="351">
        <v>19206</v>
      </c>
      <c r="DP39" s="351">
        <v>9370</v>
      </c>
      <c r="DQ39" s="351">
        <v>33284</v>
      </c>
      <c r="DR39" s="351">
        <v>30884</v>
      </c>
      <c r="DS39" s="351">
        <v>20986</v>
      </c>
      <c r="DT39" s="351">
        <v>23546</v>
      </c>
      <c r="DU39" s="351">
        <v>26220</v>
      </c>
      <c r="DV39" s="351">
        <v>22612</v>
      </c>
      <c r="DW39" s="351">
        <v>25393</v>
      </c>
      <c r="DX39" s="351">
        <v>25541</v>
      </c>
      <c r="DY39" s="351">
        <v>23081</v>
      </c>
      <c r="DZ39" s="351">
        <v>6513</v>
      </c>
      <c r="EA39" s="59">
        <f ca="1">SUM(OFFSET(EA39,0,-1,):OFFSET(EA39,0,-12))</f>
        <v>266636</v>
      </c>
      <c r="EB39" s="13">
        <f ca="1">EA39/EA$40</f>
        <v>0.69062191612640866</v>
      </c>
    </row>
    <row r="40" spans="1:133" ht="20.100000000000001" customHeight="1" x14ac:dyDescent="0.2">
      <c r="A40" s="231"/>
      <c r="B40" s="70" t="s">
        <v>25</v>
      </c>
      <c r="C40" s="71">
        <f t="shared" ref="C40:BJ40" si="25">C35+C36+C37+C38+C39</f>
        <v>21681</v>
      </c>
      <c r="D40" s="71">
        <f t="shared" si="25"/>
        <v>22668</v>
      </c>
      <c r="E40" s="71">
        <f t="shared" si="25"/>
        <v>21156</v>
      </c>
      <c r="F40" s="71">
        <f t="shared" si="25"/>
        <v>24167</v>
      </c>
      <c r="G40" s="71">
        <f t="shared" si="25"/>
        <v>28778</v>
      </c>
      <c r="H40" s="71">
        <f t="shared" si="25"/>
        <v>38762</v>
      </c>
      <c r="I40" s="71">
        <f t="shared" si="25"/>
        <v>21751</v>
      </c>
      <c r="J40" s="71">
        <f t="shared" si="25"/>
        <v>23728</v>
      </c>
      <c r="K40" s="71">
        <f t="shared" si="25"/>
        <v>25523</v>
      </c>
      <c r="L40" s="71">
        <f t="shared" si="25"/>
        <v>25569</v>
      </c>
      <c r="M40" s="71">
        <f t="shared" si="25"/>
        <v>24444</v>
      </c>
      <c r="N40" s="71">
        <f t="shared" si="25"/>
        <v>25171</v>
      </c>
      <c r="O40" s="71">
        <f t="shared" si="25"/>
        <v>29171</v>
      </c>
      <c r="P40" s="71">
        <f t="shared" si="25"/>
        <v>23089</v>
      </c>
      <c r="Q40" s="71">
        <f t="shared" si="25"/>
        <v>24789</v>
      </c>
      <c r="R40" s="71">
        <f t="shared" si="25"/>
        <v>22025</v>
      </c>
      <c r="S40" s="71">
        <f t="shared" si="25"/>
        <v>27824</v>
      </c>
      <c r="T40" s="71">
        <f t="shared" si="25"/>
        <v>22831</v>
      </c>
      <c r="U40" s="71">
        <f t="shared" si="25"/>
        <v>20814</v>
      </c>
      <c r="V40" s="71">
        <f t="shared" si="25"/>
        <v>28788</v>
      </c>
      <c r="W40" s="71">
        <f t="shared" si="25"/>
        <v>15966</v>
      </c>
      <c r="X40" s="71">
        <f t="shared" si="25"/>
        <v>23050</v>
      </c>
      <c r="Y40" s="71">
        <f t="shared" si="25"/>
        <v>22536</v>
      </c>
      <c r="Z40" s="71">
        <f t="shared" si="25"/>
        <v>38973</v>
      </c>
      <c r="AA40" s="71">
        <f t="shared" si="25"/>
        <v>21832</v>
      </c>
      <c r="AB40" s="71">
        <f t="shared" si="25"/>
        <v>20152</v>
      </c>
      <c r="AC40" s="71">
        <f t="shared" si="25"/>
        <v>30245</v>
      </c>
      <c r="AD40" s="71">
        <f t="shared" si="25"/>
        <v>29387</v>
      </c>
      <c r="AE40" s="71">
        <f t="shared" si="25"/>
        <v>26987</v>
      </c>
      <c r="AF40" s="71">
        <f t="shared" si="25"/>
        <v>25351</v>
      </c>
      <c r="AG40" s="71">
        <f t="shared" si="25"/>
        <v>15142</v>
      </c>
      <c r="AH40" s="71">
        <f t="shared" si="25"/>
        <v>22142</v>
      </c>
      <c r="AI40" s="71">
        <f t="shared" si="25"/>
        <v>17264</v>
      </c>
      <c r="AJ40" s="71">
        <f t="shared" si="25"/>
        <v>17208</v>
      </c>
      <c r="AK40" s="71">
        <f t="shared" si="25"/>
        <v>20203</v>
      </c>
      <c r="AL40" s="71">
        <f t="shared" si="25"/>
        <v>30209</v>
      </c>
      <c r="AM40" s="71">
        <f t="shared" ref="AM40:AR40" si="26">AM35+AM36+AM37+AM38+AM39</f>
        <v>21935</v>
      </c>
      <c r="AN40" s="71">
        <f t="shared" si="26"/>
        <v>16384</v>
      </c>
      <c r="AO40" s="71">
        <f t="shared" si="26"/>
        <v>24290</v>
      </c>
      <c r="AP40" s="71">
        <f t="shared" si="26"/>
        <v>17585</v>
      </c>
      <c r="AQ40" s="71">
        <f t="shared" si="26"/>
        <v>19300</v>
      </c>
      <c r="AR40" s="71">
        <f t="shared" si="26"/>
        <v>12071</v>
      </c>
      <c r="AS40" s="71">
        <f t="shared" ref="AS40:BD40" si="27">AS35+AS36+AS37+AS38+AS39</f>
        <v>36246</v>
      </c>
      <c r="AT40" s="71">
        <f t="shared" si="27"/>
        <v>17593</v>
      </c>
      <c r="AU40" s="71">
        <f t="shared" si="27"/>
        <v>11443</v>
      </c>
      <c r="AV40" s="71">
        <f t="shared" si="27"/>
        <v>19583</v>
      </c>
      <c r="AW40" s="71">
        <f t="shared" si="27"/>
        <v>15871</v>
      </c>
      <c r="AX40" s="71">
        <f t="shared" si="27"/>
        <v>23896</v>
      </c>
      <c r="AY40" s="71">
        <f t="shared" si="27"/>
        <v>20109</v>
      </c>
      <c r="AZ40" s="71">
        <f t="shared" si="27"/>
        <v>28519</v>
      </c>
      <c r="BA40" s="71">
        <f t="shared" si="27"/>
        <v>25683</v>
      </c>
      <c r="BB40" s="71">
        <f t="shared" si="27"/>
        <v>13514</v>
      </c>
      <c r="BC40" s="71">
        <f t="shared" si="27"/>
        <v>22194</v>
      </c>
      <c r="BD40" s="71">
        <f t="shared" si="27"/>
        <v>19874</v>
      </c>
      <c r="BE40" s="71">
        <f t="shared" si="25"/>
        <v>15417</v>
      </c>
      <c r="BF40" s="71">
        <f t="shared" si="25"/>
        <v>15793</v>
      </c>
      <c r="BG40" s="71">
        <f t="shared" si="25"/>
        <v>14691</v>
      </c>
      <c r="BH40" s="71">
        <f t="shared" si="25"/>
        <v>19927</v>
      </c>
      <c r="BI40" s="71">
        <f t="shared" si="25"/>
        <v>20967</v>
      </c>
      <c r="BJ40" s="71">
        <f t="shared" si="25"/>
        <v>29156</v>
      </c>
      <c r="BK40" s="71">
        <f t="shared" ref="BK40:BV40" si="28">BK35+BK36+BK37+BK38+BK39</f>
        <v>22437</v>
      </c>
      <c r="BL40" s="71">
        <f t="shared" si="28"/>
        <v>23226</v>
      </c>
      <c r="BM40" s="71">
        <f t="shared" si="28"/>
        <v>22932</v>
      </c>
      <c r="BN40" s="71">
        <f t="shared" si="28"/>
        <v>8280</v>
      </c>
      <c r="BO40" s="71">
        <f t="shared" si="28"/>
        <v>11513</v>
      </c>
      <c r="BP40" s="71">
        <f t="shared" si="28"/>
        <v>10634</v>
      </c>
      <c r="BQ40" s="71">
        <f t="shared" si="28"/>
        <v>13681</v>
      </c>
      <c r="BR40" s="71">
        <f t="shared" si="28"/>
        <v>14007</v>
      </c>
      <c r="BS40" s="71">
        <f t="shared" si="28"/>
        <v>14624</v>
      </c>
      <c r="BT40" s="71">
        <f t="shared" si="28"/>
        <v>17414</v>
      </c>
      <c r="BU40" s="71">
        <f t="shared" si="28"/>
        <v>17082</v>
      </c>
      <c r="BV40" s="71">
        <f t="shared" si="28"/>
        <v>19632</v>
      </c>
      <c r="BW40" s="71">
        <f t="shared" ref="BW40:CN40" si="29">BW35+BW36+BW37+BW38+BW39</f>
        <v>22517</v>
      </c>
      <c r="BX40" s="71">
        <f t="shared" si="29"/>
        <v>10235</v>
      </c>
      <c r="BY40" s="71">
        <f t="shared" si="29"/>
        <v>15177</v>
      </c>
      <c r="BZ40" s="71">
        <f t="shared" si="29"/>
        <v>12955</v>
      </c>
      <c r="CA40" s="71">
        <f t="shared" si="29"/>
        <v>17616</v>
      </c>
      <c r="CB40" s="71">
        <f t="shared" si="29"/>
        <v>19672</v>
      </c>
      <c r="CC40" s="71">
        <f t="shared" si="29"/>
        <v>14988</v>
      </c>
      <c r="CD40" s="71">
        <f t="shared" si="29"/>
        <v>19809</v>
      </c>
      <c r="CE40" s="71">
        <f t="shared" si="29"/>
        <v>20483</v>
      </c>
      <c r="CF40" s="71">
        <f t="shared" si="29"/>
        <v>19879</v>
      </c>
      <c r="CG40" s="71">
        <f t="shared" si="29"/>
        <v>17519</v>
      </c>
      <c r="CH40" s="71">
        <f t="shared" si="29"/>
        <v>22292</v>
      </c>
      <c r="CI40" s="71">
        <f t="shared" si="29"/>
        <v>20518</v>
      </c>
      <c r="CJ40" s="71">
        <f t="shared" si="29"/>
        <v>19662</v>
      </c>
      <c r="CK40" s="71">
        <f t="shared" si="29"/>
        <v>23183</v>
      </c>
      <c r="CL40" s="71">
        <f t="shared" si="29"/>
        <v>14734</v>
      </c>
      <c r="CM40" s="71">
        <f t="shared" si="29"/>
        <v>18397</v>
      </c>
      <c r="CN40" s="71">
        <f t="shared" si="29"/>
        <v>17476</v>
      </c>
      <c r="CO40" s="71">
        <f t="shared" ref="CO40:DE40" si="30">CO35+CO36+CO37+CO38+CO39</f>
        <v>12950</v>
      </c>
      <c r="CP40" s="71">
        <f t="shared" si="30"/>
        <v>21053</v>
      </c>
      <c r="CQ40" s="71">
        <f t="shared" si="30"/>
        <v>23375</v>
      </c>
      <c r="CR40" s="71">
        <f t="shared" si="30"/>
        <v>18439</v>
      </c>
      <c r="CS40" s="71">
        <f t="shared" si="30"/>
        <v>23221</v>
      </c>
      <c r="CT40" s="71">
        <f t="shared" si="30"/>
        <v>20256</v>
      </c>
      <c r="CU40" s="71">
        <f t="shared" si="30"/>
        <v>15166</v>
      </c>
      <c r="CV40" s="71">
        <f t="shared" si="30"/>
        <v>14554</v>
      </c>
      <c r="CW40" s="71">
        <f t="shared" si="30"/>
        <v>18590</v>
      </c>
      <c r="CX40" s="71">
        <f t="shared" si="30"/>
        <v>12629</v>
      </c>
      <c r="CY40" s="71">
        <f t="shared" si="30"/>
        <v>13975</v>
      </c>
      <c r="CZ40" s="71">
        <f t="shared" si="30"/>
        <v>20962</v>
      </c>
      <c r="DA40" s="71">
        <f t="shared" si="30"/>
        <v>29974</v>
      </c>
      <c r="DB40" s="71">
        <f t="shared" si="30"/>
        <v>52650</v>
      </c>
      <c r="DC40" s="71">
        <f t="shared" si="30"/>
        <v>14319</v>
      </c>
      <c r="DD40" s="71">
        <f t="shared" si="30"/>
        <v>15364</v>
      </c>
      <c r="DE40" s="71">
        <f t="shared" si="30"/>
        <v>20658</v>
      </c>
      <c r="DF40" s="71">
        <f t="shared" ref="DF40:DZ40" si="31">DF35+DF36+DF37+DF38+DF39</f>
        <v>21273</v>
      </c>
      <c r="DG40" s="71">
        <f t="shared" si="31"/>
        <v>14838</v>
      </c>
      <c r="DH40" s="71">
        <f t="shared" si="31"/>
        <v>14380</v>
      </c>
      <c r="DI40" s="71">
        <f t="shared" si="31"/>
        <v>20616</v>
      </c>
      <c r="DJ40" s="71">
        <f t="shared" si="31"/>
        <v>12284</v>
      </c>
      <c r="DK40" s="71">
        <f t="shared" si="31"/>
        <v>25670</v>
      </c>
      <c r="DL40" s="71">
        <f t="shared" si="31"/>
        <v>30036</v>
      </c>
      <c r="DM40" s="71">
        <f t="shared" si="31"/>
        <v>26031</v>
      </c>
      <c r="DN40" s="71">
        <f t="shared" si="31"/>
        <v>26518</v>
      </c>
      <c r="DO40" s="71">
        <f t="shared" si="31"/>
        <v>24901</v>
      </c>
      <c r="DP40" s="71">
        <f t="shared" si="31"/>
        <v>15752</v>
      </c>
      <c r="DQ40" s="71">
        <f t="shared" si="31"/>
        <v>77856</v>
      </c>
      <c r="DR40" s="71">
        <f t="shared" si="31"/>
        <v>39461</v>
      </c>
      <c r="DS40" s="71">
        <f t="shared" si="31"/>
        <v>28144</v>
      </c>
      <c r="DT40" s="71">
        <f t="shared" si="31"/>
        <v>30151</v>
      </c>
      <c r="DU40" s="71">
        <f t="shared" si="31"/>
        <v>37433</v>
      </c>
      <c r="DV40" s="71">
        <f t="shared" si="31"/>
        <v>26201</v>
      </c>
      <c r="DW40" s="71">
        <f t="shared" si="31"/>
        <v>29738</v>
      </c>
      <c r="DX40" s="71">
        <f t="shared" si="31"/>
        <v>28576</v>
      </c>
      <c r="DY40" s="71">
        <f t="shared" si="31"/>
        <v>38417</v>
      </c>
      <c r="DZ40" s="71">
        <f t="shared" si="31"/>
        <v>9451</v>
      </c>
      <c r="EA40" s="71">
        <f ca="1">SUM(OFFSET(EA40,0,-1,):OFFSET(EA40,0,-12))</f>
        <v>386081</v>
      </c>
      <c r="EB40" s="13"/>
    </row>
    <row r="41" spans="1:133" ht="11.25" customHeight="1" x14ac:dyDescent="0.2">
      <c r="A41" s="231"/>
      <c r="B41" s="127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125"/>
      <c r="EB41" s="13"/>
    </row>
    <row r="42" spans="1:133" ht="13.5" customHeight="1" x14ac:dyDescent="0.2">
      <c r="A42" s="228" t="s">
        <v>40</v>
      </c>
      <c r="B42" s="67" t="s">
        <v>14</v>
      </c>
      <c r="C42" s="105">
        <f t="shared" ref="C42:H42" si="32">IFERROR(C35/C7,"")</f>
        <v>0.42583714412155182</v>
      </c>
      <c r="D42" s="105">
        <f t="shared" si="32"/>
        <v>0.37153518123667378</v>
      </c>
      <c r="E42" s="105">
        <f t="shared" si="32"/>
        <v>0.27999711045293652</v>
      </c>
      <c r="F42" s="105">
        <f t="shared" si="32"/>
        <v>0.36527067256279083</v>
      </c>
      <c r="G42" s="105">
        <f t="shared" si="32"/>
        <v>0.40496567505720826</v>
      </c>
      <c r="H42" s="105">
        <f t="shared" si="32"/>
        <v>0.4026324604441292</v>
      </c>
      <c r="I42" s="105">
        <f t="shared" ref="I42:AF42" si="33">IFERROR(I35/I7,"")</f>
        <v>0.40194656701433434</v>
      </c>
      <c r="J42" s="105">
        <f t="shared" si="33"/>
        <v>0.42673507032510954</v>
      </c>
      <c r="K42" s="105">
        <f t="shared" si="33"/>
        <v>0.3722586616232747</v>
      </c>
      <c r="L42" s="105">
        <f t="shared" si="33"/>
        <v>0.45071206416762155</v>
      </c>
      <c r="M42" s="105">
        <f t="shared" si="33"/>
        <v>0.36215159540925718</v>
      </c>
      <c r="N42" s="105">
        <f t="shared" si="33"/>
        <v>0.38954233996555643</v>
      </c>
      <c r="O42" s="105">
        <f t="shared" ref="O42:T42" si="34">IFERROR(O35/O7,"")</f>
        <v>0.49156490200645525</v>
      </c>
      <c r="P42" s="105">
        <f t="shared" si="34"/>
        <v>0.39439617572141389</v>
      </c>
      <c r="Q42" s="105">
        <f t="shared" si="34"/>
        <v>0.42201463595588978</v>
      </c>
      <c r="R42" s="105">
        <f t="shared" si="34"/>
        <v>0.3431253002254</v>
      </c>
      <c r="S42" s="105">
        <f t="shared" si="34"/>
        <v>0.39137546468401485</v>
      </c>
      <c r="T42" s="105">
        <f t="shared" si="34"/>
        <v>0.31478352400210519</v>
      </c>
      <c r="U42" s="105">
        <f t="shared" si="33"/>
        <v>0.34685617469879521</v>
      </c>
      <c r="V42" s="105">
        <f t="shared" si="33"/>
        <v>0.48985656669800165</v>
      </c>
      <c r="W42" s="105">
        <f t="shared" si="33"/>
        <v>0.36957365176531448</v>
      </c>
      <c r="X42" s="105">
        <f t="shared" si="33"/>
        <v>0.39322330582645659</v>
      </c>
      <c r="Y42" s="105">
        <f t="shared" si="33"/>
        <v>0.520930721151321</v>
      </c>
      <c r="Z42" s="105">
        <f t="shared" si="33"/>
        <v>0.56069364161849711</v>
      </c>
      <c r="AA42" s="105">
        <f t="shared" si="33"/>
        <v>0.26886325234516112</v>
      </c>
      <c r="AB42" s="105">
        <f t="shared" si="33"/>
        <v>0.27943338712569482</v>
      </c>
      <c r="AC42" s="105">
        <f t="shared" si="33"/>
        <v>0.47937735132709763</v>
      </c>
      <c r="AD42" s="105">
        <f t="shared" si="33"/>
        <v>0.33449271329692881</v>
      </c>
      <c r="AE42" s="105">
        <f t="shared" si="33"/>
        <v>0.52477044629510994</v>
      </c>
      <c r="AF42" s="105">
        <f t="shared" si="33"/>
        <v>0.46742094574992749</v>
      </c>
      <c r="AG42" s="105">
        <v>0.28691382949435623</v>
      </c>
      <c r="AH42" s="105">
        <v>0.23520124170413187</v>
      </c>
      <c r="AI42" s="105">
        <v>0.39209642544969409</v>
      </c>
      <c r="AJ42" s="105">
        <v>0.24505979407814799</v>
      </c>
      <c r="AK42" s="105">
        <v>0.2922180607573866</v>
      </c>
      <c r="AL42" s="105">
        <v>0.40094998602961723</v>
      </c>
      <c r="AM42" s="105">
        <f t="shared" ref="AM42:AR47" si="35">IFERROR(AM35/AM7,"")</f>
        <v>0.43794420935869521</v>
      </c>
      <c r="AN42" s="105">
        <f t="shared" si="35"/>
        <v>0.33562513221916651</v>
      </c>
      <c r="AO42" s="105">
        <f t="shared" si="35"/>
        <v>0.49606799026695347</v>
      </c>
      <c r="AP42" s="105">
        <f t="shared" si="35"/>
        <v>0.48632835129185492</v>
      </c>
      <c r="AQ42" s="105">
        <f t="shared" si="35"/>
        <v>0.36579613940082101</v>
      </c>
      <c r="AR42" s="105">
        <f t="shared" si="35"/>
        <v>0.38380345768880803</v>
      </c>
      <c r="AS42" s="105">
        <f t="shared" ref="AS42:BD42" si="36">IFERROR(AS35/AS7,"")</f>
        <v>0.82310675907674702</v>
      </c>
      <c r="AT42" s="105">
        <f t="shared" si="36"/>
        <v>0.54977038229856268</v>
      </c>
      <c r="AU42" s="105">
        <f t="shared" si="36"/>
        <v>0.460346882033629</v>
      </c>
      <c r="AV42" s="105">
        <f t="shared" si="36"/>
        <v>0.52535702951443985</v>
      </c>
      <c r="AW42" s="105">
        <f t="shared" si="36"/>
        <v>0.52045919527165263</v>
      </c>
      <c r="AX42" s="105">
        <f t="shared" si="36"/>
        <v>0.67789473684210522</v>
      </c>
      <c r="AY42" s="105">
        <f t="shared" si="36"/>
        <v>0.42055473006438832</v>
      </c>
      <c r="AZ42" s="105">
        <f t="shared" si="36"/>
        <v>0.81004560425639727</v>
      </c>
      <c r="BA42" s="105">
        <f t="shared" si="36"/>
        <v>0.55980066445182719</v>
      </c>
      <c r="BB42" s="105">
        <f t="shared" si="36"/>
        <v>0.51644511443058794</v>
      </c>
      <c r="BC42" s="105">
        <f t="shared" si="36"/>
        <v>0.44008464862005114</v>
      </c>
      <c r="BD42" s="105">
        <f t="shared" si="36"/>
        <v>0.5484552566957912</v>
      </c>
      <c r="BE42" s="105">
        <f t="shared" ref="BE42:BJ42" si="37">IFERROR(BE35/BE7,"")</f>
        <v>0.47433290195353423</v>
      </c>
      <c r="BF42" s="105">
        <f t="shared" si="37"/>
        <v>0.51827044233702502</v>
      </c>
      <c r="BG42" s="105">
        <f t="shared" si="37"/>
        <v>0.43865763792073292</v>
      </c>
      <c r="BH42" s="105">
        <f t="shared" si="37"/>
        <v>0.56863136863136865</v>
      </c>
      <c r="BI42" s="105">
        <f t="shared" si="37"/>
        <v>0.71298064516129034</v>
      </c>
      <c r="BJ42" s="105">
        <f t="shared" si="37"/>
        <v>0.51920814363906087</v>
      </c>
      <c r="BK42" s="105">
        <f t="shared" ref="BK42:BX42" si="38">IFERROR(BK35/BK7,"")</f>
        <v>0.37953751894064169</v>
      </c>
      <c r="BL42" s="105">
        <f t="shared" si="38"/>
        <v>0.54726440456295866</v>
      </c>
      <c r="BM42" s="105">
        <f t="shared" si="38"/>
        <v>0.52220566318926975</v>
      </c>
      <c r="BN42" s="105">
        <f t="shared" si="38"/>
        <v>0.24278022515907979</v>
      </c>
      <c r="BO42" s="105">
        <f t="shared" si="38"/>
        <v>0.28562134027325958</v>
      </c>
      <c r="BP42" s="105">
        <f t="shared" si="38"/>
        <v>0.23130667459491602</v>
      </c>
      <c r="BQ42" s="105">
        <f t="shared" si="38"/>
        <v>0.36359144490717865</v>
      </c>
      <c r="BR42" s="105">
        <f t="shared" si="38"/>
        <v>0.28030464801765248</v>
      </c>
      <c r="BS42" s="105">
        <f t="shared" si="38"/>
        <v>0.30425665758020548</v>
      </c>
      <c r="BT42" s="105">
        <f t="shared" si="38"/>
        <v>0.41371278841254822</v>
      </c>
      <c r="BU42" s="105">
        <f t="shared" si="38"/>
        <v>0.27117825607064017</v>
      </c>
      <c r="BV42" s="105">
        <f t="shared" si="38"/>
        <v>0.46990424076607384</v>
      </c>
      <c r="BW42" s="105">
        <f t="shared" si="38"/>
        <v>0.27584548805898379</v>
      </c>
      <c r="BX42" s="105">
        <f t="shared" si="38"/>
        <v>0.45902197989436022</v>
      </c>
      <c r="BY42" s="105">
        <f t="shared" ref="BY42:CE42" si="39">IFERROR(BY35/BY7,"")</f>
        <v>0.22610748202228687</v>
      </c>
      <c r="BZ42" s="105">
        <f t="shared" si="39"/>
        <v>0.32143412258432208</v>
      </c>
      <c r="CA42" s="105">
        <f t="shared" si="39"/>
        <v>0.50960784313725493</v>
      </c>
      <c r="CB42" s="105">
        <f t="shared" si="39"/>
        <v>0.53239255933290575</v>
      </c>
      <c r="CC42" s="105">
        <f t="shared" si="39"/>
        <v>0.3397210088769903</v>
      </c>
      <c r="CD42" s="105">
        <f t="shared" si="39"/>
        <v>0.42117842668606464</v>
      </c>
      <c r="CE42" s="105">
        <f t="shared" si="39"/>
        <v>0.39808414521308444</v>
      </c>
      <c r="CF42" s="105">
        <f t="shared" ref="CF42:CN42" si="40">IFERROR(CF35/CF7,"")</f>
        <v>0.3487991952722243</v>
      </c>
      <c r="CG42" s="105">
        <f t="shared" si="40"/>
        <v>0.37868915293215794</v>
      </c>
      <c r="CH42" s="105">
        <f t="shared" si="40"/>
        <v>0.58040950715094142</v>
      </c>
      <c r="CI42" s="105">
        <f t="shared" si="40"/>
        <v>0.46343195266272191</v>
      </c>
      <c r="CJ42" s="105">
        <f t="shared" si="40"/>
        <v>0.45679539150842757</v>
      </c>
      <c r="CK42" s="105">
        <f t="shared" si="40"/>
        <v>0.38063448275862066</v>
      </c>
      <c r="CL42" s="105">
        <f t="shared" si="40"/>
        <v>0.24504692387904067</v>
      </c>
      <c r="CM42" s="105">
        <f t="shared" si="40"/>
        <v>0.55222460147513686</v>
      </c>
      <c r="CN42" s="105">
        <f t="shared" si="40"/>
        <v>0.29169765978142703</v>
      </c>
      <c r="CO42" s="105">
        <f t="shared" ref="CO42:DK42" si="41">IFERROR(CO35/CO7,"")</f>
        <v>0.43646644617518404</v>
      </c>
      <c r="CP42" s="105">
        <f t="shared" si="41"/>
        <v>0.32662819455894476</v>
      </c>
      <c r="CQ42" s="105">
        <f t="shared" si="41"/>
        <v>0.44928703778296947</v>
      </c>
      <c r="CR42" s="105">
        <f t="shared" si="41"/>
        <v>0.28765264586160111</v>
      </c>
      <c r="CS42" s="105">
        <f t="shared" si="41"/>
        <v>0.418891423638942</v>
      </c>
      <c r="CT42" s="105">
        <f t="shared" si="41"/>
        <v>0.42966578118243037</v>
      </c>
      <c r="CU42" s="105">
        <f t="shared" si="41"/>
        <v>0.19443359374999999</v>
      </c>
      <c r="CV42" s="105">
        <f t="shared" si="41"/>
        <v>0.2017949415284199</v>
      </c>
      <c r="CW42" s="105">
        <f t="shared" si="41"/>
        <v>0.34226134731847413</v>
      </c>
      <c r="CX42" s="105">
        <f t="shared" si="41"/>
        <v>0.25515310883026548</v>
      </c>
      <c r="CY42" s="105">
        <f t="shared" si="41"/>
        <v>0.17537757437070939</v>
      </c>
      <c r="CZ42" s="105">
        <f t="shared" si="41"/>
        <v>0.43895654788753569</v>
      </c>
      <c r="DA42" s="105">
        <f t="shared" si="41"/>
        <v>0.43139665949380057</v>
      </c>
      <c r="DB42" s="105">
        <f t="shared" si="41"/>
        <v>0.36137521222410868</v>
      </c>
      <c r="DC42" s="105">
        <f t="shared" si="41"/>
        <v>0.25132366086777141</v>
      </c>
      <c r="DD42" s="105">
        <f t="shared" si="41"/>
        <v>0.30371472948485634</v>
      </c>
      <c r="DE42" s="105">
        <f t="shared" si="41"/>
        <v>0.68775116540749071</v>
      </c>
      <c r="DF42" s="105">
        <f t="shared" si="41"/>
        <v>0.57977227059611525</v>
      </c>
      <c r="DG42" s="105">
        <f t="shared" si="41"/>
        <v>0.19096880131362889</v>
      </c>
      <c r="DH42" s="105">
        <f t="shared" si="41"/>
        <v>0.1875</v>
      </c>
      <c r="DI42" s="105">
        <f t="shared" si="41"/>
        <v>0.40980131144308041</v>
      </c>
      <c r="DJ42" s="105">
        <f t="shared" si="41"/>
        <v>0.25032646911099948</v>
      </c>
      <c r="DK42" s="105">
        <f t="shared" si="41"/>
        <v>0.22667224080267559</v>
      </c>
      <c r="DL42" s="105">
        <f t="shared" ref="DL42:DM42" si="42">IFERROR(DL35/DL7,"")</f>
        <v>0.49099742783652472</v>
      </c>
      <c r="DM42" s="105">
        <f t="shared" si="42"/>
        <v>0.35712179298142138</v>
      </c>
      <c r="DN42" s="105">
        <f t="shared" ref="DN42:DO42" si="43">IFERROR(DN35/DN7,"")</f>
        <v>0.29928276461638775</v>
      </c>
      <c r="DO42" s="105">
        <f t="shared" si="43"/>
        <v>0.360338699560945</v>
      </c>
      <c r="DP42" s="105">
        <f t="shared" ref="DP42:DQ42" si="44">IFERROR(DP35/DP7,"")</f>
        <v>0.37339590116835858</v>
      </c>
      <c r="DQ42" s="105">
        <f t="shared" si="44"/>
        <v>0.51401560954160708</v>
      </c>
      <c r="DR42" s="105">
        <f t="shared" ref="DR42:DS42" si="45">IFERROR(DR35/DR7,"")</f>
        <v>0.5548276844203931</v>
      </c>
      <c r="DS42" s="105">
        <f t="shared" si="45"/>
        <v>0.48541891683382193</v>
      </c>
      <c r="DT42" s="105">
        <f t="shared" ref="DT42:DU42" si="46">IFERROR(DT35/DT7,"")</f>
        <v>0.41768692610406644</v>
      </c>
      <c r="DU42" s="105">
        <f t="shared" si="46"/>
        <v>0.38238437621453558</v>
      </c>
      <c r="DV42" s="105">
        <f t="shared" ref="DV42:DW42" si="47">IFERROR(DV35/DV7,"")</f>
        <v>0.48395361380798274</v>
      </c>
      <c r="DW42" s="105">
        <f t="shared" si="47"/>
        <v>0.44126904192370642</v>
      </c>
      <c r="DX42" s="105">
        <f t="shared" ref="DX42:DY42" si="48">IFERROR(DX35/DX7,"")</f>
        <v>0.2976712012912151</v>
      </c>
      <c r="DY42" s="105">
        <f t="shared" si="48"/>
        <v>1.5351867940920938</v>
      </c>
      <c r="DZ42" s="105">
        <f t="shared" ref="DZ42" si="49">IFERROR(DZ35/DZ7,"")</f>
        <v>1.5607798165137614</v>
      </c>
      <c r="EA42" s="64">
        <f t="shared" ref="EA42:EA47" ca="1" si="50">IFERROR(EA35/EA7,"")</f>
        <v>0.5344653361723628</v>
      </c>
    </row>
    <row r="43" spans="1:133" ht="15" x14ac:dyDescent="0.2">
      <c r="A43" s="184"/>
      <c r="B43" s="67" t="s">
        <v>15</v>
      </c>
      <c r="C43" s="105">
        <f t="shared" ref="C43:H43" si="51">IFERROR(C36/C8,"")</f>
        <v>0.21681931723563697</v>
      </c>
      <c r="D43" s="105">
        <f t="shared" si="51"/>
        <v>0.23419864559819414</v>
      </c>
      <c r="E43" s="105">
        <f t="shared" si="51"/>
        <v>0.50299926847110465</v>
      </c>
      <c r="F43" s="105">
        <f t="shared" si="51"/>
        <v>0.17730911931263424</v>
      </c>
      <c r="G43" s="105">
        <f t="shared" si="51"/>
        <v>0.14721723518850988</v>
      </c>
      <c r="H43" s="105">
        <f t="shared" si="51"/>
        <v>0.113915857605178</v>
      </c>
      <c r="I43" s="105">
        <f t="shared" ref="I43:AF43" si="52">IFERROR(I36/I8,"")</f>
        <v>0.18758198513336249</v>
      </c>
      <c r="J43" s="105">
        <f t="shared" si="52"/>
        <v>9.6875426388320376E-2</v>
      </c>
      <c r="K43" s="105">
        <f t="shared" si="52"/>
        <v>0.30485556238475719</v>
      </c>
      <c r="L43" s="105">
        <f t="shared" si="52"/>
        <v>0.32556053811659191</v>
      </c>
      <c r="M43" s="105">
        <f t="shared" si="52"/>
        <v>0.19089741760593523</v>
      </c>
      <c r="N43" s="105">
        <f t="shared" si="52"/>
        <v>0.16016713091922005</v>
      </c>
      <c r="O43" s="105">
        <f t="shared" ref="O43:T43" si="53">IFERROR(O36/O8,"")</f>
        <v>0.30299448384554767</v>
      </c>
      <c r="P43" s="105">
        <f t="shared" si="53"/>
        <v>0.48521916411824667</v>
      </c>
      <c r="Q43" s="105">
        <f t="shared" si="53"/>
        <v>0.69745958429561206</v>
      </c>
      <c r="R43" s="105">
        <f t="shared" si="53"/>
        <v>0.24610336341263331</v>
      </c>
      <c r="S43" s="105">
        <f t="shared" si="53"/>
        <v>0.18040521787399388</v>
      </c>
      <c r="T43" s="105">
        <f t="shared" si="53"/>
        <v>0.42427813789039481</v>
      </c>
      <c r="U43" s="105">
        <f t="shared" si="52"/>
        <v>0.19962773382968824</v>
      </c>
      <c r="V43" s="105">
        <f t="shared" si="52"/>
        <v>0.15849731663685152</v>
      </c>
      <c r="W43" s="105">
        <f t="shared" si="52"/>
        <v>5.6872037914691941E-2</v>
      </c>
      <c r="X43" s="105">
        <f t="shared" si="52"/>
        <v>0.12582417582417582</v>
      </c>
      <c r="Y43" s="105">
        <f t="shared" si="52"/>
        <v>0.18056749785038692</v>
      </c>
      <c r="Z43" s="105">
        <f t="shared" si="52"/>
        <v>0.2204261572373255</v>
      </c>
      <c r="AA43" s="105">
        <f t="shared" si="52"/>
        <v>4.2277339346110485E-2</v>
      </c>
      <c r="AB43" s="105">
        <f t="shared" si="52"/>
        <v>0.29921700223713649</v>
      </c>
      <c r="AC43" s="105">
        <f t="shared" si="52"/>
        <v>1.4133738601823709</v>
      </c>
      <c r="AD43" s="105">
        <f t="shared" si="52"/>
        <v>0.24789245841877422</v>
      </c>
      <c r="AE43" s="105">
        <f t="shared" si="52"/>
        <v>0.43801652892561982</v>
      </c>
      <c r="AF43" s="105">
        <f t="shared" si="52"/>
        <v>0.59625668449197866</v>
      </c>
      <c r="AG43" s="105">
        <v>0.20889870621647208</v>
      </c>
      <c r="AH43" s="105">
        <v>0.16761834592005895</v>
      </c>
      <c r="AI43" s="105">
        <v>0.20833333333333334</v>
      </c>
      <c r="AJ43" s="105">
        <v>0.37390350877192985</v>
      </c>
      <c r="AK43" s="105">
        <v>0.11700273836196166</v>
      </c>
      <c r="AL43" s="105">
        <v>0.18561872909698995</v>
      </c>
      <c r="AM43" s="105">
        <f t="shared" si="35"/>
        <v>0.21526315789473685</v>
      </c>
      <c r="AN43" s="105">
        <f t="shared" si="35"/>
        <v>0.43885230479774223</v>
      </c>
      <c r="AO43" s="105">
        <f t="shared" si="35"/>
        <v>0.24216401889222841</v>
      </c>
      <c r="AP43" s="105">
        <f t="shared" si="35"/>
        <v>0.16443594646271512</v>
      </c>
      <c r="AQ43" s="105">
        <f t="shared" si="35"/>
        <v>0.19291053773812394</v>
      </c>
      <c r="AR43" s="105">
        <f t="shared" si="35"/>
        <v>0.33847311019180143</v>
      </c>
      <c r="AS43" s="105">
        <f t="shared" ref="AS43:BD43" si="54">IFERROR(AS36/AS8,"")</f>
        <v>0.3347350714886459</v>
      </c>
      <c r="AT43" s="105">
        <f t="shared" si="54"/>
        <v>7.155963302752294E-2</v>
      </c>
      <c r="AU43" s="105">
        <f t="shared" si="54"/>
        <v>0.10752688172043011</v>
      </c>
      <c r="AV43" s="105">
        <f t="shared" si="54"/>
        <v>0.13186813186813187</v>
      </c>
      <c r="AW43" s="105">
        <f t="shared" si="54"/>
        <v>0.45385450597176979</v>
      </c>
      <c r="AX43" s="105">
        <f t="shared" si="54"/>
        <v>0.66508313539192399</v>
      </c>
      <c r="AY43" s="105">
        <f t="shared" si="54"/>
        <v>9.2884302009777292E-2</v>
      </c>
      <c r="AZ43" s="105">
        <f t="shared" si="54"/>
        <v>0.74186991869918695</v>
      </c>
      <c r="BA43" s="105">
        <f t="shared" si="54"/>
        <v>0.59897172236503859</v>
      </c>
      <c r="BB43" s="105">
        <f t="shared" si="54"/>
        <v>0.36394557823129253</v>
      </c>
      <c r="BC43" s="105">
        <f t="shared" si="54"/>
        <v>0.35560344827586204</v>
      </c>
      <c r="BD43" s="105">
        <f t="shared" si="54"/>
        <v>0.59752747252747251</v>
      </c>
      <c r="BE43" s="105">
        <f t="shared" ref="BE43:BJ43" si="55">IFERROR(BE36/BE8,"")</f>
        <v>0.44717444717444715</v>
      </c>
      <c r="BF43" s="105">
        <f t="shared" si="55"/>
        <v>0.35371179039301309</v>
      </c>
      <c r="BG43" s="105">
        <f t="shared" si="55"/>
        <v>1.6723163841807909</v>
      </c>
      <c r="BH43" s="105">
        <f t="shared" si="55"/>
        <v>0.37884698742956219</v>
      </c>
      <c r="BI43" s="105">
        <f t="shared" si="55"/>
        <v>0.85692188708430006</v>
      </c>
      <c r="BJ43" s="105">
        <f t="shared" si="55"/>
        <v>0.89061488673139155</v>
      </c>
      <c r="BK43" s="105">
        <f t="shared" ref="BK43:BX43" si="56">IFERROR(BK36/BK8,"")</f>
        <v>0.19189765458422176</v>
      </c>
      <c r="BL43" s="105">
        <f t="shared" si="56"/>
        <v>1.0241286863270778</v>
      </c>
      <c r="BM43" s="105">
        <f t="shared" si="56"/>
        <v>2.0423280423280423</v>
      </c>
      <c r="BN43" s="105">
        <f t="shared" si="56"/>
        <v>7.407407407407407E-2</v>
      </c>
      <c r="BO43" s="105">
        <f t="shared" si="56"/>
        <v>0.24414715719063546</v>
      </c>
      <c r="BP43" s="105">
        <f t="shared" si="56"/>
        <v>0</v>
      </c>
      <c r="BQ43" s="105">
        <f t="shared" si="56"/>
        <v>0.70158102766798414</v>
      </c>
      <c r="BR43" s="105">
        <f t="shared" si="56"/>
        <v>0.15901060070671377</v>
      </c>
      <c r="BS43" s="105">
        <f t="shared" si="56"/>
        <v>0.25405786873676783</v>
      </c>
      <c r="BT43" s="105">
        <f t="shared" si="56"/>
        <v>1.0221465076660987</v>
      </c>
      <c r="BU43" s="105">
        <f t="shared" si="56"/>
        <v>0.8033707865168539</v>
      </c>
      <c r="BV43" s="105">
        <f t="shared" si="56"/>
        <v>0.5161290322580645</v>
      </c>
      <c r="BW43" s="105">
        <f t="shared" si="56"/>
        <v>0.51391862955032119</v>
      </c>
      <c r="BX43" s="105">
        <f t="shared" si="56"/>
        <v>0.40816326530612246</v>
      </c>
      <c r="BY43" s="105">
        <f t="shared" ref="BY43:CE43" si="57">IFERROR(BY36/BY8,"")</f>
        <v>0.54120879120879117</v>
      </c>
      <c r="BZ43" s="105">
        <f t="shared" si="57"/>
        <v>0.53785900783289819</v>
      </c>
      <c r="CA43" s="105">
        <f t="shared" si="57"/>
        <v>0.21164021164021163</v>
      </c>
      <c r="CB43" s="105">
        <f t="shared" si="57"/>
        <v>0.66298342541436461</v>
      </c>
      <c r="CC43" s="105">
        <f t="shared" si="57"/>
        <v>0.31195840554592719</v>
      </c>
      <c r="CD43" s="105">
        <f t="shared" si="57"/>
        <v>0.70397111913357402</v>
      </c>
      <c r="CE43" s="105">
        <f t="shared" si="57"/>
        <v>0.6402439024390244</v>
      </c>
      <c r="CF43" s="105">
        <f t="shared" ref="CF43:CN43" si="58">IFERROR(CF36/CF8,"")</f>
        <v>0.21739130434782608</v>
      </c>
      <c r="CG43" s="105">
        <f t="shared" si="58"/>
        <v>1.2123015873015872</v>
      </c>
      <c r="CH43" s="105">
        <f t="shared" si="58"/>
        <v>0.37815126050420167</v>
      </c>
      <c r="CI43" s="105">
        <f t="shared" si="58"/>
        <v>0.37815126050420167</v>
      </c>
      <c r="CJ43" s="105">
        <f t="shared" si="58"/>
        <v>0.8666666666666667</v>
      </c>
      <c r="CK43" s="105">
        <f t="shared" si="58"/>
        <v>0.93137254901960786</v>
      </c>
      <c r="CL43" s="105">
        <f t="shared" si="58"/>
        <v>7.125</v>
      </c>
      <c r="CM43" s="105">
        <f t="shared" si="58"/>
        <v>1.6019417475728155</v>
      </c>
      <c r="CN43" s="105">
        <f t="shared" si="58"/>
        <v>0.11976047904191617</v>
      </c>
      <c r="CO43" s="105">
        <f t="shared" ref="CO43:DK43" si="59">IFERROR(CO36/CO8,"")</f>
        <v>0.27108433734939757</v>
      </c>
      <c r="CP43" s="105">
        <f t="shared" si="59"/>
        <v>0.50844594594594594</v>
      </c>
      <c r="CQ43" s="105">
        <f t="shared" si="59"/>
        <v>1.4066985645933014</v>
      </c>
      <c r="CR43" s="105">
        <f t="shared" si="59"/>
        <v>0.3639705882352941</v>
      </c>
      <c r="CS43" s="105">
        <f t="shared" si="59"/>
        <v>1.3523809523809525</v>
      </c>
      <c r="CT43" s="105">
        <f t="shared" si="59"/>
        <v>0.86137879911045223</v>
      </c>
      <c r="CU43" s="105">
        <f t="shared" si="59"/>
        <v>0.99124726477024072</v>
      </c>
      <c r="CV43" s="105">
        <f t="shared" si="59"/>
        <v>0.72222222222222221</v>
      </c>
      <c r="CW43" s="105">
        <f t="shared" si="59"/>
        <v>2.124251497005988</v>
      </c>
      <c r="CX43" s="105">
        <f t="shared" si="59"/>
        <v>0.81308411214953269</v>
      </c>
      <c r="CY43" s="105">
        <f t="shared" si="59"/>
        <v>0.2212290502793296</v>
      </c>
      <c r="CZ43" s="105">
        <f t="shared" si="59"/>
        <v>3.1692133559705717E-2</v>
      </c>
      <c r="DA43" s="105">
        <f t="shared" si="59"/>
        <v>0.15680245964642583</v>
      </c>
      <c r="DB43" s="105">
        <f t="shared" si="59"/>
        <v>0.66532258064516125</v>
      </c>
      <c r="DC43" s="105">
        <f t="shared" si="59"/>
        <v>1.1451612903225807</v>
      </c>
      <c r="DD43" s="105">
        <f t="shared" si="59"/>
        <v>0.60191082802547768</v>
      </c>
      <c r="DE43" s="105">
        <f t="shared" si="59"/>
        <v>0.18072289156626506</v>
      </c>
      <c r="DF43" s="105">
        <f t="shared" si="59"/>
        <v>0.69599999999999995</v>
      </c>
      <c r="DG43" s="105">
        <f t="shared" si="59"/>
        <v>0</v>
      </c>
      <c r="DH43" s="105">
        <f t="shared" si="59"/>
        <v>0</v>
      </c>
      <c r="DI43" s="105">
        <f t="shared" si="59"/>
        <v>0.45182724252491696</v>
      </c>
      <c r="DJ43" s="105">
        <f t="shared" si="59"/>
        <v>0.82089552238805974</v>
      </c>
      <c r="DK43" s="105">
        <f t="shared" si="59"/>
        <v>0.11648745519713262</v>
      </c>
      <c r="DL43" s="105">
        <f t="shared" ref="DL43:DM43" si="60">IFERROR(DL36/DL8,"")</f>
        <v>0.10562685093780849</v>
      </c>
      <c r="DM43" s="105">
        <f t="shared" si="60"/>
        <v>0.31920199501246882</v>
      </c>
      <c r="DN43" s="105">
        <f t="shared" ref="DN43:DO43" si="61">IFERROR(DN36/DN8,"")</f>
        <v>0.36096256684491979</v>
      </c>
      <c r="DO43" s="105">
        <f t="shared" si="61"/>
        <v>0.25322997416020671</v>
      </c>
      <c r="DP43" s="105">
        <f t="shared" ref="DP43:DQ43" si="62">IFERROR(DP36/DP8,"")</f>
        <v>0.52836879432624118</v>
      </c>
      <c r="DQ43" s="105">
        <f t="shared" si="62"/>
        <v>0.53333333333333333</v>
      </c>
      <c r="DR43" s="105">
        <f t="shared" ref="DR43:DS43" si="63">IFERROR(DR36/DR8,"")</f>
        <v>7.7519379844961239E-2</v>
      </c>
      <c r="DS43" s="105">
        <f t="shared" si="63"/>
        <v>0.57701711491442542</v>
      </c>
      <c r="DT43" s="105">
        <f t="shared" ref="DT43:DU43" si="64">IFERROR(DT36/DT8,"")</f>
        <v>0.1147227533460803</v>
      </c>
      <c r="DU43" s="105">
        <f t="shared" si="64"/>
        <v>0.11731843575418995</v>
      </c>
      <c r="DV43" s="105">
        <f t="shared" ref="DV43:DW43" si="65">IFERROR(DV36/DV8,"")</f>
        <v>0</v>
      </c>
      <c r="DW43" s="105">
        <f t="shared" si="65"/>
        <v>0.10822998872604284</v>
      </c>
      <c r="DX43" s="105">
        <f t="shared" ref="DX43:DY43" si="66">IFERROR(DX36/DX8,"")</f>
        <v>0.1493032514930325</v>
      </c>
      <c r="DY43" s="105">
        <f t="shared" si="66"/>
        <v>0.1601123595505618</v>
      </c>
      <c r="DZ43" s="105">
        <f t="shared" ref="DZ43" si="67">IFERROR(DZ36/DZ8,"")</f>
        <v>0</v>
      </c>
      <c r="EA43" s="64">
        <f t="shared" ca="1" si="50"/>
        <v>0.22555241226393455</v>
      </c>
    </row>
    <row r="44" spans="1:133" ht="15" x14ac:dyDescent="0.2">
      <c r="A44" s="184"/>
      <c r="B44" s="74" t="s">
        <v>27</v>
      </c>
      <c r="C44" s="105">
        <f t="shared" ref="C44:H44" si="68">IFERROR(C37/C9,"")</f>
        <v>1.7623038899634645E-2</v>
      </c>
      <c r="D44" s="105">
        <f t="shared" si="68"/>
        <v>0.2170958512160229</v>
      </c>
      <c r="E44" s="105">
        <f t="shared" si="68"/>
        <v>0.2094484524086572</v>
      </c>
      <c r="F44" s="105">
        <f t="shared" si="68"/>
        <v>0.18995356690586745</v>
      </c>
      <c r="G44" s="105">
        <f t="shared" si="68"/>
        <v>0.17267987486965589</v>
      </c>
      <c r="H44" s="105">
        <f t="shared" si="68"/>
        <v>0.61330761812921886</v>
      </c>
      <c r="I44" s="105">
        <f t="shared" ref="I44:AF44" si="69">IFERROR(I37/I9,"")</f>
        <v>0.3380281690140845</v>
      </c>
      <c r="J44" s="105">
        <f t="shared" si="69"/>
        <v>0.50985866340952712</v>
      </c>
      <c r="K44" s="105">
        <f t="shared" si="69"/>
        <v>0.2568316453277279</v>
      </c>
      <c r="L44" s="105">
        <f t="shared" si="69"/>
        <v>0.62827225130890052</v>
      </c>
      <c r="M44" s="105">
        <f t="shared" si="69"/>
        <v>0.17359855334538879</v>
      </c>
      <c r="N44" s="105">
        <f t="shared" si="69"/>
        <v>0.66740823136818683</v>
      </c>
      <c r="O44" s="105">
        <f t="shared" ref="O44:T44" si="70">IFERROR(O37/O9,"")</f>
        <v>0.42857142857142855</v>
      </c>
      <c r="P44" s="105">
        <f t="shared" si="70"/>
        <v>0.24519820187985289</v>
      </c>
      <c r="Q44" s="105">
        <f t="shared" si="70"/>
        <v>0.38058186738836264</v>
      </c>
      <c r="R44" s="105">
        <f t="shared" si="70"/>
        <v>0.57364804302360317</v>
      </c>
      <c r="S44" s="105">
        <f t="shared" si="70"/>
        <v>0.3127962085308057</v>
      </c>
      <c r="T44" s="105">
        <f t="shared" si="70"/>
        <v>0.20645161290322581</v>
      </c>
      <c r="U44" s="105">
        <f t="shared" si="69"/>
        <v>0.90695770804911324</v>
      </c>
      <c r="V44" s="105">
        <f t="shared" si="69"/>
        <v>3.1166666666666667</v>
      </c>
      <c r="W44" s="105">
        <f t="shared" si="69"/>
        <v>1.1092814371257484</v>
      </c>
      <c r="X44" s="105">
        <f t="shared" si="69"/>
        <v>0</v>
      </c>
      <c r="Y44" s="105">
        <f t="shared" si="69"/>
        <v>1.4545454545454546</v>
      </c>
      <c r="Z44" s="105">
        <f t="shared" si="69"/>
        <v>1.3232189973614776</v>
      </c>
      <c r="AA44" s="105">
        <f t="shared" si="69"/>
        <v>0</v>
      </c>
      <c r="AB44" s="105">
        <f t="shared" si="69"/>
        <v>0</v>
      </c>
      <c r="AC44" s="105">
        <f t="shared" si="69"/>
        <v>0.90822784810126578</v>
      </c>
      <c r="AD44" s="105">
        <f t="shared" si="69"/>
        <v>4.9122807017543861</v>
      </c>
      <c r="AE44" s="105" t="str">
        <f t="shared" si="69"/>
        <v/>
      </c>
      <c r="AF44" s="105" t="str">
        <f t="shared" si="69"/>
        <v/>
      </c>
      <c r="AG44" s="105">
        <v>4.5</v>
      </c>
      <c r="AH44" s="105">
        <v>2.8472222222222223</v>
      </c>
      <c r="AI44" s="105">
        <v>6.8571428571428568</v>
      </c>
      <c r="AJ44" s="105">
        <v>0.29032258064516131</v>
      </c>
      <c r="AK44" s="105">
        <v>0</v>
      </c>
      <c r="AL44" s="105" t="s">
        <v>119</v>
      </c>
      <c r="AM44" s="105">
        <f t="shared" si="35"/>
        <v>2.0149253731343282</v>
      </c>
      <c r="AN44" s="105">
        <f t="shared" si="35"/>
        <v>0.41666666666666669</v>
      </c>
      <c r="AO44" s="105">
        <f t="shared" si="35"/>
        <v>0.89523809523809528</v>
      </c>
      <c r="AP44" s="105">
        <f t="shared" si="35"/>
        <v>0.27149321266968324</v>
      </c>
      <c r="AQ44" s="105">
        <f t="shared" si="35"/>
        <v>0.16810344827586207</v>
      </c>
      <c r="AR44" s="105">
        <f t="shared" si="35"/>
        <v>0.57250000000000001</v>
      </c>
      <c r="AS44" s="105" t="str">
        <f t="shared" ref="AS44:BD44" si="71">IFERROR(AS37/AS9,"")</f>
        <v/>
      </c>
      <c r="AT44" s="105" t="str">
        <f t="shared" si="71"/>
        <v/>
      </c>
      <c r="AU44" s="105">
        <f t="shared" si="71"/>
        <v>0.24691358024691357</v>
      </c>
      <c r="AV44" s="105">
        <f t="shared" si="71"/>
        <v>0.13596491228070176</v>
      </c>
      <c r="AW44" s="105">
        <f t="shared" si="71"/>
        <v>0</v>
      </c>
      <c r="AX44" s="105">
        <f t="shared" si="71"/>
        <v>0.25</v>
      </c>
      <c r="AY44" s="105">
        <f t="shared" si="71"/>
        <v>0</v>
      </c>
      <c r="AZ44" s="105">
        <f t="shared" si="71"/>
        <v>5.7923076923076922</v>
      </c>
      <c r="BA44" s="105">
        <f t="shared" si="71"/>
        <v>0.16145833333333334</v>
      </c>
      <c r="BB44" s="105">
        <f t="shared" si="71"/>
        <v>0.27500000000000002</v>
      </c>
      <c r="BC44" s="105" t="str">
        <f t="shared" si="71"/>
        <v/>
      </c>
      <c r="BD44" s="105" t="str">
        <f t="shared" si="71"/>
        <v/>
      </c>
      <c r="BE44" s="105">
        <f t="shared" ref="BE44:BJ44" si="72">IFERROR(BE37/BE9,"")</f>
        <v>0</v>
      </c>
      <c r="BF44" s="105">
        <f t="shared" si="72"/>
        <v>3.3250000000000002</v>
      </c>
      <c r="BG44" s="105" t="str">
        <f t="shared" si="72"/>
        <v/>
      </c>
      <c r="BH44" s="105" t="str">
        <f t="shared" si="72"/>
        <v/>
      </c>
      <c r="BI44" s="105">
        <f t="shared" si="72"/>
        <v>0.65217391304347827</v>
      </c>
      <c r="BJ44" s="105">
        <f t="shared" si="72"/>
        <v>9.6</v>
      </c>
      <c r="BK44" s="105">
        <f t="shared" ref="BK44:BX44" si="73">IFERROR(BK37/BK9,"")</f>
        <v>0.26250000000000001</v>
      </c>
      <c r="BL44" s="105">
        <f t="shared" si="73"/>
        <v>4</v>
      </c>
      <c r="BM44" s="105">
        <f t="shared" si="73"/>
        <v>64.777777777777771</v>
      </c>
      <c r="BN44" s="105">
        <f t="shared" si="73"/>
        <v>1.5</v>
      </c>
      <c r="BO44" s="105" t="str">
        <f t="shared" si="73"/>
        <v/>
      </c>
      <c r="BP44" s="105" t="str">
        <f t="shared" si="73"/>
        <v/>
      </c>
      <c r="BQ44" s="105">
        <f t="shared" si="73"/>
        <v>5.2666666666666666</v>
      </c>
      <c r="BR44" s="105">
        <f t="shared" si="73"/>
        <v>1.0833333333333333</v>
      </c>
      <c r="BS44" s="105" t="str">
        <f t="shared" si="73"/>
        <v/>
      </c>
      <c r="BT44" s="105">
        <f t="shared" si="73"/>
        <v>1.5625</v>
      </c>
      <c r="BU44" s="105">
        <f t="shared" si="73"/>
        <v>1.3350877192982455</v>
      </c>
      <c r="BV44" s="105">
        <f t="shared" si="73"/>
        <v>1.95</v>
      </c>
      <c r="BW44" s="105">
        <f t="shared" si="73"/>
        <v>1</v>
      </c>
      <c r="BX44" s="105">
        <f t="shared" si="73"/>
        <v>0</v>
      </c>
      <c r="BY44" s="105">
        <f t="shared" ref="BY44:CE44" si="74">IFERROR(BY37/BY9,"")</f>
        <v>0.5</v>
      </c>
      <c r="BZ44" s="105">
        <f t="shared" si="74"/>
        <v>1.6384615384615384</v>
      </c>
      <c r="CA44" s="105">
        <f t="shared" si="74"/>
        <v>0.41526263627353815</v>
      </c>
      <c r="CB44" s="105">
        <f t="shared" si="74"/>
        <v>0</v>
      </c>
      <c r="CC44" s="105" t="str">
        <f t="shared" si="74"/>
        <v/>
      </c>
      <c r="CD44" s="105" t="str">
        <f t="shared" si="74"/>
        <v/>
      </c>
      <c r="CE44" s="105">
        <f t="shared" si="74"/>
        <v>0</v>
      </c>
      <c r="CF44" s="105">
        <f t="shared" ref="CF44:CN44" si="75">IFERROR(CF37/CF9,"")</f>
        <v>8.1521739130434784E-2</v>
      </c>
      <c r="CG44" s="105">
        <f t="shared" si="75"/>
        <v>0.38356164383561642</v>
      </c>
      <c r="CH44" s="105">
        <f t="shared" si="75"/>
        <v>6.5543071161048683E-2</v>
      </c>
      <c r="CI44" s="105">
        <f t="shared" si="75"/>
        <v>0</v>
      </c>
      <c r="CJ44" s="105">
        <f t="shared" si="75"/>
        <v>2.2499999999999999E-2</v>
      </c>
      <c r="CK44" s="105">
        <f t="shared" si="75"/>
        <v>0.45923913043478259</v>
      </c>
      <c r="CL44" s="105">
        <f t="shared" si="75"/>
        <v>0.16666666666666666</v>
      </c>
      <c r="CM44" s="105">
        <f t="shared" si="75"/>
        <v>5.7915057915057917E-2</v>
      </c>
      <c r="CN44" s="105">
        <f t="shared" si="75"/>
        <v>0.41860465116279072</v>
      </c>
      <c r="CO44" s="105">
        <f t="shared" ref="CO44:DK44" si="76">IFERROR(CO37/CO9,"")</f>
        <v>0</v>
      </c>
      <c r="CP44" s="105">
        <f t="shared" si="76"/>
        <v>0.04</v>
      </c>
      <c r="CQ44" s="105">
        <f t="shared" si="76"/>
        <v>0</v>
      </c>
      <c r="CR44" s="105">
        <f t="shared" si="76"/>
        <v>0.21798365122615804</v>
      </c>
      <c r="CS44" s="105">
        <f t="shared" si="76"/>
        <v>0.12646198830409358</v>
      </c>
      <c r="CT44" s="105">
        <f t="shared" si="76"/>
        <v>0.21951219512195122</v>
      </c>
      <c r="CU44" s="105">
        <f t="shared" si="76"/>
        <v>0.93181818181818177</v>
      </c>
      <c r="CV44" s="105">
        <f t="shared" si="76"/>
        <v>0.10869565217391304</v>
      </c>
      <c r="CW44" s="105">
        <f t="shared" si="76"/>
        <v>0</v>
      </c>
      <c r="CX44" s="105">
        <f t="shared" si="76"/>
        <v>0</v>
      </c>
      <c r="CY44" s="105">
        <f t="shared" si="76"/>
        <v>0</v>
      </c>
      <c r="CZ44" s="105">
        <f t="shared" si="76"/>
        <v>0.10638297872340426</v>
      </c>
      <c r="DA44" s="105">
        <f t="shared" si="76"/>
        <v>2.0333333333333332</v>
      </c>
      <c r="DB44" s="105">
        <f t="shared" si="76"/>
        <v>0.84848484848484851</v>
      </c>
      <c r="DC44" s="105">
        <f t="shared" si="76"/>
        <v>0</v>
      </c>
      <c r="DD44" s="105">
        <f t="shared" si="76"/>
        <v>4.3568464730290454E-2</v>
      </c>
      <c r="DE44" s="105">
        <f t="shared" si="76"/>
        <v>0.21666666666666667</v>
      </c>
      <c r="DF44" s="105">
        <f t="shared" si="76"/>
        <v>6.4814814814814811E-2</v>
      </c>
      <c r="DG44" s="105">
        <f t="shared" si="76"/>
        <v>0.27777777777777779</v>
      </c>
      <c r="DH44" s="105">
        <f t="shared" si="76"/>
        <v>0.27777777777777779</v>
      </c>
      <c r="DI44" s="105">
        <f t="shared" si="76"/>
        <v>6.6666666666666666E-2</v>
      </c>
      <c r="DJ44" s="105">
        <f t="shared" si="76"/>
        <v>4.6296296296296294E-2</v>
      </c>
      <c r="DK44" s="105">
        <f t="shared" si="76"/>
        <v>0.22916666666666666</v>
      </c>
      <c r="DL44" s="105">
        <f t="shared" ref="DL44:DM44" si="77">IFERROR(DL37/DL9,"")</f>
        <v>8.9285714285714288E-2</v>
      </c>
      <c r="DM44" s="105">
        <f t="shared" si="77"/>
        <v>0</v>
      </c>
      <c r="DN44" s="105" t="str">
        <f t="shared" ref="DN44:DO44" si="78">IFERROR(DN37/DN9,"")</f>
        <v/>
      </c>
      <c r="DO44" s="105" t="str">
        <f t="shared" si="78"/>
        <v/>
      </c>
      <c r="DP44" s="105">
        <f t="shared" ref="DP44:DQ44" si="79">IFERROR(DP37/DP9,"")</f>
        <v>0.24875621890547264</v>
      </c>
      <c r="DQ44" s="105">
        <f t="shared" si="79"/>
        <v>0</v>
      </c>
      <c r="DR44" s="105" t="str">
        <f t="shared" ref="DR44:DS44" si="80">IFERROR(DR37/DR9,"")</f>
        <v/>
      </c>
      <c r="DS44" s="105">
        <f t="shared" si="80"/>
        <v>1</v>
      </c>
      <c r="DT44" s="105">
        <f t="shared" ref="DT44:DU44" si="81">IFERROR(DT37/DT9,"")</f>
        <v>0.48648648648648651</v>
      </c>
      <c r="DU44" s="105" t="str">
        <f t="shared" si="81"/>
        <v/>
      </c>
      <c r="DV44" s="105" t="str">
        <f t="shared" ref="DV44:DW44" si="82">IFERROR(DV37/DV9,"")</f>
        <v/>
      </c>
      <c r="DW44" s="105">
        <f t="shared" si="82"/>
        <v>0</v>
      </c>
      <c r="DX44" s="105">
        <f t="shared" ref="DX44:DY44" si="83">IFERROR(DX37/DX9,"")</f>
        <v>5.4</v>
      </c>
      <c r="DY44" s="105" t="str">
        <f t="shared" si="83"/>
        <v/>
      </c>
      <c r="DZ44" s="105" t="str">
        <f t="shared" ref="DZ44" si="84">IFERROR(DZ37/DZ9,"")</f>
        <v/>
      </c>
      <c r="EA44" s="64">
        <f t="shared" ca="1" si="50"/>
        <v>0.5557029177718833</v>
      </c>
    </row>
    <row r="45" spans="1:133" ht="15" x14ac:dyDescent="0.2">
      <c r="A45" s="184"/>
      <c r="B45" s="74" t="s">
        <v>76</v>
      </c>
      <c r="C45" s="105">
        <f t="shared" ref="C45:H45" si="85">IFERROR(C38/C10,"")</f>
        <v>0.26060334528076462</v>
      </c>
      <c r="D45" s="105">
        <f t="shared" si="85"/>
        <v>0.13122206227744526</v>
      </c>
      <c r="E45" s="105">
        <f t="shared" si="85"/>
        <v>0.11822660098522167</v>
      </c>
      <c r="F45" s="105">
        <f t="shared" si="85"/>
        <v>0.82545931758530189</v>
      </c>
      <c r="G45" s="105">
        <f t="shared" si="85"/>
        <v>8.3333333333333329E-2</v>
      </c>
      <c r="H45" s="105">
        <f t="shared" si="85"/>
        <v>0.71126279863481223</v>
      </c>
      <c r="I45" s="105">
        <f t="shared" ref="I45:AF45" si="86">IFERROR(I38/I10,"")</f>
        <v>4.4536082474226801E-2</v>
      </c>
      <c r="J45" s="105">
        <f t="shared" si="86"/>
        <v>0.25647058823529412</v>
      </c>
      <c r="K45" s="105">
        <f t="shared" si="86"/>
        <v>0.67232597623089985</v>
      </c>
      <c r="L45" s="105">
        <f t="shared" si="86"/>
        <v>0.55771195097037796</v>
      </c>
      <c r="M45" s="105">
        <f t="shared" si="86"/>
        <v>0.25072324011571839</v>
      </c>
      <c r="N45" s="105">
        <f t="shared" si="86"/>
        <v>0.14745222929936305</v>
      </c>
      <c r="O45" s="105">
        <f t="shared" ref="O45:T45" si="87">IFERROR(O38/O10,"")</f>
        <v>0.66460963066853673</v>
      </c>
      <c r="P45" s="105">
        <f t="shared" si="87"/>
        <v>6.4531480512063963E-2</v>
      </c>
      <c r="Q45" s="105">
        <f t="shared" si="87"/>
        <v>7.3972602739726029E-2</v>
      </c>
      <c r="R45" s="105">
        <f t="shared" si="87"/>
        <v>0.2022151253652239</v>
      </c>
      <c r="S45" s="105">
        <f t="shared" si="87"/>
        <v>1.080392156862745</v>
      </c>
      <c r="T45" s="105">
        <f t="shared" si="87"/>
        <v>0.45454545454545453</v>
      </c>
      <c r="U45" s="105">
        <f t="shared" si="86"/>
        <v>8.9449541284403675E-2</v>
      </c>
      <c r="V45" s="105">
        <f t="shared" si="86"/>
        <v>0.32706766917293234</v>
      </c>
      <c r="W45" s="105">
        <f t="shared" si="86"/>
        <v>0.30582524271844658</v>
      </c>
      <c r="X45" s="105">
        <f t="shared" si="86"/>
        <v>0.53668941979522189</v>
      </c>
      <c r="Y45" s="105">
        <f t="shared" si="86"/>
        <v>0.25121951219512195</v>
      </c>
      <c r="Z45" s="105">
        <f t="shared" si="86"/>
        <v>0.22388059701492538</v>
      </c>
      <c r="AA45" s="105">
        <f t="shared" si="86"/>
        <v>0.25799373040752349</v>
      </c>
      <c r="AB45" s="105">
        <f t="shared" si="86"/>
        <v>0.31188118811881188</v>
      </c>
      <c r="AC45" s="105">
        <f t="shared" si="86"/>
        <v>0.51104100946372244</v>
      </c>
      <c r="AD45" s="105">
        <f t="shared" si="86"/>
        <v>0.2863891349276646</v>
      </c>
      <c r="AE45" s="105">
        <f t="shared" si="86"/>
        <v>0.451568894952251</v>
      </c>
      <c r="AF45" s="105">
        <f t="shared" si="86"/>
        <v>0.13333333333333333</v>
      </c>
      <c r="AG45" s="105">
        <v>5.0420168067226892E-2</v>
      </c>
      <c r="AH45" s="105">
        <v>0.41837428377197244</v>
      </c>
      <c r="AI45" s="105">
        <v>3.0471891091204063E-2</v>
      </c>
      <c r="AJ45" s="105">
        <v>0.12108046845485455</v>
      </c>
      <c r="AK45" s="105">
        <v>0.14550353654429102</v>
      </c>
      <c r="AL45" s="105">
        <v>0.31017489612522947</v>
      </c>
      <c r="AM45" s="105">
        <f t="shared" si="35"/>
        <v>0.15684295518772709</v>
      </c>
      <c r="AN45" s="105">
        <f t="shared" si="35"/>
        <v>4.9252418645558488E-2</v>
      </c>
      <c r="AO45" s="105">
        <f t="shared" si="35"/>
        <v>4.9769585253456219E-2</v>
      </c>
      <c r="AP45" s="105">
        <f t="shared" si="35"/>
        <v>0.16812906878007358</v>
      </c>
      <c r="AQ45" s="105">
        <f t="shared" si="35"/>
        <v>7.3980203445559473E-2</v>
      </c>
      <c r="AR45" s="105">
        <f t="shared" si="35"/>
        <v>0</v>
      </c>
      <c r="AS45" s="105">
        <f t="shared" ref="AS45:BD45" si="88">IFERROR(AS38/AS10,"")</f>
        <v>0.21802325581395349</v>
      </c>
      <c r="AT45" s="105">
        <f t="shared" si="88"/>
        <v>0.12989690721649486</v>
      </c>
      <c r="AU45" s="105">
        <f t="shared" si="88"/>
        <v>0.11789038262668046</v>
      </c>
      <c r="AV45" s="105">
        <f t="shared" si="88"/>
        <v>0.4461942257217848</v>
      </c>
      <c r="AW45" s="105">
        <f t="shared" si="88"/>
        <v>2.9197080291970802E-2</v>
      </c>
      <c r="AX45" s="105">
        <f t="shared" si="88"/>
        <v>6.6712049012933969E-2</v>
      </c>
      <c r="AY45" s="105">
        <f t="shared" si="88"/>
        <v>0.25274725274725274</v>
      </c>
      <c r="AZ45" s="105">
        <f t="shared" si="88"/>
        <v>0.2652482269503546</v>
      </c>
      <c r="BA45" s="105">
        <f t="shared" si="88"/>
        <v>0</v>
      </c>
      <c r="BB45" s="105">
        <f t="shared" si="88"/>
        <v>0</v>
      </c>
      <c r="BC45" s="105">
        <f t="shared" si="88"/>
        <v>0</v>
      </c>
      <c r="BD45" s="105">
        <f t="shared" si="88"/>
        <v>7.28744939271255E-2</v>
      </c>
      <c r="BE45" s="105">
        <f t="shared" ref="BE45:BJ45" si="89">IFERROR(BE38/BE10,"")</f>
        <v>0.23195876288659795</v>
      </c>
      <c r="BF45" s="105">
        <f t="shared" si="89"/>
        <v>0.15841584158415842</v>
      </c>
      <c r="BG45" s="105">
        <f t="shared" si="89"/>
        <v>3.6764705882352942E-2</v>
      </c>
      <c r="BH45" s="105">
        <f t="shared" si="89"/>
        <v>0.12980769230769232</v>
      </c>
      <c r="BI45" s="105">
        <f t="shared" si="89"/>
        <v>0.16981132075471697</v>
      </c>
      <c r="BJ45" s="105">
        <f t="shared" si="89"/>
        <v>0.51590489631961789</v>
      </c>
      <c r="BK45" s="105">
        <f t="shared" ref="BK45:BX45" si="90">IFERROR(BK38/BK10,"")</f>
        <v>0.5262180974477958</v>
      </c>
      <c r="BL45" s="105">
        <f t="shared" si="90"/>
        <v>0.27040454222853089</v>
      </c>
      <c r="BM45" s="105">
        <f t="shared" si="90"/>
        <v>0.10045402951191827</v>
      </c>
      <c r="BN45" s="105">
        <f t="shared" si="90"/>
        <v>0</v>
      </c>
      <c r="BO45" s="105">
        <f t="shared" si="90"/>
        <v>0</v>
      </c>
      <c r="BP45" s="105">
        <f t="shared" si="90"/>
        <v>0</v>
      </c>
      <c r="BQ45" s="105">
        <f t="shared" si="90"/>
        <v>0.16589861751152074</v>
      </c>
      <c r="BR45" s="105">
        <f t="shared" si="90"/>
        <v>0</v>
      </c>
      <c r="BS45" s="105">
        <f t="shared" si="90"/>
        <v>9.5518867924528308E-2</v>
      </c>
      <c r="BT45" s="105">
        <f t="shared" si="90"/>
        <v>0.49090909090909091</v>
      </c>
      <c r="BU45" s="105">
        <f t="shared" si="90"/>
        <v>0</v>
      </c>
      <c r="BV45" s="105">
        <f t="shared" si="90"/>
        <v>0.9</v>
      </c>
      <c r="BW45" s="105">
        <f t="shared" si="90"/>
        <v>1.75</v>
      </c>
      <c r="BX45" s="105">
        <f t="shared" si="90"/>
        <v>0.22222222222222221</v>
      </c>
      <c r="BY45" s="105">
        <f t="shared" ref="BY45:CE45" si="91">IFERROR(BY38/BY10,"")</f>
        <v>0.15384615384615385</v>
      </c>
      <c r="BZ45" s="105">
        <f t="shared" si="91"/>
        <v>0</v>
      </c>
      <c r="CA45" s="105">
        <f t="shared" si="91"/>
        <v>0</v>
      </c>
      <c r="CB45" s="105">
        <f t="shared" si="91"/>
        <v>0.8</v>
      </c>
      <c r="CC45" s="105">
        <f t="shared" si="91"/>
        <v>0.8</v>
      </c>
      <c r="CD45" s="105">
        <f t="shared" si="91"/>
        <v>0.7078651685393258</v>
      </c>
      <c r="CE45" s="105">
        <f t="shared" si="91"/>
        <v>0.75</v>
      </c>
      <c r="CF45" s="105">
        <f t="shared" ref="CF45:CN45" si="92">IFERROR(CF38/CF10,"")</f>
        <v>6.6666666666666666E-2</v>
      </c>
      <c r="CG45" s="105">
        <f t="shared" si="92"/>
        <v>0</v>
      </c>
      <c r="CH45" s="105">
        <f t="shared" si="92"/>
        <v>1</v>
      </c>
      <c r="CI45" s="105">
        <f t="shared" si="92"/>
        <v>1.1743264659270998</v>
      </c>
      <c r="CJ45" s="105">
        <f t="shared" si="92"/>
        <v>0.88888888888888884</v>
      </c>
      <c r="CK45" s="105">
        <f t="shared" si="92"/>
        <v>0.20532319391634982</v>
      </c>
      <c r="CL45" s="105">
        <f t="shared" si="92"/>
        <v>0.2857142857142857</v>
      </c>
      <c r="CM45" s="105">
        <f t="shared" si="92"/>
        <v>0.2</v>
      </c>
      <c r="CN45" s="105">
        <f t="shared" si="92"/>
        <v>0</v>
      </c>
      <c r="CO45" s="105">
        <f t="shared" ref="CO45:DK45" si="93">IFERROR(CO38/CO10,"")</f>
        <v>0.84563758389261745</v>
      </c>
      <c r="CP45" s="105">
        <f t="shared" si="93"/>
        <v>0.63377192982456143</v>
      </c>
      <c r="CQ45" s="105">
        <f t="shared" si="93"/>
        <v>2.7804878048780486</v>
      </c>
      <c r="CR45" s="105">
        <f t="shared" si="93"/>
        <v>0.3</v>
      </c>
      <c r="CS45" s="105">
        <f t="shared" si="93"/>
        <v>0.24258760107816713</v>
      </c>
      <c r="CT45" s="105">
        <f t="shared" si="93"/>
        <v>0.13461538461538461</v>
      </c>
      <c r="CU45" s="105">
        <f t="shared" si="93"/>
        <v>0.28915662650602408</v>
      </c>
      <c r="CV45" s="105">
        <f t="shared" si="93"/>
        <v>0.33143183114660579</v>
      </c>
      <c r="CW45" s="105">
        <f t="shared" si="93"/>
        <v>0.24657534246575341</v>
      </c>
      <c r="CX45" s="105" t="str">
        <f t="shared" si="93"/>
        <v/>
      </c>
      <c r="CY45" s="105">
        <f t="shared" si="93"/>
        <v>0.36054421768707484</v>
      </c>
      <c r="CZ45" s="105">
        <f t="shared" si="93"/>
        <v>0.1</v>
      </c>
      <c r="DA45" s="105">
        <f t="shared" si="93"/>
        <v>2.08</v>
      </c>
      <c r="DB45" s="105">
        <f t="shared" si="93"/>
        <v>0.81382978723404253</v>
      </c>
      <c r="DC45" s="105">
        <f t="shared" si="93"/>
        <v>0.6171428571428571</v>
      </c>
      <c r="DD45" s="105">
        <f t="shared" si="93"/>
        <v>0.59752747252747251</v>
      </c>
      <c r="DE45" s="105">
        <f t="shared" si="93"/>
        <v>0.13688212927756654</v>
      </c>
      <c r="DF45" s="105">
        <f t="shared" si="93"/>
        <v>0.39560439560439559</v>
      </c>
      <c r="DG45" s="105">
        <f t="shared" si="93"/>
        <v>0.726962457337884</v>
      </c>
      <c r="DH45" s="105">
        <f t="shared" si="93"/>
        <v>0.726962457337884</v>
      </c>
      <c r="DI45" s="105">
        <f t="shared" si="93"/>
        <v>0.36486486486486486</v>
      </c>
      <c r="DJ45" s="105">
        <f t="shared" si="93"/>
        <v>0</v>
      </c>
      <c r="DK45" s="105">
        <f t="shared" si="93"/>
        <v>0.95324971493728616</v>
      </c>
      <c r="DL45" s="105">
        <f t="shared" ref="DL45:DM45" si="94">IFERROR(DL38/DL10,"")</f>
        <v>0.8</v>
      </c>
      <c r="DM45" s="105">
        <f t="shared" si="94"/>
        <v>0.59237875288683606</v>
      </c>
      <c r="DN45" s="105">
        <f t="shared" ref="DN45:DO45" si="95">IFERROR(DN38/DN10,"")</f>
        <v>0.8571428571428571</v>
      </c>
      <c r="DO45" s="105">
        <f t="shared" si="95"/>
        <v>2.408450704225352</v>
      </c>
      <c r="DP45" s="105">
        <f t="shared" ref="DP45:DQ45" si="96">IFERROR(DP38/DP10,"")</f>
        <v>1.16793893129771</v>
      </c>
      <c r="DQ45" s="105">
        <f t="shared" si="96"/>
        <v>14.876712328767123</v>
      </c>
      <c r="DR45" s="105">
        <f t="shared" ref="DR45:DS45" si="97">IFERROR(DR38/DR10,"")</f>
        <v>1.3102941176470588</v>
      </c>
      <c r="DS45" s="105">
        <f t="shared" si="97"/>
        <v>1.1451831750339212</v>
      </c>
      <c r="DT45" s="105">
        <f t="shared" ref="DT45:DU45" si="98">IFERROR(DT38/DT10,"")</f>
        <v>1.9393939393939394</v>
      </c>
      <c r="DU45" s="105">
        <f t="shared" si="98"/>
        <v>2.9659090909090908</v>
      </c>
      <c r="DV45" s="105">
        <f t="shared" ref="DV45:DW45" si="99">IFERROR(DV38/DV10,"")</f>
        <v>0</v>
      </c>
      <c r="DW45" s="105">
        <f t="shared" si="99"/>
        <v>1.3170731707317074</v>
      </c>
      <c r="DX45" s="105">
        <f t="shared" ref="DX45:DY45" si="100">IFERROR(DX38/DX10,"")</f>
        <v>4.2372881355932202E-2</v>
      </c>
      <c r="DY45" s="105">
        <f t="shared" si="100"/>
        <v>0.51483050847457623</v>
      </c>
      <c r="DZ45" s="105" t="str">
        <f t="shared" ref="DZ45" si="101">IFERROR(DZ38/DZ10,"")</f>
        <v/>
      </c>
      <c r="EA45" s="64">
        <f t="shared" ca="1" si="50"/>
        <v>3.1711644890740001</v>
      </c>
    </row>
    <row r="46" spans="1:133" ht="15" x14ac:dyDescent="0.2">
      <c r="A46" s="184"/>
      <c r="B46" s="67" t="s">
        <v>77</v>
      </c>
      <c r="C46" s="105">
        <f t="shared" ref="C46:H46" si="102">IFERROR(C39/C11,"")</f>
        <v>9.5587963817611227E-2</v>
      </c>
      <c r="D46" s="105">
        <f t="shared" si="102"/>
        <v>0.14404371584699455</v>
      </c>
      <c r="E46" s="105">
        <f t="shared" si="102"/>
        <v>0.11525609609815446</v>
      </c>
      <c r="F46" s="105">
        <f t="shared" si="102"/>
        <v>9.7946209463576919E-2</v>
      </c>
      <c r="G46" s="105">
        <f t="shared" si="102"/>
        <v>0.11457601222307105</v>
      </c>
      <c r="H46" s="105">
        <f t="shared" si="102"/>
        <v>0.19043510149491985</v>
      </c>
      <c r="I46" s="105">
        <f t="shared" ref="I46:AF46" si="103">IFERROR(I39/I11,"")</f>
        <v>0.11361463880923119</v>
      </c>
      <c r="J46" s="105">
        <f t="shared" si="103"/>
        <v>6.6286018677275987E-2</v>
      </c>
      <c r="K46" s="105">
        <f t="shared" si="103"/>
        <v>0.10145008262314562</v>
      </c>
      <c r="L46" s="105">
        <f t="shared" si="103"/>
        <v>7.4781364009286574E-2</v>
      </c>
      <c r="M46" s="105">
        <f t="shared" si="103"/>
        <v>0.13351979489228516</v>
      </c>
      <c r="N46" s="105">
        <f t="shared" si="103"/>
        <v>0.16565248454090808</v>
      </c>
      <c r="O46" s="105">
        <f t="shared" ref="O46:T46" si="104">IFERROR(O39/O11,"")</f>
        <v>0.12007036764869619</v>
      </c>
      <c r="P46" s="105">
        <f t="shared" si="104"/>
        <v>0.13257808824061673</v>
      </c>
      <c r="Q46" s="105">
        <f t="shared" si="104"/>
        <v>0.11501520849877883</v>
      </c>
      <c r="R46" s="105">
        <f t="shared" si="104"/>
        <v>6.5247783680652649E-2</v>
      </c>
      <c r="S46" s="105">
        <f t="shared" si="104"/>
        <v>9.3429850929390837E-2</v>
      </c>
      <c r="T46" s="105">
        <f t="shared" si="104"/>
        <v>0.12556491269983475</v>
      </c>
      <c r="U46" s="105">
        <f t="shared" si="103"/>
        <v>0.17482588893654391</v>
      </c>
      <c r="V46" s="105">
        <f t="shared" si="103"/>
        <v>0.10374977612061807</v>
      </c>
      <c r="W46" s="105">
        <f t="shared" si="103"/>
        <v>6.8569123726933551E-2</v>
      </c>
      <c r="X46" s="105">
        <f t="shared" si="103"/>
        <v>0.17708785505331698</v>
      </c>
      <c r="Y46" s="105">
        <f t="shared" si="103"/>
        <v>0.14842128668840796</v>
      </c>
      <c r="Z46" s="105">
        <f t="shared" si="103"/>
        <v>0.12558264267562286</v>
      </c>
      <c r="AA46" s="105">
        <f t="shared" si="103"/>
        <v>0.14331977471839799</v>
      </c>
      <c r="AB46" s="105">
        <f t="shared" si="103"/>
        <v>0.13097571243993439</v>
      </c>
      <c r="AC46" s="105">
        <f t="shared" si="103"/>
        <v>0.11527427627575415</v>
      </c>
      <c r="AD46" s="105">
        <f t="shared" si="103"/>
        <v>0.14773613074555086</v>
      </c>
      <c r="AE46" s="105">
        <f t="shared" si="103"/>
        <v>0.12629453921469669</v>
      </c>
      <c r="AF46" s="105">
        <f t="shared" si="103"/>
        <v>0.11130214303080824</v>
      </c>
      <c r="AG46" s="105">
        <v>0.10428922712982849</v>
      </c>
      <c r="AH46" s="105">
        <v>0.13472769574094298</v>
      </c>
      <c r="AI46" s="105">
        <v>0.14817986211741976</v>
      </c>
      <c r="AJ46" s="105">
        <v>0.10123902249921722</v>
      </c>
      <c r="AK46" s="105">
        <v>0.17285446733502258</v>
      </c>
      <c r="AL46" s="105">
        <v>0.14829990041257646</v>
      </c>
      <c r="AM46" s="105">
        <f t="shared" si="35"/>
        <v>9.7204347758671483E-2</v>
      </c>
      <c r="AN46" s="105">
        <f t="shared" si="35"/>
        <v>0.10408401736897532</v>
      </c>
      <c r="AO46" s="105">
        <f t="shared" si="35"/>
        <v>0.15220418451342252</v>
      </c>
      <c r="AP46" s="105">
        <f t="shared" si="35"/>
        <v>0.11952164948453609</v>
      </c>
      <c r="AQ46" s="105">
        <f t="shared" si="35"/>
        <v>0.1318833103126924</v>
      </c>
      <c r="AR46" s="105">
        <f t="shared" si="35"/>
        <v>9.6199945802847436E-2</v>
      </c>
      <c r="AS46" s="105">
        <f t="shared" ref="AS46:BD46" si="105">IFERROR(AS39/AS11,"")</f>
        <v>9.5235127949484882E-2</v>
      </c>
      <c r="AT46" s="105">
        <f t="shared" si="105"/>
        <v>0.11179239589619795</v>
      </c>
      <c r="AU46" s="105">
        <f t="shared" si="105"/>
        <v>8.491743810802535E-2</v>
      </c>
      <c r="AV46" s="105">
        <f t="shared" si="105"/>
        <v>0.17561200923787529</v>
      </c>
      <c r="AW46" s="105">
        <f t="shared" si="105"/>
        <v>0.10367659230104284</v>
      </c>
      <c r="AX46" s="105">
        <f t="shared" si="105"/>
        <v>0.11259483577906283</v>
      </c>
      <c r="AY46" s="105">
        <f t="shared" si="105"/>
        <v>0.16133065585571932</v>
      </c>
      <c r="AZ46" s="105">
        <f t="shared" si="105"/>
        <v>0.20064479423478096</v>
      </c>
      <c r="BA46" s="105">
        <f t="shared" si="105"/>
        <v>0.16538081423151721</v>
      </c>
      <c r="BB46" s="105">
        <f t="shared" si="105"/>
        <v>0.10747554973490209</v>
      </c>
      <c r="BC46" s="105">
        <f t="shared" si="105"/>
        <v>0.30117843362185837</v>
      </c>
      <c r="BD46" s="105">
        <f t="shared" si="105"/>
        <v>0.1973275105024565</v>
      </c>
      <c r="BE46" s="105">
        <f t="shared" ref="BE46:BJ46" si="106">IFERROR(BE39/BE11,"")</f>
        <v>0.13565855897200552</v>
      </c>
      <c r="BF46" s="105">
        <f t="shared" si="106"/>
        <v>0.17823975234842016</v>
      </c>
      <c r="BG46" s="105">
        <f t="shared" si="106"/>
        <v>8.7561117839680611E-2</v>
      </c>
      <c r="BH46" s="105">
        <f t="shared" si="106"/>
        <v>0.13216592449953865</v>
      </c>
      <c r="BI46" s="105">
        <f t="shared" si="106"/>
        <v>8.6960443009433785E-2</v>
      </c>
      <c r="BJ46" s="105">
        <f t="shared" si="106"/>
        <v>0.25545080775779727</v>
      </c>
      <c r="BK46" s="105">
        <f t="shared" ref="BK46:BX46" si="107">IFERROR(BK39/BK11,"")</f>
        <v>0.34429377529616828</v>
      </c>
      <c r="BL46" s="105">
        <f t="shared" si="107"/>
        <v>0.34866460500421703</v>
      </c>
      <c r="BM46" s="105">
        <f t="shared" si="107"/>
        <v>0.20752455161602656</v>
      </c>
      <c r="BN46" s="105">
        <f t="shared" si="107"/>
        <v>0.25155624722098713</v>
      </c>
      <c r="BO46" s="105">
        <f t="shared" si="107"/>
        <v>0.38672748004561003</v>
      </c>
      <c r="BP46" s="105">
        <f t="shared" si="107"/>
        <v>0.28285951285725058</v>
      </c>
      <c r="BQ46" s="105">
        <f t="shared" si="107"/>
        <v>0.17576299830997116</v>
      </c>
      <c r="BR46" s="105">
        <f t="shared" si="107"/>
        <v>0.25787273319578674</v>
      </c>
      <c r="BS46" s="105">
        <f t="shared" si="107"/>
        <v>0.21684896879208107</v>
      </c>
      <c r="BT46" s="105">
        <f t="shared" si="107"/>
        <v>0.30536554753686851</v>
      </c>
      <c r="BU46" s="105">
        <f t="shared" si="107"/>
        <v>0.21473742095133352</v>
      </c>
      <c r="BV46" s="105">
        <f t="shared" si="107"/>
        <v>0.22583657194771109</v>
      </c>
      <c r="BW46" s="105">
        <f t="shared" si="107"/>
        <v>0.24870422439784545</v>
      </c>
      <c r="BX46" s="105">
        <f t="shared" si="107"/>
        <v>0.21672912462765445</v>
      </c>
      <c r="BY46" s="105">
        <f t="shared" ref="BY46:CE46" si="108">IFERROR(BY39/BY11,"")</f>
        <v>0.29170310604564559</v>
      </c>
      <c r="BZ46" s="105">
        <f t="shared" si="108"/>
        <v>0.14372873116188625</v>
      </c>
      <c r="CA46" s="105">
        <f t="shared" si="108"/>
        <v>0.20112306033942493</v>
      </c>
      <c r="CB46" s="105">
        <f t="shared" si="108"/>
        <v>0.25916897506925207</v>
      </c>
      <c r="CC46" s="105">
        <f t="shared" si="108"/>
        <v>0.22060640623514874</v>
      </c>
      <c r="CD46" s="105">
        <f t="shared" si="108"/>
        <v>0.37799754619474291</v>
      </c>
      <c r="CE46" s="105">
        <f t="shared" si="108"/>
        <v>0.11580593140339836</v>
      </c>
      <c r="CF46" s="105">
        <f t="shared" ref="CF46:CN46" si="109">IFERROR(CF39/CF11,"")</f>
        <v>0.37304569549755084</v>
      </c>
      <c r="CG46" s="105">
        <f t="shared" si="109"/>
        <v>0.29311193977344685</v>
      </c>
      <c r="CH46" s="105">
        <f t="shared" si="109"/>
        <v>0.26292440553649593</v>
      </c>
      <c r="CI46" s="105">
        <f t="shared" si="109"/>
        <v>0.31968584599624383</v>
      </c>
      <c r="CJ46" s="105">
        <f t="shared" si="109"/>
        <v>0.28546186315892802</v>
      </c>
      <c r="CK46" s="105">
        <f t="shared" si="109"/>
        <v>0.4160596908864807</v>
      </c>
      <c r="CL46" s="105">
        <f t="shared" si="109"/>
        <v>0.54763438196680703</v>
      </c>
      <c r="CM46" s="105">
        <f t="shared" si="109"/>
        <v>0.22218774681259168</v>
      </c>
      <c r="CN46" s="105">
        <f t="shared" si="109"/>
        <v>0.41274990303585912</v>
      </c>
      <c r="CO46" s="105">
        <f t="shared" ref="CO46:DK46" si="110">IFERROR(CO39/CO11,"")</f>
        <v>0.22724907305015288</v>
      </c>
      <c r="CP46" s="105">
        <f t="shared" si="110"/>
        <v>0.3452942457006023</v>
      </c>
      <c r="CQ46" s="105">
        <f t="shared" si="110"/>
        <v>0.44233237577165208</v>
      </c>
      <c r="CR46" s="105">
        <f t="shared" si="110"/>
        <v>0.38682893198645124</v>
      </c>
      <c r="CS46" s="105">
        <f t="shared" si="110"/>
        <v>0.37210631609031153</v>
      </c>
      <c r="CT46" s="105">
        <f t="shared" si="110"/>
        <v>0.25226698806244263</v>
      </c>
      <c r="CU46" s="105">
        <f t="shared" si="110"/>
        <v>0.31400312030849842</v>
      </c>
      <c r="CV46" s="105">
        <f t="shared" si="110"/>
        <v>0.36267221028152635</v>
      </c>
      <c r="CW46" s="105">
        <f t="shared" si="110"/>
        <v>0.35774878206656902</v>
      </c>
      <c r="CX46" s="105">
        <f t="shared" si="110"/>
        <v>0.41034604832286042</v>
      </c>
      <c r="CY46" s="105">
        <f t="shared" si="110"/>
        <v>0.32805099639569868</v>
      </c>
      <c r="CZ46" s="105">
        <f t="shared" si="110"/>
        <v>0.42478770723817227</v>
      </c>
      <c r="DA46" s="105">
        <f t="shared" si="110"/>
        <v>0.66195290956657005</v>
      </c>
      <c r="DB46" s="105">
        <f t="shared" si="110"/>
        <v>0.98923070322220796</v>
      </c>
      <c r="DC46" s="105">
        <f t="shared" si="110"/>
        <v>0.42225055484723995</v>
      </c>
      <c r="DD46" s="105">
        <f t="shared" si="110"/>
        <v>0.30113360020951024</v>
      </c>
      <c r="DE46" s="105">
        <f t="shared" si="110"/>
        <v>0.43877828229906468</v>
      </c>
      <c r="DF46" s="105">
        <f t="shared" si="110"/>
        <v>0.33184578020643596</v>
      </c>
      <c r="DG46" s="105">
        <f t="shared" si="110"/>
        <v>0.32210202947808753</v>
      </c>
      <c r="DH46" s="105">
        <f t="shared" si="110"/>
        <v>0.31678202427525326</v>
      </c>
      <c r="DI46" s="105">
        <f t="shared" si="110"/>
        <v>0.27737114585192929</v>
      </c>
      <c r="DJ46" s="105">
        <f t="shared" si="110"/>
        <v>0.3565944507791714</v>
      </c>
      <c r="DK46" s="105">
        <f t="shared" si="110"/>
        <v>0.55021358800642128</v>
      </c>
      <c r="DL46" s="105">
        <f t="shared" ref="DL46:DM46" si="111">IFERROR(DL39/DL11,"")</f>
        <v>0.78820722563053847</v>
      </c>
      <c r="DM46" s="105">
        <f t="shared" si="111"/>
        <v>0.73857783684997513</v>
      </c>
      <c r="DN46" s="105">
        <f t="shared" ref="DN46:DO46" si="112">IFERROR(DN39/DN11,"")</f>
        <v>0.69063399611702481</v>
      </c>
      <c r="DO46" s="105">
        <f t="shared" si="112"/>
        <v>0.73923251606943541</v>
      </c>
      <c r="DP46" s="105">
        <f t="shared" ref="DP46:DQ46" si="113">IFERROR(DP39/DP11,"")</f>
        <v>0.90926734594856862</v>
      </c>
      <c r="DQ46" s="105">
        <f t="shared" si="113"/>
        <v>2.9507092198581559</v>
      </c>
      <c r="DR46" s="105">
        <f t="shared" ref="DR46:DS46" si="114">IFERROR(DR39/DR11,"")</f>
        <v>1.5837948717948718</v>
      </c>
      <c r="DS46" s="105">
        <f t="shared" si="114"/>
        <v>2.3186388244392884</v>
      </c>
      <c r="DT46" s="105">
        <f t="shared" ref="DT46:DU46" si="115">IFERROR(DT39/DT11,"")</f>
        <v>3.6409463429720117</v>
      </c>
      <c r="DU46" s="105">
        <f t="shared" si="115"/>
        <v>1.8943717939455242</v>
      </c>
      <c r="DV46" s="105">
        <f t="shared" ref="DV46:DW46" si="116">IFERROR(DV39/DV11,"")</f>
        <v>1.9982325910215624</v>
      </c>
      <c r="DW46" s="105">
        <f t="shared" si="116"/>
        <v>1.5914389571321133</v>
      </c>
      <c r="DX46" s="105">
        <f t="shared" ref="DX46:DY46" si="117">IFERROR(DX39/DX11,"")</f>
        <v>2.1089092560482205</v>
      </c>
      <c r="DY46" s="105">
        <f t="shared" si="117"/>
        <v>2.5571681808109905</v>
      </c>
      <c r="DZ46" s="105">
        <f t="shared" ref="DZ46" si="118">IFERROR(DZ39/DZ11,"")</f>
        <v>8.286259541984732</v>
      </c>
      <c r="EA46" s="64">
        <f t="shared" ca="1" si="50"/>
        <v>1.8310396923499519</v>
      </c>
    </row>
    <row r="47" spans="1:133" ht="20.25" customHeight="1" x14ac:dyDescent="0.2">
      <c r="A47" s="184"/>
      <c r="B47" s="72" t="s">
        <v>25</v>
      </c>
      <c r="C47" s="64">
        <f t="shared" ref="C47:H47" si="119">IFERROR(C40/C12,"")</f>
        <v>0.19711971197119713</v>
      </c>
      <c r="D47" s="64">
        <f t="shared" si="119"/>
        <v>0.22885411408379605</v>
      </c>
      <c r="E47" s="64">
        <f t="shared" si="119"/>
        <v>0.18614718614718614</v>
      </c>
      <c r="F47" s="64">
        <f t="shared" si="119"/>
        <v>0.22020647489225217</v>
      </c>
      <c r="G47" s="64">
        <f t="shared" si="119"/>
        <v>0.20852263258193307</v>
      </c>
      <c r="H47" s="64">
        <f t="shared" si="119"/>
        <v>0.33350541186997745</v>
      </c>
      <c r="I47" s="64">
        <f t="shared" ref="I47:AF47" si="120">IFERROR(I40/I12,"")</f>
        <v>0.22378953433339507</v>
      </c>
      <c r="J47" s="64">
        <f t="shared" si="120"/>
        <v>0.21011431961675034</v>
      </c>
      <c r="K47" s="64">
        <f t="shared" si="120"/>
        <v>0.24771915521391413</v>
      </c>
      <c r="L47" s="64">
        <f t="shared" si="120"/>
        <v>0.25020549553781118</v>
      </c>
      <c r="M47" s="64">
        <f t="shared" si="120"/>
        <v>0.21442105263157896</v>
      </c>
      <c r="N47" s="64">
        <f t="shared" si="120"/>
        <v>0.22649845677623706</v>
      </c>
      <c r="O47" s="64">
        <f t="shared" ref="O47:T47" si="121">IFERROR(O40/O12,"")</f>
        <v>0.31856155333020281</v>
      </c>
      <c r="P47" s="64">
        <f t="shared" si="121"/>
        <v>0.20298378872595563</v>
      </c>
      <c r="Q47" s="64">
        <f t="shared" si="121"/>
        <v>0.21847265676640373</v>
      </c>
      <c r="R47" s="64">
        <f t="shared" si="121"/>
        <v>0.17719227674979887</v>
      </c>
      <c r="S47" s="64">
        <f t="shared" si="121"/>
        <v>0.24350413512449132</v>
      </c>
      <c r="T47" s="64">
        <f t="shared" si="121"/>
        <v>0.23020458372404892</v>
      </c>
      <c r="U47" s="64">
        <f t="shared" si="120"/>
        <v>0.24196135872218735</v>
      </c>
      <c r="V47" s="64">
        <f t="shared" si="120"/>
        <v>0.26104461371055493</v>
      </c>
      <c r="W47" s="64">
        <f t="shared" si="120"/>
        <v>0.18278818963444651</v>
      </c>
      <c r="X47" s="64">
        <f t="shared" si="120"/>
        <v>0.26261521459251919</v>
      </c>
      <c r="Y47" s="64">
        <f t="shared" si="120"/>
        <v>0.24922862546033642</v>
      </c>
      <c r="Z47" s="64">
        <f t="shared" si="120"/>
        <v>0.27550933846088593</v>
      </c>
      <c r="AA47" s="64">
        <f t="shared" si="120"/>
        <v>0.1891362730659274</v>
      </c>
      <c r="AB47" s="64">
        <f t="shared" si="120"/>
        <v>0.18704982549936883</v>
      </c>
      <c r="AC47" s="64">
        <f t="shared" si="120"/>
        <v>0.276288264257461</v>
      </c>
      <c r="AD47" s="64">
        <f t="shared" si="120"/>
        <v>0.22693890789463522</v>
      </c>
      <c r="AE47" s="64">
        <f t="shared" si="120"/>
        <v>0.29647247519966602</v>
      </c>
      <c r="AF47" s="64">
        <f t="shared" si="120"/>
        <v>0.25739146326605206</v>
      </c>
      <c r="AG47" s="64">
        <v>0.14984661058881743</v>
      </c>
      <c r="AH47" s="64">
        <v>0.23045378850957535</v>
      </c>
      <c r="AI47" s="64">
        <v>0.2043560606060606</v>
      </c>
      <c r="AJ47" s="64">
        <v>0.15234924878929801</v>
      </c>
      <c r="AK47" s="64">
        <v>0.19499835916838792</v>
      </c>
      <c r="AL47" s="64">
        <v>0.51452854612345011</v>
      </c>
      <c r="AM47" s="64">
        <f t="shared" si="35"/>
        <v>0.19413909687925937</v>
      </c>
      <c r="AN47" s="64">
        <f t="shared" si="35"/>
        <v>0.15339818551218554</v>
      </c>
      <c r="AO47" s="64">
        <f t="shared" si="35"/>
        <v>0.24083125948105771</v>
      </c>
      <c r="AP47" s="64">
        <f t="shared" si="35"/>
        <v>0.19763978645686991</v>
      </c>
      <c r="AQ47" s="64">
        <f t="shared" si="35"/>
        <v>0.16557285634624458</v>
      </c>
      <c r="AR47" s="64">
        <f t="shared" si="35"/>
        <v>0.17523408579516586</v>
      </c>
      <c r="AS47" s="64">
        <f t="shared" ref="AS47:BD47" si="122">IFERROR(AS40/AS12,"")</f>
        <v>0.39647345795823719</v>
      </c>
      <c r="AT47" s="64">
        <f t="shared" si="122"/>
        <v>0.26578740633309161</v>
      </c>
      <c r="AU47" s="64">
        <f t="shared" si="122"/>
        <v>0.17658678106819339</v>
      </c>
      <c r="AV47" s="64">
        <f t="shared" si="122"/>
        <v>0.28401328479644966</v>
      </c>
      <c r="AW47" s="64">
        <f t="shared" si="122"/>
        <v>0.1923268016626071</v>
      </c>
      <c r="AX47" s="64">
        <f t="shared" si="122"/>
        <v>0.23144273981094066</v>
      </c>
      <c r="AY47" s="64">
        <f t="shared" si="122"/>
        <v>0.22929827362083513</v>
      </c>
      <c r="AZ47" s="64">
        <f t="shared" si="122"/>
        <v>0.34009086897933388</v>
      </c>
      <c r="BA47" s="64">
        <f t="shared" si="122"/>
        <v>0.2735085514685523</v>
      </c>
      <c r="BB47" s="64">
        <f t="shared" si="122"/>
        <v>0.19649581970192656</v>
      </c>
      <c r="BC47" s="64">
        <f t="shared" si="122"/>
        <v>0.34217261262372423</v>
      </c>
      <c r="BD47" s="64">
        <f t="shared" si="122"/>
        <v>0.3033272283272283</v>
      </c>
      <c r="BE47" s="64">
        <f t="shared" ref="BE47:BJ47" si="123">IFERROR(BE40/BE12,"")</f>
        <v>0.23284650586760508</v>
      </c>
      <c r="BF47" s="64">
        <f t="shared" si="123"/>
        <v>0.27599042343113783</v>
      </c>
      <c r="BG47" s="64">
        <f t="shared" si="123"/>
        <v>0.2129253869789553</v>
      </c>
      <c r="BH47" s="64">
        <f t="shared" si="123"/>
        <v>0.24753729767332083</v>
      </c>
      <c r="BI47" s="64">
        <f t="shared" si="123"/>
        <v>0.25648647656794743</v>
      </c>
      <c r="BJ47" s="64">
        <f t="shared" si="123"/>
        <v>0.37130522267361155</v>
      </c>
      <c r="BK47" s="64">
        <f t="shared" ref="BK47:BX47" si="124">IFERROR(BK40/BK12,"")</f>
        <v>0.37392507166188921</v>
      </c>
      <c r="BL47" s="64">
        <f t="shared" si="124"/>
        <v>0.41092691212115851</v>
      </c>
      <c r="BM47" s="64">
        <f t="shared" si="124"/>
        <v>0.32149165848871442</v>
      </c>
      <c r="BN47" s="64">
        <f t="shared" si="124"/>
        <v>0.23182238149900608</v>
      </c>
      <c r="BO47" s="64">
        <f t="shared" si="124"/>
        <v>0.32619351182887096</v>
      </c>
      <c r="BP47" s="64">
        <f t="shared" si="124"/>
        <v>0.24070804472814522</v>
      </c>
      <c r="BQ47" s="64">
        <f t="shared" si="124"/>
        <v>0.23555846347216722</v>
      </c>
      <c r="BR47" s="64">
        <f t="shared" si="124"/>
        <v>0.25524354465440896</v>
      </c>
      <c r="BS47" s="64">
        <f t="shared" si="124"/>
        <v>0.23800146472455042</v>
      </c>
      <c r="BT47" s="64">
        <f t="shared" si="124"/>
        <v>0.36282190182515212</v>
      </c>
      <c r="BU47" s="64">
        <f t="shared" si="124"/>
        <v>0.26178106753712471</v>
      </c>
      <c r="BV47" s="64">
        <f t="shared" si="124"/>
        <v>0.33185706075256094</v>
      </c>
      <c r="BW47" s="64">
        <f t="shared" si="124"/>
        <v>0.30025068672160438</v>
      </c>
      <c r="BX47" s="64">
        <f t="shared" si="124"/>
        <v>0.30157935058047025</v>
      </c>
      <c r="BY47" s="64">
        <f t="shared" ref="BY47:CE47" si="125">IFERROR(BY40/BY12,"")</f>
        <v>0.27095979432978645</v>
      </c>
      <c r="BZ47" s="64">
        <f t="shared" si="125"/>
        <v>0.20941435106606535</v>
      </c>
      <c r="CA47" s="64">
        <f t="shared" si="125"/>
        <v>0.28836143394990998</v>
      </c>
      <c r="CB47" s="64">
        <f t="shared" si="125"/>
        <v>0.34252681431954313</v>
      </c>
      <c r="CC47" s="64">
        <f t="shared" si="125"/>
        <v>0.2747671775317152</v>
      </c>
      <c r="CD47" s="64">
        <f t="shared" si="125"/>
        <v>0.40996295453134379</v>
      </c>
      <c r="CE47" s="64">
        <f t="shared" si="125"/>
        <v>0.16537619997254899</v>
      </c>
      <c r="CF47" s="64">
        <f t="shared" ref="CF47:CN47" si="126">IFERROR(CF40/CF12,"")</f>
        <v>0.34576383211869272</v>
      </c>
      <c r="CG47" s="64">
        <f t="shared" si="126"/>
        <v>0.32274050329759407</v>
      </c>
      <c r="CH47" s="64">
        <f t="shared" si="126"/>
        <v>0.3846233479416129</v>
      </c>
      <c r="CI47" s="64">
        <f t="shared" si="126"/>
        <v>0.39284688582971145</v>
      </c>
      <c r="CJ47" s="64">
        <f t="shared" si="126"/>
        <v>0.36193281178094799</v>
      </c>
      <c r="CK47" s="64">
        <f t="shared" si="126"/>
        <v>0.40057019438444924</v>
      </c>
      <c r="CL47" s="64">
        <f t="shared" si="126"/>
        <v>0.42408542728031545</v>
      </c>
      <c r="CM47" s="64">
        <f t="shared" si="126"/>
        <v>0.30675982124991663</v>
      </c>
      <c r="CN47" s="64">
        <f t="shared" si="126"/>
        <v>0.34767039350654516</v>
      </c>
      <c r="CO47" s="64">
        <f t="shared" ref="CO47:DK47" si="127">IFERROR(CO40/CO12,"")</f>
        <v>0.2946194972130588</v>
      </c>
      <c r="CP47" s="64">
        <f t="shared" si="127"/>
        <v>0.39933611532625191</v>
      </c>
      <c r="CQ47" s="64">
        <f t="shared" si="127"/>
        <v>0.49907124709097506</v>
      </c>
      <c r="CR47" s="64">
        <f t="shared" si="127"/>
        <v>0.35015191796429929</v>
      </c>
      <c r="CS47" s="64">
        <f t="shared" si="127"/>
        <v>0.37968867523463817</v>
      </c>
      <c r="CT47" s="64">
        <f t="shared" si="127"/>
        <v>0.29016731606692642</v>
      </c>
      <c r="CU47" s="64">
        <f t="shared" si="127"/>
        <v>0.31011144054800122</v>
      </c>
      <c r="CV47" s="64">
        <f t="shared" si="127"/>
        <v>0.32500390790737144</v>
      </c>
      <c r="CW47" s="64">
        <f t="shared" si="127"/>
        <v>0.35160387350582539</v>
      </c>
      <c r="CX47" s="64">
        <f t="shared" si="127"/>
        <v>0.36088012573224748</v>
      </c>
      <c r="CY47" s="64">
        <f t="shared" si="127"/>
        <v>0.28979947328038486</v>
      </c>
      <c r="CZ47" s="64">
        <f t="shared" si="127"/>
        <v>0.39388188428944548</v>
      </c>
      <c r="DA47" s="64">
        <f t="shared" si="127"/>
        <v>0.70285607090934676</v>
      </c>
      <c r="DB47" s="64">
        <f t="shared" si="127"/>
        <v>0.85990069902658917</v>
      </c>
      <c r="DC47" s="64">
        <f t="shared" si="127"/>
        <v>0.33839863874840476</v>
      </c>
      <c r="DD47" s="64">
        <f t="shared" si="127"/>
        <v>0.31201640908998601</v>
      </c>
      <c r="DE47" s="64">
        <f t="shared" si="127"/>
        <v>0.47706803380906193</v>
      </c>
      <c r="DF47" s="64">
        <f t="shared" si="127"/>
        <v>0.40679619076758328</v>
      </c>
      <c r="DG47" s="64">
        <f t="shared" si="127"/>
        <v>0.31334867906996389</v>
      </c>
      <c r="DH47" s="64">
        <f t="shared" si="127"/>
        <v>0.30953354715112902</v>
      </c>
      <c r="DI47" s="64">
        <f t="shared" si="127"/>
        <v>0.32323105627067622</v>
      </c>
      <c r="DJ47" s="64">
        <f t="shared" si="127"/>
        <v>0.31637777835011721</v>
      </c>
      <c r="DK47" s="64">
        <f t="shared" si="127"/>
        <v>0.48532859411631246</v>
      </c>
      <c r="DL47" s="64">
        <f t="shared" ref="DL47:DM47" si="128">IFERROR(DL40/DL12,"")</f>
        <v>0.63006859516267755</v>
      </c>
      <c r="DM47" s="64">
        <f t="shared" si="128"/>
        <v>0.60339352356227249</v>
      </c>
      <c r="DN47" s="64">
        <f t="shared" ref="DN47:DO47" si="129">IFERROR(DN40/DN12,"")</f>
        <v>0.60826681346912559</v>
      </c>
      <c r="DO47" s="64">
        <f t="shared" si="129"/>
        <v>0.66986791488445918</v>
      </c>
      <c r="DP47" s="64">
        <f t="shared" ref="DP47:DQ47" si="130">IFERROR(DP40/DP12,"")</f>
        <v>0.65718219366681963</v>
      </c>
      <c r="DQ47" s="64">
        <f t="shared" si="130"/>
        <v>3.1616649746192893</v>
      </c>
      <c r="DR47" s="64">
        <f t="shared" ref="DR47:DS47" si="131">IFERROR(DR40/DR12,"")</f>
        <v>1.2013578104545317</v>
      </c>
      <c r="DS47" s="64">
        <f t="shared" si="131"/>
        <v>1.4381930604527569</v>
      </c>
      <c r="DT47" s="64">
        <f t="shared" ref="DT47:DU47" si="132">IFERROR(DT40/DT12,"")</f>
        <v>1.6219807412986174</v>
      </c>
      <c r="DU47" s="64">
        <f t="shared" si="132"/>
        <v>1.0043465428885729</v>
      </c>
      <c r="DV47" s="64">
        <f t="shared" ref="DV47:DW47" si="133">IFERROR(DV40/DV12,"")</f>
        <v>1.2903082832660298</v>
      </c>
      <c r="DW47" s="64">
        <f t="shared" si="133"/>
        <v>1.1226546868511458</v>
      </c>
      <c r="DX47" s="64">
        <f t="shared" ref="DX47:DY47" si="134">IFERROR(DX40/DX12,"")</f>
        <v>1.1364937957365575</v>
      </c>
      <c r="DY47" s="64">
        <f t="shared" si="134"/>
        <v>1.783022370741669</v>
      </c>
      <c r="DZ47" s="64">
        <f t="shared" ref="DZ47" si="135">IFERROR(DZ40/DZ12,"")</f>
        <v>3.7062745098039214</v>
      </c>
      <c r="EA47" s="73">
        <f t="shared" ca="1" si="50"/>
        <v>1.3309558118850793</v>
      </c>
      <c r="EC47" s="57"/>
    </row>
    <row r="48" spans="1:133" ht="12.75" customHeight="1" x14ac:dyDescent="0.2">
      <c r="A48" s="184"/>
      <c r="B48" s="13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EA48" s="135"/>
    </row>
    <row r="49" spans="1:131" ht="13.5" customHeight="1" x14ac:dyDescent="0.2">
      <c r="A49" s="228" t="s">
        <v>94</v>
      </c>
      <c r="B49" s="67" t="s">
        <v>14</v>
      </c>
      <c r="C49" s="105">
        <f t="shared" ref="C49:C54" si="136">IFERROR(C35/(C7+C14+C21+C28+C35),"")</f>
        <v>0.16312547678919562</v>
      </c>
      <c r="D49" s="105">
        <f t="shared" ref="D49:H54" si="137">IFERROR(D35/(D7+D14+D21+D28+D35),"")</f>
        <v>0.13615054043495248</v>
      </c>
      <c r="E49" s="105">
        <f t="shared" si="137"/>
        <v>2.3049682293788301E-2</v>
      </c>
      <c r="F49" s="105">
        <f t="shared" si="137"/>
        <v>8.6514238773274924E-2</v>
      </c>
      <c r="G49" s="105">
        <f t="shared" si="137"/>
        <v>0.12257237844576811</v>
      </c>
      <c r="H49" s="105">
        <f t="shared" si="137"/>
        <v>0.15214963291685901</v>
      </c>
      <c r="I49" s="105">
        <f t="shared" ref="I49:AF49" si="138">IFERROR(I35/(I7+I14+I21+I28+I35),"")</f>
        <v>0.15543979983607265</v>
      </c>
      <c r="J49" s="105">
        <f t="shared" si="138"/>
        <v>0.15254796101300253</v>
      </c>
      <c r="K49" s="105">
        <f t="shared" si="138"/>
        <v>0.10433537094263867</v>
      </c>
      <c r="L49" s="105">
        <f t="shared" si="138"/>
        <v>8.9895784359818209E-2</v>
      </c>
      <c r="M49" s="105">
        <f t="shared" si="138"/>
        <v>0.13495159319484915</v>
      </c>
      <c r="N49" s="105">
        <f t="shared" si="138"/>
        <v>0.13203258898631362</v>
      </c>
      <c r="O49" s="105">
        <f t="shared" ref="O49:T49" si="139">IFERROR(O35/(O7+O14+O21+O28+O35),"")</f>
        <v>0.17408673108649542</v>
      </c>
      <c r="P49" s="105">
        <f t="shared" si="139"/>
        <v>0.15154318504813236</v>
      </c>
      <c r="Q49" s="105">
        <f t="shared" si="139"/>
        <v>2.9878114293218093E-2</v>
      </c>
      <c r="R49" s="105">
        <f t="shared" si="139"/>
        <v>7.1259745840751426E-2</v>
      </c>
      <c r="S49" s="105">
        <f t="shared" si="139"/>
        <v>0.15049459660357939</v>
      </c>
      <c r="T49" s="105">
        <f t="shared" si="139"/>
        <v>0.10514920194309507</v>
      </c>
      <c r="U49" s="105">
        <f t="shared" si="138"/>
        <v>0.12600013677084046</v>
      </c>
      <c r="V49" s="105">
        <f t="shared" si="138"/>
        <v>0.11348005985205584</v>
      </c>
      <c r="W49" s="105">
        <f t="shared" si="138"/>
        <v>0.13490377503973311</v>
      </c>
      <c r="X49" s="105">
        <f t="shared" si="138"/>
        <v>7.5629443780911076E-2</v>
      </c>
      <c r="Y49" s="105">
        <f t="shared" si="138"/>
        <v>0.17964136931715269</v>
      </c>
      <c r="Z49" s="105">
        <f t="shared" si="138"/>
        <v>0.19708450154381232</v>
      </c>
      <c r="AA49" s="105">
        <f t="shared" si="138"/>
        <v>0.11016281512605042</v>
      </c>
      <c r="AB49" s="105">
        <f t="shared" si="138"/>
        <v>0.12425846781909804</v>
      </c>
      <c r="AC49" s="105">
        <f t="shared" si="138"/>
        <v>3.9931688608155394E-2</v>
      </c>
      <c r="AD49" s="105">
        <f t="shared" si="138"/>
        <v>6.6091677547934852E-2</v>
      </c>
      <c r="AE49" s="105">
        <f t="shared" si="138"/>
        <v>0.17814425516491483</v>
      </c>
      <c r="AF49" s="105">
        <f t="shared" si="138"/>
        <v>0.16668735774881027</v>
      </c>
      <c r="AG49" s="105">
        <v>9.675223197016819E-2</v>
      </c>
      <c r="AH49" s="105">
        <v>6.3175221569712697E-2</v>
      </c>
      <c r="AI49" s="105">
        <v>0.12440338047904716</v>
      </c>
      <c r="AJ49" s="105">
        <v>4.8433984681109231E-2</v>
      </c>
      <c r="AK49" s="105">
        <v>8.4987412858249414E-2</v>
      </c>
      <c r="AL49" s="105">
        <v>0.12419787583921661</v>
      </c>
      <c r="AM49" s="105">
        <f t="shared" ref="AM49:AR54" si="140">IFERROR(AM35/(AM7+AM14+AM21+AM28+AM35),"")</f>
        <v>0.14001077005923532</v>
      </c>
      <c r="AN49" s="105">
        <f t="shared" si="140"/>
        <v>0.10136732477158009</v>
      </c>
      <c r="AO49" s="105">
        <f t="shared" si="140"/>
        <v>5.2629019103132973E-2</v>
      </c>
      <c r="AP49" s="105">
        <f t="shared" si="140"/>
        <v>4.8185924773706958E-2</v>
      </c>
      <c r="AQ49" s="105">
        <f t="shared" si="140"/>
        <v>0.12084836242966383</v>
      </c>
      <c r="AR49" s="105">
        <f t="shared" si="140"/>
        <v>0.10922744928787224</v>
      </c>
      <c r="AS49" s="105">
        <f t="shared" ref="AS49:BD49" si="141">IFERROR(AS35/(AS7+AS14+AS21+AS28+AS35),"")</f>
        <v>0.22193457687560006</v>
      </c>
      <c r="AT49" s="105">
        <f t="shared" si="141"/>
        <v>7.8461080137889938E-2</v>
      </c>
      <c r="AU49" s="105">
        <f t="shared" si="141"/>
        <v>0.14345243006848749</v>
      </c>
      <c r="AV49" s="105">
        <f t="shared" si="141"/>
        <v>0.15428922939268538</v>
      </c>
      <c r="AW49" s="105">
        <f t="shared" si="141"/>
        <v>0.20886263598421784</v>
      </c>
      <c r="AX49" s="105">
        <f t="shared" si="141"/>
        <v>0.25548796614652208</v>
      </c>
      <c r="AY49" s="105">
        <f t="shared" si="141"/>
        <v>0.1894804962956351</v>
      </c>
      <c r="AZ49" s="105">
        <f t="shared" si="141"/>
        <v>0.31877663949749496</v>
      </c>
      <c r="BA49" s="105">
        <f t="shared" si="141"/>
        <v>0.1595533384142821</v>
      </c>
      <c r="BB49" s="105">
        <f t="shared" si="141"/>
        <v>0.22345093388674769</v>
      </c>
      <c r="BC49" s="105">
        <f t="shared" si="141"/>
        <v>0.20462046204620463</v>
      </c>
      <c r="BD49" s="105">
        <f t="shared" si="141"/>
        <v>0.25446452228286787</v>
      </c>
      <c r="BE49" s="105">
        <f t="shared" ref="BE49:BJ49" si="142">IFERROR(BE35/(BE7+BE14+BE21+BE28+BE35),"")</f>
        <v>0.19960064312017012</v>
      </c>
      <c r="BF49" s="105">
        <f t="shared" si="142"/>
        <v>0.22213063498379854</v>
      </c>
      <c r="BG49" s="105">
        <f t="shared" si="142"/>
        <v>0.21029264333794814</v>
      </c>
      <c r="BH49" s="105">
        <f t="shared" si="142"/>
        <v>0.21794650891199049</v>
      </c>
      <c r="BI49" s="105">
        <f t="shared" si="142"/>
        <v>0.30461531676552955</v>
      </c>
      <c r="BJ49" s="105">
        <f t="shared" si="142"/>
        <v>0.24013438061890793</v>
      </c>
      <c r="BK49" s="105">
        <f t="shared" ref="BK49:BX49" si="143">IFERROR(BK35/(BK7+BK14+BK21+BK28+BK35),"")</f>
        <v>0.19303712639056428</v>
      </c>
      <c r="BL49" s="105">
        <f t="shared" si="143"/>
        <v>0.235301468291159</v>
      </c>
      <c r="BM49" s="105">
        <f t="shared" si="143"/>
        <v>0.18105408198415432</v>
      </c>
      <c r="BN49" s="105">
        <f t="shared" si="143"/>
        <v>0.1354186980771481</v>
      </c>
      <c r="BO49" s="105">
        <f t="shared" si="143"/>
        <v>0.15279308544579151</v>
      </c>
      <c r="BP49" s="105">
        <f t="shared" si="143"/>
        <v>0.13190353070826091</v>
      </c>
      <c r="BQ49" s="105">
        <f t="shared" si="143"/>
        <v>0.17796434494195687</v>
      </c>
      <c r="BR49" s="105">
        <f t="shared" si="143"/>
        <v>0.1493476941747573</v>
      </c>
      <c r="BS49" s="105">
        <f t="shared" si="143"/>
        <v>0.1538053847784609</v>
      </c>
      <c r="BT49" s="105">
        <f t="shared" si="143"/>
        <v>0.17078813737567983</v>
      </c>
      <c r="BU49" s="105">
        <f t="shared" si="143"/>
        <v>0.14214941780574239</v>
      </c>
      <c r="BV49" s="105">
        <f t="shared" si="143"/>
        <v>0.22169742130430956</v>
      </c>
      <c r="BW49" s="105">
        <f t="shared" si="143"/>
        <v>0.13507573973785417</v>
      </c>
      <c r="BX49" s="105">
        <f t="shared" si="143"/>
        <v>0.19936357581588102</v>
      </c>
      <c r="BY49" s="105">
        <f t="shared" ref="BY49:CE49" si="144">IFERROR(BY35/(BY7+BY14+BY21+BY28+BY35),"")</f>
        <v>7.1058896594555429E-2</v>
      </c>
      <c r="BZ49" s="105">
        <f t="shared" si="144"/>
        <v>0.15618942121296039</v>
      </c>
      <c r="CA49" s="105">
        <f t="shared" si="144"/>
        <v>0.21974522292993631</v>
      </c>
      <c r="CB49" s="105">
        <f t="shared" si="144"/>
        <v>0.21895114487707079</v>
      </c>
      <c r="CC49" s="105">
        <f t="shared" si="144"/>
        <v>0.16996028855417439</v>
      </c>
      <c r="CD49" s="105">
        <f t="shared" si="144"/>
        <v>0.20576737574249887</v>
      </c>
      <c r="CE49" s="105">
        <f t="shared" si="144"/>
        <v>0.18111581606121388</v>
      </c>
      <c r="CF49" s="105">
        <f t="shared" ref="CF49:CN49" si="145">IFERROR(CF35/(CF7+CF14+CF21+CF28+CF35),"")</f>
        <v>0.16539799264632812</v>
      </c>
      <c r="CG49" s="105">
        <f t="shared" si="145"/>
        <v>0.18311131703926792</v>
      </c>
      <c r="CH49" s="105">
        <f t="shared" si="145"/>
        <v>0.27418766860281429</v>
      </c>
      <c r="CI49" s="105">
        <f t="shared" si="145"/>
        <v>0.22887869312370321</v>
      </c>
      <c r="CJ49" s="105">
        <f t="shared" si="145"/>
        <v>0.23927803078986337</v>
      </c>
      <c r="CK49" s="105">
        <f t="shared" si="145"/>
        <v>0.1655865975422427</v>
      </c>
      <c r="CL49" s="105">
        <f t="shared" si="145"/>
        <v>0.12967050291660098</v>
      </c>
      <c r="CM49" s="105">
        <f t="shared" si="145"/>
        <v>0.2677124484558378</v>
      </c>
      <c r="CN49" s="105">
        <f t="shared" si="145"/>
        <v>0.15559760712977658</v>
      </c>
      <c r="CO49" s="105">
        <f t="shared" ref="CO49:DK49" si="146">IFERROR(CO35/(CO7+CO14+CO21+CO28+CO35),"")</f>
        <v>0.1972231596201128</v>
      </c>
      <c r="CP49" s="105">
        <f t="shared" si="146"/>
        <v>0.18419339841933985</v>
      </c>
      <c r="CQ49" s="105">
        <f t="shared" si="146"/>
        <v>0.19460534580221928</v>
      </c>
      <c r="CR49" s="105">
        <f t="shared" si="146"/>
        <v>0.12637169100712603</v>
      </c>
      <c r="CS49" s="105">
        <f t="shared" si="146"/>
        <v>0.17039953851170023</v>
      </c>
      <c r="CT49" s="105">
        <f t="shared" si="146"/>
        <v>0.18222548274687558</v>
      </c>
      <c r="CU49" s="105">
        <f t="shared" si="146"/>
        <v>9.8882542835857956E-2</v>
      </c>
      <c r="CV49" s="105">
        <f t="shared" si="146"/>
        <v>0.10243666735694071</v>
      </c>
      <c r="CW49" s="105">
        <f t="shared" si="146"/>
        <v>0.15673156645795808</v>
      </c>
      <c r="CX49" s="105">
        <f t="shared" si="146"/>
        <v>0.12332417695051454</v>
      </c>
      <c r="CY49" s="105">
        <f t="shared" si="146"/>
        <v>9.3477094208908623E-2</v>
      </c>
      <c r="CZ49" s="105">
        <f t="shared" si="146"/>
        <v>0.16563599228412573</v>
      </c>
      <c r="DA49" s="105">
        <f t="shared" si="146"/>
        <v>0.18410005247507433</v>
      </c>
      <c r="DB49" s="105">
        <f t="shared" si="146"/>
        <v>0.1575266429840142</v>
      </c>
      <c r="DC49" s="105">
        <f t="shared" si="146"/>
        <v>0.13839454751987884</v>
      </c>
      <c r="DD49" s="105">
        <f t="shared" si="146"/>
        <v>0.10628949335266007</v>
      </c>
      <c r="DE49" s="105">
        <f t="shared" si="146"/>
        <v>0.22059240545487355</v>
      </c>
      <c r="DF49" s="105">
        <f t="shared" si="146"/>
        <v>0.21075698181198413</v>
      </c>
      <c r="DG49" s="105">
        <f t="shared" si="146"/>
        <v>0.1139079333986288</v>
      </c>
      <c r="DH49" s="105">
        <f t="shared" si="146"/>
        <v>0.1117956871708238</v>
      </c>
      <c r="DI49" s="105">
        <f t="shared" si="146"/>
        <v>0.18645550595571905</v>
      </c>
      <c r="DJ49" s="105">
        <f t="shared" si="146"/>
        <v>0.13420216489848671</v>
      </c>
      <c r="DK49" s="105">
        <f t="shared" si="146"/>
        <v>0.12926143136413484</v>
      </c>
      <c r="DL49" s="105">
        <f t="shared" ref="DL49:DM49" si="147">IFERROR(DL35/(DL7+DL14+DL21+DL28+DL35),"")</f>
        <v>0.21729415236730049</v>
      </c>
      <c r="DM49" s="105">
        <f t="shared" si="147"/>
        <v>0.19652710159039272</v>
      </c>
      <c r="DN49" s="105">
        <f t="shared" ref="DN49:DO49" si="148">IFERROR(DN35/(DN7+DN14+DN21+DN28+DN35),"")</f>
        <v>0.15403546059623022</v>
      </c>
      <c r="DO49" s="105">
        <f t="shared" si="148"/>
        <v>0.15819909128459314</v>
      </c>
      <c r="DP49" s="105">
        <f t="shared" ref="DP49:DQ49" si="149">IFERROR(DP35/(DP7+DP14+DP21+DP28+DP35),"")</f>
        <v>0.13496019383869851</v>
      </c>
      <c r="DQ49" s="105">
        <f t="shared" si="149"/>
        <v>0.19268172078457227</v>
      </c>
      <c r="DR49" s="105">
        <f t="shared" ref="DR49:DS49" si="150">IFERROR(DR35/(DR7+DR14+DR21+DR28+DR35),"")</f>
        <v>0.18807929969104017</v>
      </c>
      <c r="DS49" s="105">
        <f t="shared" si="150"/>
        <v>0.16665783758012395</v>
      </c>
      <c r="DT49" s="105">
        <f t="shared" ref="DT49:DU49" si="151">IFERROR(DT35/(DT7+DT14+DT21+DT28+DT35),"")</f>
        <v>0.18907417487258152</v>
      </c>
      <c r="DU49" s="105">
        <f t="shared" si="151"/>
        <v>0.11907715582450833</v>
      </c>
      <c r="DV49" s="105">
        <f t="shared" ref="DV49:DW49" si="152">IFERROR(DV35/(DV7+DV14+DV21+DV28+DV35),"")</f>
        <v>0.14354277486701597</v>
      </c>
      <c r="DW49" s="105">
        <f t="shared" si="152"/>
        <v>0.18438634331106318</v>
      </c>
      <c r="DX49" s="105">
        <f t="shared" ref="DX49:DY49" si="153">IFERROR(DX35/(DX7+DX14+DX21+DX28+DX35),"")</f>
        <v>0.11784035416001096</v>
      </c>
      <c r="DY49" s="105">
        <f t="shared" si="153"/>
        <v>0.44130869130869133</v>
      </c>
      <c r="DZ49" s="105">
        <f t="shared" ref="DZ49" si="154">IFERROR(DZ35/(DZ7+DZ14+DZ21+DZ28+DZ35),"")</f>
        <v>0.40711935387376608</v>
      </c>
      <c r="EA49" s="64">
        <f t="shared" ref="EA49:EA54" ca="1" si="155">IFERROR(EA35/(EA7+EA14+EA21+EA28+EA35),"")</f>
        <v>0.1875534279363994</v>
      </c>
    </row>
    <row r="50" spans="1:131" ht="15" x14ac:dyDescent="0.2">
      <c r="A50" s="184"/>
      <c r="B50" s="67" t="s">
        <v>15</v>
      </c>
      <c r="C50" s="105">
        <f t="shared" si="136"/>
        <v>0.11091234347048301</v>
      </c>
      <c r="D50" s="105">
        <f t="shared" si="137"/>
        <v>0.12139235569422777</v>
      </c>
      <c r="E50" s="105">
        <f t="shared" si="137"/>
        <v>0.20659816116819901</v>
      </c>
      <c r="F50" s="105">
        <f t="shared" si="137"/>
        <v>0.10436781609195403</v>
      </c>
      <c r="G50" s="105">
        <f t="shared" si="137"/>
        <v>7.7839890306929643E-2</v>
      </c>
      <c r="H50" s="105">
        <f t="shared" si="137"/>
        <v>6.158691278103403E-2</v>
      </c>
      <c r="I50" s="105">
        <f t="shared" ref="I50:AF50" si="156">IFERROR(I36/(I8+I15+I22+I29+I36),"")</f>
        <v>0.11969866071428571</v>
      </c>
      <c r="J50" s="105">
        <f t="shared" si="156"/>
        <v>5.8460271716755864E-2</v>
      </c>
      <c r="K50" s="105">
        <f t="shared" si="156"/>
        <v>0.12298537069179272</v>
      </c>
      <c r="L50" s="105">
        <f t="shared" si="156"/>
        <v>0.14313880126182965</v>
      </c>
      <c r="M50" s="105">
        <f t="shared" si="156"/>
        <v>0.10821740537043029</v>
      </c>
      <c r="N50" s="105">
        <f t="shared" si="156"/>
        <v>7.647547797173733E-2</v>
      </c>
      <c r="O50" s="105">
        <f t="shared" ref="O50:T50" si="157">IFERROR(O36/(O8+O15+O22+O29+O36),"")</f>
        <v>0.1640183427535459</v>
      </c>
      <c r="P50" s="105">
        <f t="shared" si="157"/>
        <v>0.25165212794078773</v>
      </c>
      <c r="Q50" s="105">
        <f t="shared" si="157"/>
        <v>0.2659751443389764</v>
      </c>
      <c r="R50" s="105">
        <f t="shared" si="157"/>
        <v>0.13694461351186854</v>
      </c>
      <c r="S50" s="105">
        <f t="shared" si="157"/>
        <v>0.10451841132014793</v>
      </c>
      <c r="T50" s="105">
        <f t="shared" si="157"/>
        <v>0.18322941850108157</v>
      </c>
      <c r="U50" s="105">
        <f t="shared" si="156"/>
        <v>9.4161545215100964E-2</v>
      </c>
      <c r="V50" s="105">
        <f t="shared" si="156"/>
        <v>8.8054064798250842E-2</v>
      </c>
      <c r="W50" s="105">
        <f t="shared" si="156"/>
        <v>3.5223234976054382E-2</v>
      </c>
      <c r="X50" s="105">
        <f t="shared" si="156"/>
        <v>6.376165947375749E-2</v>
      </c>
      <c r="Y50" s="105">
        <f t="shared" si="156"/>
        <v>9.8245614035087719E-2</v>
      </c>
      <c r="Z50" s="105">
        <f t="shared" si="156"/>
        <v>9.2279298677330049E-2</v>
      </c>
      <c r="AA50" s="105">
        <f t="shared" si="156"/>
        <v>2.2914757103574702E-2</v>
      </c>
      <c r="AB50" s="105">
        <f t="shared" si="156"/>
        <v>0.15991630548497981</v>
      </c>
      <c r="AC50" s="105">
        <f t="shared" si="156"/>
        <v>0.23504633529907329</v>
      </c>
      <c r="AD50" s="105">
        <f t="shared" si="156"/>
        <v>0.1323118083424541</v>
      </c>
      <c r="AE50" s="105">
        <f t="shared" si="156"/>
        <v>0.21255936675461742</v>
      </c>
      <c r="AF50" s="105">
        <f t="shared" si="156"/>
        <v>0.29973118279569894</v>
      </c>
      <c r="AG50" s="105">
        <v>9.7733815604930982E-2</v>
      </c>
      <c r="AH50" s="105">
        <v>7.7971039328249503E-2</v>
      </c>
      <c r="AI50" s="105">
        <v>9.6153846153846159E-2</v>
      </c>
      <c r="AJ50" s="105">
        <v>0.16791825680167427</v>
      </c>
      <c r="AK50" s="105">
        <v>6.906686260102865E-2</v>
      </c>
      <c r="AL50" s="105">
        <v>7.4334505273731796E-2</v>
      </c>
      <c r="AM50" s="105">
        <f t="shared" si="140"/>
        <v>0.10175394949620599</v>
      </c>
      <c r="AN50" s="105">
        <f t="shared" si="140"/>
        <v>0.16379915730337077</v>
      </c>
      <c r="AO50" s="105">
        <f t="shared" si="140"/>
        <v>0.10290093048713739</v>
      </c>
      <c r="AP50" s="105">
        <f t="shared" si="140"/>
        <v>8.0298786181139128E-2</v>
      </c>
      <c r="AQ50" s="105">
        <f t="shared" si="140"/>
        <v>0.10355987055016182</v>
      </c>
      <c r="AR50" s="105">
        <f t="shared" si="140"/>
        <v>0.13688212927756654</v>
      </c>
      <c r="AS50" s="105">
        <f t="shared" ref="AS50:BD50" si="158">IFERROR(AS36/(AS8+AS15+AS22+AS29+AS36),"")</f>
        <v>0.13526679506060948</v>
      </c>
      <c r="AT50" s="105">
        <f t="shared" si="158"/>
        <v>4.1778253883235139E-2</v>
      </c>
      <c r="AU50" s="105">
        <f t="shared" si="158"/>
        <v>3.1047865459249677E-2</v>
      </c>
      <c r="AV50" s="105">
        <f t="shared" si="158"/>
        <v>5.5723241235198513E-2</v>
      </c>
      <c r="AW50" s="105">
        <f t="shared" si="158"/>
        <v>0.18719211822660098</v>
      </c>
      <c r="AX50" s="105">
        <f t="shared" si="158"/>
        <v>0.18246985988921474</v>
      </c>
      <c r="AY50" s="105">
        <f t="shared" si="158"/>
        <v>6.1766299440130033E-2</v>
      </c>
      <c r="AZ50" s="105">
        <f t="shared" si="158"/>
        <v>0.27574918156635608</v>
      </c>
      <c r="BA50" s="105">
        <f t="shared" si="158"/>
        <v>0.23828191580023864</v>
      </c>
      <c r="BB50" s="105">
        <f t="shared" si="158"/>
        <v>0.16212121212121211</v>
      </c>
      <c r="BC50" s="105">
        <f t="shared" si="158"/>
        <v>0.1385390428211587</v>
      </c>
      <c r="BD50" s="105">
        <f t="shared" si="158"/>
        <v>0.21209166260360798</v>
      </c>
      <c r="BE50" s="105">
        <f t="shared" ref="BE50:BJ50" si="159">IFERROR(BE36/(BE8+BE15+BE22+BE29+BE36),"")</f>
        <v>0.1437031188314252</v>
      </c>
      <c r="BF50" s="105">
        <f t="shared" si="159"/>
        <v>0.12607003891050583</v>
      </c>
      <c r="BG50" s="105">
        <f t="shared" si="159"/>
        <v>0.37579348286077019</v>
      </c>
      <c r="BH50" s="105">
        <f t="shared" si="159"/>
        <v>0.16853065946779791</v>
      </c>
      <c r="BI50" s="105">
        <f t="shared" si="159"/>
        <v>0.24770847306058574</v>
      </c>
      <c r="BJ50" s="105">
        <f t="shared" si="159"/>
        <v>0.28162095783872287</v>
      </c>
      <c r="BK50" s="105">
        <f t="shared" ref="BK50:BX50" si="160">IFERROR(BK36/(BK8+BK15+BK22+BK29+BK36),"")</f>
        <v>8.5106382978723402E-2</v>
      </c>
      <c r="BL50" s="105">
        <f t="shared" si="160"/>
        <v>0.33002159827213823</v>
      </c>
      <c r="BM50" s="105">
        <f t="shared" si="160"/>
        <v>0.48860759493670886</v>
      </c>
      <c r="BN50" s="105">
        <f t="shared" si="160"/>
        <v>6.0544904137235116E-2</v>
      </c>
      <c r="BO50" s="105">
        <f t="shared" si="160"/>
        <v>0.10167130919220056</v>
      </c>
      <c r="BP50" s="105">
        <f t="shared" si="160"/>
        <v>0</v>
      </c>
      <c r="BQ50" s="105">
        <f t="shared" si="160"/>
        <v>0.19537699504678041</v>
      </c>
      <c r="BR50" s="105">
        <f t="shared" si="160"/>
        <v>8.9241447694595938E-2</v>
      </c>
      <c r="BS50" s="105">
        <f t="shared" si="160"/>
        <v>0.10560281607509533</v>
      </c>
      <c r="BT50" s="105">
        <f t="shared" si="160"/>
        <v>0.20782819535850364</v>
      </c>
      <c r="BU50" s="105">
        <f t="shared" si="160"/>
        <v>0.24461170030790283</v>
      </c>
      <c r="BV50" s="105">
        <f t="shared" si="160"/>
        <v>0.19818331957060281</v>
      </c>
      <c r="BW50" s="105">
        <f t="shared" si="160"/>
        <v>0.20050125313283207</v>
      </c>
      <c r="BX50" s="105">
        <f t="shared" si="160"/>
        <v>0.16172506738544473</v>
      </c>
      <c r="BY50" s="105">
        <f t="shared" ref="BY50:CE50" si="161">IFERROR(BY36/(BY8+BY15+BY22+BY29+BY36),"")</f>
        <v>0.22159730033745781</v>
      </c>
      <c r="BZ50" s="105">
        <f t="shared" si="161"/>
        <v>0.16788916055419723</v>
      </c>
      <c r="CA50" s="105">
        <f t="shared" si="161"/>
        <v>5.0293378038558254E-2</v>
      </c>
      <c r="CB50" s="105">
        <f t="shared" si="161"/>
        <v>0.1875</v>
      </c>
      <c r="CC50" s="105">
        <f t="shared" si="161"/>
        <v>0.13422818791946309</v>
      </c>
      <c r="CD50" s="105">
        <f t="shared" si="161"/>
        <v>0.27659574468085107</v>
      </c>
      <c r="CE50" s="105">
        <f t="shared" si="161"/>
        <v>0.21169354838709678</v>
      </c>
      <c r="CF50" s="105">
        <f t="shared" ref="CF50:CN50" si="162">IFERROR(CF36/(CF8+CF15+CF22+CF29+CF36),"")</f>
        <v>0.12738853503184713</v>
      </c>
      <c r="CG50" s="105">
        <f t="shared" si="162"/>
        <v>0.36543062200956938</v>
      </c>
      <c r="CH50" s="105">
        <f t="shared" si="162"/>
        <v>0.21951219512195122</v>
      </c>
      <c r="CI50" s="105">
        <f t="shared" si="162"/>
        <v>0.23285899094437257</v>
      </c>
      <c r="CJ50" s="105">
        <f t="shared" si="162"/>
        <v>0.23476297968397292</v>
      </c>
      <c r="CK50" s="105">
        <f t="shared" si="162"/>
        <v>0.40598290598290598</v>
      </c>
      <c r="CL50" s="105">
        <f t="shared" si="162"/>
        <v>0.46721311475409838</v>
      </c>
      <c r="CM50" s="105">
        <f t="shared" si="162"/>
        <v>0.48104956268221577</v>
      </c>
      <c r="CN50" s="105">
        <f t="shared" si="162"/>
        <v>5.9940059940059943E-2</v>
      </c>
      <c r="CO50" s="105">
        <f t="shared" ref="CO50:DK50" si="163">IFERROR(CO36/(CO8+CO15+CO22+CO29+CO36),"")</f>
        <v>0.14145383104125736</v>
      </c>
      <c r="CP50" s="105">
        <f t="shared" si="163"/>
        <v>0.28928399807784722</v>
      </c>
      <c r="CQ50" s="105">
        <f t="shared" si="163"/>
        <v>0.37309644670050762</v>
      </c>
      <c r="CR50" s="105">
        <f t="shared" si="163"/>
        <v>0.14265129682997119</v>
      </c>
      <c r="CS50" s="105">
        <f t="shared" si="163"/>
        <v>0.49477351916376305</v>
      </c>
      <c r="CT50" s="105">
        <f t="shared" si="163"/>
        <v>0.40417391304347827</v>
      </c>
      <c r="CU50" s="105">
        <f t="shared" si="163"/>
        <v>0.37040065412919049</v>
      </c>
      <c r="CV50" s="105">
        <f t="shared" si="163"/>
        <v>0.26949654491609082</v>
      </c>
      <c r="CW50" s="105">
        <f t="shared" si="163"/>
        <v>0.6303864948911595</v>
      </c>
      <c r="CX50" s="105">
        <f t="shared" si="163"/>
        <v>0.29642248722316866</v>
      </c>
      <c r="CY50" s="105">
        <f t="shared" si="163"/>
        <v>0.16084484159220147</v>
      </c>
      <c r="CZ50" s="105">
        <f t="shared" si="163"/>
        <v>2.1713842574641335E-2</v>
      </c>
      <c r="DA50" s="105">
        <f t="shared" si="163"/>
        <v>0.11227297743533296</v>
      </c>
      <c r="DB50" s="105">
        <f t="shared" si="163"/>
        <v>0.25902668759811615</v>
      </c>
      <c r="DC50" s="105">
        <f t="shared" si="163"/>
        <v>0.40112994350282488</v>
      </c>
      <c r="DD50" s="105">
        <f t="shared" si="163"/>
        <v>0.26042025490871512</v>
      </c>
      <c r="DE50" s="105">
        <f t="shared" si="163"/>
        <v>0.13848396501457727</v>
      </c>
      <c r="DF50" s="105">
        <f t="shared" si="163"/>
        <v>0.29292929292929293</v>
      </c>
      <c r="DG50" s="105">
        <f t="shared" si="163"/>
        <v>0</v>
      </c>
      <c r="DH50" s="105">
        <f t="shared" si="163"/>
        <v>0</v>
      </c>
      <c r="DI50" s="105">
        <f t="shared" si="163"/>
        <v>0.27382550335570471</v>
      </c>
      <c r="DJ50" s="105">
        <f t="shared" si="163"/>
        <v>0.36748329621380849</v>
      </c>
      <c r="DK50" s="105">
        <f t="shared" si="163"/>
        <v>8.1709616593337517E-2</v>
      </c>
      <c r="DL50" s="105">
        <f t="shared" ref="DL50:DM50" si="164">IFERROR(DL36/(DL8+DL15+DL22+DL29+DL36),"")</f>
        <v>9.4690265486725669E-2</v>
      </c>
      <c r="DM50" s="105">
        <f t="shared" si="164"/>
        <v>0.18851251840942562</v>
      </c>
      <c r="DN50" s="105">
        <f t="shared" ref="DN50:DO50" si="165">IFERROR(DN36/(DN8+DN15+DN22+DN29+DN36),"")</f>
        <v>0.20922123208058893</v>
      </c>
      <c r="DO50" s="105">
        <f t="shared" si="165"/>
        <v>0.16118421052631579</v>
      </c>
      <c r="DP50" s="105">
        <f t="shared" ref="DP50:DQ50" si="166">IFERROR(DP36/(DP8+DP15+DP22+DP29+DP36),"")</f>
        <v>0.25441092771770063</v>
      </c>
      <c r="DQ50" s="105">
        <f t="shared" si="166"/>
        <v>0.33250207813798838</v>
      </c>
      <c r="DR50" s="105">
        <f t="shared" ref="DR50:DS50" si="167">IFERROR(DR36/(DR8+DR15+DR22+DR29+DR36),"")</f>
        <v>3.7406483790523692E-2</v>
      </c>
      <c r="DS50" s="105">
        <f t="shared" si="167"/>
        <v>0.29426433915211969</v>
      </c>
      <c r="DT50" s="105">
        <f t="shared" ref="DT50:DU50" si="168">IFERROR(DT36/(DT8+DT15+DT22+DT29+DT36),"")</f>
        <v>7.9470198675496692E-2</v>
      </c>
      <c r="DU50" s="105">
        <f t="shared" si="168"/>
        <v>7.4706510138740662E-2</v>
      </c>
      <c r="DV50" s="105">
        <f t="shared" ref="DV50:DW50" si="169">IFERROR(DV36/(DV8+DV15+DV22+DV29+DV36),"")</f>
        <v>0</v>
      </c>
      <c r="DW50" s="105">
        <f t="shared" si="169"/>
        <v>9.2574734811957576E-2</v>
      </c>
      <c r="DX50" s="105">
        <f t="shared" ref="DX50:DY50" si="170">IFERROR(DX36/(DX8+DX15+DX22+DX29+DX36),"")</f>
        <v>8.3674228337671991E-2</v>
      </c>
      <c r="DY50" s="105">
        <f t="shared" si="170"/>
        <v>0.10619469026548672</v>
      </c>
      <c r="DZ50" s="105">
        <f t="shared" ref="DZ50" si="171">IFERROR(DZ36/(DZ8+DZ15+DZ22+DZ29+DZ36),"")</f>
        <v>0</v>
      </c>
      <c r="EA50" s="64">
        <f t="shared" ca="1" si="155"/>
        <v>0.14038260207480727</v>
      </c>
    </row>
    <row r="51" spans="1:131" ht="15" x14ac:dyDescent="0.2">
      <c r="A51" s="184"/>
      <c r="B51" s="74" t="s">
        <v>27</v>
      </c>
      <c r="C51" s="105">
        <f t="shared" si="136"/>
        <v>8.1103802977103012E-3</v>
      </c>
      <c r="D51" s="105">
        <f t="shared" si="137"/>
        <v>8.1783885745082191E-2</v>
      </c>
      <c r="E51" s="105">
        <f t="shared" si="137"/>
        <v>8.2049411979214143E-2</v>
      </c>
      <c r="F51" s="105">
        <f t="shared" si="137"/>
        <v>9.2468920168498919E-2</v>
      </c>
      <c r="G51" s="105">
        <f t="shared" si="137"/>
        <v>8.3450917153799639E-2</v>
      </c>
      <c r="H51" s="105">
        <f t="shared" si="137"/>
        <v>0.12710467149637772</v>
      </c>
      <c r="I51" s="105">
        <f t="shared" ref="I51:AF51" si="172">IFERROR(I37/(I9+I16+I23+I30+I37),"")</f>
        <v>0.13037037037037036</v>
      </c>
      <c r="J51" s="105">
        <f t="shared" si="172"/>
        <v>0.2124472880616548</v>
      </c>
      <c r="K51" s="105">
        <f t="shared" si="172"/>
        <v>0.15922284089562849</v>
      </c>
      <c r="L51" s="105">
        <f t="shared" si="172"/>
        <v>9.5275903136165144E-2</v>
      </c>
      <c r="M51" s="105">
        <f t="shared" si="172"/>
        <v>6.0859642449600605E-2</v>
      </c>
      <c r="N51" s="105">
        <f t="shared" si="172"/>
        <v>0.19474196689386564</v>
      </c>
      <c r="O51" s="105">
        <f t="shared" ref="O51:T51" si="173">IFERROR(O37/(O9+O16+O23+O30+O37),"")</f>
        <v>0.11737854581023802</v>
      </c>
      <c r="P51" s="105">
        <f t="shared" si="173"/>
        <v>0.1267694908092119</v>
      </c>
      <c r="Q51" s="105">
        <f t="shared" si="173"/>
        <v>0.15536528103853059</v>
      </c>
      <c r="R51" s="105">
        <f t="shared" si="173"/>
        <v>0.23931197806306867</v>
      </c>
      <c r="S51" s="105">
        <f t="shared" si="173"/>
        <v>5.2426721741202637E-2</v>
      </c>
      <c r="T51" s="105">
        <f t="shared" si="173"/>
        <v>0.10158730158730159</v>
      </c>
      <c r="U51" s="105">
        <f t="shared" si="172"/>
        <v>0.28090932138933489</v>
      </c>
      <c r="V51" s="105">
        <f t="shared" si="172"/>
        <v>0.40490797546012269</v>
      </c>
      <c r="W51" s="105">
        <f t="shared" si="172"/>
        <v>0.2706355003652301</v>
      </c>
      <c r="X51" s="105">
        <f t="shared" si="172"/>
        <v>0</v>
      </c>
      <c r="Y51" s="105">
        <f t="shared" si="172"/>
        <v>0.20356234096692111</v>
      </c>
      <c r="Z51" s="105">
        <f t="shared" si="172"/>
        <v>0.28146485197137644</v>
      </c>
      <c r="AA51" s="105">
        <f t="shared" si="172"/>
        <v>0</v>
      </c>
      <c r="AB51" s="105">
        <f t="shared" si="172"/>
        <v>0</v>
      </c>
      <c r="AC51" s="105">
        <f t="shared" si="172"/>
        <v>0.20867668444013573</v>
      </c>
      <c r="AD51" s="105">
        <f t="shared" si="172"/>
        <v>0.28747433264887062</v>
      </c>
      <c r="AE51" s="105">
        <f t="shared" si="172"/>
        <v>0</v>
      </c>
      <c r="AF51" s="105">
        <f t="shared" si="172"/>
        <v>0.83333333333333337</v>
      </c>
      <c r="AG51" s="105">
        <v>0.32456799398948161</v>
      </c>
      <c r="AH51" s="105">
        <v>0.40215792054928889</v>
      </c>
      <c r="AI51" s="105">
        <v>0.22561692126909519</v>
      </c>
      <c r="AJ51" s="105">
        <v>7.7087794432548179E-2</v>
      </c>
      <c r="AK51" s="105">
        <v>0</v>
      </c>
      <c r="AL51" s="105">
        <v>0.32442188381274678</v>
      </c>
      <c r="AM51" s="105">
        <f t="shared" si="140"/>
        <v>0.2288135593220339</v>
      </c>
      <c r="AN51" s="105">
        <f t="shared" si="140"/>
        <v>8.0713678844519965E-2</v>
      </c>
      <c r="AO51" s="105">
        <f t="shared" si="140"/>
        <v>0.13110181311018132</v>
      </c>
      <c r="AP51" s="105">
        <f t="shared" si="140"/>
        <v>5.9582919563058591E-2</v>
      </c>
      <c r="AQ51" s="105">
        <f t="shared" si="140"/>
        <v>3.2527105921601338E-2</v>
      </c>
      <c r="AR51" s="105">
        <f t="shared" si="140"/>
        <v>0.15913829047949965</v>
      </c>
      <c r="AS51" s="105">
        <f t="shared" ref="AS51:BD51" si="174">IFERROR(AS37/(AS9+AS16+AS23+AS30+AS37),"")</f>
        <v>0.48220177114082308</v>
      </c>
      <c r="AT51" s="105">
        <f t="shared" si="174"/>
        <v>0.43784786641929502</v>
      </c>
      <c r="AU51" s="105">
        <f t="shared" si="174"/>
        <v>6.3091482649842268E-2</v>
      </c>
      <c r="AV51" s="105">
        <f t="shared" si="174"/>
        <v>3.0907278165503489E-2</v>
      </c>
      <c r="AW51" s="105">
        <f t="shared" si="174"/>
        <v>0</v>
      </c>
      <c r="AX51" s="105">
        <f t="shared" si="174"/>
        <v>4.0322580645161289E-2</v>
      </c>
      <c r="AY51" s="105">
        <f t="shared" si="174"/>
        <v>0</v>
      </c>
      <c r="AZ51" s="105">
        <f t="shared" si="174"/>
        <v>0.28839525086173878</v>
      </c>
      <c r="BA51" s="105">
        <f t="shared" si="174"/>
        <v>3.8036809815950923E-2</v>
      </c>
      <c r="BB51" s="105">
        <f t="shared" si="174"/>
        <v>2.2587268993839837E-2</v>
      </c>
      <c r="BC51" s="105">
        <f t="shared" si="174"/>
        <v>0</v>
      </c>
      <c r="BD51" s="105">
        <f t="shared" si="174"/>
        <v>0</v>
      </c>
      <c r="BE51" s="105">
        <f t="shared" ref="BE51:BJ51" si="175">IFERROR(BE37/(BE9+BE16+BE23+BE30+BE37),"")</f>
        <v>0</v>
      </c>
      <c r="BF51" s="105">
        <f t="shared" si="175"/>
        <v>0.23157283807312826</v>
      </c>
      <c r="BG51" s="105">
        <f t="shared" si="175"/>
        <v>0.10266159695817491</v>
      </c>
      <c r="BH51" s="105">
        <f t="shared" si="175"/>
        <v>0</v>
      </c>
      <c r="BI51" s="105">
        <f t="shared" si="175"/>
        <v>0.12244897959183673</v>
      </c>
      <c r="BJ51" s="105">
        <f t="shared" si="175"/>
        <v>0.18181818181818182</v>
      </c>
      <c r="BK51" s="105">
        <f t="shared" ref="BK51:BX51" si="176">IFERROR(BK37/(BK9+BK16+BK23+BK30+BK37),"")</f>
        <v>5.3984575835475578E-2</v>
      </c>
      <c r="BL51" s="105">
        <f t="shared" si="176"/>
        <v>0.26460859977949286</v>
      </c>
      <c r="BM51" s="105">
        <f t="shared" si="176"/>
        <v>0.88199697428139179</v>
      </c>
      <c r="BN51" s="105">
        <f t="shared" si="176"/>
        <v>0.33333333333333331</v>
      </c>
      <c r="BO51" s="105">
        <f t="shared" si="176"/>
        <v>0.84375</v>
      </c>
      <c r="BP51" s="105">
        <f t="shared" si="176"/>
        <v>1</v>
      </c>
      <c r="BQ51" s="105">
        <f t="shared" si="176"/>
        <v>0.43888888888888888</v>
      </c>
      <c r="BR51" s="105">
        <f t="shared" si="176"/>
        <v>0.24590163934426229</v>
      </c>
      <c r="BS51" s="105">
        <f t="shared" si="176"/>
        <v>0.37777777777777777</v>
      </c>
      <c r="BT51" s="105">
        <f t="shared" si="176"/>
        <v>0.27472527472527475</v>
      </c>
      <c r="BU51" s="105">
        <f t="shared" si="176"/>
        <v>0.26817808058263831</v>
      </c>
      <c r="BV51" s="105">
        <f t="shared" si="176"/>
        <v>0.31130820399113079</v>
      </c>
      <c r="BW51" s="105">
        <f t="shared" si="176"/>
        <v>0.20737327188940091</v>
      </c>
      <c r="BX51" s="105">
        <f t="shared" si="176"/>
        <v>0</v>
      </c>
      <c r="BY51" s="105">
        <f t="shared" ref="BY51:CE51" si="177">IFERROR(BY37/(BY9+BY16+BY23+BY30+BY37),"")</f>
        <v>0.08</v>
      </c>
      <c r="BZ51" s="105">
        <f t="shared" si="177"/>
        <v>0.27989487516425754</v>
      </c>
      <c r="CA51" s="105">
        <f t="shared" si="177"/>
        <v>0.25486618004866179</v>
      </c>
      <c r="CB51" s="105">
        <f t="shared" si="177"/>
        <v>0</v>
      </c>
      <c r="CC51" s="105">
        <f t="shared" si="177"/>
        <v>0</v>
      </c>
      <c r="CD51" s="105">
        <f t="shared" si="177"/>
        <v>0</v>
      </c>
      <c r="CE51" s="105">
        <f t="shared" si="177"/>
        <v>0</v>
      </c>
      <c r="CF51" s="105">
        <f t="shared" ref="CF51:CN51" si="178">IFERROR(CF37/(CF9+CF16+CF23+CF30+CF37),"")</f>
        <v>2.2048015678588925E-2</v>
      </c>
      <c r="CG51" s="105">
        <f t="shared" si="178"/>
        <v>0.14791987673343607</v>
      </c>
      <c r="CH51" s="105">
        <f t="shared" si="178"/>
        <v>5.3231939163498096E-2</v>
      </c>
      <c r="CI51" s="105">
        <f t="shared" si="178"/>
        <v>0</v>
      </c>
      <c r="CJ51" s="105">
        <f t="shared" si="178"/>
        <v>1.9438444924406047E-2</v>
      </c>
      <c r="CK51" s="105">
        <f t="shared" si="178"/>
        <v>0.19088855421686746</v>
      </c>
      <c r="CL51" s="105">
        <f t="shared" si="178"/>
        <v>0.14285714285714285</v>
      </c>
      <c r="CM51" s="105">
        <f t="shared" si="178"/>
        <v>4.8051254671649758E-2</v>
      </c>
      <c r="CN51" s="105">
        <f t="shared" si="178"/>
        <v>0.24161073825503357</v>
      </c>
      <c r="CO51" s="105">
        <f t="shared" ref="CO51:DK51" si="179">IFERROR(CO37/(CO9+CO16+CO23+CO30+CO37),"")</f>
        <v>0</v>
      </c>
      <c r="CP51" s="105">
        <f t="shared" si="179"/>
        <v>2.4390243902439025E-2</v>
      </c>
      <c r="CQ51" s="105">
        <f t="shared" si="179"/>
        <v>0</v>
      </c>
      <c r="CR51" s="105">
        <f t="shared" si="179"/>
        <v>0.13475575519371139</v>
      </c>
      <c r="CS51" s="105">
        <f t="shared" si="179"/>
        <v>9.8463289698349457E-2</v>
      </c>
      <c r="CT51" s="105">
        <f t="shared" si="179"/>
        <v>0.16628175519630484</v>
      </c>
      <c r="CU51" s="105">
        <f t="shared" si="179"/>
        <v>0.32756324900133155</v>
      </c>
      <c r="CV51" s="105">
        <f t="shared" si="179"/>
        <v>8.9820359281437126E-2</v>
      </c>
      <c r="CW51" s="105">
        <f t="shared" si="179"/>
        <v>0</v>
      </c>
      <c r="CX51" s="105">
        <f t="shared" si="179"/>
        <v>0</v>
      </c>
      <c r="CY51" s="105">
        <f t="shared" si="179"/>
        <v>0</v>
      </c>
      <c r="CZ51" s="105">
        <f t="shared" si="179"/>
        <v>4.6296296296296294E-2</v>
      </c>
      <c r="DA51" s="105">
        <f t="shared" si="179"/>
        <v>0.3082364830722587</v>
      </c>
      <c r="DB51" s="105">
        <f t="shared" si="179"/>
        <v>0.25202520252025201</v>
      </c>
      <c r="DC51" s="105">
        <f t="shared" si="179"/>
        <v>0</v>
      </c>
      <c r="DD51" s="105">
        <f t="shared" si="179"/>
        <v>3.5694050991501414E-2</v>
      </c>
      <c r="DE51" s="105">
        <f t="shared" si="179"/>
        <v>4.4982698961937718E-2</v>
      </c>
      <c r="DF51" s="105">
        <f t="shared" si="179"/>
        <v>3.8674033149171269E-2</v>
      </c>
      <c r="DG51" s="105">
        <f t="shared" si="179"/>
        <v>0.14792899408284024</v>
      </c>
      <c r="DH51" s="105">
        <f t="shared" si="179"/>
        <v>0.14792899408284024</v>
      </c>
      <c r="DI51" s="105">
        <f t="shared" si="179"/>
        <v>3.614457831325301E-2</v>
      </c>
      <c r="DJ51" s="105">
        <f t="shared" si="179"/>
        <v>3.4349506225848002E-2</v>
      </c>
      <c r="DK51" s="105">
        <f t="shared" si="179"/>
        <v>8.8471849865951746E-2</v>
      </c>
      <c r="DL51" s="105">
        <f t="shared" ref="DL51:DM51" si="180">IFERROR(DL37/(DL9+DL16+DL23+DL30+DL37),"")</f>
        <v>6.5989847715736044E-2</v>
      </c>
      <c r="DM51" s="105">
        <f t="shared" si="180"/>
        <v>0</v>
      </c>
      <c r="DN51" s="105">
        <f t="shared" ref="DN51:DO51" si="181">IFERROR(DN37/(DN9+DN16+DN23+DN30+DN37),"")</f>
        <v>0</v>
      </c>
      <c r="DO51" s="105">
        <f t="shared" si="181"/>
        <v>0</v>
      </c>
      <c r="DP51" s="105">
        <f t="shared" ref="DP51:DQ51" si="182">IFERROR(DP37/(DP9+DP16+DP23+DP30+DP37),"")</f>
        <v>0.19920318725099601</v>
      </c>
      <c r="DQ51" s="105">
        <f t="shared" si="182"/>
        <v>0</v>
      </c>
      <c r="DR51" s="105" t="str">
        <f t="shared" ref="DR51:DS51" si="183">IFERROR(DR37/(DR9+DR16+DR23+DR30+DR37),"")</f>
        <v/>
      </c>
      <c r="DS51" s="105">
        <f t="shared" si="183"/>
        <v>0.5</v>
      </c>
      <c r="DT51" s="105">
        <f t="shared" ref="DT51:DU51" si="184">IFERROR(DT37/(DT9+DT16+DT23+DT30+DT37),"")</f>
        <v>0.17374517374517376</v>
      </c>
      <c r="DU51" s="105" t="str">
        <f t="shared" si="184"/>
        <v/>
      </c>
      <c r="DV51" s="105" t="str">
        <f t="shared" ref="DV51:DW51" si="185">IFERROR(DV37/(DV9+DV16+DV23+DV30+DV37),"")</f>
        <v/>
      </c>
      <c r="DW51" s="105">
        <f t="shared" si="185"/>
        <v>0</v>
      </c>
      <c r="DX51" s="105">
        <f t="shared" ref="DX51:DY51" si="186">IFERROR(DX37/(DX9+DX16+DX23+DX30+DX37),"")</f>
        <v>0.17419354838709677</v>
      </c>
      <c r="DY51" s="105">
        <f t="shared" si="186"/>
        <v>0</v>
      </c>
      <c r="DZ51" s="105" t="str">
        <f t="shared" ref="DZ51" si="187">IFERROR(DZ37/(DZ9+DZ16+DZ23+DZ30+DZ37),"")</f>
        <v/>
      </c>
      <c r="EA51" s="64">
        <f t="shared" ca="1" si="155"/>
        <v>0.26790281329923271</v>
      </c>
    </row>
    <row r="52" spans="1:131" ht="15" x14ac:dyDescent="0.2">
      <c r="A52" s="184"/>
      <c r="B52" s="74" t="s">
        <v>76</v>
      </c>
      <c r="C52" s="105">
        <f t="shared" si="136"/>
        <v>0.13486359069479867</v>
      </c>
      <c r="D52" s="105">
        <f t="shared" si="137"/>
        <v>8.2858919772281492E-2</v>
      </c>
      <c r="E52" s="105">
        <f t="shared" si="137"/>
        <v>6.1027292761484997E-2</v>
      </c>
      <c r="F52" s="105">
        <f t="shared" si="137"/>
        <v>0.11415607985480944</v>
      </c>
      <c r="G52" s="105">
        <f t="shared" si="137"/>
        <v>4.4514388489208634E-2</v>
      </c>
      <c r="H52" s="105">
        <f t="shared" si="137"/>
        <v>0.21054758537078197</v>
      </c>
      <c r="I52" s="105">
        <f t="shared" ref="I52:AF52" si="188">IFERROR(I38/(I10+I17+I24+I31+I38),"")</f>
        <v>3.3323048441838941E-2</v>
      </c>
      <c r="J52" s="105">
        <f t="shared" si="188"/>
        <v>8.59395532194481E-2</v>
      </c>
      <c r="K52" s="105">
        <f t="shared" si="188"/>
        <v>0.21312602780684706</v>
      </c>
      <c r="L52" s="105">
        <f t="shared" si="188"/>
        <v>0.15902526637702968</v>
      </c>
      <c r="M52" s="105">
        <f t="shared" si="188"/>
        <v>0.11325274964608516</v>
      </c>
      <c r="N52" s="105">
        <f t="shared" si="188"/>
        <v>8.9735928288783004E-2</v>
      </c>
      <c r="O52" s="105">
        <f t="shared" ref="O52:T52" si="189">IFERROR(O38/(O10+O17+O24+O31+O38),"")</f>
        <v>0.16858382942390249</v>
      </c>
      <c r="P52" s="105">
        <f t="shared" si="189"/>
        <v>4.9998156410161865E-2</v>
      </c>
      <c r="Q52" s="105">
        <f t="shared" si="189"/>
        <v>2.2739577693557118E-2</v>
      </c>
      <c r="R52" s="105">
        <f t="shared" si="189"/>
        <v>8.8971269694161262E-2</v>
      </c>
      <c r="S52" s="105">
        <f t="shared" si="189"/>
        <v>0.24175502742230348</v>
      </c>
      <c r="T52" s="105">
        <f t="shared" si="189"/>
        <v>0.14008993427879626</v>
      </c>
      <c r="U52" s="105">
        <f t="shared" si="188"/>
        <v>4.840711625982623E-2</v>
      </c>
      <c r="V52" s="105">
        <f t="shared" si="188"/>
        <v>0.17227722772277226</v>
      </c>
      <c r="W52" s="105">
        <f t="shared" si="188"/>
        <v>0.11391546749039404</v>
      </c>
      <c r="X52" s="105">
        <f t="shared" si="188"/>
        <v>0.16016636251750627</v>
      </c>
      <c r="Y52" s="105">
        <f t="shared" si="188"/>
        <v>0.19216417910447761</v>
      </c>
      <c r="Z52" s="105">
        <f t="shared" si="188"/>
        <v>0.12521739130434784</v>
      </c>
      <c r="AA52" s="105">
        <f t="shared" si="188"/>
        <v>0.11542776998597476</v>
      </c>
      <c r="AB52" s="105">
        <f t="shared" si="188"/>
        <v>0.13707240420645472</v>
      </c>
      <c r="AC52" s="105">
        <f t="shared" si="188"/>
        <v>0.20584498094027953</v>
      </c>
      <c r="AD52" s="105">
        <f t="shared" si="188"/>
        <v>0.13274639052984513</v>
      </c>
      <c r="AE52" s="105">
        <f t="shared" si="188"/>
        <v>0.20320253747378114</v>
      </c>
      <c r="AF52" s="105">
        <f t="shared" si="188"/>
        <v>4.7021943573667714E-2</v>
      </c>
      <c r="AG52" s="105">
        <v>4.534005037783375E-2</v>
      </c>
      <c r="AH52" s="105">
        <v>0.19442187923097753</v>
      </c>
      <c r="AI52" s="105">
        <v>2.7388575413681608E-2</v>
      </c>
      <c r="AJ52" s="105">
        <v>6.9917102966841185E-2</v>
      </c>
      <c r="AK52" s="105">
        <v>8.7449392712550603E-2</v>
      </c>
      <c r="AL52" s="105">
        <v>0.14109269922201223</v>
      </c>
      <c r="AM52" s="105">
        <f t="shared" si="140"/>
        <v>8.5768689461048098E-2</v>
      </c>
      <c r="AN52" s="105">
        <f t="shared" si="140"/>
        <v>3.6458333333333336E-2</v>
      </c>
      <c r="AO52" s="105">
        <f t="shared" si="140"/>
        <v>2.7135678391959798E-2</v>
      </c>
      <c r="AP52" s="105">
        <f t="shared" si="140"/>
        <v>7.250091541559868E-2</v>
      </c>
      <c r="AQ52" s="105">
        <f t="shared" si="140"/>
        <v>5.9680048628187772E-2</v>
      </c>
      <c r="AR52" s="105">
        <f t="shared" si="140"/>
        <v>0</v>
      </c>
      <c r="AS52" s="105">
        <f t="shared" ref="AS52:BD52" si="190">IFERROR(AS38/(AS10+AS17+AS24+AS31+AS38),"")</f>
        <v>0.12427506213753108</v>
      </c>
      <c r="AT52" s="105">
        <f t="shared" si="190"/>
        <v>7.5208913649025072E-2</v>
      </c>
      <c r="AU52" s="105">
        <f t="shared" si="190"/>
        <v>8.0451658433309814E-2</v>
      </c>
      <c r="AV52" s="105">
        <f t="shared" si="190"/>
        <v>0.21884654994850669</v>
      </c>
      <c r="AW52" s="105">
        <f t="shared" si="190"/>
        <v>2.6350461133069828E-2</v>
      </c>
      <c r="AX52" s="105">
        <f t="shared" si="190"/>
        <v>5.5035567203294646E-2</v>
      </c>
      <c r="AY52" s="105">
        <f t="shared" si="190"/>
        <v>0.17138599105812222</v>
      </c>
      <c r="AZ52" s="105">
        <f t="shared" si="190"/>
        <v>0.14620797498045349</v>
      </c>
      <c r="BA52" s="105">
        <f t="shared" si="190"/>
        <v>0</v>
      </c>
      <c r="BB52" s="105">
        <f t="shared" si="190"/>
        <v>0</v>
      </c>
      <c r="BC52" s="105">
        <f t="shared" si="190"/>
        <v>0</v>
      </c>
      <c r="BD52" s="105">
        <f t="shared" si="190"/>
        <v>3.117782909930716E-2</v>
      </c>
      <c r="BE52" s="105">
        <f t="shared" ref="BE52:BJ52" si="191">IFERROR(BE38/(BE10+BE17+BE24+BE31+BE38),"")</f>
        <v>0.16363636363636364</v>
      </c>
      <c r="BF52" s="105">
        <f t="shared" si="191"/>
        <v>0.13333333333333333</v>
      </c>
      <c r="BG52" s="105">
        <f t="shared" si="191"/>
        <v>2.967359050445104E-2</v>
      </c>
      <c r="BH52" s="105">
        <f t="shared" si="191"/>
        <v>9.1711956521739135E-2</v>
      </c>
      <c r="BI52" s="105">
        <f t="shared" si="191"/>
        <v>0.13308687615526801</v>
      </c>
      <c r="BJ52" s="105">
        <f t="shared" si="191"/>
        <v>0.29014531688850898</v>
      </c>
      <c r="BK52" s="105">
        <f t="shared" ref="BK52:BX52" si="192">IFERROR(BK38/(BK10+BK17+BK24+BK31+BK38),"")</f>
        <v>0.26789510985116938</v>
      </c>
      <c r="BL52" s="105">
        <f t="shared" si="192"/>
        <v>0.14069423929098965</v>
      </c>
      <c r="BM52" s="105">
        <f t="shared" si="192"/>
        <v>8.4729535662996652E-2</v>
      </c>
      <c r="BN52" s="105">
        <f t="shared" si="192"/>
        <v>0</v>
      </c>
      <c r="BO52" s="105">
        <f t="shared" si="192"/>
        <v>0</v>
      </c>
      <c r="BP52" s="105">
        <f t="shared" si="192"/>
        <v>0</v>
      </c>
      <c r="BQ52" s="105">
        <f t="shared" si="192"/>
        <v>0.1245674740484429</v>
      </c>
      <c r="BR52" s="105">
        <f t="shared" si="192"/>
        <v>0</v>
      </c>
      <c r="BS52" s="105">
        <f t="shared" si="192"/>
        <v>6.5907241659886082E-2</v>
      </c>
      <c r="BT52" s="105">
        <f t="shared" si="192"/>
        <v>0.19852941176470587</v>
      </c>
      <c r="BU52" s="105">
        <f t="shared" si="192"/>
        <v>0</v>
      </c>
      <c r="BV52" s="105">
        <f t="shared" si="192"/>
        <v>0.37850467289719625</v>
      </c>
      <c r="BW52" s="105">
        <f t="shared" si="192"/>
        <v>0.39060205580029367</v>
      </c>
      <c r="BX52" s="105">
        <f t="shared" si="192"/>
        <v>0.10526315789473684</v>
      </c>
      <c r="BY52" s="105">
        <f t="shared" ref="BY52:CE52" si="193">IFERROR(BY38/(BY10+BY17+BY24+BY31+BY38),"")</f>
        <v>4.1570438799076209E-2</v>
      </c>
      <c r="BZ52" s="105">
        <f t="shared" si="193"/>
        <v>0</v>
      </c>
      <c r="CA52" s="105">
        <f t="shared" si="193"/>
        <v>0</v>
      </c>
      <c r="CB52" s="105">
        <f t="shared" si="193"/>
        <v>0.44444444444444442</v>
      </c>
      <c r="CC52" s="105">
        <f t="shared" si="193"/>
        <v>0.25</v>
      </c>
      <c r="CD52" s="105">
        <f t="shared" si="193"/>
        <v>0.2</v>
      </c>
      <c r="CE52" s="105">
        <f t="shared" si="193"/>
        <v>0.17344753747323341</v>
      </c>
      <c r="CF52" s="105">
        <f t="shared" ref="CF52:CN52" si="194">IFERROR(CF38/(CF10+CF17+CF24+CF31+CF38),"")</f>
        <v>2.616279069767442E-2</v>
      </c>
      <c r="CG52" s="105">
        <f t="shared" si="194"/>
        <v>0</v>
      </c>
      <c r="CH52" s="105">
        <f t="shared" si="194"/>
        <v>0.29347826086956524</v>
      </c>
      <c r="CI52" s="105">
        <f t="shared" si="194"/>
        <v>0.33284671532846716</v>
      </c>
      <c r="CJ52" s="105">
        <f t="shared" si="194"/>
        <v>0.28115015974440893</v>
      </c>
      <c r="CK52" s="105">
        <f t="shared" si="194"/>
        <v>0.13846153846153847</v>
      </c>
      <c r="CL52" s="105">
        <f t="shared" si="194"/>
        <v>0.15384615384615385</v>
      </c>
      <c r="CM52" s="105">
        <f t="shared" si="194"/>
        <v>0.16666666666666666</v>
      </c>
      <c r="CN52" s="105">
        <f t="shared" si="194"/>
        <v>0</v>
      </c>
      <c r="CO52" s="105">
        <f t="shared" ref="CO52:DK52" si="195">IFERROR(CO38/(CO10+CO17+CO24+CO31+CO38),"")</f>
        <v>0.38297872340425532</v>
      </c>
      <c r="CP52" s="105">
        <f t="shared" si="195"/>
        <v>0.34924471299093657</v>
      </c>
      <c r="CQ52" s="105">
        <f t="shared" si="195"/>
        <v>0.60719041278295605</v>
      </c>
      <c r="CR52" s="105">
        <f t="shared" si="195"/>
        <v>0.13162705667276051</v>
      </c>
      <c r="CS52" s="105">
        <f t="shared" si="195"/>
        <v>0.1465798045602606</v>
      </c>
      <c r="CT52" s="105">
        <f t="shared" si="195"/>
        <v>8.7988826815642462E-2</v>
      </c>
      <c r="CU52" s="105">
        <f t="shared" si="195"/>
        <v>0.1746160064672595</v>
      </c>
      <c r="CV52" s="105">
        <f t="shared" si="195"/>
        <v>0.21858540255831452</v>
      </c>
      <c r="CW52" s="105">
        <f t="shared" si="195"/>
        <v>0.11491584445734185</v>
      </c>
      <c r="CX52" s="105" t="str">
        <f t="shared" si="195"/>
        <v/>
      </c>
      <c r="CY52" s="105">
        <f t="shared" si="195"/>
        <v>0.20113851992409867</v>
      </c>
      <c r="CZ52" s="105">
        <f t="shared" si="195"/>
        <v>4.2105263157894736E-2</v>
      </c>
      <c r="DA52" s="105">
        <f t="shared" si="195"/>
        <v>0.46613545816733065</v>
      </c>
      <c r="DB52" s="105">
        <f t="shared" si="195"/>
        <v>0.3122448979591837</v>
      </c>
      <c r="DC52" s="105">
        <f t="shared" si="195"/>
        <v>0.28647214854111408</v>
      </c>
      <c r="DD52" s="105">
        <f t="shared" si="195"/>
        <v>0.17466372214414777</v>
      </c>
      <c r="DE52" s="105">
        <f t="shared" si="195"/>
        <v>9.3994778067885115E-2</v>
      </c>
      <c r="DF52" s="105">
        <f t="shared" si="195"/>
        <v>0.19852941176470587</v>
      </c>
      <c r="DG52" s="105">
        <f t="shared" si="195"/>
        <v>0.36</v>
      </c>
      <c r="DH52" s="105">
        <f t="shared" si="195"/>
        <v>0.36</v>
      </c>
      <c r="DI52" s="105">
        <f t="shared" si="195"/>
        <v>0.17052631578947369</v>
      </c>
      <c r="DJ52" s="105">
        <f t="shared" si="195"/>
        <v>0</v>
      </c>
      <c r="DK52" s="105">
        <f t="shared" si="195"/>
        <v>0.40328027013989387</v>
      </c>
      <c r="DL52" s="105">
        <f t="shared" ref="DL52:DM52" si="196">IFERROR(DL38/(DL10+DL17+DL24+DL31+DL38),"")</f>
        <v>0.15238095238095239</v>
      </c>
      <c r="DM52" s="105">
        <f t="shared" si="196"/>
        <v>0.26001013684744045</v>
      </c>
      <c r="DN52" s="105">
        <f t="shared" ref="DN52:DO52" si="197">IFERROR(DN38/(DN10+DN17+DN24+DN31+DN38),"")</f>
        <v>0.26245443499392468</v>
      </c>
      <c r="DO52" s="105">
        <f t="shared" si="197"/>
        <v>0.28078817733990147</v>
      </c>
      <c r="DP52" s="105">
        <f t="shared" ref="DP52:DQ52" si="198">IFERROR(DP38/(DP10+DP17+DP24+DP31+DP38),"")</f>
        <v>0.25801011804384488</v>
      </c>
      <c r="DQ52" s="105">
        <f t="shared" si="198"/>
        <v>0.48053097345132745</v>
      </c>
      <c r="DR52" s="105">
        <f t="shared" ref="DR52:DS52" si="199">IFERROR(DR38/(DR10+DR17+DR24+DR31+DR38),"")</f>
        <v>0.31428571428571428</v>
      </c>
      <c r="DS52" s="105">
        <f t="shared" si="199"/>
        <v>0.40376335512677403</v>
      </c>
      <c r="DT52" s="105">
        <f t="shared" ref="DT52:DU52" si="200">IFERROR(DT38/(DT10+DT17+DT24+DT31+DT38),"")</f>
        <v>0.41558441558441561</v>
      </c>
      <c r="DU52" s="105">
        <f t="shared" si="200"/>
        <v>0.29064587973273942</v>
      </c>
      <c r="DV52" s="105">
        <f t="shared" ref="DV52:DW52" si="201">IFERROR(DV38/(DV10+DV17+DV24+DV31+DV38),"")</f>
        <v>0</v>
      </c>
      <c r="DW52" s="105">
        <f t="shared" si="201"/>
        <v>0.19014084507042253</v>
      </c>
      <c r="DX52" s="105">
        <f t="shared" ref="DX52:DY52" si="202">IFERROR(DX38/(DX10+DX17+DX24+DX31+DX38),"")</f>
        <v>1.4326647564469915E-2</v>
      </c>
      <c r="DY52" s="105">
        <f t="shared" si="202"/>
        <v>0.26100966702470463</v>
      </c>
      <c r="DZ52" s="105">
        <f t="shared" ref="DZ52" si="203">IFERROR(DZ38/(DZ10+DZ17+DZ24+DZ31+DZ38),"")</f>
        <v>1</v>
      </c>
      <c r="EA52" s="64">
        <f t="shared" ca="1" si="155"/>
        <v>0.38766983790419329</v>
      </c>
    </row>
    <row r="53" spans="1:131" ht="15" x14ac:dyDescent="0.2">
      <c r="A53" s="184"/>
      <c r="B53" s="67" t="s">
        <v>77</v>
      </c>
      <c r="C53" s="105">
        <f t="shared" si="136"/>
        <v>6.8729343367976745E-2</v>
      </c>
      <c r="D53" s="105">
        <f t="shared" si="137"/>
        <v>9.2159239231773257E-2</v>
      </c>
      <c r="E53" s="105">
        <f t="shared" si="137"/>
        <v>5.7769608685196004E-2</v>
      </c>
      <c r="F53" s="105">
        <f t="shared" si="137"/>
        <v>6.4818851637092903E-2</v>
      </c>
      <c r="G53" s="105">
        <f t="shared" si="137"/>
        <v>8.0514934827889795E-2</v>
      </c>
      <c r="H53" s="105">
        <f t="shared" si="137"/>
        <v>0.11844735747541292</v>
      </c>
      <c r="I53" s="105">
        <f t="shared" ref="I53:AF53" si="204">IFERROR(I39/(I11+I18+I25+I32+I39),"")</f>
        <v>8.1958331281091465E-2</v>
      </c>
      <c r="J53" s="105">
        <f t="shared" si="204"/>
        <v>4.3200902640657887E-2</v>
      </c>
      <c r="K53" s="105">
        <f t="shared" si="204"/>
        <v>7.4622381251536418E-2</v>
      </c>
      <c r="L53" s="105">
        <f t="shared" si="204"/>
        <v>4.9809899194251633E-2</v>
      </c>
      <c r="M53" s="105">
        <f t="shared" si="204"/>
        <v>9.5366065376886217E-2</v>
      </c>
      <c r="N53" s="105">
        <f t="shared" si="204"/>
        <v>0.10096550895685992</v>
      </c>
      <c r="O53" s="105">
        <f t="shared" ref="O53:T53" si="205">IFERROR(O39/(O11+O18+O25+O32+O39),"")</f>
        <v>8.3508858877462525E-2</v>
      </c>
      <c r="P53" s="105">
        <f t="shared" si="205"/>
        <v>9.0033181762320266E-2</v>
      </c>
      <c r="Q53" s="105">
        <f t="shared" si="205"/>
        <v>5.3685454710765766E-2</v>
      </c>
      <c r="R53" s="105">
        <f t="shared" si="205"/>
        <v>4.0212873796249368E-2</v>
      </c>
      <c r="S53" s="105">
        <f t="shared" si="205"/>
        <v>6.910084958201472E-2</v>
      </c>
      <c r="T53" s="105">
        <f t="shared" si="205"/>
        <v>8.0934720956792897E-2</v>
      </c>
      <c r="U53" s="105">
        <f t="shared" si="204"/>
        <v>0.10588424477072846</v>
      </c>
      <c r="V53" s="105">
        <f t="shared" si="204"/>
        <v>6.3950220794861498E-2</v>
      </c>
      <c r="W53" s="105">
        <f t="shared" si="204"/>
        <v>4.8500064191261433E-2</v>
      </c>
      <c r="X53" s="105">
        <f t="shared" si="204"/>
        <v>0.10054973906147861</v>
      </c>
      <c r="Y53" s="105">
        <f t="shared" si="204"/>
        <v>0.10008496601359457</v>
      </c>
      <c r="Z53" s="105">
        <f t="shared" si="204"/>
        <v>8.5109697520446573E-2</v>
      </c>
      <c r="AA53" s="105">
        <f t="shared" si="204"/>
        <v>9.8084561933211273E-2</v>
      </c>
      <c r="AB53" s="105">
        <f t="shared" si="204"/>
        <v>9.2859054323884804E-2</v>
      </c>
      <c r="AC53" s="105">
        <f t="shared" si="204"/>
        <v>5.3800378685420612E-2</v>
      </c>
      <c r="AD53" s="105">
        <f t="shared" si="204"/>
        <v>9.3977442724354127E-2</v>
      </c>
      <c r="AE53" s="105">
        <f t="shared" si="204"/>
        <v>8.8757732251291077E-2</v>
      </c>
      <c r="AF53" s="105">
        <f t="shared" si="204"/>
        <v>7.9369403955466947E-2</v>
      </c>
      <c r="AG53" s="105">
        <v>7.6831351686024507E-2</v>
      </c>
      <c r="AH53" s="105">
        <v>7.7765292698969521E-2</v>
      </c>
      <c r="AI53" s="105">
        <v>0.10018555629778075</v>
      </c>
      <c r="AJ53" s="105">
        <v>6.5925530365551724E-2</v>
      </c>
      <c r="AK53" s="105">
        <v>0.11192980310627369</v>
      </c>
      <c r="AL53" s="105">
        <v>0.10180880571942025</v>
      </c>
      <c r="AM53" s="105">
        <f t="shared" si="140"/>
        <v>7.2423752310536049E-2</v>
      </c>
      <c r="AN53" s="105">
        <f t="shared" si="140"/>
        <v>7.7606513999290083E-2</v>
      </c>
      <c r="AO53" s="105">
        <f t="shared" si="140"/>
        <v>9.981966568792916E-2</v>
      </c>
      <c r="AP53" s="105">
        <f t="shared" si="140"/>
        <v>8.1318878638924424E-2</v>
      </c>
      <c r="AQ53" s="105">
        <f t="shared" si="140"/>
        <v>9.2248774866428435E-2</v>
      </c>
      <c r="AR53" s="105">
        <f t="shared" si="140"/>
        <v>6.9124078844886472E-2</v>
      </c>
      <c r="AS53" s="105">
        <f t="shared" ref="AS53:BD53" si="206">IFERROR(AS39/(AS11+AS18+AS25+AS32+AS39),"")</f>
        <v>6.9148053749981148E-2</v>
      </c>
      <c r="AT53" s="105">
        <f t="shared" si="206"/>
        <v>6.1367009434962365E-2</v>
      </c>
      <c r="AU53" s="105">
        <f t="shared" si="206"/>
        <v>6.1362746599942126E-2</v>
      </c>
      <c r="AV53" s="105">
        <f t="shared" si="206"/>
        <v>0.12626195536663123</v>
      </c>
      <c r="AW53" s="105">
        <f t="shared" si="206"/>
        <v>7.7824718356527503E-2</v>
      </c>
      <c r="AX53" s="105">
        <f t="shared" si="206"/>
        <v>8.3257896993663344E-2</v>
      </c>
      <c r="AY53" s="105">
        <f t="shared" si="206"/>
        <v>0.11221061230943566</v>
      </c>
      <c r="AZ53" s="105">
        <f t="shared" si="206"/>
        <v>0.14023376310398844</v>
      </c>
      <c r="BA53" s="105">
        <f t="shared" si="206"/>
        <v>0.1191351078244494</v>
      </c>
      <c r="BB53" s="105">
        <f t="shared" si="206"/>
        <v>7.8034416122204839E-2</v>
      </c>
      <c r="BC53" s="105">
        <f t="shared" si="206"/>
        <v>0.17052432687765706</v>
      </c>
      <c r="BD53" s="105">
        <f t="shared" si="206"/>
        <v>0.13987684646185941</v>
      </c>
      <c r="BE53" s="105">
        <f t="shared" ref="BE53:BJ53" si="207">IFERROR(BE39/(BE11+BE18+BE25+BE32+BE39),"")</f>
        <v>9.9795749565334824E-2</v>
      </c>
      <c r="BF53" s="105">
        <f t="shared" si="207"/>
        <v>0.12550029124936582</v>
      </c>
      <c r="BG53" s="105">
        <f t="shared" si="207"/>
        <v>6.8087481251526041E-2</v>
      </c>
      <c r="BH53" s="105">
        <f t="shared" si="207"/>
        <v>9.708694947470789E-2</v>
      </c>
      <c r="BI53" s="105">
        <f t="shared" si="207"/>
        <v>6.9279186066563206E-2</v>
      </c>
      <c r="BJ53" s="105">
        <f t="shared" si="207"/>
        <v>0.1734410466804833</v>
      </c>
      <c r="BK53" s="105">
        <f t="shared" ref="BK53:BX53" si="208">IFERROR(BK39/(BK11+BK18+BK25+BK32+BK39),"")</f>
        <v>0.21877229209686502</v>
      </c>
      <c r="BL53" s="105">
        <f t="shared" si="208"/>
        <v>0.20582182687201275</v>
      </c>
      <c r="BM53" s="105">
        <f t="shared" si="208"/>
        <v>0.14129649976455816</v>
      </c>
      <c r="BN53" s="105">
        <f t="shared" si="208"/>
        <v>0.1780347730312328</v>
      </c>
      <c r="BO53" s="105">
        <f t="shared" si="208"/>
        <v>0.22758750268413142</v>
      </c>
      <c r="BP53" s="105">
        <f t="shared" si="208"/>
        <v>0.199108232921068</v>
      </c>
      <c r="BQ53" s="105">
        <f t="shared" si="208"/>
        <v>0.12558156053556843</v>
      </c>
      <c r="BR53" s="105">
        <f t="shared" si="208"/>
        <v>0.1800451107867852</v>
      </c>
      <c r="BS53" s="105">
        <f t="shared" si="208"/>
        <v>0.14482486588829283</v>
      </c>
      <c r="BT53" s="105">
        <f t="shared" si="208"/>
        <v>0.18610877380861318</v>
      </c>
      <c r="BU53" s="105">
        <f t="shared" si="208"/>
        <v>0.14975588890363881</v>
      </c>
      <c r="BV53" s="105">
        <f t="shared" si="208"/>
        <v>0.14931922845892012</v>
      </c>
      <c r="BW53" s="105">
        <f t="shared" si="208"/>
        <v>0.1704728843273618</v>
      </c>
      <c r="BX53" s="105">
        <f t="shared" si="208"/>
        <v>0.13858678955453149</v>
      </c>
      <c r="BY53" s="105">
        <f t="shared" ref="BY53:CE53" si="209">IFERROR(BY39/(BY11+BY18+BY25+BY32+BY39),"")</f>
        <v>0.17430001854255517</v>
      </c>
      <c r="BZ53" s="105">
        <f t="shared" si="209"/>
        <v>0.10514990930753637</v>
      </c>
      <c r="CA53" s="105">
        <f t="shared" si="209"/>
        <v>0.14309920450897157</v>
      </c>
      <c r="CB53" s="105">
        <f t="shared" si="209"/>
        <v>0.1702112176396747</v>
      </c>
      <c r="CC53" s="105">
        <f t="shared" si="209"/>
        <v>0.14626614851381156</v>
      </c>
      <c r="CD53" s="105">
        <f t="shared" si="209"/>
        <v>0.22223922357261519</v>
      </c>
      <c r="CE53" s="105">
        <f t="shared" si="209"/>
        <v>9.6277887232981529E-2</v>
      </c>
      <c r="CF53" s="105">
        <f t="shared" ref="CF53:CN53" si="210">IFERROR(CF39/(CF11+CF18+CF25+CF32+CF39),"")</f>
        <v>0.21101474579166113</v>
      </c>
      <c r="CG53" s="105">
        <f t="shared" si="210"/>
        <v>0.17617829277060029</v>
      </c>
      <c r="CH53" s="105">
        <f t="shared" si="210"/>
        <v>0.15549569719443085</v>
      </c>
      <c r="CI53" s="105">
        <f t="shared" si="210"/>
        <v>0.18624915449807028</v>
      </c>
      <c r="CJ53" s="105">
        <f t="shared" si="210"/>
        <v>0.17851807894575294</v>
      </c>
      <c r="CK53" s="105">
        <f t="shared" si="210"/>
        <v>0.25427501221432064</v>
      </c>
      <c r="CL53" s="105">
        <f t="shared" si="210"/>
        <v>0.30546881476773424</v>
      </c>
      <c r="CM53" s="105">
        <f t="shared" si="210"/>
        <v>0.14714013524115516</v>
      </c>
      <c r="CN53" s="105">
        <f t="shared" si="210"/>
        <v>0.23421837171612078</v>
      </c>
      <c r="CO53" s="105">
        <f t="shared" ref="CO53:DK53" si="211">IFERROR(CO39/(CO11+CO18+CO25+CO32+CO39),"")</f>
        <v>0.13788408027943874</v>
      </c>
      <c r="CP53" s="105">
        <f t="shared" si="211"/>
        <v>0.21215836640064203</v>
      </c>
      <c r="CQ53" s="105">
        <f t="shared" si="211"/>
        <v>0.23325973795748658</v>
      </c>
      <c r="CR53" s="105">
        <f t="shared" si="211"/>
        <v>0.20264752991426149</v>
      </c>
      <c r="CS53" s="105">
        <f t="shared" si="211"/>
        <v>0.19990508625984033</v>
      </c>
      <c r="CT53" s="105">
        <f t="shared" si="211"/>
        <v>0.14574905497712051</v>
      </c>
      <c r="CU53" s="105">
        <f t="shared" si="211"/>
        <v>0.17962448429738148</v>
      </c>
      <c r="CV53" s="105">
        <f t="shared" si="211"/>
        <v>0.19796514982497981</v>
      </c>
      <c r="CW53" s="105">
        <f t="shared" si="211"/>
        <v>0.19856667423039104</v>
      </c>
      <c r="CX53" s="105">
        <f t="shared" si="211"/>
        <v>0.21532567049808429</v>
      </c>
      <c r="CY53" s="105">
        <f t="shared" si="211"/>
        <v>0.18206014117802649</v>
      </c>
      <c r="CZ53" s="105">
        <f t="shared" si="211"/>
        <v>0.22813576148667514</v>
      </c>
      <c r="DA53" s="105">
        <f t="shared" si="211"/>
        <v>0.28189455300954502</v>
      </c>
      <c r="DB53" s="105">
        <f t="shared" si="211"/>
        <v>0.32791921490541887</v>
      </c>
      <c r="DC53" s="105">
        <f t="shared" si="211"/>
        <v>0.1926781443254541</v>
      </c>
      <c r="DD53" s="105">
        <f t="shared" si="211"/>
        <v>0.17586139089776923</v>
      </c>
      <c r="DE53" s="105">
        <f t="shared" si="211"/>
        <v>0.2442850352188756</v>
      </c>
      <c r="DF53" s="105">
        <f t="shared" si="211"/>
        <v>0.19379487634074993</v>
      </c>
      <c r="DG53" s="105">
        <f t="shared" si="211"/>
        <v>0.18733368813198509</v>
      </c>
      <c r="DH53" s="105">
        <f t="shared" si="211"/>
        <v>0.18487657332422675</v>
      </c>
      <c r="DI53" s="105">
        <f t="shared" si="211"/>
        <v>0.1642949938064594</v>
      </c>
      <c r="DJ53" s="105">
        <f t="shared" si="211"/>
        <v>0.20707159883464288</v>
      </c>
      <c r="DK53" s="105">
        <f t="shared" si="211"/>
        <v>0.25659180307067631</v>
      </c>
      <c r="DL53" s="105">
        <f t="shared" ref="DL53:DM53" si="212">IFERROR(DL39/(DL11+DL18+DL25+DL32+DL39),"")</f>
        <v>0.31334769589312089</v>
      </c>
      <c r="DM53" s="105">
        <f t="shared" si="212"/>
        <v>0.29441859695017963</v>
      </c>
      <c r="DN53" s="105">
        <f t="shared" ref="DN53:DO53" si="213">IFERROR(DN39/(DN11+DN18+DN25+DN32+DN39),"")</f>
        <v>0.29782749909779865</v>
      </c>
      <c r="DO53" s="105">
        <f t="shared" si="213"/>
        <v>0.31591413767579568</v>
      </c>
      <c r="DP53" s="105">
        <f t="shared" ref="DP53:DQ53" si="214">IFERROR(DP39/(DP11+DP18+DP25+DP32+DP39),"")</f>
        <v>0.29463555751210618</v>
      </c>
      <c r="DQ53" s="105">
        <f t="shared" si="214"/>
        <v>0.43103939495972443</v>
      </c>
      <c r="DR53" s="105">
        <f t="shared" ref="DR53:DS53" si="215">IFERROR(DR39/(DR11+DR18+DR25+DR32+DR39),"")</f>
        <v>0.32057629828003198</v>
      </c>
      <c r="DS53" s="105">
        <f t="shared" si="215"/>
        <v>0.36752421148491271</v>
      </c>
      <c r="DT53" s="105">
        <f t="shared" ref="DT53:DU53" si="216">IFERROR(DT39/(DT11+DT18+DT25+DT32+DT39),"")</f>
        <v>0.44220331661877665</v>
      </c>
      <c r="DU53" s="105">
        <f t="shared" si="216"/>
        <v>0.36296183501986462</v>
      </c>
      <c r="DV53" s="105">
        <f t="shared" ref="DV53:DW53" si="217">IFERROR(DV39/(DV11+DV18+DV25+DV32+DV39),"")</f>
        <v>0.36173990945303874</v>
      </c>
      <c r="DW53" s="105">
        <f t="shared" si="217"/>
        <v>0.3858766677810534</v>
      </c>
      <c r="DX53" s="105">
        <f t="shared" ref="DX53:DY53" si="218">IFERROR(DX39/(DX11+DX18+DX25+DX32+DX39),"")</f>
        <v>0.40533549165238369</v>
      </c>
      <c r="DY53" s="105">
        <f t="shared" si="218"/>
        <v>0.44707226838669689</v>
      </c>
      <c r="DZ53" s="105">
        <f t="shared" ref="DZ53" si="219">IFERROR(DZ39/(DZ11+DZ18+DZ25+DZ32+DZ39),"")</f>
        <v>0.60205213533000557</v>
      </c>
      <c r="EA53" s="64">
        <f t="shared" ca="1" si="155"/>
        <v>0.37954600128396199</v>
      </c>
    </row>
    <row r="54" spans="1:131" ht="15" x14ac:dyDescent="0.2">
      <c r="B54" s="72" t="s">
        <v>25</v>
      </c>
      <c r="C54" s="64">
        <f t="shared" si="136"/>
        <v>0.10629869142932787</v>
      </c>
      <c r="D54" s="64">
        <f t="shared" si="137"/>
        <v>0.11193687131802851</v>
      </c>
      <c r="E54" s="64">
        <f t="shared" si="137"/>
        <v>4.1085993940806337E-2</v>
      </c>
      <c r="F54" s="64">
        <f t="shared" si="137"/>
        <v>8.353005830893713E-2</v>
      </c>
      <c r="G54" s="64">
        <f t="shared" si="137"/>
        <v>9.8040752084106966E-2</v>
      </c>
      <c r="H54" s="64">
        <f t="shared" si="137"/>
        <v>0.14357732069503246</v>
      </c>
      <c r="I54" s="64">
        <f t="shared" ref="I54:AF54" si="220">IFERROR(I40/(I12+I19+I26+I33+I40),"")</f>
        <v>0.11959970307645781</v>
      </c>
      <c r="J54" s="64">
        <f t="shared" si="220"/>
        <v>0.10300801819831475</v>
      </c>
      <c r="K54" s="64">
        <f t="shared" si="220"/>
        <v>0.11586564433609799</v>
      </c>
      <c r="L54" s="64">
        <f t="shared" si="220"/>
        <v>8.8798824767401877E-2</v>
      </c>
      <c r="M54" s="64">
        <f t="shared" si="220"/>
        <v>0.11264048956494892</v>
      </c>
      <c r="N54" s="64">
        <f t="shared" si="220"/>
        <v>0.11222624482807819</v>
      </c>
      <c r="O54" s="64">
        <f t="shared" ref="O54:T54" si="221">IFERROR(O40/(O12+O19+O26+O33+O40),"")</f>
        <v>0.14297056877496508</v>
      </c>
      <c r="P54" s="64">
        <f t="shared" si="221"/>
        <v>0.11538211674637322</v>
      </c>
      <c r="Q54" s="64">
        <f t="shared" si="221"/>
        <v>4.0470383104606857E-2</v>
      </c>
      <c r="R54" s="64">
        <f t="shared" si="221"/>
        <v>7.0944259232416942E-2</v>
      </c>
      <c r="S54" s="64">
        <f t="shared" si="221"/>
        <v>0.12204418750520872</v>
      </c>
      <c r="T54" s="64">
        <f t="shared" si="221"/>
        <v>0.10297500383376783</v>
      </c>
      <c r="U54" s="64">
        <f t="shared" si="220"/>
        <v>0.11908548935245047</v>
      </c>
      <c r="V54" s="64">
        <f t="shared" si="220"/>
        <v>0.1043894479194996</v>
      </c>
      <c r="W54" s="64">
        <f t="shared" si="220"/>
        <v>9.4245288030742169E-2</v>
      </c>
      <c r="X54" s="64">
        <f t="shared" si="220"/>
        <v>9.2439603452147967E-2</v>
      </c>
      <c r="Y54" s="64">
        <f t="shared" si="220"/>
        <v>0.13982664375104703</v>
      </c>
      <c r="Z54" s="64">
        <f t="shared" si="220"/>
        <v>0.14101135385082966</v>
      </c>
      <c r="AA54" s="64">
        <f t="shared" si="220"/>
        <v>0.10171923775800214</v>
      </c>
      <c r="AB54" s="64">
        <f t="shared" si="220"/>
        <v>0.10946641099878865</v>
      </c>
      <c r="AC54" s="64">
        <f t="shared" si="220"/>
        <v>5.6563476582589783E-2</v>
      </c>
      <c r="AD54" s="64">
        <f t="shared" si="220"/>
        <v>9.1149048094638432E-2</v>
      </c>
      <c r="AE54" s="64">
        <f t="shared" si="220"/>
        <v>0.14627496680126834</v>
      </c>
      <c r="AF54" s="64">
        <f t="shared" si="220"/>
        <v>0.13149336334825434</v>
      </c>
      <c r="AG54" s="64">
        <v>8.5911081860063992E-2</v>
      </c>
      <c r="AH54" s="64">
        <v>8.7850089072102774E-2</v>
      </c>
      <c r="AI54" s="64">
        <v>0.10647325833826722</v>
      </c>
      <c r="AJ54" s="64">
        <v>5.9524509583487553E-2</v>
      </c>
      <c r="AK54" s="64">
        <v>9.7115800605681868E-2</v>
      </c>
      <c r="AL54" s="64">
        <v>0.16428113070054273</v>
      </c>
      <c r="AM54" s="64">
        <f t="shared" si="140"/>
        <v>0.10361703032221188</v>
      </c>
      <c r="AN54" s="64">
        <f t="shared" si="140"/>
        <v>8.6720867208672087E-2</v>
      </c>
      <c r="AO54" s="64">
        <f t="shared" si="140"/>
        <v>6.292403781141441E-2</v>
      </c>
      <c r="AP54" s="64">
        <f t="shared" si="140"/>
        <v>6.0603032047062556E-2</v>
      </c>
      <c r="AQ54" s="64">
        <f t="shared" si="140"/>
        <v>9.633815190479994E-2</v>
      </c>
      <c r="AR54" s="64">
        <f t="shared" si="140"/>
        <v>8.8202842424463843E-2</v>
      </c>
      <c r="AS54" s="64">
        <f t="shared" ref="AS54:BD54" si="222">IFERROR(AS40/(AS12+AS19+AS26+AS33+AS40),"")</f>
        <v>0.1709450887361873</v>
      </c>
      <c r="AT54" s="64">
        <f t="shared" si="222"/>
        <v>8.251760059661449E-2</v>
      </c>
      <c r="AU54" s="64">
        <f t="shared" si="222"/>
        <v>9.4679794803905343E-2</v>
      </c>
      <c r="AV54" s="64">
        <f t="shared" si="222"/>
        <v>0.14429077726773701</v>
      </c>
      <c r="AW54" s="64">
        <f t="shared" si="222"/>
        <v>0.12090440241031775</v>
      </c>
      <c r="AX54" s="64">
        <f t="shared" si="222"/>
        <v>0.139617768896835</v>
      </c>
      <c r="AY54" s="64">
        <f t="shared" si="222"/>
        <v>0.13857285601075009</v>
      </c>
      <c r="AZ54" s="64">
        <f t="shared" si="222"/>
        <v>0.19662987196547135</v>
      </c>
      <c r="BA54" s="64">
        <f t="shared" si="222"/>
        <v>0.13731581085994141</v>
      </c>
      <c r="BB54" s="64">
        <f t="shared" si="222"/>
        <v>0.12026448575674786</v>
      </c>
      <c r="BC54" s="64">
        <f t="shared" si="222"/>
        <v>0.17813771681288076</v>
      </c>
      <c r="BD54" s="64">
        <f t="shared" si="222"/>
        <v>0.17526809651474531</v>
      </c>
      <c r="BE54" s="64">
        <f t="shared" ref="BE54:BJ54" si="223">IFERROR(BE40/(BE12+BE19+BE26+BE33+BE40),"")</f>
        <v>0.13912627579796594</v>
      </c>
      <c r="BF54" s="64">
        <f t="shared" si="223"/>
        <v>0.16279093739047973</v>
      </c>
      <c r="BG54" s="64">
        <f t="shared" si="223"/>
        <v>0.13503874401375113</v>
      </c>
      <c r="BH54" s="64">
        <f t="shared" si="223"/>
        <v>0.14458924088290354</v>
      </c>
      <c r="BI54" s="64">
        <f t="shared" si="223"/>
        <v>0.16273420158023005</v>
      </c>
      <c r="BJ54" s="64">
        <f t="shared" si="223"/>
        <v>0.21184488734205728</v>
      </c>
      <c r="BK54" s="64">
        <f t="shared" ref="BK54:BX54" si="224">IFERROR(BK40/(BK12+BK19+BK26+BK33+BK40),"")</f>
        <v>0.21045868117437389</v>
      </c>
      <c r="BL54" s="64">
        <f t="shared" si="224"/>
        <v>0.21379849956275601</v>
      </c>
      <c r="BM54" s="64">
        <f t="shared" si="224"/>
        <v>0.17036134553666943</v>
      </c>
      <c r="BN54" s="64">
        <f t="shared" si="224"/>
        <v>0.14993209597102761</v>
      </c>
      <c r="BO54" s="64">
        <f t="shared" si="224"/>
        <v>0.19046437374890399</v>
      </c>
      <c r="BP54" s="64">
        <f t="shared" si="224"/>
        <v>0.15820402576729101</v>
      </c>
      <c r="BQ54" s="64">
        <f t="shared" si="224"/>
        <v>0.14698109153416417</v>
      </c>
      <c r="BR54" s="64">
        <f t="shared" si="224"/>
        <v>0.16176980112258332</v>
      </c>
      <c r="BS54" s="64">
        <f t="shared" si="224"/>
        <v>0.14466746465915498</v>
      </c>
      <c r="BT54" s="64">
        <f t="shared" si="224"/>
        <v>0.18436487602430812</v>
      </c>
      <c r="BU54" s="64">
        <f t="shared" si="224"/>
        <v>0.15803935718449028</v>
      </c>
      <c r="BV54" s="64">
        <f t="shared" si="224"/>
        <v>0.18907465906464288</v>
      </c>
      <c r="BW54" s="64">
        <f t="shared" si="224"/>
        <v>0.17920271227447454</v>
      </c>
      <c r="BX54" s="64">
        <f t="shared" si="224"/>
        <v>0.15871662066184908</v>
      </c>
      <c r="BY54" s="64">
        <f t="shared" ref="BY54:CE54" si="225">IFERROR(BY40/(BY12+BY19+BY26+BY33+BY40),"")</f>
        <v>0.12082348164600798</v>
      </c>
      <c r="BZ54" s="64">
        <f t="shared" si="225"/>
        <v>0.12871208433100514</v>
      </c>
      <c r="CA54" s="64">
        <f t="shared" si="225"/>
        <v>0.17212201747015027</v>
      </c>
      <c r="CB54" s="64">
        <f t="shared" si="225"/>
        <v>0.18961512140110076</v>
      </c>
      <c r="CC54" s="64">
        <f t="shared" si="225"/>
        <v>0.1581680033769523</v>
      </c>
      <c r="CD54" s="64">
        <f t="shared" si="225"/>
        <v>0.21516086285925315</v>
      </c>
      <c r="CE54" s="64">
        <f t="shared" si="225"/>
        <v>0.11892265353754689</v>
      </c>
      <c r="CF54" s="64">
        <f t="shared" ref="CF54:CN54" si="226">IFERROR(CF40/(CF12+CF19+CF26+CF33+CF40),"")</f>
        <v>0.17576170182666973</v>
      </c>
      <c r="CG54" s="64">
        <f t="shared" si="226"/>
        <v>0.17472697352017155</v>
      </c>
      <c r="CH54" s="64">
        <f t="shared" si="226"/>
        <v>0.20619929885578445</v>
      </c>
      <c r="CI54" s="64">
        <f t="shared" si="226"/>
        <v>0.21023833432383138</v>
      </c>
      <c r="CJ54" s="64">
        <f t="shared" si="226"/>
        <v>0.2051629867690638</v>
      </c>
      <c r="CK54" s="64">
        <f t="shared" si="226"/>
        <v>0.21401733703830211</v>
      </c>
      <c r="CL54" s="64">
        <f t="shared" si="226"/>
        <v>0.23156835934430353</v>
      </c>
      <c r="CM54" s="64">
        <f t="shared" si="226"/>
        <v>0.18701269657324673</v>
      </c>
      <c r="CN54" s="64">
        <f t="shared" si="226"/>
        <v>0.19340630153056143</v>
      </c>
      <c r="CO54" s="64">
        <f t="shared" ref="CO54:DK54" si="227">IFERROR(CO40/(CO12+CO19+CO26+CO33+CO40),"")</f>
        <v>0.1629074258110777</v>
      </c>
      <c r="CP54" s="64">
        <f t="shared" si="227"/>
        <v>0.23448237456145235</v>
      </c>
      <c r="CQ54" s="64">
        <f t="shared" si="227"/>
        <v>0.24075351989370797</v>
      </c>
      <c r="CR54" s="64">
        <f t="shared" si="227"/>
        <v>0.17226270553064274</v>
      </c>
      <c r="CS54" s="64">
        <f t="shared" si="227"/>
        <v>0.18977296873212271</v>
      </c>
      <c r="CT54" s="64">
        <f t="shared" si="227"/>
        <v>0.16135353438799407</v>
      </c>
      <c r="CU54" s="64">
        <f t="shared" si="227"/>
        <v>0.17008534547534401</v>
      </c>
      <c r="CV54" s="64">
        <f t="shared" si="227"/>
        <v>0.1816298514913266</v>
      </c>
      <c r="CW54" s="64">
        <f t="shared" si="227"/>
        <v>0.17997173117509246</v>
      </c>
      <c r="CX54" s="64">
        <f t="shared" si="227"/>
        <v>0.18332123675424589</v>
      </c>
      <c r="CY54" s="64">
        <f t="shared" si="227"/>
        <v>0.15895674329196857</v>
      </c>
      <c r="CZ54" s="64">
        <f t="shared" si="227"/>
        <v>0.18954868929097832</v>
      </c>
      <c r="DA54" s="64">
        <f t="shared" si="227"/>
        <v>0.27983531410753132</v>
      </c>
      <c r="DB54" s="64">
        <f t="shared" si="227"/>
        <v>0.30039025058195262</v>
      </c>
      <c r="DC54" s="64">
        <f t="shared" si="227"/>
        <v>0.17070408430891013</v>
      </c>
      <c r="DD54" s="64">
        <f t="shared" si="227"/>
        <v>0.1445112258622798</v>
      </c>
      <c r="DE54" s="64">
        <f t="shared" si="227"/>
        <v>0.22103337220872876</v>
      </c>
      <c r="DF54" s="64">
        <f t="shared" si="227"/>
        <v>0.20016372156043583</v>
      </c>
      <c r="DG54" s="64">
        <f t="shared" si="227"/>
        <v>0.18173578619895647</v>
      </c>
      <c r="DH54" s="64">
        <f t="shared" si="227"/>
        <v>0.17983767086454647</v>
      </c>
      <c r="DI54" s="64">
        <f t="shared" si="227"/>
        <v>0.17281528982773797</v>
      </c>
      <c r="DJ54" s="64">
        <f t="shared" si="227"/>
        <v>0.18188817815683486</v>
      </c>
      <c r="DK54" s="64">
        <f t="shared" si="227"/>
        <v>0.23612848627566413</v>
      </c>
      <c r="DL54" s="64">
        <f t="shared" ref="DL54:DM54" si="228">IFERROR(DL40/(DL12+DL19+DL26+DL33+DL40),"")</f>
        <v>0.26521385935789216</v>
      </c>
      <c r="DM54" s="64">
        <f t="shared" si="228"/>
        <v>0.26632086185199966</v>
      </c>
      <c r="DN54" s="64">
        <f t="shared" ref="DN54:DO54" si="229">IFERROR(DN40/(DN12+DN19+DN26+DN33+DN40),"")</f>
        <v>0.26563955643262843</v>
      </c>
      <c r="DO54" s="64">
        <f t="shared" si="229"/>
        <v>0.27325300675972258</v>
      </c>
      <c r="DP54" s="64">
        <f t="shared" ref="DP54:DQ54" si="230">IFERROR(DP40/(DP12+DP19+DP26+DP33+DP40),"")</f>
        <v>0.22321415919171309</v>
      </c>
      <c r="DQ54" s="64">
        <f t="shared" si="230"/>
        <v>0.41999870530608724</v>
      </c>
      <c r="DR54" s="64">
        <f t="shared" ref="DR54:DW54" si="231">IFERROR(DR40/(DR12+DR19+DR26+DR33+DR40),"")</f>
        <v>0.28694735311227459</v>
      </c>
      <c r="DS54" s="64">
        <f t="shared" si="231"/>
        <v>0.32775506876754124</v>
      </c>
      <c r="DT54" s="64">
        <f t="shared" si="231"/>
        <v>0.36510377564118091</v>
      </c>
      <c r="DU54" s="64">
        <f t="shared" si="231"/>
        <v>0.24638968971736239</v>
      </c>
      <c r="DV54" s="64">
        <f t="shared" si="231"/>
        <v>0.29315804195804196</v>
      </c>
      <c r="DW54" s="64">
        <f t="shared" si="231"/>
        <v>0.32815793248805464</v>
      </c>
      <c r="DX54" s="64">
        <f t="shared" ref="DX54:DY54" si="232">IFERROR(DX40/(DX12+DX19+DX26+DX33+DX40),"")</f>
        <v>0.29579330904272938</v>
      </c>
      <c r="DY54" s="64">
        <f t="shared" si="232"/>
        <v>0.42871331324628947</v>
      </c>
      <c r="DZ54" s="64">
        <f t="shared" ref="DZ54" si="233">IFERROR(DZ40/(DZ12+DZ19+DZ26+DZ33+DZ40),"")</f>
        <v>0.5303293866786376</v>
      </c>
      <c r="EA54" s="73">
        <f t="shared" ca="1" si="155"/>
        <v>0.32471040814936236</v>
      </c>
    </row>
    <row r="55" spans="1:131" ht="20.100000000000001" customHeight="1" x14ac:dyDescent="0.2">
      <c r="A55" s="10" t="s">
        <v>97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</row>
    <row r="56" spans="1:131" ht="20.100000000000001" customHeight="1" x14ac:dyDescent="0.2">
      <c r="A56" s="200" t="s">
        <v>96</v>
      </c>
    </row>
    <row r="57" spans="1:131" ht="20.100000000000001" customHeight="1" x14ac:dyDescent="0.2">
      <c r="A57" s="234" t="s">
        <v>117</v>
      </c>
    </row>
    <row r="58" spans="1:131" ht="20.100000000000001" customHeight="1" x14ac:dyDescent="0.2">
      <c r="A58" s="235" t="s">
        <v>95</v>
      </c>
    </row>
    <row r="64" spans="1:131" ht="20.100000000000001" customHeight="1" x14ac:dyDescent="0.2"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" t="s">
        <v>14</v>
      </c>
      <c r="AZ64" s="85" t="s">
        <v>82</v>
      </c>
      <c r="BA64" s="5" t="s">
        <v>27</v>
      </c>
      <c r="BB64" s="53" t="s">
        <v>83</v>
      </c>
      <c r="BC64" s="53" t="s">
        <v>73</v>
      </c>
      <c r="BD64" s="53" t="s">
        <v>25</v>
      </c>
    </row>
    <row r="65" spans="2:56" ht="20.100000000000001" customHeight="1" x14ac:dyDescent="0.2">
      <c r="B65" s="6" t="s">
        <v>35</v>
      </c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>
        <f ca="1">EA7/$AY$70</f>
        <v>0.35091785237109224</v>
      </c>
      <c r="AZ65" s="35">
        <f ca="1">EA8/AZ70</f>
        <v>0.62239459408013709</v>
      </c>
      <c r="BA65" s="35">
        <f ca="1">EA9/BA70</f>
        <v>0.48209718670076729</v>
      </c>
      <c r="BB65" s="35">
        <f ca="1">EA10/BB70</f>
        <v>0.12224841670619088</v>
      </c>
      <c r="BC65" s="35">
        <f ca="1">IFERROR(EA11/BC70,0)</f>
        <v>0.20728442035948089</v>
      </c>
      <c r="BD65" s="35">
        <f ca="1">EA12/BD70</f>
        <v>0.24396783518264492</v>
      </c>
    </row>
    <row r="66" spans="2:56" ht="20.100000000000001" customHeight="1" x14ac:dyDescent="0.2">
      <c r="B66" s="6" t="s">
        <v>36</v>
      </c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>
        <f ca="1">EA14/$AY$70</f>
        <v>0.30141587989083285</v>
      </c>
      <c r="AZ66" s="35">
        <f ca="1">EA15/AZ70</f>
        <v>0.22294660702388883</v>
      </c>
      <c r="BA66" s="35">
        <f ca="1">EA16/BA70</f>
        <v>0.14322250639386189</v>
      </c>
      <c r="BB66" s="35">
        <f ca="1">EA17/BB70</f>
        <v>0.47124961638255725</v>
      </c>
      <c r="BC66" s="35">
        <f ca="1">IFERROR(EA18/BC70,0)</f>
        <v>0.31514861646688391</v>
      </c>
      <c r="BD66" s="35">
        <f ca="1">EA19/BD70</f>
        <v>0.3277894635917043</v>
      </c>
    </row>
    <row r="67" spans="2:56" ht="20.100000000000001" customHeight="1" x14ac:dyDescent="0.2">
      <c r="B67" s="6" t="s">
        <v>74</v>
      </c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>
        <f ca="1">(EA21+EA28)/AY70</f>
        <v>0.16011283980167551</v>
      </c>
      <c r="AZ67" s="35">
        <f ca="1">(EA22+EA29)/AZ70</f>
        <v>1.4276196821166841E-2</v>
      </c>
      <c r="BA67" s="35">
        <f ca="1">(EA23+EA30)/BA70</f>
        <v>0.10677749360613811</v>
      </c>
      <c r="BB67" s="35">
        <f ca="1">(EA24+EA31)/BB70</f>
        <v>1.8832129007058562E-2</v>
      </c>
      <c r="BC67" s="35">
        <f ca="1">IFERROR((EA25+EA32)/BC70,0)</f>
        <v>9.8020961889673214E-2</v>
      </c>
      <c r="BD67" s="35">
        <f ca="1">(EA26+EA33)/BD70</f>
        <v>0.10353229307628842</v>
      </c>
    </row>
    <row r="68" spans="2:56" ht="20.100000000000001" customHeight="1" x14ac:dyDescent="0.2">
      <c r="B68" s="6" t="s">
        <v>39</v>
      </c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>
        <f ca="1">EA35/AY70</f>
        <v>0.1875534279363994</v>
      </c>
      <c r="AZ68" s="35">
        <f ca="1">EA36/AZ70</f>
        <v>0.14038260207480727</v>
      </c>
      <c r="BA68" s="35">
        <f ca="1">EA37/BA70</f>
        <v>0.26790281329923271</v>
      </c>
      <c r="BB68" s="35">
        <f ca="1">EA38/BB70</f>
        <v>0.38766983790419329</v>
      </c>
      <c r="BC68" s="35">
        <f ca="1">IFERROR(EA39/BC70,0)</f>
        <v>0.37954600128396199</v>
      </c>
      <c r="BD68" s="35">
        <f ca="1">EA40/BD70</f>
        <v>0.32471040814936236</v>
      </c>
    </row>
    <row r="69" spans="2:56" ht="20.100000000000001" customHeight="1" x14ac:dyDescent="0.2"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>
        <f ca="1">SUM(AY65:AY68)</f>
        <v>1</v>
      </c>
      <c r="AZ69" s="35">
        <f ca="1">SUM(AZ65:AZ68)</f>
        <v>1</v>
      </c>
      <c r="BA69" s="35">
        <f ca="1">SUM(BA65:BA68)</f>
        <v>1</v>
      </c>
      <c r="BB69" s="35">
        <f ca="1">SUM(BB65:BB68)</f>
        <v>1</v>
      </c>
      <c r="BC69" s="35">
        <f ca="1">SUM(BC65:BC68)</f>
        <v>1</v>
      </c>
      <c r="BD69" s="35"/>
    </row>
    <row r="70" spans="2:56" ht="20.100000000000001" customHeight="1" x14ac:dyDescent="0.2"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>
        <f ca="1">EA7+EA14+EA21+EA28+EA35</f>
        <v>315846</v>
      </c>
      <c r="AZ70" s="33">
        <f ca="1">EA8+EA15+EA22+EA29+EA36</f>
        <v>21014</v>
      </c>
      <c r="BA70" s="34">
        <f ca="1">EA9+EA16+EA23+EA30+EA37</f>
        <v>6256</v>
      </c>
      <c r="BB70" s="42">
        <f ca="1">EA10+EA17+EA24+EA31+EA38</f>
        <v>143372</v>
      </c>
      <c r="BC70" s="33">
        <f ca="1">EA11+EA18+EA25+EA32+EA39</f>
        <v>702513</v>
      </c>
      <c r="BD70" s="33">
        <f ca="1">SUM(AY70:BC70)</f>
        <v>1189001</v>
      </c>
    </row>
    <row r="71" spans="2:56" ht="20.100000000000001" customHeight="1" x14ac:dyDescent="0.2">
      <c r="B71" s="102" t="s">
        <v>25</v>
      </c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>
        <f t="shared" ref="AY71:BD71" ca="1" si="234">AY70/$BD$70</f>
        <v>0.2656398102272412</v>
      </c>
      <c r="AZ71" s="103">
        <f t="shared" ca="1" si="234"/>
        <v>1.7673660493136675E-2</v>
      </c>
      <c r="BA71" s="103">
        <f t="shared" ca="1" si="234"/>
        <v>5.2615599145837558E-3</v>
      </c>
      <c r="BB71" s="103">
        <f t="shared" ca="1" si="234"/>
        <v>0.12058190026753551</v>
      </c>
      <c r="BC71" s="103">
        <f t="shared" ca="1" si="234"/>
        <v>0.59084306909750284</v>
      </c>
      <c r="BD71" s="103">
        <f t="shared" ca="1" si="234"/>
        <v>1</v>
      </c>
    </row>
  </sheetData>
  <conditionalFormatting sqref="D35:AA40">
    <cfRule type="expression" dxfId="355" priority="563">
      <formula>AND(D35&lt;C35,D7&gt;C7)</formula>
    </cfRule>
    <cfRule type="expression" dxfId="354" priority="564">
      <formula>AND(D35&gt;C35,D7&lt;C7)</formula>
    </cfRule>
  </conditionalFormatting>
  <conditionalFormatting sqref="AA35:AH40">
    <cfRule type="expression" dxfId="353" priority="2605">
      <formula>AND(AA35&lt;T35,AA7&gt;T7)</formula>
    </cfRule>
    <cfRule type="expression" dxfId="352" priority="2606">
      <formula>AND(AA35&gt;T35,AA7&lt;T7)</formula>
    </cfRule>
  </conditionalFormatting>
  <conditionalFormatting sqref="AB35:AB40">
    <cfRule type="expression" dxfId="351" priority="2629">
      <formula>AND(AB35&lt;Z35,AB7&gt;Z7)</formula>
    </cfRule>
    <cfRule type="expression" dxfId="350" priority="2630">
      <formula>AND(AB35&gt;Z35,AB7&lt;Z7)</formula>
    </cfRule>
  </conditionalFormatting>
  <conditionalFormatting sqref="AC35:AC40">
    <cfRule type="expression" dxfId="349" priority="2623">
      <formula>AND(AC35&lt;Z35,AC7&gt;Z7)</formula>
    </cfRule>
    <cfRule type="expression" dxfId="348" priority="2624">
      <formula>AND(AC35&gt;Z35,AC7&lt;Z7)</formula>
    </cfRule>
  </conditionalFormatting>
  <conditionalFormatting sqref="AD35:AD40">
    <cfRule type="expression" dxfId="347" priority="2617">
      <formula>AND(AD35&lt;Z35,AD7&gt;Z7)</formula>
    </cfRule>
    <cfRule type="expression" dxfId="346" priority="2618">
      <formula>AND(AD35&gt;Z35,AD7&lt;Z7)</formula>
    </cfRule>
  </conditionalFormatting>
  <conditionalFormatting sqref="AE35:AE40">
    <cfRule type="expression" dxfId="345" priority="2613">
      <formula>AND(AE35&lt;Z35,AE7&gt;Z7)</formula>
    </cfRule>
    <cfRule type="expression" dxfId="344" priority="2614">
      <formula>AND(AE35&gt;Z35,AE7&lt;Z7)</formula>
    </cfRule>
  </conditionalFormatting>
  <conditionalFormatting sqref="AF35:AG40">
    <cfRule type="expression" dxfId="343" priority="2609">
      <formula>AND(AF35&lt;Z35,AF7&gt;Z7)</formula>
    </cfRule>
    <cfRule type="expression" dxfId="342" priority="2610">
      <formula>AND(AF35&gt;Z35,AF7&lt;Z7)</formula>
    </cfRule>
  </conditionalFormatting>
  <conditionalFormatting sqref="AH35:AI40">
    <cfRule type="expression" dxfId="341" priority="4952">
      <formula>AND(AH35&lt;Z35,AH7&gt;Z7)</formula>
    </cfRule>
    <cfRule type="expression" dxfId="340" priority="4953">
      <formula>AND(AH35&gt;Z35,AH7&lt;Z7)</formula>
    </cfRule>
  </conditionalFormatting>
  <conditionalFormatting sqref="AI35:AJ40">
    <cfRule type="expression" dxfId="339" priority="4968">
      <formula>AND(AI35&lt;Z35,AI7&gt;Z7)</formula>
    </cfRule>
    <cfRule type="expression" dxfId="338" priority="4969">
      <formula>AND(AI35&gt;Z35,AI7&lt;Z7)</formula>
    </cfRule>
  </conditionalFormatting>
  <conditionalFormatting sqref="AJ35:AK40">
    <cfRule type="expression" dxfId="337" priority="4982">
      <formula>AND(AJ35&lt;Z35,AJ7&gt;Z7)</formula>
    </cfRule>
    <cfRule type="expression" dxfId="336" priority="4983">
      <formula>AND(AJ35&gt;Z35,AJ7&lt;Z7)</formula>
    </cfRule>
  </conditionalFormatting>
  <conditionalFormatting sqref="AK35:AM40">
    <cfRule type="expression" dxfId="335" priority="4998">
      <formula>AND(AK35&lt;Z35,AK7&gt;Z7)</formula>
    </cfRule>
    <cfRule type="expression" dxfId="334" priority="4999">
      <formula>AND(AK35&gt;Z35,AK7&lt;Z7)</formula>
    </cfRule>
  </conditionalFormatting>
  <conditionalFormatting sqref="AL35:AN40">
    <cfRule type="expression" dxfId="333" priority="4938">
      <formula>AND(AL35&lt;Z35,AL7&gt;Z7)</formula>
    </cfRule>
    <cfRule type="expression" dxfId="332" priority="4939">
      <formula>AND(AL35&gt;Z35,AL7&lt;Z7)</formula>
    </cfRule>
  </conditionalFormatting>
  <conditionalFormatting sqref="AM42">
    <cfRule type="colorScale" priority="2552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M43">
    <cfRule type="colorScale" priority="25526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M44">
    <cfRule type="colorScale" priority="2552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M45">
    <cfRule type="colorScale" priority="2552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M46">
    <cfRule type="colorScale" priority="2552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M47">
    <cfRule type="colorScale" priority="2553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M49">
    <cfRule type="colorScale" priority="2553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M50">
    <cfRule type="colorScale" priority="25532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M51">
    <cfRule type="colorScale" priority="2553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M52">
    <cfRule type="colorScale" priority="2553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M53">
    <cfRule type="colorScale" priority="2553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M54">
    <cfRule type="colorScale" priority="2553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M35:AX40">
    <cfRule type="expression" dxfId="331" priority="20621">
      <formula>AND(AM35&lt;T35,AM7&gt;T7)</formula>
    </cfRule>
    <cfRule type="expression" dxfId="330" priority="20622">
      <formula>AND(AM35&gt;T35,AM7&lt;T7)</formula>
    </cfRule>
  </conditionalFormatting>
  <conditionalFormatting sqref="AN42">
    <cfRule type="colorScale" priority="2553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N43">
    <cfRule type="colorScale" priority="25538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N44">
    <cfRule type="colorScale" priority="2553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N45">
    <cfRule type="colorScale" priority="2554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N46">
    <cfRule type="colorScale" priority="2554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N47">
    <cfRule type="colorScale" priority="2554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N49">
    <cfRule type="colorScale" priority="2554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N50">
    <cfRule type="colorScale" priority="25544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N51">
    <cfRule type="colorScale" priority="2554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N52">
    <cfRule type="colorScale" priority="2554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N53">
    <cfRule type="colorScale" priority="2554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N54">
    <cfRule type="colorScale" priority="2554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N35:AO40">
    <cfRule type="expression" dxfId="329" priority="8154">
      <formula>AND(AN35&lt;AA35,AN7&gt;AA7)</formula>
    </cfRule>
    <cfRule type="expression" dxfId="328" priority="8155">
      <formula>AND(AN35&gt;AA35,AN7&lt;AA7)</formula>
    </cfRule>
  </conditionalFormatting>
  <conditionalFormatting sqref="AO42">
    <cfRule type="colorScale" priority="2554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O43">
    <cfRule type="colorScale" priority="25550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O44">
    <cfRule type="colorScale" priority="2555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O45">
    <cfRule type="colorScale" priority="2555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O46">
    <cfRule type="colorScale" priority="2555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O47">
    <cfRule type="colorScale" priority="2555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O49">
    <cfRule type="colorScale" priority="2555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O50">
    <cfRule type="colorScale" priority="25556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O51">
    <cfRule type="colorScale" priority="2555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O52">
    <cfRule type="colorScale" priority="2555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O53">
    <cfRule type="colorScale" priority="2555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O54">
    <cfRule type="colorScale" priority="2556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O35:AP40">
    <cfRule type="expression" dxfId="327" priority="8182">
      <formula>AND(AO35&lt;AA35,AO7&gt;AA7)</formula>
    </cfRule>
    <cfRule type="expression" dxfId="326" priority="8183">
      <formula>AND(AO35&gt;AA35,AO7&lt;AA7)</formula>
    </cfRule>
  </conditionalFormatting>
  <conditionalFormatting sqref="AP42">
    <cfRule type="colorScale" priority="2556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P43">
    <cfRule type="colorScale" priority="25562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P44">
    <cfRule type="colorScale" priority="2556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P45">
    <cfRule type="colorScale" priority="2556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P46">
    <cfRule type="colorScale" priority="2556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P47">
    <cfRule type="colorScale" priority="2556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P49">
    <cfRule type="colorScale" priority="2556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P50">
    <cfRule type="colorScale" priority="25568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P51">
    <cfRule type="colorScale" priority="2556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P52">
    <cfRule type="colorScale" priority="2557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P53">
    <cfRule type="colorScale" priority="2557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P54">
    <cfRule type="colorScale" priority="2557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P35:AQ40">
    <cfRule type="expression" dxfId="325" priority="8208">
      <formula>AND(AP35&lt;AA35,AP7&gt;AA7)</formula>
    </cfRule>
    <cfRule type="expression" dxfId="324" priority="8209">
      <formula>AND(AP35&gt;AA35,AP7&lt;AA7)</formula>
    </cfRule>
  </conditionalFormatting>
  <conditionalFormatting sqref="AQ42">
    <cfRule type="colorScale" priority="2557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Q43">
    <cfRule type="colorScale" priority="25574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Q44">
    <cfRule type="colorScale" priority="2557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Q45">
    <cfRule type="colorScale" priority="2557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Q46">
    <cfRule type="colorScale" priority="2557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Q47">
    <cfRule type="colorScale" priority="2557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Q49">
    <cfRule type="colorScale" priority="2557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Q50">
    <cfRule type="colorScale" priority="25580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Q51">
    <cfRule type="colorScale" priority="2558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Q52">
    <cfRule type="colorScale" priority="2558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Q53">
    <cfRule type="colorScale" priority="2558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Q54">
    <cfRule type="colorScale" priority="2558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Q35:AX40">
    <cfRule type="expression" dxfId="323" priority="8236">
      <formula>AND(AQ35&lt;AA35,AQ7&gt;AA7)</formula>
    </cfRule>
    <cfRule type="expression" dxfId="322" priority="8237">
      <formula>AND(AQ35&gt;AA35,AQ7&lt;AA7)</formula>
    </cfRule>
  </conditionalFormatting>
  <conditionalFormatting sqref="AR35:AX40">
    <cfRule type="expression" dxfId="321" priority="8132">
      <formula>AND(AR35&lt;AA35,AR7&gt;AA7)</formula>
    </cfRule>
    <cfRule type="expression" dxfId="320" priority="8133">
      <formula>AND(AR35&gt;AA35,AR7&lt;AA7)</formula>
    </cfRule>
  </conditionalFormatting>
  <conditionalFormatting sqref="AR42:AX42">
    <cfRule type="colorScale" priority="2558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R43:AX43">
    <cfRule type="colorScale" priority="25586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R44:AX44">
    <cfRule type="colorScale" priority="2558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R45:AX45">
    <cfRule type="colorScale" priority="2558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R46:AX46">
    <cfRule type="colorScale" priority="2558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R47:AX47">
    <cfRule type="colorScale" priority="2559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R49:AX49">
    <cfRule type="colorScale" priority="2559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R50:AX50">
    <cfRule type="colorScale" priority="25592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R51:AX51">
    <cfRule type="colorScale" priority="2559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R52:AX52">
    <cfRule type="colorScale" priority="2559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R53:AX53">
    <cfRule type="colorScale" priority="2559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R54:AX54">
    <cfRule type="colorScale" priority="2559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S42">
    <cfRule type="colorScale" priority="2559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S43">
    <cfRule type="colorScale" priority="25598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S44">
    <cfRule type="colorScale" priority="2559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S45">
    <cfRule type="colorScale" priority="2560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S46">
    <cfRule type="colorScale" priority="2560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S47">
    <cfRule type="colorScale" priority="2560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S49">
    <cfRule type="colorScale" priority="2560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S50">
    <cfRule type="colorScale" priority="25604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S51">
    <cfRule type="colorScale" priority="2560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S52">
    <cfRule type="colorScale" priority="2560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S53">
    <cfRule type="colorScale" priority="2560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S54">
    <cfRule type="colorScale" priority="2560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S42:AX42">
    <cfRule type="colorScale" priority="2560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S43:AX43">
    <cfRule type="colorScale" priority="25610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S44:AX44">
    <cfRule type="colorScale" priority="2561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S45:AX45">
    <cfRule type="colorScale" priority="2561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S46:AX46">
    <cfRule type="colorScale" priority="2561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S47:AX47">
    <cfRule type="colorScale" priority="2561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S49:AX49">
    <cfRule type="colorScale" priority="2561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S50:AX50">
    <cfRule type="colorScale" priority="25616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S51:AX51">
    <cfRule type="colorScale" priority="2561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S52:AX52">
    <cfRule type="colorScale" priority="2561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S53:AX53">
    <cfRule type="colorScale" priority="2561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S54:AX54">
    <cfRule type="colorScale" priority="2562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S35:BD39 AS40:BS40 BF35:BJ39">
    <cfRule type="expression" dxfId="319" priority="22894">
      <formula>AND(AS35&lt;T35,AS7&gt;T7)</formula>
    </cfRule>
  </conditionalFormatting>
  <conditionalFormatting sqref="AS35:BD39 BF35:BJ39 AS40:BS40">
    <cfRule type="expression" dxfId="318" priority="22897">
      <formula>AND(AS35&gt;T35,AS7&lt;T7)</formula>
    </cfRule>
  </conditionalFormatting>
  <conditionalFormatting sqref="AT42">
    <cfRule type="colorScale" priority="2562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T43">
    <cfRule type="colorScale" priority="25622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T44">
    <cfRule type="colorScale" priority="2562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T45">
    <cfRule type="colorScale" priority="2562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T46">
    <cfRule type="colorScale" priority="2562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T47">
    <cfRule type="colorScale" priority="2562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T49">
    <cfRule type="colorScale" priority="2562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T50">
    <cfRule type="colorScale" priority="25628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T51">
    <cfRule type="colorScale" priority="2562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T52">
    <cfRule type="colorScale" priority="2563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T53">
    <cfRule type="colorScale" priority="2563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T54">
    <cfRule type="colorScale" priority="2563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U42">
    <cfRule type="colorScale" priority="2563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U43">
    <cfRule type="colorScale" priority="25634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U44">
    <cfRule type="colorScale" priority="2563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U45">
    <cfRule type="colorScale" priority="2563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U46">
    <cfRule type="colorScale" priority="2563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U47">
    <cfRule type="colorScale" priority="2563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U49">
    <cfRule type="colorScale" priority="2563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U50">
    <cfRule type="colorScale" priority="25640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U51">
    <cfRule type="colorScale" priority="2564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U52">
    <cfRule type="colorScale" priority="2564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U53">
    <cfRule type="colorScale" priority="2564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U54">
    <cfRule type="colorScale" priority="2564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V42">
    <cfRule type="colorScale" priority="2564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V43">
    <cfRule type="colorScale" priority="25646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V44">
    <cfRule type="colorScale" priority="2564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V45">
    <cfRule type="colorScale" priority="2564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V46">
    <cfRule type="colorScale" priority="2564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V47">
    <cfRule type="colorScale" priority="2565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V49">
    <cfRule type="colorScale" priority="2565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V50">
    <cfRule type="colorScale" priority="25652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V51">
    <cfRule type="colorScale" priority="2565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V52">
    <cfRule type="colorScale" priority="2565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V53">
    <cfRule type="colorScale" priority="2565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V54">
    <cfRule type="colorScale" priority="2565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W42">
    <cfRule type="colorScale" priority="2565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W43">
    <cfRule type="colorScale" priority="25658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W44">
    <cfRule type="colorScale" priority="2565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W45">
    <cfRule type="colorScale" priority="2566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W46">
    <cfRule type="colorScale" priority="2566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W47">
    <cfRule type="colorScale" priority="2566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W49">
    <cfRule type="colorScale" priority="2566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W50">
    <cfRule type="colorScale" priority="25664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W51">
    <cfRule type="colorScale" priority="2566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W52">
    <cfRule type="colorScale" priority="2566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W53">
    <cfRule type="colorScale" priority="2566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W54">
    <cfRule type="colorScale" priority="2566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X42">
    <cfRule type="colorScale" priority="2566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X43">
    <cfRule type="colorScale" priority="25670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X44">
    <cfRule type="colorScale" priority="2567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X45">
    <cfRule type="colorScale" priority="2567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X46">
    <cfRule type="colorScale" priority="2567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X47">
    <cfRule type="colorScale" priority="2567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X49">
    <cfRule type="colorScale" priority="2567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X50">
    <cfRule type="colorScale" priority="25676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X51">
    <cfRule type="colorScale" priority="2567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X52">
    <cfRule type="colorScale" priority="2567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X53">
    <cfRule type="colorScale" priority="2567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X54">
    <cfRule type="colorScale" priority="2568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Y42">
    <cfRule type="colorScale" priority="2568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Y43">
    <cfRule type="colorScale" priority="25682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Y44">
    <cfRule type="colorScale" priority="2568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Y45">
    <cfRule type="colorScale" priority="2568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Y46">
    <cfRule type="colorScale" priority="2568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Y47">
    <cfRule type="colorScale" priority="2568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Y49">
    <cfRule type="colorScale" priority="2568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Y50">
    <cfRule type="colorScale" priority="25688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Y51">
    <cfRule type="colorScale" priority="2568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Y52">
    <cfRule type="colorScale" priority="2569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Y53">
    <cfRule type="colorScale" priority="2569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Y54">
    <cfRule type="colorScale" priority="2569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Y42:BD42">
    <cfRule type="colorScale" priority="2569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  <cfRule type="colorScale" priority="2569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Y43:BD43">
    <cfRule type="colorScale" priority="25695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  <cfRule type="colorScale" priority="25696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Y44:BD44">
    <cfRule type="colorScale" priority="2569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  <cfRule type="colorScale" priority="2569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Y45:BD45">
    <cfRule type="colorScale" priority="2569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  <cfRule type="colorScale" priority="2570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Y46:BD46">
    <cfRule type="colorScale" priority="2570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  <cfRule type="colorScale" priority="25702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Y47:BD47">
    <cfRule type="colorScale" priority="25703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  <cfRule type="colorScale" priority="2570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Y49:BD49">
    <cfRule type="colorScale" priority="2570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  <cfRule type="colorScale" priority="2570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Y50:BD50">
    <cfRule type="colorScale" priority="25707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  <cfRule type="colorScale" priority="25708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Y51:BD51">
    <cfRule type="colorScale" priority="2570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  <cfRule type="colorScale" priority="2571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Y52:BD52">
    <cfRule type="colorScale" priority="2571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  <cfRule type="colorScale" priority="2571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Y53:BD53">
    <cfRule type="colorScale" priority="2571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  <cfRule type="colorScale" priority="2571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Y54:BD54">
    <cfRule type="colorScale" priority="2571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  <cfRule type="colorScale" priority="2571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Z42">
    <cfRule type="colorScale" priority="2571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Z43">
    <cfRule type="colorScale" priority="25718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Z44">
    <cfRule type="colorScale" priority="2571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Z45">
    <cfRule type="colorScale" priority="2572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Z46">
    <cfRule type="colorScale" priority="2572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Z47">
    <cfRule type="colorScale" priority="2572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Z49">
    <cfRule type="colorScale" priority="2572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Z50">
    <cfRule type="colorScale" priority="25724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AZ51">
    <cfRule type="colorScale" priority="2572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Z52">
    <cfRule type="colorScale" priority="2572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Z53">
    <cfRule type="colorScale" priority="2572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Z54">
    <cfRule type="colorScale" priority="2572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A42">
    <cfRule type="colorScale" priority="2572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A43">
    <cfRule type="colorScale" priority="25730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A44">
    <cfRule type="colorScale" priority="2573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A45">
    <cfRule type="colorScale" priority="2573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A46">
    <cfRule type="colorScale" priority="2573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A47">
    <cfRule type="colorScale" priority="2573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A49">
    <cfRule type="colorScale" priority="2573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A50">
    <cfRule type="colorScale" priority="25736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A51">
    <cfRule type="colorScale" priority="2573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A52">
    <cfRule type="colorScale" priority="2573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A53">
    <cfRule type="colorScale" priority="2573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A54">
    <cfRule type="colorScale" priority="2574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B42">
    <cfRule type="colorScale" priority="2574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B43">
    <cfRule type="colorScale" priority="25742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B44">
    <cfRule type="colorScale" priority="2574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B45">
    <cfRule type="colorScale" priority="2574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B46">
    <cfRule type="colorScale" priority="2574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B47">
    <cfRule type="colorScale" priority="2574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B49">
    <cfRule type="colorScale" priority="2574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B50">
    <cfRule type="colorScale" priority="25748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B51">
    <cfRule type="colorScale" priority="2574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B52">
    <cfRule type="colorScale" priority="2575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B53">
    <cfRule type="colorScale" priority="2575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B54">
    <cfRule type="colorScale" priority="2575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C42">
    <cfRule type="colorScale" priority="2575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C43">
    <cfRule type="colorScale" priority="25754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C44">
    <cfRule type="colorScale" priority="2575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C45">
    <cfRule type="colorScale" priority="2575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C46">
    <cfRule type="colorScale" priority="2575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C47">
    <cfRule type="colorScale" priority="2575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C49">
    <cfRule type="colorScale" priority="2575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C50">
    <cfRule type="colorScale" priority="25760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C51">
    <cfRule type="colorScale" priority="2576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C52">
    <cfRule type="colorScale" priority="2576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C53">
    <cfRule type="colorScale" priority="2576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C54">
    <cfRule type="colorScale" priority="2576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D42">
    <cfRule type="colorScale" priority="2576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D43">
    <cfRule type="colorScale" priority="25766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D44">
    <cfRule type="colorScale" priority="2576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D45">
    <cfRule type="colorScale" priority="2576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D46">
    <cfRule type="colorScale" priority="2576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D47">
    <cfRule type="colorScale" priority="2577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D49">
    <cfRule type="colorScale" priority="2577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D50">
    <cfRule type="colorScale" priority="25772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D51">
    <cfRule type="colorScale" priority="2577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D52">
    <cfRule type="colorScale" priority="2577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D53">
    <cfRule type="colorScale" priority="2577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D54">
    <cfRule type="colorScale" priority="2577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E42:BJ42 U42:AX42">
    <cfRule type="colorScale" priority="2577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E43:BJ43 U43:AX43">
    <cfRule type="colorScale" priority="25779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E44:BJ44 U44:AX44">
    <cfRule type="colorScale" priority="2578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E45:BJ45 U45:AX45">
    <cfRule type="colorScale" priority="2578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E46:BJ46 U46:AX46">
    <cfRule type="colorScale" priority="2578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E47:BJ47 U47:AX47">
    <cfRule type="colorScale" priority="2578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E49:BJ49 U49:AX49">
    <cfRule type="colorScale" priority="2578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E50:BJ50 U50:AX50">
    <cfRule type="colorScale" priority="25791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E51:BJ51 U51:AX51">
    <cfRule type="colorScale" priority="2579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E52:BJ52 U52:AX52">
    <cfRule type="colorScale" priority="2579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E53:BJ53 U53:AX53">
    <cfRule type="colorScale" priority="2579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E54:BJ54 U54:AX54">
    <cfRule type="colorScale" priority="25799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K35:BK40 BT40:DZ40">
    <cfRule type="expression" dxfId="317" priority="17">
      <formula>AND(BK35&lt;AL35,BK7&gt;AL7)</formula>
    </cfRule>
    <cfRule type="expression" dxfId="316" priority="18">
      <formula>AND(BK35&gt;AL35,BK7&lt;AL7)</formula>
    </cfRule>
  </conditionalFormatting>
  <conditionalFormatting sqref="BK42:BO42">
    <cfRule type="colorScale" priority="2580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K43:BO43">
    <cfRule type="colorScale" priority="25804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K44:BO44">
    <cfRule type="colorScale" priority="2580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K45:BO45">
    <cfRule type="colorScale" priority="2580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K46:BO46">
    <cfRule type="colorScale" priority="2580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K47:BO47">
    <cfRule type="colorScale" priority="2580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K49:BO49">
    <cfRule type="colorScale" priority="2580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K50:BO50">
    <cfRule type="colorScale" priority="25810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K51:BO51">
    <cfRule type="colorScale" priority="2581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K52:BO52">
    <cfRule type="colorScale" priority="2581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K53:BO53">
    <cfRule type="colorScale" priority="2581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K54:BO54">
    <cfRule type="colorScale" priority="2581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L35:BL40">
    <cfRule type="expression" dxfId="315" priority="22926">
      <formula>AND(BL35&gt;AL35,BL7&lt;AL7)</formula>
    </cfRule>
    <cfRule type="expression" dxfId="314" priority="22927">
      <formula>AND(BL35&lt;AL35,BL7&gt;AL7)</formula>
    </cfRule>
  </conditionalFormatting>
  <conditionalFormatting sqref="BM35:BM40">
    <cfRule type="expression" dxfId="313" priority="22928">
      <formula>AND(BM35&lt;AL35,BM7&gt;AL7)</formula>
    </cfRule>
    <cfRule type="expression" dxfId="312" priority="22929">
      <formula>AND(BM35&gt;AL35,BM7&lt;AL7)</formula>
    </cfRule>
  </conditionalFormatting>
  <conditionalFormatting sqref="BN35:BN40">
    <cfRule type="expression" dxfId="311" priority="20609">
      <formula>AND(BN35&lt;AL35,BN7&gt;AL7)</formula>
    </cfRule>
    <cfRule type="expression" dxfId="310" priority="20610">
      <formula>AND(BN35&gt;AL35,BN7&lt;AL7)</formula>
    </cfRule>
  </conditionalFormatting>
  <conditionalFormatting sqref="BO35:BU39 BO40:DZ40">
    <cfRule type="expression" dxfId="309" priority="22934">
      <formula>AND(BO35&lt;AL35,BO7&gt;AL7)</formula>
    </cfRule>
  </conditionalFormatting>
  <conditionalFormatting sqref="BO40:DZ40 BO35:BU39">
    <cfRule type="expression" dxfId="308" priority="22932">
      <formula>AND(BO35&gt;AL35,BO7&lt;AL7)</formula>
    </cfRule>
  </conditionalFormatting>
  <conditionalFormatting sqref="BP42">
    <cfRule type="colorScale" priority="2581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P43">
    <cfRule type="colorScale" priority="25818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P44">
    <cfRule type="colorScale" priority="2581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P45">
    <cfRule type="colorScale" priority="2582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P46">
    <cfRule type="colorScale" priority="2582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P47">
    <cfRule type="colorScale" priority="2582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P49">
    <cfRule type="colorScale" priority="2582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P50">
    <cfRule type="colorScale" priority="25824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P51">
    <cfRule type="colorScale" priority="2582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P52">
    <cfRule type="colorScale" priority="2582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P53">
    <cfRule type="colorScale" priority="2582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P54">
    <cfRule type="colorScale" priority="2582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Q42">
    <cfRule type="colorScale" priority="2582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Q43">
    <cfRule type="colorScale" priority="25830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Q44">
    <cfRule type="colorScale" priority="2583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Q45">
    <cfRule type="colorScale" priority="2583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Q46">
    <cfRule type="colorScale" priority="2583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Q47">
    <cfRule type="colorScale" priority="2583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Q49">
    <cfRule type="colorScale" priority="2583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Q50">
    <cfRule type="colorScale" priority="25836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Q51">
    <cfRule type="colorScale" priority="2583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Q52">
    <cfRule type="colorScale" priority="2583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Q53">
    <cfRule type="colorScale" priority="2583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Q54">
    <cfRule type="colorScale" priority="2584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R42">
    <cfRule type="colorScale" priority="2584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R43">
    <cfRule type="colorScale" priority="25842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R44">
    <cfRule type="colorScale" priority="2584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R45">
    <cfRule type="colorScale" priority="2584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R46">
    <cfRule type="colorScale" priority="2584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R47">
    <cfRule type="colorScale" priority="2584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R49">
    <cfRule type="colorScale" priority="2584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R50">
    <cfRule type="colorScale" priority="25848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R51">
    <cfRule type="colorScale" priority="2584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R52">
    <cfRule type="colorScale" priority="2585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R53">
    <cfRule type="colorScale" priority="2585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R54">
    <cfRule type="colorScale" priority="2585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S42">
    <cfRule type="colorScale" priority="2585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S43">
    <cfRule type="colorScale" priority="25854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S44">
    <cfRule type="colorScale" priority="2585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S45">
    <cfRule type="colorScale" priority="2585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S46">
    <cfRule type="colorScale" priority="2585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S47">
    <cfRule type="colorScale" priority="2585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S49">
    <cfRule type="colorScale" priority="2585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S50">
    <cfRule type="colorScale" priority="25860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S51">
    <cfRule type="colorScale" priority="2586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S52">
    <cfRule type="colorScale" priority="2586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S53">
    <cfRule type="colorScale" priority="2586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S54">
    <cfRule type="colorScale" priority="2586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T42:BV42">
    <cfRule type="colorScale" priority="2586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T43:BV43">
    <cfRule type="colorScale" priority="25866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T44:BV44">
    <cfRule type="colorScale" priority="2586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T45:BV45">
    <cfRule type="colorScale" priority="2586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T46:BV46">
    <cfRule type="colorScale" priority="2586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T47:BV47">
    <cfRule type="colorScale" priority="2587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T49:BV49">
    <cfRule type="colorScale" priority="2587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T50:BV50">
    <cfRule type="colorScale" priority="25872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T51:BV51">
    <cfRule type="colorScale" priority="2587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T52:BV52">
    <cfRule type="colorScale" priority="2587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T53:BV53">
    <cfRule type="colorScale" priority="2587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T54:BV54">
    <cfRule type="colorScale" priority="2587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V35:BZ39">
    <cfRule type="expression" dxfId="307" priority="231">
      <formula>AND(BV35&lt;AQ35,BV7&gt;AQ7)</formula>
    </cfRule>
    <cfRule type="expression" dxfId="306" priority="232">
      <formula>AND(BV35&gt;AQ35,BV7&lt;AQ7)</formula>
    </cfRule>
  </conditionalFormatting>
  <conditionalFormatting sqref="BW42">
    <cfRule type="colorScale" priority="2587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W43">
    <cfRule type="colorScale" priority="25878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W44">
    <cfRule type="colorScale" priority="2587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W45">
    <cfRule type="colorScale" priority="2588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W46">
    <cfRule type="colorScale" priority="2588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W47">
    <cfRule type="colorScale" priority="2588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W49">
    <cfRule type="colorScale" priority="2588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W50">
    <cfRule type="colorScale" priority="25884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W51">
    <cfRule type="colorScale" priority="2588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W52">
    <cfRule type="colorScale" priority="2588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W53">
    <cfRule type="colorScale" priority="2588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W54">
    <cfRule type="colorScale" priority="2588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X42">
    <cfRule type="colorScale" priority="2588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X43">
    <cfRule type="colorScale" priority="25890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X44">
    <cfRule type="colorScale" priority="2589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X45">
    <cfRule type="colorScale" priority="2589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X46">
    <cfRule type="colorScale" priority="2589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X47">
    <cfRule type="colorScale" priority="2589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X49">
    <cfRule type="colorScale" priority="2589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X50">
    <cfRule type="colorScale" priority="25896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X51">
    <cfRule type="colorScale" priority="2589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X52">
    <cfRule type="colorScale" priority="2589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X53">
    <cfRule type="colorScale" priority="2589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X54">
    <cfRule type="colorScale" priority="2590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Y42:CE42">
    <cfRule type="colorScale" priority="2590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Y43:CE43">
    <cfRule type="colorScale" priority="25902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Y44:CE44">
    <cfRule type="colorScale" priority="2590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Y45:CE45">
    <cfRule type="colorScale" priority="2590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Y46:CE46">
    <cfRule type="colorScale" priority="2590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Y47:CE47">
    <cfRule type="colorScale" priority="2590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Y49:CE49">
    <cfRule type="colorScale" priority="2590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Y50:CE50">
    <cfRule type="colorScale" priority="25908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BY51:CE51">
    <cfRule type="colorScale" priority="2590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Y52:CE52">
    <cfRule type="colorScale" priority="2591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Y53:CE53">
    <cfRule type="colorScale" priority="2591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Y54:CE54">
    <cfRule type="colorScale" priority="2591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A35:CA39">
    <cfRule type="expression" dxfId="305" priority="14548">
      <formula>AND(CA35&lt;AU35,CA7&gt;AU7)</formula>
    </cfRule>
    <cfRule type="expression" dxfId="304" priority="14549">
      <formula>AND(CA35&gt;AU35,CA7&lt;AU7)</formula>
    </cfRule>
  </conditionalFormatting>
  <conditionalFormatting sqref="CB35:CB39">
    <cfRule type="expression" dxfId="303" priority="14518">
      <formula>AND(CB35&lt;AU35,CB7&gt;AU7)</formula>
    </cfRule>
    <cfRule type="expression" dxfId="302" priority="14519">
      <formula>AND(CB35&gt;AU35,CB7&lt;AU7)</formula>
    </cfRule>
  </conditionalFormatting>
  <conditionalFormatting sqref="CC35:CC39">
    <cfRule type="expression" dxfId="301" priority="14488">
      <formula>AND(CC35&lt;AU35,CC7&gt;AU7)</formula>
    </cfRule>
    <cfRule type="expression" dxfId="300" priority="14489">
      <formula>AND(CC35&gt;AU35,CC7&lt;AU7)</formula>
    </cfRule>
  </conditionalFormatting>
  <conditionalFormatting sqref="CD35:CD39">
    <cfRule type="expression" dxfId="299" priority="14442">
      <formula>AND(CD35&lt;AT35,CD7&gt;AT7)</formula>
    </cfRule>
    <cfRule type="expression" dxfId="298" priority="14443">
      <formula>AND(CD35&gt;AT35,CD7&lt;AT7)</formula>
    </cfRule>
  </conditionalFormatting>
  <conditionalFormatting sqref="CE35:CF39">
    <cfRule type="expression" dxfId="297" priority="14416">
      <formula>AND(CE35&lt;AT35,CE7&gt;AT7)</formula>
    </cfRule>
    <cfRule type="expression" dxfId="296" priority="14417">
      <formula>AND(CE35&gt;AT35,CE7&lt;AT7)</formula>
    </cfRule>
  </conditionalFormatting>
  <conditionalFormatting sqref="CF42:CQ42">
    <cfRule type="colorScale" priority="2591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F43:CQ43">
    <cfRule type="colorScale" priority="25914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F44:CQ44">
    <cfRule type="colorScale" priority="2591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F45:CQ45">
    <cfRule type="colorScale" priority="2591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F46:CQ46">
    <cfRule type="colorScale" priority="2591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F47:CQ47">
    <cfRule type="colorScale" priority="2591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F49:CQ49">
    <cfRule type="colorScale" priority="2591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F50:CQ50">
    <cfRule type="colorScale" priority="25920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F51:CQ51">
    <cfRule type="colorScale" priority="2592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F52:CQ52">
    <cfRule type="colorScale" priority="2592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F53:CQ53">
    <cfRule type="colorScale" priority="2592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F54:CQ54">
    <cfRule type="colorScale" priority="2592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G35:CG39">
    <cfRule type="expression" dxfId="295" priority="15190">
      <formula>AND(CG35&lt;AU35,CG7&gt;AU7)</formula>
    </cfRule>
    <cfRule type="expression" dxfId="294" priority="15191">
      <formula>AND(CG35&gt;AU35,CG7&lt;AU7)</formula>
    </cfRule>
  </conditionalFormatting>
  <conditionalFormatting sqref="CH35:CI39">
    <cfRule type="expression" dxfId="293" priority="15162">
      <formula>AND(CH35&lt;AU35,CH7&gt;AU7)</formula>
    </cfRule>
    <cfRule type="expression" dxfId="292" priority="15163">
      <formula>AND(CH35&gt;AU35,CH7&lt;AU7)</formula>
    </cfRule>
  </conditionalFormatting>
  <conditionalFormatting sqref="CJ35:CJ39">
    <cfRule type="expression" dxfId="291" priority="21348">
      <formula>AND(CJ35&lt;AV35,CJ7&gt;AV7)</formula>
    </cfRule>
    <cfRule type="expression" dxfId="290" priority="21349">
      <formula>AND(CJ35&gt;AV35,CJ7&lt;AV7)</formula>
    </cfRule>
  </conditionalFormatting>
  <conditionalFormatting sqref="CK35:CK39">
    <cfRule type="expression" dxfId="289" priority="16270">
      <formula>AND(CK35&lt;AV35,CK7&gt;AV7)</formula>
    </cfRule>
    <cfRule type="expression" dxfId="288" priority="16271">
      <formula>AND(CK35&gt;AV35,CK7&lt;AV7)</formula>
    </cfRule>
  </conditionalFormatting>
  <conditionalFormatting sqref="CL35:CL39">
    <cfRule type="expression" dxfId="287" priority="16232">
      <formula>AND(CL35&lt;AV35,CL7&gt;AV7)</formula>
    </cfRule>
    <cfRule type="expression" dxfId="286" priority="16233">
      <formula>AND(CL35&gt;AV35,CL7&lt;AV7)</formula>
    </cfRule>
  </conditionalFormatting>
  <conditionalFormatting sqref="CM35:CM39">
    <cfRule type="expression" dxfId="285" priority="16196">
      <formula>AND(CM35&lt;AV35,CM7&gt;AV7)</formula>
    </cfRule>
    <cfRule type="expression" dxfId="284" priority="16197">
      <formula>AND(CM35&gt;AV35,CM7&lt;AV7)</formula>
    </cfRule>
  </conditionalFormatting>
  <conditionalFormatting sqref="CN35:DZ39">
    <cfRule type="expression" dxfId="283" priority="16164">
      <formula>AND(CN35&lt;AV35,CN7&gt;AV7)</formula>
    </cfRule>
    <cfRule type="expression" dxfId="282" priority="16165">
      <formula>AND(CN35&gt;AV35,CN7&lt;AV7)</formula>
    </cfRule>
  </conditionalFormatting>
  <conditionalFormatting sqref="CP35:CP39">
    <cfRule type="expression" dxfId="281" priority="20924">
      <formula>AND(CP35&lt;AW35,CP7&gt;AW7)</formula>
    </cfRule>
    <cfRule type="expression" dxfId="280" priority="20925">
      <formula>AND(CP35&gt;AW35,CP7&lt;AW7)</formula>
    </cfRule>
  </conditionalFormatting>
  <conditionalFormatting sqref="CP40">
    <cfRule type="expression" dxfId="279" priority="12655">
      <formula>AND(CP40&lt;BP40,CP12&gt;BP12)</formula>
    </cfRule>
    <cfRule type="expression" dxfId="278" priority="12656">
      <formula>AND(CP40&gt;BP40,CP12&lt;BP12)</formula>
    </cfRule>
  </conditionalFormatting>
  <conditionalFormatting sqref="CQ35:DZ39">
    <cfRule type="expression" dxfId="277" priority="17158">
      <formula>AND(CQ35&lt;AW35,CQ7&gt;AW7)</formula>
    </cfRule>
    <cfRule type="expression" dxfId="276" priority="17159">
      <formula>AND(CQ35&gt;AW35,CQ7&lt;AW7)</formula>
    </cfRule>
  </conditionalFormatting>
  <conditionalFormatting sqref="CQ40:DZ40">
    <cfRule type="expression" dxfId="275" priority="21369">
      <formula>AND(CQ40&lt;BP40,CQ12&gt;BP12)</formula>
    </cfRule>
    <cfRule type="expression" dxfId="274" priority="21370">
      <formula>AND(CQ40&gt;BP40,CQ12&lt;BP12)</formula>
    </cfRule>
    <cfRule type="expression" dxfId="273" priority="21371">
      <formula>AND(CQ40&lt;BL40,CQ12&gt;BL12)</formula>
    </cfRule>
    <cfRule type="expression" dxfId="272" priority="21372">
      <formula>AND(CQ40&gt;BL40,CQ12&lt;BL12)</formula>
    </cfRule>
  </conditionalFormatting>
  <conditionalFormatting sqref="CR42">
    <cfRule type="colorScale" priority="2593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R43">
    <cfRule type="colorScale" priority="25934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R44">
    <cfRule type="colorScale" priority="2593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R45">
    <cfRule type="colorScale" priority="2593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R46">
    <cfRule type="colorScale" priority="2593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R47">
    <cfRule type="colorScale" priority="2593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R49">
    <cfRule type="colorScale" priority="2593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R50">
    <cfRule type="colorScale" priority="25940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R51">
    <cfRule type="colorScale" priority="2594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R52">
    <cfRule type="colorScale" priority="2594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R53">
    <cfRule type="colorScale" priority="2594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R54">
    <cfRule type="colorScale" priority="2594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S42">
    <cfRule type="colorScale" priority="2594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S43">
    <cfRule type="colorScale" priority="25946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S44">
    <cfRule type="colorScale" priority="2594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S45">
    <cfRule type="colorScale" priority="2594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S46">
    <cfRule type="colorScale" priority="2594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S47">
    <cfRule type="colorScale" priority="2595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S49">
    <cfRule type="colorScale" priority="2595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S50">
    <cfRule type="colorScale" priority="25952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S51">
    <cfRule type="colorScale" priority="2595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S52">
    <cfRule type="colorScale" priority="2595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S53">
    <cfRule type="colorScale" priority="2595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S54">
    <cfRule type="colorScale" priority="2595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T42">
    <cfRule type="colorScale" priority="2595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T43">
    <cfRule type="colorScale" priority="25958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T44">
    <cfRule type="colorScale" priority="2595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T45">
    <cfRule type="colorScale" priority="2596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T46">
    <cfRule type="colorScale" priority="2596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T47">
    <cfRule type="colorScale" priority="2596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T49">
    <cfRule type="colorScale" priority="2596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T50">
    <cfRule type="colorScale" priority="25964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T51">
    <cfRule type="colorScale" priority="2596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T52">
    <cfRule type="colorScale" priority="2596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T53">
    <cfRule type="colorScale" priority="2596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T54">
    <cfRule type="colorScale" priority="2596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U42">
    <cfRule type="colorScale" priority="2596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U43">
    <cfRule type="colorScale" priority="25970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U44">
    <cfRule type="colorScale" priority="2597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U45">
    <cfRule type="colorScale" priority="2597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U46">
    <cfRule type="colorScale" priority="2597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U47">
    <cfRule type="colorScale" priority="2597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U49">
    <cfRule type="colorScale" priority="2597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U50">
    <cfRule type="colorScale" priority="25976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U51">
    <cfRule type="colorScale" priority="2597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U52">
    <cfRule type="colorScale" priority="2597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U53">
    <cfRule type="colorScale" priority="2597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U54">
    <cfRule type="colorScale" priority="2598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V42">
    <cfRule type="colorScale" priority="2598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V43">
    <cfRule type="colorScale" priority="25982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V44">
    <cfRule type="colorScale" priority="2598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V45">
    <cfRule type="colorScale" priority="2598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V46">
    <cfRule type="colorScale" priority="2598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V47">
    <cfRule type="colorScale" priority="2598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V49">
    <cfRule type="colorScale" priority="2598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V50">
    <cfRule type="colorScale" priority="25988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V51">
    <cfRule type="colorScale" priority="2598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V52">
    <cfRule type="colorScale" priority="2599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V53">
    <cfRule type="colorScale" priority="2599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V54">
    <cfRule type="colorScale" priority="2599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W42">
    <cfRule type="colorScale" priority="2599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W43">
    <cfRule type="colorScale" priority="25994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W44">
    <cfRule type="colorScale" priority="2599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W45">
    <cfRule type="colorScale" priority="2599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W46">
    <cfRule type="colorScale" priority="2599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W47">
    <cfRule type="colorScale" priority="2599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W49">
    <cfRule type="colorScale" priority="2599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W50">
    <cfRule type="colorScale" priority="26000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W51">
    <cfRule type="colorScale" priority="2600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W52">
    <cfRule type="colorScale" priority="2600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W53">
    <cfRule type="colorScale" priority="2600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W54">
    <cfRule type="colorScale" priority="2600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X42">
    <cfRule type="colorScale" priority="2600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X43">
    <cfRule type="colorScale" priority="26006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X44">
    <cfRule type="colorScale" priority="2600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X45">
    <cfRule type="colorScale" priority="2600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X46">
    <cfRule type="colorScale" priority="2600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X47">
    <cfRule type="colorScale" priority="2601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X49">
    <cfRule type="colorScale" priority="2601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X50">
    <cfRule type="colorScale" priority="26012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X51">
    <cfRule type="colorScale" priority="2601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X52">
    <cfRule type="colorScale" priority="2601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X53">
    <cfRule type="colorScale" priority="2601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X54">
    <cfRule type="colorScale" priority="2601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Y42">
    <cfRule type="colorScale" priority="2601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Y43">
    <cfRule type="colorScale" priority="26018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Y44">
    <cfRule type="colorScale" priority="2601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Y45">
    <cfRule type="colorScale" priority="2602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Y46">
    <cfRule type="colorScale" priority="2602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Y47">
    <cfRule type="colorScale" priority="2602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Y49">
    <cfRule type="colorScale" priority="2602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Y50">
    <cfRule type="colorScale" priority="26024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Y51">
    <cfRule type="colorScale" priority="2602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Y52">
    <cfRule type="colorScale" priority="2602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Y53">
    <cfRule type="colorScale" priority="2602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Y54">
    <cfRule type="colorScale" priority="2602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Z42:DB42">
    <cfRule type="colorScale" priority="2602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Z43:DB43">
    <cfRule type="colorScale" priority="26030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Z44:DB44">
    <cfRule type="colorScale" priority="2603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Z45:DB45">
    <cfRule type="colorScale" priority="2603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Z46:DB46">
    <cfRule type="colorScale" priority="2603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Z47:DB47">
    <cfRule type="colorScale" priority="2603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Z49:DB49">
    <cfRule type="colorScale" priority="2603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Z50:DB50">
    <cfRule type="colorScale" priority="26036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CZ51:DB51">
    <cfRule type="colorScale" priority="2603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Z52:DB52">
    <cfRule type="colorScale" priority="2603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Z53:DB53">
    <cfRule type="colorScale" priority="2603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Z54:DB54">
    <cfRule type="colorScale" priority="2604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C42">
    <cfRule type="colorScale" priority="2604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DC43">
    <cfRule type="colorScale" priority="26042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DC44">
    <cfRule type="colorScale" priority="2604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DC45">
    <cfRule type="colorScale" priority="2604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DC46">
    <cfRule type="colorScale" priority="2604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DC47">
    <cfRule type="colorScale" priority="2604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DC49">
    <cfRule type="colorScale" priority="2604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DC50">
    <cfRule type="colorScale" priority="26048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DC51">
    <cfRule type="colorScale" priority="2604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DC52">
    <cfRule type="colorScale" priority="2605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DC53">
    <cfRule type="colorScale" priority="2605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DC54">
    <cfRule type="colorScale" priority="2605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D42:DE42">
    <cfRule type="colorScale" priority="2605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DD43:DE43">
    <cfRule type="colorScale" priority="26054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DD44:DE44">
    <cfRule type="colorScale" priority="2605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DD45:DE45">
    <cfRule type="colorScale" priority="2605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DD46:DE46">
    <cfRule type="colorScale" priority="2605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DD47:DE47">
    <cfRule type="colorScale" priority="2605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DD49:DE49">
    <cfRule type="colorScale" priority="2605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DD50:DE50">
    <cfRule type="colorScale" priority="26060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DD51:DE51">
    <cfRule type="colorScale" priority="2606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DD52:DE52">
    <cfRule type="colorScale" priority="2606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DD53:DE53">
    <cfRule type="colorScale" priority="2606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DD54:DE54">
    <cfRule type="colorScale" priority="2606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F42:DZ42">
    <cfRule type="colorScale" priority="2606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DF43:DZ43">
    <cfRule type="colorScale" priority="26066">
      <colorScale>
        <cfvo type="min"/>
        <cfvo type="percentile" val="9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DF44:DZ44">
    <cfRule type="colorScale" priority="2606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DF45:DZ45">
    <cfRule type="colorScale" priority="2606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DF46:DZ46">
    <cfRule type="colorScale" priority="2606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DF47:DZ47">
    <cfRule type="colorScale" priority="2607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DF49:DZ49">
    <cfRule type="colorScale" priority="2607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DF50:DZ50">
    <cfRule type="colorScale" priority="26072">
      <colorScale>
        <cfvo type="min"/>
        <cfvo type="percentile" val="50"/>
        <cfvo type="formula" val="$EA$50"/>
        <color theme="5" tint="0.39997558519241921"/>
        <color theme="5" tint="0.39997558519241921"/>
        <color rgb="FF00B050"/>
      </colorScale>
    </cfRule>
  </conditionalFormatting>
  <conditionalFormatting sqref="DF51:DZ51">
    <cfRule type="colorScale" priority="2607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DF52:DZ52">
    <cfRule type="colorScale" priority="2607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DF53:DZ53">
    <cfRule type="colorScale" priority="2607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DF54:DZ54">
    <cfRule type="colorScale" priority="2607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pageMargins left="0.25" right="0.17" top="0.3" bottom="0.38" header="0.18" footer="0.17"/>
  <pageSetup paperSize="9" scale="85" orientation="landscape" r:id="rId1"/>
  <headerFooter>
    <oddFooter>&amp;L&amp;8Report Date: &amp;D&amp;T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>
    <tabColor theme="7" tint="0.59999389629810485"/>
    <pageSetUpPr fitToPage="1"/>
  </sheetPr>
  <dimension ref="A1:ED70"/>
  <sheetViews>
    <sheetView showGridLines="0" zoomScale="80" zoomScaleNormal="80" workbookViewId="0">
      <pane xSplit="74" ySplit="6" topLeftCell="DM10" activePane="bottomRight" state="frozen"/>
      <selection activeCell="A2" sqref="A2"/>
      <selection pane="topRight" activeCell="A2" sqref="A2"/>
      <selection pane="bottomLeft" activeCell="A2" sqref="A2"/>
      <selection pane="bottomRight" activeCell="DZ22" sqref="DZ22"/>
    </sheetView>
  </sheetViews>
  <sheetFormatPr defaultColWidth="9.140625" defaultRowHeight="20.100000000000001" customHeight="1" outlineLevelRow="1" outlineLevelCol="1" x14ac:dyDescent="0.2"/>
  <cols>
    <col min="1" max="1" width="17.28515625" style="6" customWidth="1"/>
    <col min="2" max="2" width="14.5703125" style="6" customWidth="1"/>
    <col min="3" max="3" width="10.140625" style="6" hidden="1" customWidth="1" outlineLevel="1"/>
    <col min="4" max="4" width="9.7109375" style="6" hidden="1" customWidth="1" outlineLevel="1"/>
    <col min="5" max="20" width="10.140625" style="6" hidden="1" customWidth="1" outlineLevel="1"/>
    <col min="21" max="21" width="9.140625" style="5" hidden="1" customWidth="1" outlineLevel="1" collapsed="1"/>
    <col min="22" max="24" width="9.140625" style="5" hidden="1" customWidth="1" outlineLevel="1"/>
    <col min="25" max="25" width="11.28515625" style="5" hidden="1" customWidth="1" outlineLevel="1"/>
    <col min="26" max="50" width="10" style="5" hidden="1" customWidth="1" outlineLevel="1"/>
    <col min="51" max="51" width="10.140625" style="5" hidden="1" customWidth="1" collapsed="1"/>
    <col min="52" max="54" width="10.140625" style="5" hidden="1" customWidth="1"/>
    <col min="55" max="55" width="10" style="5" hidden="1" customWidth="1"/>
    <col min="56" max="56" width="11.28515625" style="5" hidden="1" customWidth="1"/>
    <col min="57" max="57" width="10.28515625" style="5" hidden="1" customWidth="1"/>
    <col min="58" max="59" width="10.28515625" style="5" hidden="1" customWidth="1" outlineLevel="1"/>
    <col min="60" max="60" width="9.85546875" style="5" hidden="1" customWidth="1" outlineLevel="1"/>
    <col min="61" max="86" width="10.28515625" style="5" hidden="1" customWidth="1" outlineLevel="1"/>
    <col min="87" max="110" width="9.5703125" style="5" hidden="1" customWidth="1" outlineLevel="1"/>
    <col min="111" max="128" width="9.5703125" style="5" customWidth="1" outlineLevel="1"/>
    <col min="129" max="130" width="8.85546875" style="5" customWidth="1" outlineLevel="1"/>
    <col min="131" max="131" width="11.5703125" style="5" bestFit="1" customWidth="1"/>
    <col min="132" max="132" width="5.140625" style="5" customWidth="1"/>
    <col min="133" max="16384" width="9.140625" style="6"/>
  </cols>
  <sheetData>
    <row r="1" spans="1:134" ht="20.100000000000001" customHeight="1" x14ac:dyDescent="0.2">
      <c r="A1" s="4" t="s">
        <v>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134" ht="20.100000000000001" customHeight="1" x14ac:dyDescent="0.2">
      <c r="A2" s="187" t="s">
        <v>207</v>
      </c>
      <c r="EA2" s="7"/>
    </row>
    <row r="3" spans="1:134" ht="3" customHeight="1" x14ac:dyDescent="0.2">
      <c r="EC3" s="8"/>
      <c r="ED3" s="8"/>
    </row>
    <row r="4" spans="1:134" ht="15" x14ac:dyDescent="0.2">
      <c r="A4" s="9" t="s">
        <v>16</v>
      </c>
      <c r="EC4" s="8"/>
      <c r="ED4" s="8"/>
    </row>
    <row r="5" spans="1:134" ht="27" customHeight="1" x14ac:dyDescent="0.2">
      <c r="B5" s="220" t="s">
        <v>17</v>
      </c>
      <c r="C5" s="220" t="e">
        <f>'Tribune-Khi'!C5</f>
        <v>#REF!</v>
      </c>
      <c r="D5" s="220" t="e">
        <f>'Tribune-Khi'!D5</f>
        <v>#REF!</v>
      </c>
      <c r="E5" s="220" t="e">
        <f>'Tribune-Khi'!E5</f>
        <v>#REF!</v>
      </c>
      <c r="F5" s="220" t="e">
        <f>'Tribune-Khi'!F5</f>
        <v>#REF!</v>
      </c>
      <c r="G5" s="220" t="e">
        <f>'Tribune-Khi'!G5</f>
        <v>#REF!</v>
      </c>
      <c r="H5" s="220" t="e">
        <f>'Tribune-Khi'!H5</f>
        <v>#REF!</v>
      </c>
      <c r="I5" s="220" t="e">
        <f>'Tribune-Khi'!I5</f>
        <v>#REF!</v>
      </c>
      <c r="J5" s="220" t="e">
        <f>'Tribune-Khi'!J5</f>
        <v>#REF!</v>
      </c>
      <c r="K5" s="220" t="e">
        <f>'Tribune-Khi'!K5</f>
        <v>#REF!</v>
      </c>
      <c r="L5" s="220" t="e">
        <f>'Tribune-Khi'!L5</f>
        <v>#REF!</v>
      </c>
      <c r="M5" s="220" t="e">
        <f>'Tribune-Khi'!M5</f>
        <v>#REF!</v>
      </c>
      <c r="N5" s="220" t="e">
        <f>'Tribune-Khi'!N5</f>
        <v>#REF!</v>
      </c>
      <c r="O5" s="220" t="e">
        <f>'Tribune-Khi'!O5</f>
        <v>#REF!</v>
      </c>
      <c r="P5" s="220" t="e">
        <f>'Tribune-Khi'!P5</f>
        <v>#REF!</v>
      </c>
      <c r="Q5" s="220" t="e">
        <f>'Tribune-Khi'!Q5</f>
        <v>#REF!</v>
      </c>
      <c r="R5" s="220" t="e">
        <f>'Tribune-Khi'!R5</f>
        <v>#REF!</v>
      </c>
      <c r="S5" s="220" t="e">
        <f>'Tribune-Khi'!S5</f>
        <v>#REF!</v>
      </c>
      <c r="T5" s="220" t="e">
        <f>'Tribune-Khi'!T5</f>
        <v>#REF!</v>
      </c>
      <c r="U5" s="220" t="e">
        <f>'Tribune-Khi'!U5</f>
        <v>#REF!</v>
      </c>
      <c r="V5" s="220" t="e">
        <f>'Tribune-Khi'!V5</f>
        <v>#REF!</v>
      </c>
      <c r="W5" s="220" t="e">
        <f>'Tribune-Khi'!W5</f>
        <v>#REF!</v>
      </c>
      <c r="X5" s="220" t="e">
        <f>'Tribune-Khi'!X5</f>
        <v>#REF!</v>
      </c>
      <c r="Y5" s="220" t="e">
        <f>'Tribune-Khi'!Y5</f>
        <v>#REF!</v>
      </c>
      <c r="Z5" s="220" t="e">
        <f>'Tribune-Khi'!Z5</f>
        <v>#REF!</v>
      </c>
      <c r="AA5" s="220" t="e">
        <f>'Tribune-Khi'!AA5</f>
        <v>#REF!</v>
      </c>
      <c r="AB5" s="220" t="e">
        <f>'Tribune-Khi'!AB5</f>
        <v>#REF!</v>
      </c>
      <c r="AC5" s="220" t="e">
        <f>'Tribune-Khi'!AC5</f>
        <v>#REF!</v>
      </c>
      <c r="AD5" s="220" t="e">
        <f>'Tribune-Khi'!AD5</f>
        <v>#REF!</v>
      </c>
      <c r="AE5" s="220" t="s">
        <v>150</v>
      </c>
      <c r="AF5" s="220" t="s">
        <v>151</v>
      </c>
      <c r="AG5" s="220" t="e">
        <f>'Tribune-Khi'!AG5</f>
        <v>#REF!</v>
      </c>
      <c r="AH5" s="220" t="e">
        <f>'Tribune-Khi'!AH5</f>
        <v>#REF!</v>
      </c>
      <c r="AI5" s="220" t="s">
        <v>158</v>
      </c>
      <c r="AJ5" s="220" t="e">
        <f>'Tribune-Khi'!AJ5</f>
        <v>#REF!</v>
      </c>
      <c r="AK5" s="220" t="e">
        <f>'Tribune-Khi'!AK5</f>
        <v>#REF!</v>
      </c>
      <c r="AL5" s="220" t="s">
        <v>163</v>
      </c>
      <c r="AM5" s="220" t="s">
        <v>167</v>
      </c>
      <c r="AN5" s="220" t="e">
        <f>'Tribune-Khi'!AN5</f>
        <v>#REF!</v>
      </c>
      <c r="AO5" s="220" t="s">
        <v>172</v>
      </c>
      <c r="AP5" s="220" t="e">
        <f>'Tribune-Khi'!AP5</f>
        <v>#REF!</v>
      </c>
      <c r="AQ5" s="220" t="e">
        <f>'Tribune-Khi'!AQ5</f>
        <v>#REF!</v>
      </c>
      <c r="AR5" s="220" t="e">
        <f>'Tribune-Khi'!AR5</f>
        <v>#REF!</v>
      </c>
      <c r="AS5" s="220" t="s">
        <v>180</v>
      </c>
      <c r="AT5" s="220" t="e">
        <f>'Tribune-Total'!#REF!</f>
        <v>#REF!</v>
      </c>
      <c r="AU5" s="220" t="e">
        <f>'Tribune-Total'!#REF!</f>
        <v>#REF!</v>
      </c>
      <c r="AV5" s="220" t="s">
        <v>187</v>
      </c>
      <c r="AW5" s="220" t="e">
        <f>'Tribune-Total'!#REF!</f>
        <v>#REF!</v>
      </c>
      <c r="AX5" s="220" t="e">
        <f>'Tribune-Total'!#REF!</f>
        <v>#REF!</v>
      </c>
      <c r="AY5" s="220" t="e">
        <f>'Tribune-Total'!#REF!</f>
        <v>#REF!</v>
      </c>
      <c r="AZ5" s="220" t="e">
        <f>'Tribune-Total'!Z5</f>
        <v>#REF!</v>
      </c>
      <c r="BA5" s="220" t="e">
        <f>'Tribune-Total'!AA5</f>
        <v>#REF!</v>
      </c>
      <c r="BB5" s="220" t="e">
        <f>'Tribune-Total'!AB5</f>
        <v>#REF!</v>
      </c>
      <c r="BC5" s="220" t="e">
        <f>'Tribune-Total'!AC5</f>
        <v>#REF!</v>
      </c>
      <c r="BD5" s="220" t="e">
        <f>'Tribune-Total'!AD5</f>
        <v>#REF!</v>
      </c>
      <c r="BE5" s="220" t="e">
        <f>'Tribune-Total'!AE5</f>
        <v>#REF!</v>
      </c>
      <c r="BF5" s="220" t="e">
        <f>'Tribune-Total'!AF5</f>
        <v>#REF!</v>
      </c>
      <c r="BG5" s="220" t="e">
        <f>'Tribune-Total'!AG5</f>
        <v>#REF!</v>
      </c>
      <c r="BH5" s="220" t="e">
        <f>'Tribune-Total'!AH5</f>
        <v>#REF!</v>
      </c>
      <c r="BI5" s="220" t="e">
        <f>'Tribune-Total'!AI5</f>
        <v>#REF!</v>
      </c>
      <c r="BJ5" s="220" t="e">
        <f>'Tribune-Total'!AJ5</f>
        <v>#REF!</v>
      </c>
      <c r="BK5" s="220" t="e">
        <f>'Tribune-Total'!AK5</f>
        <v>#REF!</v>
      </c>
      <c r="BL5" s="220" t="e">
        <f>'Tribune-Total'!AL5</f>
        <v>#REF!</v>
      </c>
      <c r="BM5" s="220" t="str">
        <f>'Tribune-Total'!AM5</f>
        <v xml:space="preserve">Feb'24 </v>
      </c>
      <c r="BN5" s="220" t="e">
        <f>'Tribune-Total'!AN5</f>
        <v>#REF!</v>
      </c>
      <c r="BO5" s="220" t="str">
        <f>'Tribune-Total'!AO5</f>
        <v xml:space="preserve">1-24-Apr'24 </v>
      </c>
      <c r="BP5" s="220" t="e">
        <f>'Tribune-Total'!AP5</f>
        <v>#REF!</v>
      </c>
      <c r="BQ5" s="220" t="e">
        <f>'Tribune-Total'!AQ5</f>
        <v>#REF!</v>
      </c>
      <c r="BR5" s="220" t="e">
        <f>'Tribune-Total'!AR5</f>
        <v>#REF!</v>
      </c>
      <c r="BS5" s="220" t="str">
        <f>'Tribune-Total'!AS5</f>
        <v xml:space="preserve">Aug'24 </v>
      </c>
      <c r="BT5" s="220" t="e">
        <f>'Tribune-Total'!AT5</f>
        <v>#REF!</v>
      </c>
      <c r="BU5" s="220" t="e">
        <f>'Tribune-Total'!AU5</f>
        <v>#REF!</v>
      </c>
      <c r="BV5" s="220" t="str">
        <f>'Tribune-Total'!AV5</f>
        <v>1-18-Nov'24</v>
      </c>
      <c r="BW5" s="220" t="str">
        <f>'Tribune-Total'!AW5</f>
        <v>Jan'21</v>
      </c>
      <c r="BX5" s="220" t="str">
        <f>'Tribune-Total'!AX5</f>
        <v>Feb'21</v>
      </c>
      <c r="BY5" s="220" t="str">
        <f>'Tribune-Total'!AY5</f>
        <v>Mar'21</v>
      </c>
      <c r="BZ5" s="220" t="str">
        <f>'Tribune-Total'!AZ5</f>
        <v>Apr'21</v>
      </c>
      <c r="CA5" s="220" t="str">
        <f>'Tribune-Total'!BA5</f>
        <v>May'21</v>
      </c>
      <c r="CB5" s="220" t="str">
        <f>'Tribune-Total'!BB5</f>
        <v>Jun'21</v>
      </c>
      <c r="CC5" s="220" t="str">
        <f>'Tribune-Total'!BC5</f>
        <v>Jul'21</v>
      </c>
      <c r="CD5" s="220" t="str">
        <f>'Tribune-Total'!BD5</f>
        <v>Aug'21</v>
      </c>
      <c r="CE5" s="220" t="str">
        <f>'Tribune-Total'!BE5</f>
        <v>Sep'21</v>
      </c>
      <c r="CF5" s="220" t="str">
        <f>'Tribune-Total'!BF5</f>
        <v>Oct'21</v>
      </c>
      <c r="CG5" s="220" t="str">
        <f>'Tribune-Total'!BG5</f>
        <v>Nov'21</v>
      </c>
      <c r="CH5" s="220" t="str">
        <f>'Tribune-Total'!BH5</f>
        <v>Dec'21</v>
      </c>
      <c r="CI5" s="220" t="str">
        <f>'Tribune-Total'!BI5</f>
        <v>Jan'22</v>
      </c>
      <c r="CJ5" s="220" t="str">
        <f>'Tribune-Total'!BJ5</f>
        <v>Feb'22</v>
      </c>
      <c r="CK5" s="220" t="str">
        <f>'Tribune-Total'!BK5</f>
        <v>Mar'22</v>
      </c>
      <c r="CL5" s="220" t="str">
        <f>'Tribune-Total'!BL5</f>
        <v>Apr'22</v>
      </c>
      <c r="CM5" s="220" t="str">
        <f>'Tribune-Total'!BM5</f>
        <v>May'22</v>
      </c>
      <c r="CN5" s="220" t="str">
        <f>'Tribune-Total'!BN5</f>
        <v>Jun'22</v>
      </c>
      <c r="CO5" s="220" t="str">
        <f>'Tribune-Total'!BO5</f>
        <v>Jul'22</v>
      </c>
      <c r="CP5" s="220" t="str">
        <f>'Tribune-Total'!BP5</f>
        <v>Aug'22</v>
      </c>
      <c r="CQ5" s="220" t="str">
        <f>'Tribune-Total'!BQ5</f>
        <v>Sep'22</v>
      </c>
      <c r="CR5" s="301" t="str">
        <f>'Tribune-Total'!BR5</f>
        <v>Oct'22</v>
      </c>
      <c r="CS5" s="301" t="str">
        <f>'Tribune-Total'!BS5</f>
        <v>Nov'22</v>
      </c>
      <c r="CT5" s="301" t="str">
        <f>'Tribune-Total'!BT5</f>
        <v>Dec'22</v>
      </c>
      <c r="CU5" s="301" t="str">
        <f>'Tribune-Total'!BU5</f>
        <v>Jan'23</v>
      </c>
      <c r="CV5" s="301" t="str">
        <f>'Tribune-Total'!BV5</f>
        <v>Feb'23</v>
      </c>
      <c r="CW5" s="301" t="str">
        <f>'Tribune-Total'!BW5</f>
        <v>Mar'23</v>
      </c>
      <c r="CX5" s="301" t="str">
        <f>'Tribune-Total'!BX5</f>
        <v>Apr'23</v>
      </c>
      <c r="CY5" s="301" t="str">
        <f>'Tribune-Total'!BY5</f>
        <v>May'23</v>
      </c>
      <c r="CZ5" s="301" t="str">
        <f>'Tribune-Total'!BZ5</f>
        <v>Jun'23</v>
      </c>
      <c r="DA5" s="301" t="str">
        <f>'Tribune-Total'!CA5</f>
        <v>Jul'23</v>
      </c>
      <c r="DB5" s="301" t="str">
        <f>'Tribune-Total'!CB5</f>
        <v>Aug'23</v>
      </c>
      <c r="DC5" s="301" t="str">
        <f>'Tribune-Total'!CC5</f>
        <v>Sep'23</v>
      </c>
      <c r="DD5" s="301" t="str">
        <f>'Tribune-Total'!CD5</f>
        <v>Oct'23</v>
      </c>
      <c r="DE5" s="301" t="str">
        <f>'Tribune-Total'!CE5</f>
        <v>Nov'23</v>
      </c>
      <c r="DF5" s="301" t="str">
        <f>'Tribune-Total'!CF5</f>
        <v>Dec'23</v>
      </c>
      <c r="DG5" s="301" t="str">
        <f>'Tribune-Total'!CG5</f>
        <v>Jan'24</v>
      </c>
      <c r="DH5" s="301" t="str">
        <f>'Tribune-Total'!CH5</f>
        <v>Feb'24</v>
      </c>
      <c r="DI5" s="301" t="str">
        <f>'Tribune-Total'!CI5</f>
        <v>Mar'24</v>
      </c>
      <c r="DJ5" s="301" t="str">
        <f>'Tribune-Total'!CJ5</f>
        <v>Apr'24</v>
      </c>
      <c r="DK5" s="301" t="str">
        <f>'Tribune-Total'!CK5</f>
        <v>May'24</v>
      </c>
      <c r="DL5" s="301" t="str">
        <f>'Tribune-Total'!CL5</f>
        <v>Jun'24</v>
      </c>
      <c r="DM5" s="301" t="str">
        <f>'Tribune-Total'!CM5</f>
        <v xml:space="preserve">Jul'24 </v>
      </c>
      <c r="DN5" s="301" t="str">
        <f>'Tribune-Total'!CN5</f>
        <v>Aug'24</v>
      </c>
      <c r="DO5" s="301" t="str">
        <f>'Tribune-Total'!CO5</f>
        <v>Sep'24</v>
      </c>
      <c r="DP5" s="301" t="str">
        <f>'Tribune-Total'!CP5</f>
        <v>Oct'24</v>
      </c>
      <c r="DQ5" s="301" t="str">
        <f>'Tribune-Total'!CQ5</f>
        <v>Nov'24</v>
      </c>
      <c r="DR5" s="301" t="str">
        <f>'Tribune-Total'!CR5</f>
        <v>Dec'24</v>
      </c>
      <c r="DS5" s="301" t="str">
        <f>'Tribune-Total'!CS5</f>
        <v>Jan'25</v>
      </c>
      <c r="DT5" s="301" t="str">
        <f>'Tribune-Total'!CT5</f>
        <v>Feb'25</v>
      </c>
      <c r="DU5" s="301" t="str">
        <f>'Tribune-Total'!CU5</f>
        <v>Mar'25</v>
      </c>
      <c r="DV5" s="301" t="str">
        <f>'Tribune-Total'!CV5</f>
        <v>Apr'25</v>
      </c>
      <c r="DW5" s="301" t="str">
        <f>'Tribune-Total'!CW5</f>
        <v>May'25</v>
      </c>
      <c r="DX5" s="301" t="str">
        <f>'Tribune-Total'!CX5</f>
        <v>Jun'25</v>
      </c>
      <c r="DY5" s="301" t="str">
        <f>'Tribune-Total'!CY5</f>
        <v>Jul'25</v>
      </c>
      <c r="DZ5" s="494" t="s">
        <v>208</v>
      </c>
      <c r="EA5" s="220" t="str">
        <f>'Tribune-Khi'!EA5</f>
        <v>TOTAL</v>
      </c>
      <c r="EC5" s="8"/>
      <c r="ED5" s="8"/>
    </row>
    <row r="6" spans="1:134" ht="5.25" customHeight="1" thickBot="1" x14ac:dyDescent="0.25">
      <c r="A6" s="10"/>
      <c r="B6" s="12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EA6" s="122"/>
    </row>
    <row r="7" spans="1:134" ht="15.75" thickBot="1" x14ac:dyDescent="0.25">
      <c r="A7" s="221" t="s">
        <v>35</v>
      </c>
      <c r="B7" s="58" t="s">
        <v>14</v>
      </c>
      <c r="C7" s="45">
        <v>10956</v>
      </c>
      <c r="D7" s="45">
        <v>9388</v>
      </c>
      <c r="E7" s="45">
        <v>13983</v>
      </c>
      <c r="F7" s="45">
        <v>10887</v>
      </c>
      <c r="G7" s="45">
        <v>13305</v>
      </c>
      <c r="H7" s="45">
        <v>13589</v>
      </c>
      <c r="I7" s="45">
        <v>9277</v>
      </c>
      <c r="J7" s="46">
        <v>9742</v>
      </c>
      <c r="K7" s="46">
        <v>8630</v>
      </c>
      <c r="L7" s="46">
        <v>7438</v>
      </c>
      <c r="M7" s="46">
        <v>8676</v>
      </c>
      <c r="N7" s="46">
        <v>8511</v>
      </c>
      <c r="O7" s="45">
        <v>6755</v>
      </c>
      <c r="P7" s="46">
        <v>9169</v>
      </c>
      <c r="Q7" s="46">
        <v>6183</v>
      </c>
      <c r="R7" s="46">
        <v>5853</v>
      </c>
      <c r="S7" s="46">
        <v>11013</v>
      </c>
      <c r="T7" s="46">
        <v>9867</v>
      </c>
      <c r="U7" s="45">
        <v>7373</v>
      </c>
      <c r="V7" s="46">
        <v>9496</v>
      </c>
      <c r="W7" s="46">
        <v>5818</v>
      </c>
      <c r="X7" s="46">
        <v>6710</v>
      </c>
      <c r="Y7" s="46">
        <v>2506</v>
      </c>
      <c r="Z7" s="46">
        <v>9835</v>
      </c>
      <c r="AA7" s="45">
        <v>8714</v>
      </c>
      <c r="AB7" s="46">
        <v>7828</v>
      </c>
      <c r="AC7" s="46">
        <v>11772</v>
      </c>
      <c r="AD7" s="46">
        <v>9757</v>
      </c>
      <c r="AE7" s="46">
        <v>6200</v>
      </c>
      <c r="AF7" s="46">
        <v>8164</v>
      </c>
      <c r="AG7" s="46">
        <v>8356</v>
      </c>
      <c r="AH7" s="46">
        <v>7173</v>
      </c>
      <c r="AI7" s="46">
        <v>5420</v>
      </c>
      <c r="AJ7" s="46">
        <v>5722</v>
      </c>
      <c r="AK7" s="46">
        <v>5563</v>
      </c>
      <c r="AL7" s="46">
        <v>9713</v>
      </c>
      <c r="AM7" s="46">
        <v>9179</v>
      </c>
      <c r="AN7" s="46">
        <v>3986</v>
      </c>
      <c r="AO7" s="46">
        <v>5404</v>
      </c>
      <c r="AP7" s="46">
        <v>4402</v>
      </c>
      <c r="AQ7" s="46">
        <v>9135</v>
      </c>
      <c r="AR7" s="46">
        <v>7169</v>
      </c>
      <c r="AS7" s="46">
        <v>7737</v>
      </c>
      <c r="AT7" s="46">
        <v>4426</v>
      </c>
      <c r="AU7" s="46">
        <v>7795</v>
      </c>
      <c r="AV7" s="46">
        <v>3031</v>
      </c>
      <c r="AW7" s="46">
        <v>6332</v>
      </c>
      <c r="AX7" s="46">
        <v>6160</v>
      </c>
      <c r="AY7" s="46">
        <v>5479</v>
      </c>
      <c r="AZ7" s="46">
        <v>4480</v>
      </c>
      <c r="BA7" s="46">
        <v>5576</v>
      </c>
      <c r="BB7" s="46">
        <v>3238</v>
      </c>
      <c r="BC7" s="46">
        <v>6388</v>
      </c>
      <c r="BD7" s="46">
        <v>3739</v>
      </c>
      <c r="BE7" s="46">
        <v>3396</v>
      </c>
      <c r="BF7" s="46">
        <v>2547</v>
      </c>
      <c r="BG7" s="46">
        <v>3406</v>
      </c>
      <c r="BH7" s="46">
        <v>3652</v>
      </c>
      <c r="BI7" s="46">
        <v>2520</v>
      </c>
      <c r="BJ7" s="46">
        <v>3174</v>
      </c>
      <c r="BK7" s="46">
        <v>2133</v>
      </c>
      <c r="BL7" s="46">
        <v>3006</v>
      </c>
      <c r="BM7" s="46">
        <v>3520</v>
      </c>
      <c r="BN7" s="46">
        <v>2284</v>
      </c>
      <c r="BO7" s="46">
        <v>1901</v>
      </c>
      <c r="BP7" s="46">
        <v>2038</v>
      </c>
      <c r="BQ7" s="46">
        <v>1719</v>
      </c>
      <c r="BR7" s="46">
        <v>1750</v>
      </c>
      <c r="BS7" s="46">
        <v>2017</v>
      </c>
      <c r="BT7" s="46">
        <v>4578</v>
      </c>
      <c r="BU7" s="46">
        <v>2305</v>
      </c>
      <c r="BV7" s="46">
        <v>3584</v>
      </c>
      <c r="BW7" s="46">
        <v>2034</v>
      </c>
      <c r="BX7" s="46">
        <v>1240</v>
      </c>
      <c r="BY7" s="46">
        <v>3344</v>
      </c>
      <c r="BZ7" s="46">
        <v>3976</v>
      </c>
      <c r="CA7" s="46">
        <v>2420</v>
      </c>
      <c r="CB7" s="46">
        <v>5924</v>
      </c>
      <c r="CC7" s="46">
        <v>3515</v>
      </c>
      <c r="CD7" s="46">
        <v>4334</v>
      </c>
      <c r="CE7" s="46">
        <v>2947</v>
      </c>
      <c r="CF7" s="46">
        <v>5285</v>
      </c>
      <c r="CG7" s="46">
        <v>4766</v>
      </c>
      <c r="CH7" s="46">
        <v>3288</v>
      </c>
      <c r="CI7" s="46">
        <v>2552</v>
      </c>
      <c r="CJ7" s="46">
        <v>2475</v>
      </c>
      <c r="CK7" s="46">
        <v>3304</v>
      </c>
      <c r="CL7" s="46">
        <v>5847</v>
      </c>
      <c r="CM7" s="46">
        <v>4502</v>
      </c>
      <c r="CN7" s="46">
        <v>2892</v>
      </c>
      <c r="CO7" s="46">
        <v>5386</v>
      </c>
      <c r="CP7" s="46">
        <v>1523</v>
      </c>
      <c r="CQ7" s="46">
        <v>5963</v>
      </c>
      <c r="CR7" s="46">
        <v>3008</v>
      </c>
      <c r="CS7" s="46">
        <v>2997</v>
      </c>
      <c r="CT7" s="46">
        <v>3552</v>
      </c>
      <c r="CU7" s="46">
        <v>1467</v>
      </c>
      <c r="CV7" s="46">
        <v>644</v>
      </c>
      <c r="CW7" s="46">
        <v>7225</v>
      </c>
      <c r="CX7" s="46">
        <v>4741</v>
      </c>
      <c r="CY7" s="46">
        <v>2404</v>
      </c>
      <c r="CZ7" s="46">
        <v>5277</v>
      </c>
      <c r="DA7" s="46">
        <v>2995</v>
      </c>
      <c r="DB7" s="46">
        <v>4968</v>
      </c>
      <c r="DC7" s="46">
        <v>3823</v>
      </c>
      <c r="DD7" s="46">
        <v>7693</v>
      </c>
      <c r="DE7" s="46">
        <v>2937</v>
      </c>
      <c r="DF7" s="46">
        <v>3899</v>
      </c>
      <c r="DG7" s="46">
        <v>2317</v>
      </c>
      <c r="DH7" s="46">
        <v>2317</v>
      </c>
      <c r="DI7" s="46">
        <v>8770</v>
      </c>
      <c r="DJ7" s="46">
        <v>4657</v>
      </c>
      <c r="DK7" s="46">
        <v>3344</v>
      </c>
      <c r="DL7" s="46">
        <v>6342</v>
      </c>
      <c r="DM7" s="46">
        <v>4741</v>
      </c>
      <c r="DN7" s="349">
        <v>3268</v>
      </c>
      <c r="DO7" s="349">
        <v>3096</v>
      </c>
      <c r="DP7" s="349">
        <v>7340</v>
      </c>
      <c r="DQ7" s="349">
        <v>2477</v>
      </c>
      <c r="DR7" s="349">
        <v>4861</v>
      </c>
      <c r="DS7" s="349">
        <v>1875</v>
      </c>
      <c r="DT7" s="349">
        <v>1550</v>
      </c>
      <c r="DU7" s="349">
        <v>4833</v>
      </c>
      <c r="DV7" s="349">
        <v>3715</v>
      </c>
      <c r="DW7" s="349">
        <v>2380</v>
      </c>
      <c r="DX7" s="349">
        <v>2786</v>
      </c>
      <c r="DY7" s="349">
        <v>1535</v>
      </c>
      <c r="DZ7" s="349">
        <v>10</v>
      </c>
      <c r="EA7" s="59">
        <f ca="1">SUM(OFFSET(EA7,0,-1,):OFFSET(EA7,0,-12))</f>
        <v>36458</v>
      </c>
      <c r="EB7" s="13">
        <f ca="1">EA7/EA$12</f>
        <v>0.25956144097963835</v>
      </c>
    </row>
    <row r="8" spans="1:134" ht="15" x14ac:dyDescent="0.2">
      <c r="A8" s="108"/>
      <c r="B8" s="58" t="s">
        <v>15</v>
      </c>
      <c r="C8" s="45">
        <v>1622</v>
      </c>
      <c r="D8" s="45">
        <v>1900</v>
      </c>
      <c r="E8" s="45">
        <v>3518</v>
      </c>
      <c r="F8" s="45">
        <v>1034</v>
      </c>
      <c r="G8" s="45">
        <v>2514</v>
      </c>
      <c r="H8" s="45">
        <v>4698</v>
      </c>
      <c r="I8" s="45">
        <v>3386</v>
      </c>
      <c r="J8" s="46">
        <v>4275</v>
      </c>
      <c r="K8" s="46">
        <v>1261</v>
      </c>
      <c r="L8" s="46">
        <v>2474</v>
      </c>
      <c r="M8" s="46">
        <v>4138</v>
      </c>
      <c r="N8" s="46">
        <v>1355</v>
      </c>
      <c r="O8" s="45">
        <v>1285</v>
      </c>
      <c r="P8" s="46">
        <v>1639</v>
      </c>
      <c r="Q8" s="46">
        <v>945</v>
      </c>
      <c r="R8" s="46">
        <v>377</v>
      </c>
      <c r="S8" s="46">
        <v>1480</v>
      </c>
      <c r="T8" s="46">
        <v>1453</v>
      </c>
      <c r="U8" s="45">
        <v>2130</v>
      </c>
      <c r="V8" s="46">
        <v>3052</v>
      </c>
      <c r="W8" s="46">
        <v>1007</v>
      </c>
      <c r="X8" s="46">
        <v>1477</v>
      </c>
      <c r="Y8" s="46">
        <v>598</v>
      </c>
      <c r="Z8" s="46">
        <v>1426</v>
      </c>
      <c r="AA8" s="45">
        <v>2550</v>
      </c>
      <c r="AB8" s="46">
        <v>2034</v>
      </c>
      <c r="AC8" s="46">
        <v>2948</v>
      </c>
      <c r="AD8" s="46">
        <v>732</v>
      </c>
      <c r="AE8" s="46">
        <v>516</v>
      </c>
      <c r="AF8" s="46">
        <v>1658</v>
      </c>
      <c r="AG8" s="46">
        <v>4326</v>
      </c>
      <c r="AH8" s="46">
        <v>2002</v>
      </c>
      <c r="AI8" s="46">
        <v>315</v>
      </c>
      <c r="AJ8" s="46">
        <v>348</v>
      </c>
      <c r="AK8" s="46">
        <v>1399</v>
      </c>
      <c r="AL8" s="46">
        <v>1101</v>
      </c>
      <c r="AM8" s="46">
        <v>926</v>
      </c>
      <c r="AN8" s="46">
        <v>1184</v>
      </c>
      <c r="AO8" s="46">
        <v>624</v>
      </c>
      <c r="AP8" s="46">
        <v>228</v>
      </c>
      <c r="AQ8" s="46">
        <v>1207</v>
      </c>
      <c r="AR8" s="46">
        <v>1470</v>
      </c>
      <c r="AS8" s="46">
        <v>1312</v>
      </c>
      <c r="AT8" s="46">
        <v>1078</v>
      </c>
      <c r="AU8" s="46">
        <v>270</v>
      </c>
      <c r="AV8" s="46">
        <v>166</v>
      </c>
      <c r="AW8" s="46">
        <v>376</v>
      </c>
      <c r="AX8" s="46">
        <v>1070</v>
      </c>
      <c r="AY8" s="46">
        <v>980</v>
      </c>
      <c r="AZ8" s="46">
        <v>1598</v>
      </c>
      <c r="BA8" s="46">
        <v>546</v>
      </c>
      <c r="BB8" s="46">
        <v>140</v>
      </c>
      <c r="BC8" s="46">
        <v>464</v>
      </c>
      <c r="BD8" s="46">
        <v>839</v>
      </c>
      <c r="BE8" s="46">
        <v>1630</v>
      </c>
      <c r="BF8" s="46">
        <v>1015</v>
      </c>
      <c r="BG8" s="46">
        <v>302</v>
      </c>
      <c r="BH8" s="46">
        <v>294</v>
      </c>
      <c r="BI8" s="46">
        <v>394</v>
      </c>
      <c r="BJ8" s="46">
        <v>885</v>
      </c>
      <c r="BK8" s="46">
        <v>630</v>
      </c>
      <c r="BL8" s="46">
        <v>852</v>
      </c>
      <c r="BM8" s="46">
        <v>212</v>
      </c>
      <c r="BN8" s="46">
        <v>0</v>
      </c>
      <c r="BO8" s="46">
        <v>40</v>
      </c>
      <c r="BP8" s="46">
        <v>660</v>
      </c>
      <c r="BQ8" s="46">
        <v>0</v>
      </c>
      <c r="BR8" s="46">
        <v>312</v>
      </c>
      <c r="BS8" s="46">
        <v>194</v>
      </c>
      <c r="BT8" s="46">
        <v>388</v>
      </c>
      <c r="BU8" s="46">
        <v>756</v>
      </c>
      <c r="BV8" s="46">
        <v>136</v>
      </c>
      <c r="BW8" s="46">
        <v>50</v>
      </c>
      <c r="BX8" s="46">
        <v>120</v>
      </c>
      <c r="BY8" s="46">
        <v>378</v>
      </c>
      <c r="BZ8" s="46">
        <v>254</v>
      </c>
      <c r="CA8" s="46">
        <v>876</v>
      </c>
      <c r="CB8" s="46">
        <v>619</v>
      </c>
      <c r="CC8" s="46">
        <v>276</v>
      </c>
      <c r="CD8" s="46">
        <v>411</v>
      </c>
      <c r="CE8" s="46">
        <v>369</v>
      </c>
      <c r="CF8" s="46">
        <v>456</v>
      </c>
      <c r="CG8" s="46">
        <v>255</v>
      </c>
      <c r="CH8" s="46">
        <v>759</v>
      </c>
      <c r="CI8" s="46">
        <v>142</v>
      </c>
      <c r="CJ8" s="46">
        <v>174</v>
      </c>
      <c r="CK8" s="46">
        <v>336</v>
      </c>
      <c r="CL8" s="46">
        <v>12</v>
      </c>
      <c r="CM8" s="46">
        <v>616</v>
      </c>
      <c r="CN8" s="46">
        <v>360</v>
      </c>
      <c r="CO8" s="46">
        <v>759</v>
      </c>
      <c r="CP8" s="46">
        <v>500</v>
      </c>
      <c r="CQ8" s="46">
        <v>260</v>
      </c>
      <c r="CR8" s="46">
        <v>1796</v>
      </c>
      <c r="CS8" s="46">
        <v>692</v>
      </c>
      <c r="CT8" s="46">
        <v>637</v>
      </c>
      <c r="CU8" s="46">
        <v>1510</v>
      </c>
      <c r="CV8" s="46">
        <v>250</v>
      </c>
      <c r="CW8" s="46">
        <v>335</v>
      </c>
      <c r="CX8" s="46">
        <v>440</v>
      </c>
      <c r="CY8" s="46">
        <v>1308</v>
      </c>
      <c r="CZ8" s="46">
        <v>1696</v>
      </c>
      <c r="DA8" s="46">
        <v>1138</v>
      </c>
      <c r="DB8" s="46">
        <v>1142</v>
      </c>
      <c r="DC8" s="46">
        <v>768</v>
      </c>
      <c r="DD8" s="46">
        <v>336</v>
      </c>
      <c r="DE8" s="46">
        <v>410</v>
      </c>
      <c r="DF8" s="46">
        <v>588</v>
      </c>
      <c r="DG8" s="46">
        <v>278</v>
      </c>
      <c r="DH8" s="46">
        <v>278</v>
      </c>
      <c r="DI8" s="46">
        <v>640</v>
      </c>
      <c r="DJ8" s="46">
        <v>428</v>
      </c>
      <c r="DK8" s="46">
        <v>1066</v>
      </c>
      <c r="DL8" s="46">
        <v>6826</v>
      </c>
      <c r="DM8" s="46">
        <v>389</v>
      </c>
      <c r="DN8" s="349">
        <v>1047</v>
      </c>
      <c r="DO8" s="349">
        <v>1904</v>
      </c>
      <c r="DP8" s="349">
        <v>222</v>
      </c>
      <c r="DQ8" s="349">
        <v>176</v>
      </c>
      <c r="DR8" s="349">
        <v>190</v>
      </c>
      <c r="DS8" s="349">
        <v>738</v>
      </c>
      <c r="DT8" s="349">
        <v>799</v>
      </c>
      <c r="DU8" s="349">
        <v>626</v>
      </c>
      <c r="DV8" s="349">
        <v>666</v>
      </c>
      <c r="DW8" s="349">
        <v>609</v>
      </c>
      <c r="DX8" s="349">
        <v>596</v>
      </c>
      <c r="DY8" s="349">
        <v>1384</v>
      </c>
      <c r="DZ8" s="349">
        <v>468</v>
      </c>
      <c r="EA8" s="59">
        <f ca="1">SUM(OFFSET(EA8,0,-1,):OFFSET(EA8,0,-12))</f>
        <v>8378</v>
      </c>
      <c r="EB8" s="13">
        <f ca="1">EA8/EA$12</f>
        <v>5.9646874555033459E-2</v>
      </c>
    </row>
    <row r="9" spans="1:134" ht="15" x14ac:dyDescent="0.2">
      <c r="A9" s="108"/>
      <c r="B9" s="60" t="s">
        <v>27</v>
      </c>
      <c r="C9" s="45">
        <v>9064</v>
      </c>
      <c r="D9" s="45">
        <v>873</v>
      </c>
      <c r="E9" s="45">
        <v>1173</v>
      </c>
      <c r="F9" s="45">
        <v>1008</v>
      </c>
      <c r="G9" s="45">
        <v>4902</v>
      </c>
      <c r="H9" s="45">
        <v>1122</v>
      </c>
      <c r="I9" s="45">
        <v>2130</v>
      </c>
      <c r="J9" s="46">
        <v>4760</v>
      </c>
      <c r="K9" s="46">
        <v>2568</v>
      </c>
      <c r="L9" s="46">
        <v>700</v>
      </c>
      <c r="M9" s="46">
        <v>372</v>
      </c>
      <c r="N9" s="46">
        <v>1728</v>
      </c>
      <c r="O9" s="45">
        <v>1992</v>
      </c>
      <c r="P9" s="46">
        <v>2558</v>
      </c>
      <c r="Q9" s="46">
        <v>720</v>
      </c>
      <c r="R9" s="46">
        <v>4038</v>
      </c>
      <c r="S9" s="46">
        <v>3800</v>
      </c>
      <c r="T9" s="46">
        <v>1692</v>
      </c>
      <c r="U9" s="45">
        <v>414</v>
      </c>
      <c r="V9" s="46">
        <v>1412</v>
      </c>
      <c r="W9" s="46">
        <v>1836</v>
      </c>
      <c r="X9" s="46">
        <v>1008</v>
      </c>
      <c r="Y9" s="46">
        <v>1440</v>
      </c>
      <c r="Z9" s="46">
        <v>1492</v>
      </c>
      <c r="AA9" s="45">
        <v>1632</v>
      </c>
      <c r="AB9" s="46">
        <v>2396</v>
      </c>
      <c r="AC9" s="46">
        <v>3324</v>
      </c>
      <c r="AD9" s="46">
        <v>1488</v>
      </c>
      <c r="AE9" s="46">
        <v>1038</v>
      </c>
      <c r="AF9" s="46">
        <v>14</v>
      </c>
      <c r="AG9" s="46">
        <v>644</v>
      </c>
      <c r="AH9" s="46">
        <v>384</v>
      </c>
      <c r="AI9" s="46">
        <v>1644</v>
      </c>
      <c r="AJ9" s="46">
        <v>444</v>
      </c>
      <c r="AK9" s="46">
        <v>1080</v>
      </c>
      <c r="AL9" s="46">
        <v>360</v>
      </c>
      <c r="AM9" s="46">
        <v>660</v>
      </c>
      <c r="AN9" s="46">
        <v>1320</v>
      </c>
      <c r="AO9" s="46">
        <v>360</v>
      </c>
      <c r="AP9" s="46">
        <v>1656</v>
      </c>
      <c r="AQ9" s="46">
        <v>480</v>
      </c>
      <c r="AR9" s="46">
        <v>432</v>
      </c>
      <c r="AS9" s="46">
        <v>912</v>
      </c>
      <c r="AT9" s="46">
        <v>466</v>
      </c>
      <c r="AU9" s="46">
        <v>260</v>
      </c>
      <c r="AV9" s="46">
        <v>0</v>
      </c>
      <c r="AW9" s="46">
        <v>136</v>
      </c>
      <c r="AX9" s="46">
        <v>16</v>
      </c>
      <c r="AY9" s="46">
        <v>0</v>
      </c>
      <c r="AZ9" s="46">
        <v>120</v>
      </c>
      <c r="BA9" s="46">
        <v>60</v>
      </c>
      <c r="BB9" s="46">
        <v>0</v>
      </c>
      <c r="BC9" s="46">
        <v>0</v>
      </c>
      <c r="BD9" s="46">
        <v>0</v>
      </c>
      <c r="BE9" s="46">
        <v>0</v>
      </c>
      <c r="BF9" s="46">
        <v>0</v>
      </c>
      <c r="BG9" s="46">
        <v>2184</v>
      </c>
      <c r="BH9" s="46">
        <v>720</v>
      </c>
      <c r="BI9" s="46">
        <v>480</v>
      </c>
      <c r="BJ9" s="46">
        <v>456</v>
      </c>
      <c r="BK9" s="46">
        <v>0</v>
      </c>
      <c r="BL9" s="46">
        <v>0</v>
      </c>
      <c r="BM9" s="46">
        <v>0</v>
      </c>
      <c r="BN9" s="46">
        <v>432</v>
      </c>
      <c r="BO9" s="46">
        <v>0</v>
      </c>
      <c r="BP9" s="46">
        <v>0</v>
      </c>
      <c r="BQ9" s="46">
        <v>0</v>
      </c>
      <c r="BR9" s="46">
        <v>120</v>
      </c>
      <c r="BS9" s="46">
        <v>888</v>
      </c>
      <c r="BT9" s="46">
        <v>960</v>
      </c>
      <c r="BU9" s="46">
        <v>588</v>
      </c>
      <c r="BV9" s="46">
        <v>240</v>
      </c>
      <c r="BW9" s="46">
        <v>0</v>
      </c>
      <c r="BX9" s="46">
        <v>180</v>
      </c>
      <c r="BY9" s="46">
        <v>600</v>
      </c>
      <c r="BZ9" s="46">
        <v>708</v>
      </c>
      <c r="CA9" s="46">
        <v>0</v>
      </c>
      <c r="CB9" s="46">
        <v>702</v>
      </c>
      <c r="CC9" s="46">
        <v>216</v>
      </c>
      <c r="CD9" s="46">
        <v>348</v>
      </c>
      <c r="CE9" s="46">
        <v>0</v>
      </c>
      <c r="CF9" s="46">
        <v>240</v>
      </c>
      <c r="CG9" s="46">
        <v>936</v>
      </c>
      <c r="CH9" s="46">
        <v>828</v>
      </c>
      <c r="CI9" s="46">
        <v>432</v>
      </c>
      <c r="CJ9" s="46">
        <v>0</v>
      </c>
      <c r="CK9" s="46">
        <v>628</v>
      </c>
      <c r="CL9" s="46">
        <v>948</v>
      </c>
      <c r="CM9" s="46">
        <v>948</v>
      </c>
      <c r="CN9" s="46">
        <v>1592</v>
      </c>
      <c r="CO9" s="46">
        <v>360</v>
      </c>
      <c r="CP9" s="46">
        <v>600</v>
      </c>
      <c r="CQ9" s="46">
        <v>176</v>
      </c>
      <c r="CR9" s="46">
        <v>0</v>
      </c>
      <c r="CS9" s="46">
        <v>120</v>
      </c>
      <c r="CT9" s="46">
        <v>2160</v>
      </c>
      <c r="CU9" s="46">
        <v>0</v>
      </c>
      <c r="CV9" s="46">
        <v>360</v>
      </c>
      <c r="CW9" s="46">
        <v>404</v>
      </c>
      <c r="CX9" s="46">
        <v>0</v>
      </c>
      <c r="CY9" s="46">
        <v>0</v>
      </c>
      <c r="CZ9" s="46">
        <v>0</v>
      </c>
      <c r="DA9" s="46">
        <v>648</v>
      </c>
      <c r="DB9" s="46">
        <v>1512</v>
      </c>
      <c r="DC9" s="46">
        <v>0</v>
      </c>
      <c r="DD9" s="46">
        <v>0</v>
      </c>
      <c r="DE9" s="46">
        <v>0</v>
      </c>
      <c r="DF9" s="46">
        <v>0</v>
      </c>
      <c r="DG9" s="46">
        <v>456</v>
      </c>
      <c r="DH9" s="46">
        <v>456</v>
      </c>
      <c r="DI9" s="46">
        <v>0</v>
      </c>
      <c r="DJ9" s="46">
        <v>165</v>
      </c>
      <c r="DK9" s="46">
        <v>0</v>
      </c>
      <c r="DL9" s="46">
        <v>0</v>
      </c>
      <c r="DM9" s="46">
        <v>0</v>
      </c>
      <c r="DN9" s="349">
        <v>0</v>
      </c>
      <c r="DO9" s="349">
        <v>0</v>
      </c>
      <c r="DP9" s="349">
        <v>0</v>
      </c>
      <c r="DQ9" s="349">
        <v>360</v>
      </c>
      <c r="DR9" s="349">
        <v>0</v>
      </c>
      <c r="DS9" s="349">
        <v>0</v>
      </c>
      <c r="DT9" s="349">
        <v>720</v>
      </c>
      <c r="DU9" s="349">
        <v>0</v>
      </c>
      <c r="DV9" s="349">
        <v>0</v>
      </c>
      <c r="DW9" s="349">
        <v>360</v>
      </c>
      <c r="DX9" s="349">
        <v>974</v>
      </c>
      <c r="DY9" s="349">
        <v>120</v>
      </c>
      <c r="DZ9" s="349">
        <v>0</v>
      </c>
      <c r="EA9" s="59">
        <f ca="1">SUM(OFFSET(EA9,0,-1,):OFFSET(EA9,0,-12))</f>
        <v>2534</v>
      </c>
      <c r="EB9" s="13">
        <f ca="1">EA9/EA$12</f>
        <v>1.8040723337605011E-2</v>
      </c>
    </row>
    <row r="10" spans="1:134" ht="15" x14ac:dyDescent="0.2">
      <c r="A10" s="108"/>
      <c r="B10" s="60" t="s">
        <v>28</v>
      </c>
      <c r="C10" s="45">
        <v>4980</v>
      </c>
      <c r="D10" s="45">
        <v>5712</v>
      </c>
      <c r="E10" s="45">
        <v>3700</v>
      </c>
      <c r="F10" s="45">
        <v>216</v>
      </c>
      <c r="G10" s="45">
        <v>3156</v>
      </c>
      <c r="H10" s="45">
        <v>6180</v>
      </c>
      <c r="I10" s="45">
        <v>1584</v>
      </c>
      <c r="J10" s="46">
        <v>21264</v>
      </c>
      <c r="K10" s="46">
        <v>864</v>
      </c>
      <c r="L10" s="46">
        <v>1506</v>
      </c>
      <c r="M10" s="46">
        <v>2520</v>
      </c>
      <c r="N10" s="46">
        <v>10688</v>
      </c>
      <c r="O10" s="45">
        <v>1493</v>
      </c>
      <c r="P10" s="46">
        <v>8596</v>
      </c>
      <c r="Q10" s="46">
        <v>3456</v>
      </c>
      <c r="R10" s="46">
        <v>4398</v>
      </c>
      <c r="S10" s="46">
        <v>2268</v>
      </c>
      <c r="T10" s="46">
        <v>5040</v>
      </c>
      <c r="U10" s="45">
        <v>1188</v>
      </c>
      <c r="V10" s="46">
        <v>7272</v>
      </c>
      <c r="W10" s="46">
        <v>1836</v>
      </c>
      <c r="X10" s="46">
        <v>1080</v>
      </c>
      <c r="Y10" s="46">
        <v>8976</v>
      </c>
      <c r="Z10" s="46">
        <v>18528</v>
      </c>
      <c r="AA10" s="45">
        <v>1536</v>
      </c>
      <c r="AB10" s="46">
        <v>2480</v>
      </c>
      <c r="AC10" s="46">
        <v>0</v>
      </c>
      <c r="AD10" s="46">
        <v>6324</v>
      </c>
      <c r="AE10" s="46">
        <v>1668</v>
      </c>
      <c r="AF10" s="46">
        <v>1332</v>
      </c>
      <c r="AG10" s="46">
        <v>6288</v>
      </c>
      <c r="AH10" s="46">
        <v>4320</v>
      </c>
      <c r="AI10" s="46">
        <v>1152</v>
      </c>
      <c r="AJ10" s="46">
        <v>1824</v>
      </c>
      <c r="AK10" s="46">
        <v>2508</v>
      </c>
      <c r="AL10" s="46">
        <v>8244</v>
      </c>
      <c r="AM10" s="46">
        <v>4764</v>
      </c>
      <c r="AN10" s="46">
        <v>8904</v>
      </c>
      <c r="AO10" s="46">
        <v>7380</v>
      </c>
      <c r="AP10" s="46">
        <v>1692</v>
      </c>
      <c r="AQ10" s="46">
        <v>5232</v>
      </c>
      <c r="AR10" s="46">
        <v>108</v>
      </c>
      <c r="AS10" s="46">
        <v>2612</v>
      </c>
      <c r="AT10" s="46">
        <v>3684</v>
      </c>
      <c r="AU10" s="46">
        <v>1296</v>
      </c>
      <c r="AV10" s="46">
        <v>864</v>
      </c>
      <c r="AW10" s="46">
        <v>1308</v>
      </c>
      <c r="AX10" s="46">
        <v>4932</v>
      </c>
      <c r="AY10" s="46">
        <v>966</v>
      </c>
      <c r="AZ10" s="46">
        <v>2112</v>
      </c>
      <c r="BA10" s="46">
        <v>444</v>
      </c>
      <c r="BB10" s="46">
        <v>4476</v>
      </c>
      <c r="BC10" s="46">
        <v>660</v>
      </c>
      <c r="BD10" s="46">
        <v>1104</v>
      </c>
      <c r="BE10" s="46">
        <v>552</v>
      </c>
      <c r="BF10" s="46">
        <v>2724</v>
      </c>
      <c r="BG10" s="46">
        <v>384</v>
      </c>
      <c r="BH10" s="46">
        <v>4688</v>
      </c>
      <c r="BI10" s="46">
        <v>480</v>
      </c>
      <c r="BJ10" s="46">
        <v>2106</v>
      </c>
      <c r="BK10" s="46">
        <v>8620</v>
      </c>
      <c r="BL10" s="46">
        <v>23318</v>
      </c>
      <c r="BM10" s="46">
        <v>648</v>
      </c>
      <c r="BN10" s="46">
        <v>432</v>
      </c>
      <c r="BO10" s="46">
        <v>240</v>
      </c>
      <c r="BP10" s="46">
        <v>1404</v>
      </c>
      <c r="BQ10" s="46">
        <v>216</v>
      </c>
      <c r="BR10" s="46">
        <v>1212</v>
      </c>
      <c r="BS10" s="46">
        <v>432</v>
      </c>
      <c r="BT10" s="46">
        <v>324</v>
      </c>
      <c r="BU10" s="46">
        <v>432</v>
      </c>
      <c r="BV10" s="46">
        <v>405</v>
      </c>
      <c r="BW10" s="46">
        <v>216</v>
      </c>
      <c r="BX10" s="46">
        <v>108</v>
      </c>
      <c r="BY10" s="46">
        <v>0</v>
      </c>
      <c r="BZ10" s="46">
        <v>276</v>
      </c>
      <c r="CA10" s="46">
        <v>216</v>
      </c>
      <c r="CB10" s="46">
        <v>540</v>
      </c>
      <c r="CC10" s="46">
        <v>216</v>
      </c>
      <c r="CD10" s="46">
        <v>7140</v>
      </c>
      <c r="CE10" s="46">
        <v>432</v>
      </c>
      <c r="CF10" s="46">
        <v>1140</v>
      </c>
      <c r="CG10" s="46">
        <v>600</v>
      </c>
      <c r="CH10" s="46">
        <v>108</v>
      </c>
      <c r="CI10" s="46">
        <v>0</v>
      </c>
      <c r="CJ10" s="46">
        <v>0</v>
      </c>
      <c r="CK10" s="46">
        <v>0</v>
      </c>
      <c r="CL10" s="46">
        <v>432</v>
      </c>
      <c r="CM10" s="46">
        <v>0</v>
      </c>
      <c r="CN10" s="46">
        <v>108</v>
      </c>
      <c r="CO10" s="46">
        <v>540</v>
      </c>
      <c r="CP10" s="46">
        <v>2508</v>
      </c>
      <c r="CQ10" s="46">
        <v>0</v>
      </c>
      <c r="CR10" s="46">
        <v>633</v>
      </c>
      <c r="CS10" s="46">
        <v>1080</v>
      </c>
      <c r="CT10" s="46">
        <v>108</v>
      </c>
      <c r="CU10" s="46">
        <v>780</v>
      </c>
      <c r="CV10" s="46">
        <v>3276</v>
      </c>
      <c r="CW10" s="46">
        <v>432</v>
      </c>
      <c r="CX10" s="46">
        <v>0</v>
      </c>
      <c r="CY10" s="46">
        <v>396</v>
      </c>
      <c r="CZ10" s="46">
        <v>324</v>
      </c>
      <c r="DA10" s="46">
        <v>1728</v>
      </c>
      <c r="DB10" s="46">
        <v>1080</v>
      </c>
      <c r="DC10" s="46">
        <v>432</v>
      </c>
      <c r="DD10" s="46">
        <v>648</v>
      </c>
      <c r="DE10" s="46">
        <v>1080</v>
      </c>
      <c r="DF10" s="46">
        <v>1032</v>
      </c>
      <c r="DG10" s="46">
        <v>2112</v>
      </c>
      <c r="DH10" s="46">
        <v>2112</v>
      </c>
      <c r="DI10" s="46">
        <v>432</v>
      </c>
      <c r="DJ10" s="46">
        <v>216</v>
      </c>
      <c r="DK10" s="46">
        <v>492</v>
      </c>
      <c r="DL10" s="46">
        <v>444</v>
      </c>
      <c r="DM10" s="46">
        <v>276</v>
      </c>
      <c r="DN10" s="349">
        <v>972</v>
      </c>
      <c r="DO10" s="349">
        <v>0</v>
      </c>
      <c r="DP10" s="349">
        <v>840</v>
      </c>
      <c r="DQ10" s="349">
        <v>1488</v>
      </c>
      <c r="DR10" s="349">
        <v>108</v>
      </c>
      <c r="DS10" s="349">
        <v>0</v>
      </c>
      <c r="DT10" s="349">
        <v>216</v>
      </c>
      <c r="DU10" s="349">
        <v>216</v>
      </c>
      <c r="DV10" s="349">
        <v>0</v>
      </c>
      <c r="DW10" s="349">
        <v>216</v>
      </c>
      <c r="DX10" s="349">
        <v>384</v>
      </c>
      <c r="DY10" s="349">
        <v>432</v>
      </c>
      <c r="DZ10" s="349">
        <v>0</v>
      </c>
      <c r="EA10" s="59">
        <f ca="1">SUM(OFFSET(EA10,0,-1,):OFFSET(EA10,0,-12))</f>
        <v>3900</v>
      </c>
      <c r="EB10" s="13">
        <f ca="1">EA10/EA$12</f>
        <v>2.7765912003417343E-2</v>
      </c>
    </row>
    <row r="11" spans="1:134" ht="15" x14ac:dyDescent="0.2">
      <c r="A11" s="108"/>
      <c r="B11" s="58" t="s">
        <v>73</v>
      </c>
      <c r="C11" s="45">
        <v>12224</v>
      </c>
      <c r="D11" s="45">
        <v>17043</v>
      </c>
      <c r="E11" s="45">
        <v>19283</v>
      </c>
      <c r="F11" s="45">
        <v>14071</v>
      </c>
      <c r="G11" s="45">
        <v>13355</v>
      </c>
      <c r="H11" s="45">
        <v>15734</v>
      </c>
      <c r="I11" s="45">
        <v>18505</v>
      </c>
      <c r="J11" s="46">
        <v>20157</v>
      </c>
      <c r="K11" s="46">
        <v>16469</v>
      </c>
      <c r="L11" s="46">
        <v>13100</v>
      </c>
      <c r="M11" s="46">
        <v>16368</v>
      </c>
      <c r="N11" s="46">
        <v>15475</v>
      </c>
      <c r="O11" s="45">
        <v>10336</v>
      </c>
      <c r="P11" s="46">
        <v>17278</v>
      </c>
      <c r="Q11" s="46">
        <v>19589</v>
      </c>
      <c r="R11" s="46">
        <v>19095</v>
      </c>
      <c r="S11" s="46">
        <v>19334</v>
      </c>
      <c r="T11" s="46">
        <v>21897</v>
      </c>
      <c r="U11" s="45">
        <v>18916</v>
      </c>
      <c r="V11" s="46">
        <v>15853</v>
      </c>
      <c r="W11" s="46">
        <v>18071</v>
      </c>
      <c r="X11" s="46">
        <v>16336</v>
      </c>
      <c r="Y11" s="46">
        <v>15073</v>
      </c>
      <c r="Z11" s="46">
        <v>17587</v>
      </c>
      <c r="AA11" s="45">
        <v>19961</v>
      </c>
      <c r="AB11" s="46">
        <v>24624</v>
      </c>
      <c r="AC11" s="46">
        <v>26062</v>
      </c>
      <c r="AD11" s="46">
        <v>26623</v>
      </c>
      <c r="AE11" s="46">
        <v>16645</v>
      </c>
      <c r="AF11" s="46">
        <v>23620</v>
      </c>
      <c r="AG11" s="46">
        <v>33538</v>
      </c>
      <c r="AH11" s="46">
        <v>32037</v>
      </c>
      <c r="AI11" s="46">
        <v>29554</v>
      </c>
      <c r="AJ11" s="46">
        <v>35685</v>
      </c>
      <c r="AK11" s="46">
        <v>23455</v>
      </c>
      <c r="AL11" s="46">
        <v>32905</v>
      </c>
      <c r="AM11" s="46">
        <v>30885</v>
      </c>
      <c r="AN11" s="46">
        <v>25653</v>
      </c>
      <c r="AO11" s="46">
        <v>63416</v>
      </c>
      <c r="AP11" s="46">
        <v>17323</v>
      </c>
      <c r="AQ11" s="46">
        <v>21003</v>
      </c>
      <c r="AR11" s="46">
        <v>12872</v>
      </c>
      <c r="AS11" s="46">
        <v>14990</v>
      </c>
      <c r="AT11" s="46">
        <v>16342</v>
      </c>
      <c r="AU11" s="46">
        <v>31665</v>
      </c>
      <c r="AV11" s="46">
        <v>17458</v>
      </c>
      <c r="AW11" s="46">
        <v>18461</v>
      </c>
      <c r="AX11" s="46">
        <v>12460</v>
      </c>
      <c r="AY11" s="46">
        <v>13917</v>
      </c>
      <c r="AZ11" s="46">
        <v>13341</v>
      </c>
      <c r="BA11" s="46">
        <v>224031</v>
      </c>
      <c r="BB11" s="46">
        <v>11772</v>
      </c>
      <c r="BC11" s="46">
        <v>6086</v>
      </c>
      <c r="BD11" s="46">
        <v>14761</v>
      </c>
      <c r="BE11" s="46">
        <v>19187</v>
      </c>
      <c r="BF11" s="46">
        <v>20241</v>
      </c>
      <c r="BG11" s="46">
        <v>24836</v>
      </c>
      <c r="BH11" s="46">
        <v>24641</v>
      </c>
      <c r="BI11" s="46">
        <v>21717</v>
      </c>
      <c r="BJ11" s="46">
        <v>12330</v>
      </c>
      <c r="BK11" s="46">
        <v>4558</v>
      </c>
      <c r="BL11" s="46">
        <v>3767</v>
      </c>
      <c r="BM11" s="46">
        <v>7961</v>
      </c>
      <c r="BN11" s="46">
        <v>7001</v>
      </c>
      <c r="BO11" s="46">
        <v>11750</v>
      </c>
      <c r="BP11" s="46">
        <v>9388</v>
      </c>
      <c r="BQ11" s="46">
        <v>14066</v>
      </c>
      <c r="BR11" s="46">
        <v>9418</v>
      </c>
      <c r="BS11" s="46">
        <v>15529</v>
      </c>
      <c r="BT11" s="46">
        <v>11889</v>
      </c>
      <c r="BU11" s="46">
        <v>16103</v>
      </c>
      <c r="BV11" s="46">
        <v>14756</v>
      </c>
      <c r="BW11" s="46">
        <v>14587</v>
      </c>
      <c r="BX11" s="46">
        <v>7858</v>
      </c>
      <c r="BY11" s="46">
        <v>13077</v>
      </c>
      <c r="BZ11" s="46">
        <v>7397</v>
      </c>
      <c r="CA11" s="46">
        <v>6026</v>
      </c>
      <c r="CB11" s="46">
        <v>11621</v>
      </c>
      <c r="CC11" s="46">
        <v>11785</v>
      </c>
      <c r="CD11" s="46">
        <v>16823</v>
      </c>
      <c r="CE11" s="46">
        <v>15246</v>
      </c>
      <c r="CF11" s="46">
        <v>8495</v>
      </c>
      <c r="CG11" s="46">
        <v>16320</v>
      </c>
      <c r="CH11" s="46">
        <v>20429</v>
      </c>
      <c r="CI11" s="46">
        <v>18104</v>
      </c>
      <c r="CJ11" s="46">
        <v>17321</v>
      </c>
      <c r="CK11" s="46">
        <v>21542</v>
      </c>
      <c r="CL11" s="46">
        <v>14667</v>
      </c>
      <c r="CM11" s="46">
        <v>13401</v>
      </c>
      <c r="CN11" s="46">
        <v>10822</v>
      </c>
      <c r="CO11" s="46">
        <v>10355</v>
      </c>
      <c r="CP11" s="46">
        <v>8960</v>
      </c>
      <c r="CQ11" s="46">
        <v>17091</v>
      </c>
      <c r="CR11" s="46">
        <v>15938</v>
      </c>
      <c r="CS11" s="46">
        <v>25688</v>
      </c>
      <c r="CT11" s="46">
        <v>34722</v>
      </c>
      <c r="CU11" s="46">
        <v>16980</v>
      </c>
      <c r="CV11" s="46">
        <v>13692</v>
      </c>
      <c r="CW11" s="46">
        <v>12741</v>
      </c>
      <c r="CX11" s="46">
        <v>12124</v>
      </c>
      <c r="CY11" s="46">
        <v>22384</v>
      </c>
      <c r="CZ11" s="46">
        <v>18706</v>
      </c>
      <c r="DA11" s="46">
        <v>12957</v>
      </c>
      <c r="DB11" s="46">
        <v>19778</v>
      </c>
      <c r="DC11" s="46">
        <v>26167</v>
      </c>
      <c r="DD11" s="46">
        <v>23040</v>
      </c>
      <c r="DE11" s="46">
        <v>17107</v>
      </c>
      <c r="DF11" s="46">
        <v>19897</v>
      </c>
      <c r="DG11" s="46">
        <v>12602</v>
      </c>
      <c r="DH11" s="46">
        <v>12013</v>
      </c>
      <c r="DI11" s="46">
        <v>16840</v>
      </c>
      <c r="DJ11" s="46">
        <v>18725</v>
      </c>
      <c r="DK11" s="46">
        <v>21598</v>
      </c>
      <c r="DL11" s="46">
        <v>27521</v>
      </c>
      <c r="DM11" s="46">
        <v>27690</v>
      </c>
      <c r="DN11" s="349">
        <v>24081</v>
      </c>
      <c r="DO11" s="349">
        <v>21933</v>
      </c>
      <c r="DP11" s="349">
        <v>8749</v>
      </c>
      <c r="DQ11" s="349">
        <v>4257</v>
      </c>
      <c r="DR11" s="349">
        <v>6282</v>
      </c>
      <c r="DS11" s="349">
        <v>3733</v>
      </c>
      <c r="DT11" s="349">
        <v>1765</v>
      </c>
      <c r="DU11" s="349">
        <v>3191</v>
      </c>
      <c r="DV11" s="349">
        <v>2851</v>
      </c>
      <c r="DW11" s="349">
        <v>12586</v>
      </c>
      <c r="DX11" s="349">
        <v>13600</v>
      </c>
      <c r="DY11" s="349">
        <v>9824</v>
      </c>
      <c r="DZ11" s="349">
        <v>419</v>
      </c>
      <c r="EA11" s="59">
        <f ca="1">SUM(OFFSET(EA11,0,-1,):OFFSET(EA11,0,-12))</f>
        <v>89190</v>
      </c>
      <c r="EB11" s="13">
        <f ca="1">EA11/EA$12</f>
        <v>0.63498504912430587</v>
      </c>
    </row>
    <row r="12" spans="1:134" ht="15" x14ac:dyDescent="0.2">
      <c r="A12" s="108"/>
      <c r="B12" s="70" t="s">
        <v>25</v>
      </c>
      <c r="C12" s="71">
        <f t="shared" ref="C12:BN12" si="0">C7+C8+C9+C10+C11</f>
        <v>38846</v>
      </c>
      <c r="D12" s="71">
        <f t="shared" si="0"/>
        <v>34916</v>
      </c>
      <c r="E12" s="71">
        <f t="shared" si="0"/>
        <v>41657</v>
      </c>
      <c r="F12" s="71">
        <f t="shared" si="0"/>
        <v>27216</v>
      </c>
      <c r="G12" s="71">
        <f t="shared" si="0"/>
        <v>37232</v>
      </c>
      <c r="H12" s="71">
        <f t="shared" si="0"/>
        <v>41323</v>
      </c>
      <c r="I12" s="71">
        <f t="shared" si="0"/>
        <v>34882</v>
      </c>
      <c r="J12" s="71">
        <f t="shared" si="0"/>
        <v>60198</v>
      </c>
      <c r="K12" s="71">
        <f t="shared" si="0"/>
        <v>29792</v>
      </c>
      <c r="L12" s="71">
        <f t="shared" si="0"/>
        <v>25218</v>
      </c>
      <c r="M12" s="71">
        <f t="shared" si="0"/>
        <v>32074</v>
      </c>
      <c r="N12" s="71">
        <f t="shared" si="0"/>
        <v>37757</v>
      </c>
      <c r="O12" s="71">
        <f t="shared" si="0"/>
        <v>21861</v>
      </c>
      <c r="P12" s="71">
        <f t="shared" si="0"/>
        <v>39240</v>
      </c>
      <c r="Q12" s="71">
        <f t="shared" si="0"/>
        <v>30893</v>
      </c>
      <c r="R12" s="71">
        <f t="shared" si="0"/>
        <v>33761</v>
      </c>
      <c r="S12" s="71">
        <f t="shared" si="0"/>
        <v>37895</v>
      </c>
      <c r="T12" s="71">
        <f t="shared" si="0"/>
        <v>39949</v>
      </c>
      <c r="U12" s="71">
        <f t="shared" si="0"/>
        <v>30021</v>
      </c>
      <c r="V12" s="71">
        <f t="shared" si="0"/>
        <v>37085</v>
      </c>
      <c r="W12" s="71">
        <f t="shared" si="0"/>
        <v>28568</v>
      </c>
      <c r="X12" s="71">
        <f t="shared" si="0"/>
        <v>26611</v>
      </c>
      <c r="Y12" s="71">
        <f t="shared" si="0"/>
        <v>28593</v>
      </c>
      <c r="Z12" s="71">
        <f t="shared" si="0"/>
        <v>48868</v>
      </c>
      <c r="AA12" s="71">
        <f t="shared" si="0"/>
        <v>34393</v>
      </c>
      <c r="AB12" s="71">
        <f t="shared" si="0"/>
        <v>39362</v>
      </c>
      <c r="AC12" s="71">
        <f t="shared" si="0"/>
        <v>44106</v>
      </c>
      <c r="AD12" s="71">
        <f t="shared" si="0"/>
        <v>44924</v>
      </c>
      <c r="AE12" s="71">
        <f t="shared" si="0"/>
        <v>26067</v>
      </c>
      <c r="AF12" s="71">
        <f t="shared" si="0"/>
        <v>34788</v>
      </c>
      <c r="AG12" s="71">
        <f t="shared" si="0"/>
        <v>53152</v>
      </c>
      <c r="AH12" s="71">
        <f t="shared" si="0"/>
        <v>45916</v>
      </c>
      <c r="AI12" s="71">
        <f t="shared" si="0"/>
        <v>38085</v>
      </c>
      <c r="AJ12" s="71">
        <f t="shared" si="0"/>
        <v>44023</v>
      </c>
      <c r="AK12" s="71">
        <f t="shared" si="0"/>
        <v>34005</v>
      </c>
      <c r="AL12" s="71">
        <f t="shared" si="0"/>
        <v>52323</v>
      </c>
      <c r="AM12" s="71">
        <f t="shared" ref="AM12:AR12" si="1">AM7+AM8+AM9+AM10+AM11</f>
        <v>46414</v>
      </c>
      <c r="AN12" s="71">
        <f t="shared" si="1"/>
        <v>41047</v>
      </c>
      <c r="AO12" s="71">
        <f t="shared" si="1"/>
        <v>77184</v>
      </c>
      <c r="AP12" s="71">
        <f t="shared" si="1"/>
        <v>25301</v>
      </c>
      <c r="AQ12" s="71">
        <f t="shared" si="1"/>
        <v>37057</v>
      </c>
      <c r="AR12" s="71">
        <f t="shared" si="1"/>
        <v>22051</v>
      </c>
      <c r="AS12" s="71">
        <f t="shared" ref="AS12:BD12" si="2">AS7+AS8+AS9+AS10+AS11</f>
        <v>27563</v>
      </c>
      <c r="AT12" s="71">
        <f t="shared" si="2"/>
        <v>25996</v>
      </c>
      <c r="AU12" s="71">
        <f t="shared" si="2"/>
        <v>41286</v>
      </c>
      <c r="AV12" s="71">
        <f t="shared" si="2"/>
        <v>21519</v>
      </c>
      <c r="AW12" s="71">
        <f t="shared" si="2"/>
        <v>26613</v>
      </c>
      <c r="AX12" s="71">
        <f t="shared" si="2"/>
        <v>24638</v>
      </c>
      <c r="AY12" s="71">
        <f t="shared" si="2"/>
        <v>21342</v>
      </c>
      <c r="AZ12" s="71">
        <f t="shared" si="2"/>
        <v>21651</v>
      </c>
      <c r="BA12" s="71">
        <f t="shared" si="2"/>
        <v>230657</v>
      </c>
      <c r="BB12" s="71">
        <f t="shared" si="2"/>
        <v>19626</v>
      </c>
      <c r="BC12" s="71">
        <f t="shared" si="2"/>
        <v>13598</v>
      </c>
      <c r="BD12" s="71">
        <f t="shared" si="2"/>
        <v>20443</v>
      </c>
      <c r="BE12" s="71">
        <f t="shared" si="0"/>
        <v>24765</v>
      </c>
      <c r="BF12" s="71">
        <f t="shared" si="0"/>
        <v>26527</v>
      </c>
      <c r="BG12" s="71">
        <f t="shared" si="0"/>
        <v>31112</v>
      </c>
      <c r="BH12" s="71">
        <f t="shared" si="0"/>
        <v>33995</v>
      </c>
      <c r="BI12" s="71">
        <f t="shared" si="0"/>
        <v>25591</v>
      </c>
      <c r="BJ12" s="71">
        <f t="shared" si="0"/>
        <v>18951</v>
      </c>
      <c r="BK12" s="71">
        <f>BK7+BK8+BK9+BK10+BK11</f>
        <v>15941</v>
      </c>
      <c r="BL12" s="71">
        <f t="shared" si="0"/>
        <v>30943</v>
      </c>
      <c r="BM12" s="71">
        <f t="shared" si="0"/>
        <v>12341</v>
      </c>
      <c r="BN12" s="71">
        <f t="shared" si="0"/>
        <v>10149</v>
      </c>
      <c r="BO12" s="71">
        <f t="shared" ref="BO12:BV12" si="3">BO7+BO8+BO9+BO10+BO11</f>
        <v>13931</v>
      </c>
      <c r="BP12" s="71">
        <f t="shared" si="3"/>
        <v>13490</v>
      </c>
      <c r="BQ12" s="71">
        <f t="shared" si="3"/>
        <v>16001</v>
      </c>
      <c r="BR12" s="71">
        <f t="shared" si="3"/>
        <v>12812</v>
      </c>
      <c r="BS12" s="71">
        <f t="shared" si="3"/>
        <v>19060</v>
      </c>
      <c r="BT12" s="71">
        <f t="shared" si="3"/>
        <v>18139</v>
      </c>
      <c r="BU12" s="71">
        <f t="shared" si="3"/>
        <v>20184</v>
      </c>
      <c r="BV12" s="71">
        <f t="shared" si="3"/>
        <v>19121</v>
      </c>
      <c r="BW12" s="71">
        <f t="shared" ref="BW12:CN12" si="4">BW7+BW8+BW9+BW10+BW11</f>
        <v>16887</v>
      </c>
      <c r="BX12" s="71">
        <f t="shared" si="4"/>
        <v>9506</v>
      </c>
      <c r="BY12" s="71">
        <f t="shared" si="4"/>
        <v>17399</v>
      </c>
      <c r="BZ12" s="71">
        <f t="shared" si="4"/>
        <v>12611</v>
      </c>
      <c r="CA12" s="71">
        <f t="shared" si="4"/>
        <v>9538</v>
      </c>
      <c r="CB12" s="71">
        <f t="shared" si="4"/>
        <v>19406</v>
      </c>
      <c r="CC12" s="71">
        <f t="shared" si="4"/>
        <v>16008</v>
      </c>
      <c r="CD12" s="71">
        <f t="shared" si="4"/>
        <v>29056</v>
      </c>
      <c r="CE12" s="71">
        <f t="shared" si="4"/>
        <v>18994</v>
      </c>
      <c r="CF12" s="71">
        <f t="shared" si="4"/>
        <v>15616</v>
      </c>
      <c r="CG12" s="71">
        <f t="shared" si="4"/>
        <v>22877</v>
      </c>
      <c r="CH12" s="71">
        <f t="shared" si="4"/>
        <v>25412</v>
      </c>
      <c r="CI12" s="71">
        <f t="shared" si="4"/>
        <v>21230</v>
      </c>
      <c r="CJ12" s="71">
        <f t="shared" si="4"/>
        <v>19970</v>
      </c>
      <c r="CK12" s="71">
        <f t="shared" si="4"/>
        <v>25810</v>
      </c>
      <c r="CL12" s="71">
        <f t="shared" si="4"/>
        <v>21906</v>
      </c>
      <c r="CM12" s="71">
        <f t="shared" si="4"/>
        <v>19467</v>
      </c>
      <c r="CN12" s="71">
        <f t="shared" si="4"/>
        <v>15774</v>
      </c>
      <c r="CO12" s="71">
        <f t="shared" ref="CO12:DE12" si="5">CO7+CO8+CO9+CO10+CO11</f>
        <v>17400</v>
      </c>
      <c r="CP12" s="71">
        <f t="shared" si="5"/>
        <v>14091</v>
      </c>
      <c r="CQ12" s="71">
        <f t="shared" si="5"/>
        <v>23490</v>
      </c>
      <c r="CR12" s="71">
        <f t="shared" si="5"/>
        <v>21375</v>
      </c>
      <c r="CS12" s="71">
        <f t="shared" si="5"/>
        <v>30577</v>
      </c>
      <c r="CT12" s="71">
        <f t="shared" si="5"/>
        <v>41179</v>
      </c>
      <c r="CU12" s="71">
        <f t="shared" si="5"/>
        <v>20737</v>
      </c>
      <c r="CV12" s="71">
        <f t="shared" si="5"/>
        <v>18222</v>
      </c>
      <c r="CW12" s="71">
        <f t="shared" si="5"/>
        <v>21137</v>
      </c>
      <c r="CX12" s="71">
        <f t="shared" si="5"/>
        <v>17305</v>
      </c>
      <c r="CY12" s="71">
        <f t="shared" si="5"/>
        <v>26492</v>
      </c>
      <c r="CZ12" s="71">
        <f t="shared" si="5"/>
        <v>26003</v>
      </c>
      <c r="DA12" s="71">
        <f t="shared" si="5"/>
        <v>19466</v>
      </c>
      <c r="DB12" s="71">
        <f t="shared" si="5"/>
        <v>28480</v>
      </c>
      <c r="DC12" s="71">
        <f t="shared" si="5"/>
        <v>31190</v>
      </c>
      <c r="DD12" s="71">
        <f t="shared" si="5"/>
        <v>31717</v>
      </c>
      <c r="DE12" s="71">
        <f t="shared" si="5"/>
        <v>21534</v>
      </c>
      <c r="DF12" s="71">
        <f t="shared" ref="DF12:DZ12" si="6">DF7+DF8+DF9+DF10+DF11</f>
        <v>25416</v>
      </c>
      <c r="DG12" s="71">
        <f t="shared" si="6"/>
        <v>17765</v>
      </c>
      <c r="DH12" s="71">
        <f t="shared" si="6"/>
        <v>17176</v>
      </c>
      <c r="DI12" s="71">
        <f t="shared" si="6"/>
        <v>26682</v>
      </c>
      <c r="DJ12" s="71">
        <f t="shared" si="6"/>
        <v>24191</v>
      </c>
      <c r="DK12" s="71">
        <f t="shared" si="6"/>
        <v>26500</v>
      </c>
      <c r="DL12" s="71">
        <f t="shared" si="6"/>
        <v>41133</v>
      </c>
      <c r="DM12" s="71">
        <f t="shared" si="6"/>
        <v>33096</v>
      </c>
      <c r="DN12" s="71">
        <f t="shared" si="6"/>
        <v>29368</v>
      </c>
      <c r="DO12" s="71">
        <f t="shared" si="6"/>
        <v>26933</v>
      </c>
      <c r="DP12" s="71">
        <f t="shared" si="6"/>
        <v>17151</v>
      </c>
      <c r="DQ12" s="71">
        <f t="shared" si="6"/>
        <v>8758</v>
      </c>
      <c r="DR12" s="71">
        <f t="shared" si="6"/>
        <v>11441</v>
      </c>
      <c r="DS12" s="71">
        <f t="shared" si="6"/>
        <v>6346</v>
      </c>
      <c r="DT12" s="71">
        <f t="shared" si="6"/>
        <v>5050</v>
      </c>
      <c r="DU12" s="71">
        <f t="shared" si="6"/>
        <v>8866</v>
      </c>
      <c r="DV12" s="71">
        <f t="shared" si="6"/>
        <v>7232</v>
      </c>
      <c r="DW12" s="71">
        <f t="shared" si="6"/>
        <v>16151</v>
      </c>
      <c r="DX12" s="71">
        <f t="shared" si="6"/>
        <v>18340</v>
      </c>
      <c r="DY12" s="71">
        <f t="shared" si="6"/>
        <v>13295</v>
      </c>
      <c r="DZ12" s="71">
        <f t="shared" si="6"/>
        <v>897</v>
      </c>
      <c r="EA12" s="71">
        <f ca="1">SUM(OFFSET(EA12,0,-1,):OFFSET(EA12,0,-12))</f>
        <v>140460</v>
      </c>
    </row>
    <row r="13" spans="1:134" ht="7.15" customHeight="1" thickBot="1" x14ac:dyDescent="0.25">
      <c r="A13" s="109"/>
      <c r="B13" s="127"/>
      <c r="C13" s="15"/>
      <c r="D13" s="15"/>
      <c r="E13" s="15"/>
      <c r="F13" s="15"/>
      <c r="G13" s="15"/>
      <c r="H13" s="15"/>
      <c r="I13" s="15"/>
      <c r="J13" s="39"/>
      <c r="K13" s="39"/>
      <c r="L13" s="39"/>
      <c r="M13" s="39"/>
      <c r="N13" s="39"/>
      <c r="O13" s="15"/>
      <c r="P13" s="39"/>
      <c r="Q13" s="39"/>
      <c r="R13" s="39"/>
      <c r="S13" s="39"/>
      <c r="T13" s="39"/>
      <c r="U13" s="15"/>
      <c r="V13" s="39"/>
      <c r="W13" s="39"/>
      <c r="X13" s="39"/>
      <c r="Y13" s="39"/>
      <c r="Z13" s="39"/>
      <c r="AA13" s="15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128"/>
    </row>
    <row r="14" spans="1:134" ht="15.75" thickBot="1" x14ac:dyDescent="0.25">
      <c r="A14" s="232" t="s">
        <v>36</v>
      </c>
      <c r="B14" s="58" t="s">
        <v>14</v>
      </c>
      <c r="C14" s="45">
        <v>8317</v>
      </c>
      <c r="D14" s="45">
        <v>12482</v>
      </c>
      <c r="E14" s="45">
        <v>7463</v>
      </c>
      <c r="F14" s="45">
        <v>5818</v>
      </c>
      <c r="G14" s="45">
        <v>5048</v>
      </c>
      <c r="H14" s="45">
        <v>8797</v>
      </c>
      <c r="I14" s="45">
        <v>8678</v>
      </c>
      <c r="J14" s="46">
        <v>4159</v>
      </c>
      <c r="K14" s="46">
        <v>6036</v>
      </c>
      <c r="L14" s="46">
        <v>4932</v>
      </c>
      <c r="M14" s="46">
        <v>4838</v>
      </c>
      <c r="N14" s="46">
        <v>4608</v>
      </c>
      <c r="O14" s="45">
        <v>3293</v>
      </c>
      <c r="P14" s="46">
        <v>4934</v>
      </c>
      <c r="Q14" s="46">
        <v>4200</v>
      </c>
      <c r="R14" s="46">
        <v>3546</v>
      </c>
      <c r="S14" s="46">
        <v>5333</v>
      </c>
      <c r="T14" s="46">
        <v>11677</v>
      </c>
      <c r="U14" s="45">
        <v>5414</v>
      </c>
      <c r="V14" s="46">
        <v>6224</v>
      </c>
      <c r="W14" s="46">
        <v>4050</v>
      </c>
      <c r="X14" s="46">
        <v>3799</v>
      </c>
      <c r="Y14" s="46">
        <v>2233</v>
      </c>
      <c r="Z14" s="46">
        <v>8080</v>
      </c>
      <c r="AA14" s="45">
        <v>5053</v>
      </c>
      <c r="AB14" s="46">
        <v>4724</v>
      </c>
      <c r="AC14" s="46">
        <v>7778</v>
      </c>
      <c r="AD14" s="46">
        <v>3500</v>
      </c>
      <c r="AE14" s="46">
        <v>4341</v>
      </c>
      <c r="AF14" s="46">
        <v>11925</v>
      </c>
      <c r="AG14" s="46">
        <v>12060</v>
      </c>
      <c r="AH14" s="46">
        <v>11257</v>
      </c>
      <c r="AI14" s="46">
        <v>10712</v>
      </c>
      <c r="AJ14" s="46">
        <v>9451</v>
      </c>
      <c r="AK14" s="46">
        <v>9649</v>
      </c>
      <c r="AL14" s="46">
        <v>14444</v>
      </c>
      <c r="AM14" s="46">
        <v>11871</v>
      </c>
      <c r="AN14" s="46">
        <v>11389</v>
      </c>
      <c r="AO14" s="46">
        <v>10949</v>
      </c>
      <c r="AP14" s="46">
        <v>12852</v>
      </c>
      <c r="AQ14" s="46">
        <v>15496</v>
      </c>
      <c r="AR14" s="46">
        <v>17226</v>
      </c>
      <c r="AS14" s="46">
        <v>16208</v>
      </c>
      <c r="AT14" s="46">
        <v>7683</v>
      </c>
      <c r="AU14" s="46">
        <v>6117</v>
      </c>
      <c r="AV14" s="46">
        <v>6330</v>
      </c>
      <c r="AW14" s="46">
        <v>8897</v>
      </c>
      <c r="AX14" s="46">
        <v>6999</v>
      </c>
      <c r="AY14" s="46">
        <v>5506</v>
      </c>
      <c r="AZ14" s="46">
        <v>5620</v>
      </c>
      <c r="BA14" s="46">
        <v>7859</v>
      </c>
      <c r="BB14" s="46">
        <v>5720</v>
      </c>
      <c r="BC14" s="46">
        <v>14519</v>
      </c>
      <c r="BD14" s="46">
        <v>10525</v>
      </c>
      <c r="BE14" s="46">
        <v>4529</v>
      </c>
      <c r="BF14" s="46">
        <v>6971</v>
      </c>
      <c r="BG14" s="46">
        <v>5589</v>
      </c>
      <c r="BH14" s="46">
        <v>6859</v>
      </c>
      <c r="BI14" s="46">
        <v>4116</v>
      </c>
      <c r="BJ14" s="46">
        <v>5268</v>
      </c>
      <c r="BK14" s="46">
        <v>3997</v>
      </c>
      <c r="BL14" s="46">
        <v>2255</v>
      </c>
      <c r="BM14" s="46">
        <v>3176</v>
      </c>
      <c r="BN14" s="46">
        <v>3277</v>
      </c>
      <c r="BO14" s="46">
        <v>3399</v>
      </c>
      <c r="BP14" s="46">
        <v>1034</v>
      </c>
      <c r="BQ14" s="46">
        <v>2412</v>
      </c>
      <c r="BR14" s="46">
        <v>2391</v>
      </c>
      <c r="BS14" s="46">
        <v>1557</v>
      </c>
      <c r="BT14" s="46">
        <v>3806</v>
      </c>
      <c r="BU14" s="46">
        <v>11546</v>
      </c>
      <c r="BV14" s="46">
        <v>12000</v>
      </c>
      <c r="BW14" s="46">
        <v>3694</v>
      </c>
      <c r="BX14" s="46">
        <v>2391</v>
      </c>
      <c r="BY14" s="46">
        <v>2304</v>
      </c>
      <c r="BZ14" s="46">
        <v>4349</v>
      </c>
      <c r="CA14" s="46">
        <v>1950</v>
      </c>
      <c r="CB14" s="46">
        <v>4593</v>
      </c>
      <c r="CC14" s="46">
        <v>3988</v>
      </c>
      <c r="CD14" s="46">
        <v>3539</v>
      </c>
      <c r="CE14" s="46">
        <v>2413</v>
      </c>
      <c r="CF14" s="46">
        <v>4356</v>
      </c>
      <c r="CG14" s="46">
        <v>4007</v>
      </c>
      <c r="CH14" s="46">
        <v>2442</v>
      </c>
      <c r="CI14" s="46">
        <v>2254</v>
      </c>
      <c r="CJ14" s="46">
        <v>2791</v>
      </c>
      <c r="CK14" s="46">
        <v>3571</v>
      </c>
      <c r="CL14" s="46">
        <v>7465</v>
      </c>
      <c r="CM14" s="46">
        <v>3992</v>
      </c>
      <c r="CN14" s="46">
        <v>4962</v>
      </c>
      <c r="CO14" s="46">
        <v>5923</v>
      </c>
      <c r="CP14" s="46">
        <v>2216</v>
      </c>
      <c r="CQ14" s="46">
        <v>3527</v>
      </c>
      <c r="CR14" s="46">
        <v>6888</v>
      </c>
      <c r="CS14" s="46">
        <v>2765</v>
      </c>
      <c r="CT14" s="46">
        <v>1857</v>
      </c>
      <c r="CU14" s="46">
        <v>1074</v>
      </c>
      <c r="CV14" s="46">
        <v>601</v>
      </c>
      <c r="CW14" s="46">
        <v>5689</v>
      </c>
      <c r="CX14" s="46">
        <v>5478</v>
      </c>
      <c r="CY14" s="46">
        <v>1980</v>
      </c>
      <c r="CZ14" s="46">
        <v>3179</v>
      </c>
      <c r="DA14" s="46">
        <v>3121</v>
      </c>
      <c r="DB14" s="46">
        <v>4736</v>
      </c>
      <c r="DC14" s="46">
        <v>4316</v>
      </c>
      <c r="DD14" s="46">
        <v>11942</v>
      </c>
      <c r="DE14" s="46">
        <v>4304</v>
      </c>
      <c r="DF14" s="46">
        <v>5592</v>
      </c>
      <c r="DG14" s="46">
        <v>1969</v>
      </c>
      <c r="DH14" s="46">
        <v>1969</v>
      </c>
      <c r="DI14" s="46">
        <v>7315</v>
      </c>
      <c r="DJ14" s="46">
        <v>6329</v>
      </c>
      <c r="DK14" s="46">
        <v>3451</v>
      </c>
      <c r="DL14" s="46">
        <v>3177</v>
      </c>
      <c r="DM14" s="46">
        <v>4691</v>
      </c>
      <c r="DN14" s="349">
        <v>5378</v>
      </c>
      <c r="DO14" s="349">
        <v>4514</v>
      </c>
      <c r="DP14" s="349">
        <v>4820</v>
      </c>
      <c r="DQ14" s="349">
        <v>6784</v>
      </c>
      <c r="DR14" s="349">
        <v>4373</v>
      </c>
      <c r="DS14" s="349">
        <v>2702</v>
      </c>
      <c r="DT14" s="349">
        <v>1346</v>
      </c>
      <c r="DU14" s="349">
        <v>6178</v>
      </c>
      <c r="DV14" s="349">
        <v>1934</v>
      </c>
      <c r="DW14" s="349">
        <v>2197</v>
      </c>
      <c r="DX14" s="349">
        <v>3755</v>
      </c>
      <c r="DY14" s="349">
        <v>1092</v>
      </c>
      <c r="DZ14" s="349">
        <v>857</v>
      </c>
      <c r="EA14" s="59">
        <f ca="1">SUM(OFFSET(EA14,0,-1,):OFFSET(EA14,0,-12))</f>
        <v>40552</v>
      </c>
      <c r="EB14" s="13">
        <f ca="1">EA14/EA$19</f>
        <v>0.11470174773648467</v>
      </c>
    </row>
    <row r="15" spans="1:134" ht="15" x14ac:dyDescent="0.2">
      <c r="A15" s="110"/>
      <c r="B15" s="58" t="s">
        <v>15</v>
      </c>
      <c r="C15" s="45">
        <v>1260</v>
      </c>
      <c r="D15" s="45">
        <v>1900</v>
      </c>
      <c r="E15" s="45">
        <v>2792</v>
      </c>
      <c r="F15" s="45">
        <v>1627</v>
      </c>
      <c r="G15" s="45">
        <v>1465</v>
      </c>
      <c r="H15" s="45">
        <v>3636</v>
      </c>
      <c r="I15" s="45">
        <v>4531</v>
      </c>
      <c r="J15" s="46">
        <v>5418</v>
      </c>
      <c r="K15" s="46">
        <v>2514</v>
      </c>
      <c r="L15" s="46">
        <v>3450</v>
      </c>
      <c r="M15" s="46">
        <v>3344</v>
      </c>
      <c r="N15" s="46">
        <v>1252</v>
      </c>
      <c r="O15" s="45">
        <v>698</v>
      </c>
      <c r="P15" s="46">
        <v>1660</v>
      </c>
      <c r="Q15" s="46">
        <v>1471</v>
      </c>
      <c r="R15" s="46">
        <v>943</v>
      </c>
      <c r="S15" s="46">
        <v>1537</v>
      </c>
      <c r="T15" s="46">
        <v>2295</v>
      </c>
      <c r="U15" s="45">
        <v>3240</v>
      </c>
      <c r="V15" s="46">
        <v>5296</v>
      </c>
      <c r="W15" s="46">
        <v>2928</v>
      </c>
      <c r="X15" s="46">
        <v>1175</v>
      </c>
      <c r="Y15" s="46">
        <v>646</v>
      </c>
      <c r="Z15" s="46">
        <v>1166</v>
      </c>
      <c r="AA15" s="45">
        <v>1726</v>
      </c>
      <c r="AB15" s="46">
        <v>1049</v>
      </c>
      <c r="AC15" s="46">
        <v>2487</v>
      </c>
      <c r="AD15" s="46">
        <v>886</v>
      </c>
      <c r="AE15" s="46">
        <v>826</v>
      </c>
      <c r="AF15" s="46">
        <v>2131</v>
      </c>
      <c r="AG15" s="46">
        <v>5594</v>
      </c>
      <c r="AH15" s="46">
        <v>4772</v>
      </c>
      <c r="AI15" s="46">
        <v>3754</v>
      </c>
      <c r="AJ15" s="46">
        <v>2950</v>
      </c>
      <c r="AK15" s="46">
        <v>2759</v>
      </c>
      <c r="AL15" s="46">
        <v>2100</v>
      </c>
      <c r="AM15" s="46">
        <v>1653</v>
      </c>
      <c r="AN15" s="46">
        <v>3669</v>
      </c>
      <c r="AO15" s="46">
        <v>1476</v>
      </c>
      <c r="AP15" s="46">
        <v>1378</v>
      </c>
      <c r="AQ15" s="46">
        <v>2113</v>
      </c>
      <c r="AR15" s="46">
        <v>3650</v>
      </c>
      <c r="AS15" s="46">
        <v>4489</v>
      </c>
      <c r="AT15" s="46">
        <v>2829</v>
      </c>
      <c r="AU15" s="46">
        <v>2287</v>
      </c>
      <c r="AV15" s="46">
        <v>1725</v>
      </c>
      <c r="AW15" s="46">
        <v>1170</v>
      </c>
      <c r="AX15" s="46">
        <v>2586</v>
      </c>
      <c r="AY15" s="46">
        <v>1734</v>
      </c>
      <c r="AZ15" s="46">
        <v>464</v>
      </c>
      <c r="BA15" s="46">
        <v>345</v>
      </c>
      <c r="BB15" s="46">
        <v>978</v>
      </c>
      <c r="BC15" s="46">
        <v>638</v>
      </c>
      <c r="BD15" s="46">
        <v>1968</v>
      </c>
      <c r="BE15" s="46">
        <v>2566</v>
      </c>
      <c r="BF15" s="46">
        <v>1920</v>
      </c>
      <c r="BG15" s="46">
        <v>1764</v>
      </c>
      <c r="BH15" s="46">
        <v>350</v>
      </c>
      <c r="BI15" s="46">
        <v>244</v>
      </c>
      <c r="BJ15" s="46">
        <v>1753</v>
      </c>
      <c r="BK15" s="46">
        <v>1132</v>
      </c>
      <c r="BL15" s="46">
        <v>1908</v>
      </c>
      <c r="BM15" s="46">
        <v>80</v>
      </c>
      <c r="BN15" s="46">
        <v>20</v>
      </c>
      <c r="BO15" s="46">
        <v>140</v>
      </c>
      <c r="BP15" s="46">
        <v>456</v>
      </c>
      <c r="BQ15" s="46">
        <v>472</v>
      </c>
      <c r="BR15" s="46">
        <v>684</v>
      </c>
      <c r="BS15" s="46">
        <v>1064</v>
      </c>
      <c r="BT15" s="46">
        <v>0</v>
      </c>
      <c r="BU15" s="46">
        <v>513</v>
      </c>
      <c r="BV15" s="46">
        <v>198</v>
      </c>
      <c r="BW15" s="46">
        <v>128</v>
      </c>
      <c r="BX15" s="46">
        <v>120</v>
      </c>
      <c r="BY15" s="46">
        <v>260</v>
      </c>
      <c r="BZ15" s="46">
        <v>0</v>
      </c>
      <c r="CA15" s="46">
        <v>180</v>
      </c>
      <c r="CB15" s="46">
        <v>717</v>
      </c>
      <c r="CC15" s="46">
        <v>216</v>
      </c>
      <c r="CD15" s="46">
        <v>1014</v>
      </c>
      <c r="CE15" s="46">
        <v>0</v>
      </c>
      <c r="CF15" s="46">
        <v>329</v>
      </c>
      <c r="CG15" s="46">
        <v>90</v>
      </c>
      <c r="CH15" s="46">
        <v>108</v>
      </c>
      <c r="CI15" s="46">
        <v>322</v>
      </c>
      <c r="CJ15" s="46">
        <v>0</v>
      </c>
      <c r="CK15" s="46">
        <v>216</v>
      </c>
      <c r="CL15" s="46">
        <v>0</v>
      </c>
      <c r="CM15" s="46">
        <v>634</v>
      </c>
      <c r="CN15" s="46">
        <v>520</v>
      </c>
      <c r="CO15" s="46">
        <v>1950</v>
      </c>
      <c r="CP15" s="46">
        <v>432</v>
      </c>
      <c r="CQ15" s="46">
        <v>1272</v>
      </c>
      <c r="CR15" s="46">
        <v>2109</v>
      </c>
      <c r="CS15" s="46">
        <v>1091</v>
      </c>
      <c r="CT15" s="46">
        <v>1323</v>
      </c>
      <c r="CU15" s="46">
        <v>264</v>
      </c>
      <c r="CV15" s="46">
        <v>360</v>
      </c>
      <c r="CW15" s="46">
        <v>188</v>
      </c>
      <c r="CX15" s="46">
        <v>631</v>
      </c>
      <c r="CY15" s="46">
        <v>756</v>
      </c>
      <c r="CZ15" s="46">
        <v>1099</v>
      </c>
      <c r="DA15" s="46">
        <v>648</v>
      </c>
      <c r="DB15" s="46">
        <v>384</v>
      </c>
      <c r="DC15" s="46">
        <v>2117</v>
      </c>
      <c r="DD15" s="46">
        <v>951</v>
      </c>
      <c r="DE15" s="46">
        <v>883</v>
      </c>
      <c r="DF15" s="46">
        <v>982</v>
      </c>
      <c r="DG15" s="46">
        <v>233</v>
      </c>
      <c r="DH15" s="46">
        <v>233</v>
      </c>
      <c r="DI15" s="46">
        <v>751</v>
      </c>
      <c r="DJ15" s="46">
        <v>624</v>
      </c>
      <c r="DK15" s="46">
        <v>996</v>
      </c>
      <c r="DL15" s="46">
        <v>1617</v>
      </c>
      <c r="DM15" s="46">
        <v>556</v>
      </c>
      <c r="DN15" s="349">
        <v>858</v>
      </c>
      <c r="DO15" s="349">
        <v>1636</v>
      </c>
      <c r="DP15" s="349">
        <v>839</v>
      </c>
      <c r="DQ15" s="349">
        <v>1427</v>
      </c>
      <c r="DR15" s="349">
        <v>1086</v>
      </c>
      <c r="DS15" s="349">
        <v>1861</v>
      </c>
      <c r="DT15" s="349">
        <v>1002</v>
      </c>
      <c r="DU15" s="349">
        <v>721</v>
      </c>
      <c r="DV15" s="349">
        <v>1164</v>
      </c>
      <c r="DW15" s="349">
        <v>1026</v>
      </c>
      <c r="DX15" s="349">
        <v>1359</v>
      </c>
      <c r="DY15" s="349">
        <v>940</v>
      </c>
      <c r="DZ15" s="349">
        <v>691</v>
      </c>
      <c r="EA15" s="59">
        <f ca="1">SUM(OFFSET(EA15,0,-1,):OFFSET(EA15,0,-12))</f>
        <v>13752</v>
      </c>
      <c r="EB15" s="13">
        <f ca="1">EA15/EA$19</f>
        <v>3.889767298461573E-2</v>
      </c>
    </row>
    <row r="16" spans="1:134" ht="15" x14ac:dyDescent="0.2">
      <c r="A16" s="108"/>
      <c r="B16" s="60" t="s">
        <v>27</v>
      </c>
      <c r="C16" s="45">
        <v>3926</v>
      </c>
      <c r="D16" s="45">
        <v>1488</v>
      </c>
      <c r="E16" s="45">
        <v>3357</v>
      </c>
      <c r="F16" s="45">
        <v>3412</v>
      </c>
      <c r="G16" s="45">
        <v>4600</v>
      </c>
      <c r="H16" s="45">
        <v>2196</v>
      </c>
      <c r="I16" s="45">
        <v>1032</v>
      </c>
      <c r="J16" s="46">
        <v>10219</v>
      </c>
      <c r="K16" s="46">
        <v>2865</v>
      </c>
      <c r="L16" s="46">
        <v>2329</v>
      </c>
      <c r="M16" s="46">
        <v>2435</v>
      </c>
      <c r="N16" s="46">
        <v>4061</v>
      </c>
      <c r="O16" s="45">
        <v>2718</v>
      </c>
      <c r="P16" s="46">
        <v>4914</v>
      </c>
      <c r="Q16" s="46">
        <v>1237</v>
      </c>
      <c r="R16" s="46">
        <v>552</v>
      </c>
      <c r="S16" s="46">
        <v>698</v>
      </c>
      <c r="T16" s="46">
        <v>1460</v>
      </c>
      <c r="U16" s="45">
        <v>454</v>
      </c>
      <c r="V16" s="46">
        <v>1278</v>
      </c>
      <c r="W16" s="46">
        <v>2340</v>
      </c>
      <c r="X16" s="46">
        <v>1039</v>
      </c>
      <c r="Y16" s="46">
        <v>1278</v>
      </c>
      <c r="Z16" s="46">
        <v>1544</v>
      </c>
      <c r="AA16" s="45">
        <v>3025</v>
      </c>
      <c r="AB16" s="46">
        <v>4077</v>
      </c>
      <c r="AC16" s="46">
        <v>4770</v>
      </c>
      <c r="AD16" s="46">
        <v>4880</v>
      </c>
      <c r="AE16" s="46">
        <v>1436</v>
      </c>
      <c r="AF16" s="46">
        <v>320</v>
      </c>
      <c r="AG16" s="46">
        <v>3462</v>
      </c>
      <c r="AH16" s="46">
        <v>3602</v>
      </c>
      <c r="AI16" s="46">
        <v>3292</v>
      </c>
      <c r="AJ16" s="46">
        <v>4282</v>
      </c>
      <c r="AK16" s="46">
        <v>4500</v>
      </c>
      <c r="AL16" s="46">
        <v>1250</v>
      </c>
      <c r="AM16" s="46">
        <v>2674</v>
      </c>
      <c r="AN16" s="46">
        <v>1973</v>
      </c>
      <c r="AO16" s="46">
        <v>1590</v>
      </c>
      <c r="AP16" s="46">
        <v>1624</v>
      </c>
      <c r="AQ16" s="46">
        <v>864</v>
      </c>
      <c r="AR16" s="46">
        <v>2082</v>
      </c>
      <c r="AS16" s="46">
        <v>1804</v>
      </c>
      <c r="AT16" s="46">
        <v>108</v>
      </c>
      <c r="AU16" s="46">
        <v>834</v>
      </c>
      <c r="AV16" s="46">
        <v>452</v>
      </c>
      <c r="AW16" s="46">
        <v>1090</v>
      </c>
      <c r="AX16" s="46">
        <v>24</v>
      </c>
      <c r="AY16" s="46">
        <v>270</v>
      </c>
      <c r="AZ16" s="46">
        <v>0</v>
      </c>
      <c r="BA16" s="46">
        <v>644</v>
      </c>
      <c r="BB16" s="46">
        <v>228</v>
      </c>
      <c r="BC16" s="46">
        <v>857</v>
      </c>
      <c r="BD16" s="46">
        <v>1474</v>
      </c>
      <c r="BE16" s="46">
        <v>108</v>
      </c>
      <c r="BF16" s="46">
        <v>432</v>
      </c>
      <c r="BG16" s="46">
        <v>1770</v>
      </c>
      <c r="BH16" s="46">
        <v>1919</v>
      </c>
      <c r="BI16" s="46">
        <v>4328</v>
      </c>
      <c r="BJ16" s="46">
        <v>108</v>
      </c>
      <c r="BK16" s="46">
        <v>108</v>
      </c>
      <c r="BL16" s="46">
        <v>304</v>
      </c>
      <c r="BM16" s="46">
        <v>184</v>
      </c>
      <c r="BN16" s="46">
        <v>216</v>
      </c>
      <c r="BO16" s="46">
        <v>0</v>
      </c>
      <c r="BP16" s="46">
        <v>701</v>
      </c>
      <c r="BQ16" s="46">
        <v>260</v>
      </c>
      <c r="BR16" s="46">
        <v>468</v>
      </c>
      <c r="BS16" s="46">
        <v>1208</v>
      </c>
      <c r="BT16" s="46">
        <v>3122</v>
      </c>
      <c r="BU16" s="46">
        <v>924</v>
      </c>
      <c r="BV16" s="46">
        <v>432</v>
      </c>
      <c r="BW16" s="46">
        <v>0</v>
      </c>
      <c r="BX16" s="46">
        <v>0</v>
      </c>
      <c r="BY16" s="46">
        <v>524</v>
      </c>
      <c r="BZ16" s="46">
        <v>515</v>
      </c>
      <c r="CA16" s="46">
        <v>0</v>
      </c>
      <c r="CB16" s="46">
        <v>992</v>
      </c>
      <c r="CC16" s="46">
        <v>668</v>
      </c>
      <c r="CD16" s="46">
        <v>316</v>
      </c>
      <c r="CE16" s="46">
        <v>0</v>
      </c>
      <c r="CF16" s="46">
        <v>520</v>
      </c>
      <c r="CG16" s="46">
        <v>2320</v>
      </c>
      <c r="CH16" s="46">
        <v>1060</v>
      </c>
      <c r="CI16" s="46">
        <v>36</v>
      </c>
      <c r="CJ16" s="46">
        <v>904</v>
      </c>
      <c r="CK16" s="46">
        <v>876</v>
      </c>
      <c r="CL16" s="46">
        <v>261</v>
      </c>
      <c r="CM16" s="46">
        <v>1406</v>
      </c>
      <c r="CN16" s="46">
        <v>1944</v>
      </c>
      <c r="CO16" s="46">
        <v>408</v>
      </c>
      <c r="CP16" s="46">
        <v>0</v>
      </c>
      <c r="CQ16" s="46">
        <v>76</v>
      </c>
      <c r="CR16" s="46">
        <v>216</v>
      </c>
      <c r="CS16" s="46">
        <v>432</v>
      </c>
      <c r="CT16" s="46">
        <v>360</v>
      </c>
      <c r="CU16" s="46">
        <v>240</v>
      </c>
      <c r="CV16" s="46">
        <v>12</v>
      </c>
      <c r="CW16" s="46">
        <v>148</v>
      </c>
      <c r="CX16" s="46">
        <v>0</v>
      </c>
      <c r="CY16" s="46">
        <v>162</v>
      </c>
      <c r="CZ16" s="46">
        <v>14</v>
      </c>
      <c r="DA16" s="46">
        <v>648</v>
      </c>
      <c r="DB16" s="46">
        <v>562</v>
      </c>
      <c r="DC16" s="46">
        <v>20</v>
      </c>
      <c r="DD16" s="46">
        <v>0</v>
      </c>
      <c r="DE16" s="46">
        <v>0</v>
      </c>
      <c r="DF16" s="46">
        <v>132</v>
      </c>
      <c r="DG16" s="46">
        <v>60</v>
      </c>
      <c r="DH16" s="46">
        <v>60</v>
      </c>
      <c r="DI16" s="46">
        <v>236</v>
      </c>
      <c r="DJ16" s="46">
        <v>0</v>
      </c>
      <c r="DK16" s="46">
        <v>0</v>
      </c>
      <c r="DL16" s="46">
        <v>108</v>
      </c>
      <c r="DM16" s="46">
        <v>0</v>
      </c>
      <c r="DN16" s="349">
        <v>0</v>
      </c>
      <c r="DO16" s="349">
        <v>0</v>
      </c>
      <c r="DP16" s="349">
        <v>0</v>
      </c>
      <c r="DQ16" s="349">
        <v>0</v>
      </c>
      <c r="DR16" s="349">
        <v>0</v>
      </c>
      <c r="DS16" s="349">
        <v>0</v>
      </c>
      <c r="DT16" s="349">
        <v>600</v>
      </c>
      <c r="DU16" s="349">
        <v>0</v>
      </c>
      <c r="DV16" s="349">
        <v>0</v>
      </c>
      <c r="DW16" s="349">
        <v>648</v>
      </c>
      <c r="DX16" s="349">
        <v>648</v>
      </c>
      <c r="DY16" s="349">
        <v>0</v>
      </c>
      <c r="DZ16" s="349">
        <v>0</v>
      </c>
      <c r="EA16" s="59">
        <f ca="1">SUM(OFFSET(EA16,0,-1,):OFFSET(EA16,0,-12))</f>
        <v>1896</v>
      </c>
      <c r="EB16" s="13">
        <f ca="1">EA16/EA$19</f>
        <v>5.362855437669534E-3</v>
      </c>
    </row>
    <row r="17" spans="1:132" ht="15" x14ac:dyDescent="0.2">
      <c r="A17" s="108"/>
      <c r="B17" s="60" t="s">
        <v>28</v>
      </c>
      <c r="C17" s="45">
        <v>1944</v>
      </c>
      <c r="D17" s="45">
        <v>6264</v>
      </c>
      <c r="E17" s="45">
        <v>4860</v>
      </c>
      <c r="F17" s="45">
        <v>3696</v>
      </c>
      <c r="G17" s="45">
        <v>10350</v>
      </c>
      <c r="H17" s="45">
        <v>8496</v>
      </c>
      <c r="I17" s="45">
        <v>2484</v>
      </c>
      <c r="J17" s="46">
        <v>23172</v>
      </c>
      <c r="K17" s="46">
        <v>1728</v>
      </c>
      <c r="L17" s="46">
        <v>3744</v>
      </c>
      <c r="M17" s="46">
        <v>11484</v>
      </c>
      <c r="N17" s="46">
        <v>1512</v>
      </c>
      <c r="O17" s="45">
        <v>1808</v>
      </c>
      <c r="P17" s="46">
        <v>6433</v>
      </c>
      <c r="Q17" s="46">
        <v>24770</v>
      </c>
      <c r="R17" s="46">
        <v>1803</v>
      </c>
      <c r="S17" s="46">
        <v>14352</v>
      </c>
      <c r="T17" s="46">
        <v>1620</v>
      </c>
      <c r="U17" s="45">
        <v>1728</v>
      </c>
      <c r="V17" s="46">
        <v>5616</v>
      </c>
      <c r="W17" s="46">
        <v>1080</v>
      </c>
      <c r="X17" s="46">
        <v>15492</v>
      </c>
      <c r="Y17" s="46">
        <v>756</v>
      </c>
      <c r="Z17" s="46">
        <v>2250</v>
      </c>
      <c r="AA17" s="45">
        <v>4193</v>
      </c>
      <c r="AB17" s="46">
        <v>2172</v>
      </c>
      <c r="AC17" s="46">
        <v>7716</v>
      </c>
      <c r="AD17" s="46">
        <v>1764</v>
      </c>
      <c r="AE17" s="46">
        <v>6288</v>
      </c>
      <c r="AF17" s="46">
        <v>1620</v>
      </c>
      <c r="AG17" s="46">
        <v>432</v>
      </c>
      <c r="AH17" s="46">
        <v>7436</v>
      </c>
      <c r="AI17" s="46">
        <v>1888</v>
      </c>
      <c r="AJ17" s="46">
        <v>984</v>
      </c>
      <c r="AK17" s="46">
        <v>888</v>
      </c>
      <c r="AL17" s="46">
        <v>1152</v>
      </c>
      <c r="AM17" s="46">
        <v>2484</v>
      </c>
      <c r="AN17" s="46">
        <v>2448</v>
      </c>
      <c r="AO17" s="46">
        <v>4860</v>
      </c>
      <c r="AP17" s="46">
        <v>120</v>
      </c>
      <c r="AQ17" s="46">
        <v>1296</v>
      </c>
      <c r="AR17" s="46">
        <v>5904</v>
      </c>
      <c r="AS17" s="46">
        <v>2700</v>
      </c>
      <c r="AT17" s="46">
        <v>2160</v>
      </c>
      <c r="AU17" s="46">
        <v>1404</v>
      </c>
      <c r="AV17" s="46">
        <v>972</v>
      </c>
      <c r="AW17" s="46">
        <v>216</v>
      </c>
      <c r="AX17" s="46">
        <v>216</v>
      </c>
      <c r="AY17" s="46">
        <v>1512</v>
      </c>
      <c r="AZ17" s="46">
        <v>3624</v>
      </c>
      <c r="BA17" s="46">
        <v>1256</v>
      </c>
      <c r="BB17" s="46">
        <v>1574</v>
      </c>
      <c r="BC17" s="46">
        <v>648</v>
      </c>
      <c r="BD17" s="46">
        <v>2556</v>
      </c>
      <c r="BE17" s="46">
        <v>0</v>
      </c>
      <c r="BF17" s="46">
        <v>1188</v>
      </c>
      <c r="BG17" s="46">
        <v>756</v>
      </c>
      <c r="BH17" s="46">
        <v>2376</v>
      </c>
      <c r="BI17" s="46">
        <v>540</v>
      </c>
      <c r="BJ17" s="46">
        <v>2106</v>
      </c>
      <c r="BK17" s="46">
        <v>3560</v>
      </c>
      <c r="BL17" s="46">
        <v>19808</v>
      </c>
      <c r="BM17" s="46">
        <v>432</v>
      </c>
      <c r="BN17" s="46">
        <v>0</v>
      </c>
      <c r="BO17" s="46">
        <v>0</v>
      </c>
      <c r="BP17" s="46">
        <v>432</v>
      </c>
      <c r="BQ17" s="46">
        <v>1269</v>
      </c>
      <c r="BR17" s="46">
        <v>3024</v>
      </c>
      <c r="BS17" s="46">
        <v>972</v>
      </c>
      <c r="BT17" s="46">
        <v>648</v>
      </c>
      <c r="BU17" s="46">
        <v>1620</v>
      </c>
      <c r="BV17" s="46">
        <v>2052</v>
      </c>
      <c r="BW17" s="46">
        <v>540</v>
      </c>
      <c r="BX17" s="46">
        <v>0</v>
      </c>
      <c r="BY17" s="46">
        <v>864</v>
      </c>
      <c r="BZ17" s="46">
        <v>0</v>
      </c>
      <c r="CA17" s="46">
        <v>0</v>
      </c>
      <c r="CB17" s="46">
        <v>648</v>
      </c>
      <c r="CC17" s="46">
        <v>648</v>
      </c>
      <c r="CD17" s="46">
        <v>492</v>
      </c>
      <c r="CE17" s="46">
        <v>4636</v>
      </c>
      <c r="CF17" s="46">
        <v>2496</v>
      </c>
      <c r="CG17" s="46">
        <v>216</v>
      </c>
      <c r="CH17" s="46">
        <v>2052</v>
      </c>
      <c r="CI17" s="46">
        <v>216</v>
      </c>
      <c r="CJ17" s="46">
        <v>108</v>
      </c>
      <c r="CK17" s="46">
        <v>216</v>
      </c>
      <c r="CL17" s="46">
        <v>648</v>
      </c>
      <c r="CM17" s="46">
        <v>216</v>
      </c>
      <c r="CN17" s="46">
        <v>864</v>
      </c>
      <c r="CO17" s="46">
        <v>3348</v>
      </c>
      <c r="CP17" s="46">
        <v>1188</v>
      </c>
      <c r="CQ17" s="46">
        <v>0</v>
      </c>
      <c r="CR17" s="46">
        <v>540</v>
      </c>
      <c r="CS17" s="46">
        <v>0</v>
      </c>
      <c r="CT17" s="46">
        <v>312</v>
      </c>
      <c r="CU17" s="46">
        <v>216</v>
      </c>
      <c r="CV17" s="46">
        <v>0</v>
      </c>
      <c r="CW17" s="46">
        <v>336</v>
      </c>
      <c r="CX17" s="46">
        <v>216</v>
      </c>
      <c r="CY17" s="46">
        <v>256</v>
      </c>
      <c r="CZ17" s="46">
        <v>1032</v>
      </c>
      <c r="DA17" s="46">
        <v>5088</v>
      </c>
      <c r="DB17" s="46">
        <v>1500</v>
      </c>
      <c r="DC17" s="46">
        <v>648</v>
      </c>
      <c r="DD17" s="46">
        <v>1544</v>
      </c>
      <c r="DE17" s="46">
        <v>216</v>
      </c>
      <c r="DF17" s="46">
        <v>720</v>
      </c>
      <c r="DG17" s="46">
        <v>108</v>
      </c>
      <c r="DH17" s="46">
        <v>108</v>
      </c>
      <c r="DI17" s="46">
        <v>0</v>
      </c>
      <c r="DJ17" s="46">
        <v>0</v>
      </c>
      <c r="DK17" s="46">
        <v>0</v>
      </c>
      <c r="DL17" s="46">
        <v>2760</v>
      </c>
      <c r="DM17" s="46">
        <v>2160</v>
      </c>
      <c r="DN17" s="349">
        <v>864</v>
      </c>
      <c r="DO17" s="349">
        <v>972</v>
      </c>
      <c r="DP17" s="349">
        <v>4248</v>
      </c>
      <c r="DQ17" s="349">
        <v>972</v>
      </c>
      <c r="DR17" s="349">
        <v>432</v>
      </c>
      <c r="DS17" s="349">
        <v>108</v>
      </c>
      <c r="DT17" s="349">
        <v>39528</v>
      </c>
      <c r="DU17" s="349">
        <v>648</v>
      </c>
      <c r="DV17" s="349">
        <v>0</v>
      </c>
      <c r="DW17" s="349">
        <v>0</v>
      </c>
      <c r="DX17" s="349">
        <v>1164</v>
      </c>
      <c r="DY17" s="349">
        <v>864</v>
      </c>
      <c r="DZ17" s="349">
        <v>216</v>
      </c>
      <c r="EA17" s="59">
        <f ca="1">SUM(OFFSET(EA17,0,-1,):OFFSET(EA17,0,-12))</f>
        <v>49152</v>
      </c>
      <c r="EB17" s="13">
        <f ca="1">EA17/EA$19</f>
        <v>0.13902693590312917</v>
      </c>
    </row>
    <row r="18" spans="1:132" ht="15" x14ac:dyDescent="0.2">
      <c r="A18" s="108"/>
      <c r="B18" s="58" t="s">
        <v>73</v>
      </c>
      <c r="C18" s="45">
        <v>15722</v>
      </c>
      <c r="D18" s="45">
        <v>14780</v>
      </c>
      <c r="E18" s="45">
        <v>19576</v>
      </c>
      <c r="F18" s="45">
        <v>18067</v>
      </c>
      <c r="G18" s="45">
        <v>17838</v>
      </c>
      <c r="H18" s="45">
        <v>15114</v>
      </c>
      <c r="I18" s="45">
        <v>14826</v>
      </c>
      <c r="J18" s="46">
        <v>18106</v>
      </c>
      <c r="K18" s="46">
        <v>22775</v>
      </c>
      <c r="L18" s="46">
        <v>17778</v>
      </c>
      <c r="M18" s="46">
        <v>21378</v>
      </c>
      <c r="N18" s="46">
        <v>21453</v>
      </c>
      <c r="O18" s="45">
        <v>15522</v>
      </c>
      <c r="P18" s="46">
        <v>20832</v>
      </c>
      <c r="Q18" s="46">
        <v>17154</v>
      </c>
      <c r="R18" s="46">
        <v>20027</v>
      </c>
      <c r="S18" s="46">
        <v>2112</v>
      </c>
      <c r="T18" s="46">
        <v>20145</v>
      </c>
      <c r="U18" s="45">
        <v>17833</v>
      </c>
      <c r="V18" s="46">
        <v>21436</v>
      </c>
      <c r="W18" s="46">
        <v>21201</v>
      </c>
      <c r="X18" s="46">
        <v>19332</v>
      </c>
      <c r="Y18" s="46">
        <v>15263</v>
      </c>
      <c r="Z18" s="46">
        <v>22486</v>
      </c>
      <c r="AA18" s="45">
        <v>20986</v>
      </c>
      <c r="AB18" s="46">
        <v>30032</v>
      </c>
      <c r="AC18" s="46">
        <v>25526</v>
      </c>
      <c r="AD18" s="46">
        <v>25854</v>
      </c>
      <c r="AE18" s="46">
        <v>15913</v>
      </c>
      <c r="AF18" s="46">
        <v>25584</v>
      </c>
      <c r="AG18" s="46">
        <v>29437</v>
      </c>
      <c r="AH18" s="46">
        <v>28038</v>
      </c>
      <c r="AI18" s="46">
        <v>29841</v>
      </c>
      <c r="AJ18" s="46">
        <v>31111</v>
      </c>
      <c r="AK18" s="46">
        <v>19290</v>
      </c>
      <c r="AL18" s="46">
        <v>30824</v>
      </c>
      <c r="AM18" s="46">
        <v>27138</v>
      </c>
      <c r="AN18" s="46">
        <v>21422</v>
      </c>
      <c r="AO18" s="46">
        <v>7658</v>
      </c>
      <c r="AP18" s="46">
        <v>14264</v>
      </c>
      <c r="AQ18" s="46">
        <v>17796</v>
      </c>
      <c r="AR18" s="46">
        <v>12772</v>
      </c>
      <c r="AS18" s="46">
        <v>17442</v>
      </c>
      <c r="AT18" s="46">
        <v>15078</v>
      </c>
      <c r="AU18" s="46">
        <v>23210</v>
      </c>
      <c r="AV18" s="46">
        <v>13668</v>
      </c>
      <c r="AW18" s="46">
        <v>11035</v>
      </c>
      <c r="AX18" s="46">
        <v>9001</v>
      </c>
      <c r="AY18" s="46">
        <v>10670</v>
      </c>
      <c r="AZ18" s="46">
        <v>14218</v>
      </c>
      <c r="BA18" s="46">
        <v>17721</v>
      </c>
      <c r="BB18" s="46">
        <v>15777</v>
      </c>
      <c r="BC18" s="46">
        <v>15180</v>
      </c>
      <c r="BD18" s="46">
        <v>12549</v>
      </c>
      <c r="BE18" s="46">
        <v>13067</v>
      </c>
      <c r="BF18" s="46">
        <v>12462</v>
      </c>
      <c r="BG18" s="46">
        <v>14701</v>
      </c>
      <c r="BH18" s="46">
        <v>16426</v>
      </c>
      <c r="BI18" s="46">
        <v>14855</v>
      </c>
      <c r="BJ18" s="46">
        <v>12156</v>
      </c>
      <c r="BK18" s="46">
        <v>2187</v>
      </c>
      <c r="BL18" s="46">
        <v>3711</v>
      </c>
      <c r="BM18" s="46">
        <v>2420</v>
      </c>
      <c r="BN18" s="46">
        <v>895</v>
      </c>
      <c r="BO18" s="46">
        <v>10283</v>
      </c>
      <c r="BP18" s="46">
        <v>5721</v>
      </c>
      <c r="BQ18" s="46">
        <v>13829</v>
      </c>
      <c r="BR18" s="46">
        <v>13308</v>
      </c>
      <c r="BS18" s="46">
        <v>22834</v>
      </c>
      <c r="BT18" s="46">
        <v>12793</v>
      </c>
      <c r="BU18" s="46">
        <v>14579</v>
      </c>
      <c r="BV18" s="46">
        <v>14899</v>
      </c>
      <c r="BW18" s="46">
        <v>12137</v>
      </c>
      <c r="BX18" s="46">
        <v>7533</v>
      </c>
      <c r="BY18" s="46">
        <v>10920</v>
      </c>
      <c r="BZ18" s="46">
        <v>9027</v>
      </c>
      <c r="CA18" s="46">
        <v>11098</v>
      </c>
      <c r="CB18" s="46">
        <v>13999</v>
      </c>
      <c r="CC18" s="46">
        <v>11354</v>
      </c>
      <c r="CD18" s="46">
        <v>12980</v>
      </c>
      <c r="CE18" s="46">
        <v>13181</v>
      </c>
      <c r="CF18" s="46">
        <v>14544</v>
      </c>
      <c r="CG18" s="46">
        <v>16140</v>
      </c>
      <c r="CH18" s="46">
        <v>14775</v>
      </c>
      <c r="CI18" s="46">
        <v>18538</v>
      </c>
      <c r="CJ18" s="46">
        <v>17907</v>
      </c>
      <c r="CK18" s="46">
        <v>4280</v>
      </c>
      <c r="CL18" s="46">
        <v>8979</v>
      </c>
      <c r="CM18" s="46">
        <v>17947</v>
      </c>
      <c r="CN18" s="46">
        <v>12333</v>
      </c>
      <c r="CO18" s="46">
        <v>13751</v>
      </c>
      <c r="CP18" s="46">
        <v>9096</v>
      </c>
      <c r="CQ18" s="46">
        <v>17796</v>
      </c>
      <c r="CR18" s="46">
        <v>17775</v>
      </c>
      <c r="CS18" s="46">
        <v>14676</v>
      </c>
      <c r="CT18" s="46">
        <v>5141</v>
      </c>
      <c r="CU18" s="46">
        <v>7400</v>
      </c>
      <c r="CV18" s="46">
        <v>10931</v>
      </c>
      <c r="CW18" s="46">
        <v>13609</v>
      </c>
      <c r="CX18" s="46">
        <v>15437</v>
      </c>
      <c r="CY18" s="46">
        <v>23158</v>
      </c>
      <c r="CZ18" s="46">
        <v>16484</v>
      </c>
      <c r="DA18" s="46">
        <v>17948</v>
      </c>
      <c r="DB18" s="46">
        <v>19798</v>
      </c>
      <c r="DC18" s="46">
        <v>16331</v>
      </c>
      <c r="DD18" s="46">
        <v>13862</v>
      </c>
      <c r="DE18" s="46">
        <v>18195</v>
      </c>
      <c r="DF18" s="46">
        <v>16136</v>
      </c>
      <c r="DG18" s="46">
        <v>22212</v>
      </c>
      <c r="DH18" s="46">
        <v>22008</v>
      </c>
      <c r="DI18" s="46">
        <v>17890</v>
      </c>
      <c r="DJ18" s="46">
        <v>17417</v>
      </c>
      <c r="DK18" s="46">
        <v>20700</v>
      </c>
      <c r="DL18" s="46">
        <v>21722</v>
      </c>
      <c r="DM18" s="46">
        <v>20834</v>
      </c>
      <c r="DN18" s="349">
        <v>20038</v>
      </c>
      <c r="DO18" s="349">
        <v>14953</v>
      </c>
      <c r="DP18" s="349">
        <v>16749</v>
      </c>
      <c r="DQ18" s="349">
        <v>21253</v>
      </c>
      <c r="DR18" s="349">
        <v>30410</v>
      </c>
      <c r="DS18" s="349">
        <v>30028</v>
      </c>
      <c r="DT18" s="349">
        <v>22382</v>
      </c>
      <c r="DU18" s="349">
        <v>26265</v>
      </c>
      <c r="DV18" s="349">
        <v>21932</v>
      </c>
      <c r="DW18" s="349">
        <v>25464</v>
      </c>
      <c r="DX18" s="349">
        <v>19914</v>
      </c>
      <c r="DY18" s="349">
        <v>16412</v>
      </c>
      <c r="DZ18" s="349">
        <v>2429</v>
      </c>
      <c r="EA18" s="59">
        <f ca="1">SUM(OFFSET(EA18,0,-1,):OFFSET(EA18,0,-12))</f>
        <v>248191</v>
      </c>
      <c r="EB18" s="13">
        <f ca="1">EA18/EA$19</f>
        <v>0.7020107879381009</v>
      </c>
    </row>
    <row r="19" spans="1:132" ht="15" x14ac:dyDescent="0.2">
      <c r="A19" s="108"/>
      <c r="B19" s="70" t="s">
        <v>25</v>
      </c>
      <c r="C19" s="71">
        <f t="shared" ref="C19:BN19" si="7">C14+C15+C16+C17+C18</f>
        <v>31169</v>
      </c>
      <c r="D19" s="71">
        <f t="shared" si="7"/>
        <v>36914</v>
      </c>
      <c r="E19" s="71">
        <f t="shared" si="7"/>
        <v>38048</v>
      </c>
      <c r="F19" s="71">
        <f t="shared" si="7"/>
        <v>32620</v>
      </c>
      <c r="G19" s="71">
        <f t="shared" si="7"/>
        <v>39301</v>
      </c>
      <c r="H19" s="71">
        <f t="shared" si="7"/>
        <v>38239</v>
      </c>
      <c r="I19" s="71">
        <f t="shared" si="7"/>
        <v>31551</v>
      </c>
      <c r="J19" s="71">
        <f t="shared" si="7"/>
        <v>61074</v>
      </c>
      <c r="K19" s="71">
        <f t="shared" si="7"/>
        <v>35918</v>
      </c>
      <c r="L19" s="71">
        <f t="shared" si="7"/>
        <v>32233</v>
      </c>
      <c r="M19" s="71">
        <f t="shared" si="7"/>
        <v>43479</v>
      </c>
      <c r="N19" s="71">
        <f t="shared" si="7"/>
        <v>32886</v>
      </c>
      <c r="O19" s="71">
        <f t="shared" si="7"/>
        <v>24039</v>
      </c>
      <c r="P19" s="71">
        <f t="shared" si="7"/>
        <v>38773</v>
      </c>
      <c r="Q19" s="71">
        <f t="shared" si="7"/>
        <v>48832</v>
      </c>
      <c r="R19" s="71">
        <f t="shared" si="7"/>
        <v>26871</v>
      </c>
      <c r="S19" s="71">
        <f t="shared" si="7"/>
        <v>24032</v>
      </c>
      <c r="T19" s="71">
        <f t="shared" si="7"/>
        <v>37197</v>
      </c>
      <c r="U19" s="71">
        <f t="shared" si="7"/>
        <v>28669</v>
      </c>
      <c r="V19" s="71">
        <f t="shared" si="7"/>
        <v>39850</v>
      </c>
      <c r="W19" s="71">
        <f t="shared" si="7"/>
        <v>31599</v>
      </c>
      <c r="X19" s="71">
        <f t="shared" si="7"/>
        <v>40837</v>
      </c>
      <c r="Y19" s="71">
        <f t="shared" si="7"/>
        <v>20176</v>
      </c>
      <c r="Z19" s="71">
        <f t="shared" si="7"/>
        <v>35526</v>
      </c>
      <c r="AA19" s="71">
        <f t="shared" si="7"/>
        <v>34983</v>
      </c>
      <c r="AB19" s="71">
        <f t="shared" si="7"/>
        <v>42054</v>
      </c>
      <c r="AC19" s="71">
        <f t="shared" si="7"/>
        <v>48277</v>
      </c>
      <c r="AD19" s="71">
        <f t="shared" si="7"/>
        <v>36884</v>
      </c>
      <c r="AE19" s="71">
        <f t="shared" si="7"/>
        <v>28804</v>
      </c>
      <c r="AF19" s="71">
        <f t="shared" si="7"/>
        <v>41580</v>
      </c>
      <c r="AG19" s="71">
        <f t="shared" si="7"/>
        <v>50985</v>
      </c>
      <c r="AH19" s="71">
        <f t="shared" si="7"/>
        <v>55105</v>
      </c>
      <c r="AI19" s="71">
        <f t="shared" si="7"/>
        <v>49487</v>
      </c>
      <c r="AJ19" s="71">
        <f t="shared" si="7"/>
        <v>48778</v>
      </c>
      <c r="AK19" s="71">
        <f t="shared" si="7"/>
        <v>37086</v>
      </c>
      <c r="AL19" s="71">
        <f t="shared" si="7"/>
        <v>49770</v>
      </c>
      <c r="AM19" s="71">
        <f t="shared" ref="AM19:AR19" si="8">AM14+AM15+AM16+AM17+AM18</f>
        <v>45820</v>
      </c>
      <c r="AN19" s="71">
        <f t="shared" si="8"/>
        <v>40901</v>
      </c>
      <c r="AO19" s="71">
        <f t="shared" si="8"/>
        <v>26533</v>
      </c>
      <c r="AP19" s="71">
        <f t="shared" si="8"/>
        <v>30238</v>
      </c>
      <c r="AQ19" s="71">
        <f t="shared" si="8"/>
        <v>37565</v>
      </c>
      <c r="AR19" s="71">
        <f t="shared" si="8"/>
        <v>41634</v>
      </c>
      <c r="AS19" s="71">
        <f t="shared" ref="AS19:BD19" si="9">AS14+AS15+AS16+AS17+AS18</f>
        <v>42643</v>
      </c>
      <c r="AT19" s="71">
        <f t="shared" si="9"/>
        <v>27858</v>
      </c>
      <c r="AU19" s="71">
        <f t="shared" si="9"/>
        <v>33852</v>
      </c>
      <c r="AV19" s="71">
        <f t="shared" si="9"/>
        <v>23147</v>
      </c>
      <c r="AW19" s="71">
        <f t="shared" si="9"/>
        <v>22408</v>
      </c>
      <c r="AX19" s="71">
        <f t="shared" si="9"/>
        <v>18826</v>
      </c>
      <c r="AY19" s="71">
        <f t="shared" si="9"/>
        <v>19692</v>
      </c>
      <c r="AZ19" s="71">
        <f t="shared" si="9"/>
        <v>23926</v>
      </c>
      <c r="BA19" s="71">
        <f t="shared" si="9"/>
        <v>27825</v>
      </c>
      <c r="BB19" s="71">
        <f t="shared" si="9"/>
        <v>24277</v>
      </c>
      <c r="BC19" s="71">
        <f t="shared" si="9"/>
        <v>31842</v>
      </c>
      <c r="BD19" s="71">
        <f t="shared" si="9"/>
        <v>29072</v>
      </c>
      <c r="BE19" s="71">
        <f t="shared" si="7"/>
        <v>20270</v>
      </c>
      <c r="BF19" s="71">
        <f t="shared" si="7"/>
        <v>22973</v>
      </c>
      <c r="BG19" s="71">
        <f t="shared" si="7"/>
        <v>24580</v>
      </c>
      <c r="BH19" s="71">
        <f t="shared" si="7"/>
        <v>27930</v>
      </c>
      <c r="BI19" s="71">
        <f t="shared" si="7"/>
        <v>24083</v>
      </c>
      <c r="BJ19" s="71">
        <f t="shared" si="7"/>
        <v>21391</v>
      </c>
      <c r="BK19" s="71">
        <f>BK14+BK15+BK16+BK17+BK18</f>
        <v>10984</v>
      </c>
      <c r="BL19" s="71">
        <f t="shared" si="7"/>
        <v>27986</v>
      </c>
      <c r="BM19" s="71">
        <f t="shared" si="7"/>
        <v>6292</v>
      </c>
      <c r="BN19" s="71">
        <f t="shared" si="7"/>
        <v>4408</v>
      </c>
      <c r="BO19" s="71">
        <f t="shared" ref="BO19:BV19" si="10">BO14+BO15+BO16+BO17+BO18</f>
        <v>13822</v>
      </c>
      <c r="BP19" s="71">
        <f t="shared" si="10"/>
        <v>8344</v>
      </c>
      <c r="BQ19" s="71">
        <f t="shared" si="10"/>
        <v>18242</v>
      </c>
      <c r="BR19" s="71">
        <f t="shared" si="10"/>
        <v>19875</v>
      </c>
      <c r="BS19" s="71">
        <f t="shared" si="10"/>
        <v>27635</v>
      </c>
      <c r="BT19" s="71">
        <f t="shared" si="10"/>
        <v>20369</v>
      </c>
      <c r="BU19" s="71">
        <f t="shared" si="10"/>
        <v>29182</v>
      </c>
      <c r="BV19" s="71">
        <f t="shared" si="10"/>
        <v>29581</v>
      </c>
      <c r="BW19" s="71">
        <f t="shared" ref="BW19:CN19" si="11">BW14+BW15+BW16+BW17+BW18</f>
        <v>16499</v>
      </c>
      <c r="BX19" s="71">
        <f t="shared" si="11"/>
        <v>10044</v>
      </c>
      <c r="BY19" s="71">
        <f t="shared" si="11"/>
        <v>14872</v>
      </c>
      <c r="BZ19" s="71">
        <f t="shared" si="11"/>
        <v>13891</v>
      </c>
      <c r="CA19" s="71">
        <f t="shared" si="11"/>
        <v>13228</v>
      </c>
      <c r="CB19" s="71">
        <f t="shared" si="11"/>
        <v>20949</v>
      </c>
      <c r="CC19" s="71">
        <f t="shared" si="11"/>
        <v>16874</v>
      </c>
      <c r="CD19" s="71">
        <f t="shared" si="11"/>
        <v>18341</v>
      </c>
      <c r="CE19" s="71">
        <f t="shared" si="11"/>
        <v>20230</v>
      </c>
      <c r="CF19" s="71">
        <f t="shared" si="11"/>
        <v>22245</v>
      </c>
      <c r="CG19" s="71">
        <f t="shared" si="11"/>
        <v>22773</v>
      </c>
      <c r="CH19" s="71">
        <f t="shared" si="11"/>
        <v>20437</v>
      </c>
      <c r="CI19" s="71">
        <f t="shared" si="11"/>
        <v>21366</v>
      </c>
      <c r="CJ19" s="71">
        <f>CJ14+CJ15+CJ16+CJ17+CJ18</f>
        <v>21710</v>
      </c>
      <c r="CK19" s="71">
        <f t="shared" si="11"/>
        <v>9159</v>
      </c>
      <c r="CL19" s="71">
        <f t="shared" si="11"/>
        <v>17353</v>
      </c>
      <c r="CM19" s="71">
        <f t="shared" si="11"/>
        <v>24195</v>
      </c>
      <c r="CN19" s="71">
        <f t="shared" si="11"/>
        <v>20623</v>
      </c>
      <c r="CO19" s="71">
        <f t="shared" ref="CO19:DE19" si="12">CO14+CO15+CO16+CO17+CO18</f>
        <v>25380</v>
      </c>
      <c r="CP19" s="71">
        <f t="shared" si="12"/>
        <v>12932</v>
      </c>
      <c r="CQ19" s="71">
        <f t="shared" si="12"/>
        <v>22671</v>
      </c>
      <c r="CR19" s="71">
        <f t="shared" si="12"/>
        <v>27528</v>
      </c>
      <c r="CS19" s="71">
        <f t="shared" si="12"/>
        <v>18964</v>
      </c>
      <c r="CT19" s="71">
        <f t="shared" si="12"/>
        <v>8993</v>
      </c>
      <c r="CU19" s="71">
        <f t="shared" si="12"/>
        <v>9194</v>
      </c>
      <c r="CV19" s="71">
        <f t="shared" si="12"/>
        <v>11904</v>
      </c>
      <c r="CW19" s="71">
        <f t="shared" si="12"/>
        <v>19970</v>
      </c>
      <c r="CX19" s="71">
        <f t="shared" si="12"/>
        <v>21762</v>
      </c>
      <c r="CY19" s="71">
        <f t="shared" si="12"/>
        <v>26312</v>
      </c>
      <c r="CZ19" s="71">
        <f t="shared" si="12"/>
        <v>21808</v>
      </c>
      <c r="DA19" s="71">
        <f t="shared" si="12"/>
        <v>27453</v>
      </c>
      <c r="DB19" s="71">
        <f t="shared" si="12"/>
        <v>26980</v>
      </c>
      <c r="DC19" s="71">
        <f t="shared" si="12"/>
        <v>23432</v>
      </c>
      <c r="DD19" s="71">
        <f t="shared" si="12"/>
        <v>28299</v>
      </c>
      <c r="DE19" s="71">
        <f t="shared" si="12"/>
        <v>23598</v>
      </c>
      <c r="DF19" s="71">
        <f t="shared" ref="DF19:DZ19" si="13">DF14+DF15+DF16+DF17+DF18</f>
        <v>23562</v>
      </c>
      <c r="DG19" s="71">
        <f t="shared" si="13"/>
        <v>24582</v>
      </c>
      <c r="DH19" s="71">
        <f t="shared" si="13"/>
        <v>24378</v>
      </c>
      <c r="DI19" s="71">
        <f t="shared" si="13"/>
        <v>26192</v>
      </c>
      <c r="DJ19" s="71">
        <f t="shared" si="13"/>
        <v>24370</v>
      </c>
      <c r="DK19" s="71">
        <f t="shared" si="13"/>
        <v>25147</v>
      </c>
      <c r="DL19" s="71">
        <f t="shared" si="13"/>
        <v>29384</v>
      </c>
      <c r="DM19" s="71">
        <f t="shared" si="13"/>
        <v>28241</v>
      </c>
      <c r="DN19" s="71">
        <f t="shared" si="13"/>
        <v>27138</v>
      </c>
      <c r="DO19" s="71">
        <f t="shared" si="13"/>
        <v>22075</v>
      </c>
      <c r="DP19" s="71">
        <f t="shared" si="13"/>
        <v>26656</v>
      </c>
      <c r="DQ19" s="71">
        <f t="shared" si="13"/>
        <v>30436</v>
      </c>
      <c r="DR19" s="71">
        <f t="shared" si="13"/>
        <v>36301</v>
      </c>
      <c r="DS19" s="71">
        <f t="shared" si="13"/>
        <v>34699</v>
      </c>
      <c r="DT19" s="71">
        <f t="shared" si="13"/>
        <v>64858</v>
      </c>
      <c r="DU19" s="71">
        <f t="shared" si="13"/>
        <v>33812</v>
      </c>
      <c r="DV19" s="71">
        <f t="shared" si="13"/>
        <v>25030</v>
      </c>
      <c r="DW19" s="71">
        <f t="shared" si="13"/>
        <v>29335</v>
      </c>
      <c r="DX19" s="71">
        <f t="shared" si="13"/>
        <v>26840</v>
      </c>
      <c r="DY19" s="71">
        <f t="shared" si="13"/>
        <v>19308</v>
      </c>
      <c r="DZ19" s="71">
        <f t="shared" si="13"/>
        <v>4193</v>
      </c>
      <c r="EA19" s="71">
        <f ca="1">SUM(OFFSET(EA19,0,-1,):OFFSET(EA19,0,-12))</f>
        <v>353543</v>
      </c>
    </row>
    <row r="20" spans="1:132" ht="4.5" customHeight="1" thickBot="1" x14ac:dyDescent="0.25">
      <c r="A20" s="108"/>
      <c r="B20" s="133"/>
      <c r="C20" s="156"/>
      <c r="D20" s="156"/>
      <c r="E20" s="156"/>
      <c r="F20" s="156"/>
      <c r="G20" s="156"/>
      <c r="H20" s="156"/>
      <c r="I20" s="156"/>
      <c r="J20" s="157"/>
      <c r="K20" s="157"/>
      <c r="L20" s="157"/>
      <c r="M20" s="157"/>
      <c r="N20" s="157"/>
      <c r="O20" s="156"/>
      <c r="P20" s="157"/>
      <c r="Q20" s="157"/>
      <c r="R20" s="157"/>
      <c r="S20" s="157"/>
      <c r="T20" s="157"/>
      <c r="U20" s="156"/>
      <c r="V20" s="157"/>
      <c r="W20" s="157"/>
      <c r="X20" s="157"/>
      <c r="Y20" s="157"/>
      <c r="Z20" s="157"/>
      <c r="AA20" s="156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7"/>
      <c r="BK20" s="157"/>
      <c r="BL20" s="157"/>
      <c r="BM20" s="157"/>
      <c r="BN20" s="157"/>
      <c r="BO20" s="157"/>
      <c r="BP20" s="157"/>
      <c r="BQ20" s="157"/>
      <c r="BR20" s="157"/>
      <c r="BS20" s="157"/>
      <c r="BT20" s="157"/>
      <c r="BU20" s="157"/>
      <c r="BV20" s="157"/>
      <c r="BW20" s="157"/>
      <c r="BX20" s="157"/>
      <c r="BY20" s="157"/>
      <c r="BZ20" s="157"/>
      <c r="CA20" s="157"/>
      <c r="CB20" s="157"/>
      <c r="CC20" s="157"/>
      <c r="CD20" s="157"/>
      <c r="CE20" s="157"/>
      <c r="CF20" s="157"/>
      <c r="CG20" s="157"/>
      <c r="CH20" s="157"/>
      <c r="CI20" s="157"/>
      <c r="CJ20" s="157"/>
      <c r="CK20" s="157"/>
      <c r="CL20" s="157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C20" s="157"/>
      <c r="DD20" s="157"/>
      <c r="DE20" s="157"/>
      <c r="DF20" s="157"/>
      <c r="DG20" s="157"/>
      <c r="DH20" s="157"/>
      <c r="DI20" s="157"/>
      <c r="DJ20" s="157"/>
      <c r="DK20" s="157"/>
      <c r="DL20" s="157"/>
      <c r="DM20" s="340"/>
      <c r="DN20" s="340"/>
      <c r="DO20" s="359"/>
      <c r="DP20" s="359"/>
      <c r="DQ20" s="359"/>
      <c r="DR20" s="359"/>
      <c r="DS20" s="359"/>
      <c r="DT20" s="359"/>
      <c r="DU20" s="359"/>
      <c r="DV20" s="359"/>
      <c r="DW20" s="359"/>
      <c r="DX20" s="359"/>
      <c r="DY20" s="359"/>
      <c r="DZ20" s="359"/>
      <c r="EA20" s="155"/>
    </row>
    <row r="21" spans="1:132" ht="20.100000000000001" customHeight="1" outlineLevel="1" thickBot="1" x14ac:dyDescent="0.25">
      <c r="A21" s="221" t="s">
        <v>37</v>
      </c>
      <c r="B21" s="58" t="s">
        <v>14</v>
      </c>
      <c r="C21" s="45">
        <v>5258</v>
      </c>
      <c r="D21" s="45">
        <v>5454</v>
      </c>
      <c r="E21" s="45">
        <v>5696</v>
      </c>
      <c r="F21" s="45">
        <v>5049</v>
      </c>
      <c r="G21" s="45">
        <v>5124</v>
      </c>
      <c r="H21" s="45">
        <v>6545</v>
      </c>
      <c r="I21" s="45">
        <v>4093</v>
      </c>
      <c r="J21" s="46">
        <v>3277</v>
      </c>
      <c r="K21" s="46">
        <v>5505</v>
      </c>
      <c r="L21" s="46">
        <v>6553</v>
      </c>
      <c r="M21" s="46">
        <v>7115</v>
      </c>
      <c r="N21" s="46">
        <v>5382</v>
      </c>
      <c r="O21" s="45">
        <v>3229</v>
      </c>
      <c r="P21" s="46">
        <v>2373</v>
      </c>
      <c r="Q21" s="46">
        <v>1462</v>
      </c>
      <c r="R21" s="46">
        <v>1432</v>
      </c>
      <c r="S21" s="46">
        <v>2107</v>
      </c>
      <c r="T21" s="46">
        <v>4959</v>
      </c>
      <c r="U21" s="45">
        <v>3596</v>
      </c>
      <c r="V21" s="46">
        <v>5001</v>
      </c>
      <c r="W21" s="46">
        <v>1301</v>
      </c>
      <c r="X21" s="46">
        <v>4104</v>
      </c>
      <c r="Y21" s="46">
        <v>1658</v>
      </c>
      <c r="Z21" s="46">
        <v>4022</v>
      </c>
      <c r="AA21" s="45">
        <v>2473</v>
      </c>
      <c r="AB21" s="46">
        <v>2660</v>
      </c>
      <c r="AC21" s="46">
        <v>3641</v>
      </c>
      <c r="AD21" s="46">
        <v>3171</v>
      </c>
      <c r="AE21" s="46">
        <v>1423</v>
      </c>
      <c r="AF21" s="46">
        <v>5554</v>
      </c>
      <c r="AG21" s="46">
        <v>3917</v>
      </c>
      <c r="AH21" s="46">
        <v>1107</v>
      </c>
      <c r="AI21" s="46">
        <v>3350</v>
      </c>
      <c r="AJ21" s="46">
        <v>5149</v>
      </c>
      <c r="AK21" s="46">
        <v>4693</v>
      </c>
      <c r="AL21" s="46">
        <v>2223</v>
      </c>
      <c r="AM21" s="46">
        <v>7768</v>
      </c>
      <c r="AN21" s="46">
        <v>2542</v>
      </c>
      <c r="AO21" s="46">
        <v>2467</v>
      </c>
      <c r="AP21" s="46">
        <v>3750</v>
      </c>
      <c r="AQ21" s="46">
        <v>6463</v>
      </c>
      <c r="AR21" s="46">
        <v>3999</v>
      </c>
      <c r="AS21" s="46">
        <v>4359</v>
      </c>
      <c r="AT21" s="46">
        <v>2445</v>
      </c>
      <c r="AU21" s="46">
        <v>2590</v>
      </c>
      <c r="AV21" s="46">
        <v>3307</v>
      </c>
      <c r="AW21" s="46">
        <v>2840</v>
      </c>
      <c r="AX21" s="46">
        <v>2168</v>
      </c>
      <c r="AY21" s="46">
        <v>3302</v>
      </c>
      <c r="AZ21" s="46">
        <v>2854</v>
      </c>
      <c r="BA21" s="46">
        <v>2977</v>
      </c>
      <c r="BB21" s="46">
        <v>2849</v>
      </c>
      <c r="BC21" s="46">
        <v>3369</v>
      </c>
      <c r="BD21" s="46">
        <v>2052</v>
      </c>
      <c r="BE21" s="46">
        <v>1355</v>
      </c>
      <c r="BF21" s="46">
        <v>1227</v>
      </c>
      <c r="BG21" s="46">
        <v>1222</v>
      </c>
      <c r="BH21" s="46">
        <v>6233</v>
      </c>
      <c r="BI21" s="46">
        <v>1716</v>
      </c>
      <c r="BJ21" s="46">
        <v>1044</v>
      </c>
      <c r="BK21" s="46">
        <v>1233</v>
      </c>
      <c r="BL21" s="46">
        <v>1719</v>
      </c>
      <c r="BM21" s="46">
        <v>1606</v>
      </c>
      <c r="BN21" s="46">
        <v>796</v>
      </c>
      <c r="BO21" s="46">
        <v>1815</v>
      </c>
      <c r="BP21" s="46">
        <v>1006</v>
      </c>
      <c r="BQ21" s="46">
        <v>967</v>
      </c>
      <c r="BR21" s="46">
        <v>3430</v>
      </c>
      <c r="BS21" s="46">
        <v>1045</v>
      </c>
      <c r="BT21" s="46">
        <v>4732</v>
      </c>
      <c r="BU21" s="46">
        <v>1425</v>
      </c>
      <c r="BV21" s="46">
        <v>2486</v>
      </c>
      <c r="BW21" s="46">
        <v>2526</v>
      </c>
      <c r="BX21" s="46">
        <v>1782</v>
      </c>
      <c r="BY21" s="46">
        <v>1615</v>
      </c>
      <c r="BZ21" s="46">
        <v>4652</v>
      </c>
      <c r="CA21" s="46">
        <v>1998</v>
      </c>
      <c r="CB21" s="46">
        <v>1175</v>
      </c>
      <c r="CC21" s="46">
        <v>2288</v>
      </c>
      <c r="CD21" s="46">
        <v>1223</v>
      </c>
      <c r="CE21" s="46">
        <v>2239</v>
      </c>
      <c r="CF21" s="46">
        <v>6810</v>
      </c>
      <c r="CG21" s="46">
        <v>3621</v>
      </c>
      <c r="CH21" s="46">
        <v>1879</v>
      </c>
      <c r="CI21" s="46">
        <v>1650</v>
      </c>
      <c r="CJ21" s="46">
        <v>1514</v>
      </c>
      <c r="CK21" s="46">
        <v>2092</v>
      </c>
      <c r="CL21" s="46">
        <v>2857</v>
      </c>
      <c r="CM21" s="46">
        <v>708</v>
      </c>
      <c r="CN21" s="46">
        <v>1932</v>
      </c>
      <c r="CO21" s="46">
        <v>630</v>
      </c>
      <c r="CP21" s="46">
        <v>1745</v>
      </c>
      <c r="CQ21" s="46">
        <v>1899</v>
      </c>
      <c r="CR21" s="46">
        <v>6030</v>
      </c>
      <c r="CS21" s="46">
        <v>2658</v>
      </c>
      <c r="CT21" s="46">
        <v>3725</v>
      </c>
      <c r="CU21" s="46">
        <v>2207</v>
      </c>
      <c r="CV21" s="46">
        <v>2102</v>
      </c>
      <c r="CW21" s="46">
        <v>4532</v>
      </c>
      <c r="CX21" s="46">
        <v>3123</v>
      </c>
      <c r="CY21" s="46">
        <v>3510</v>
      </c>
      <c r="CZ21" s="46">
        <v>5454</v>
      </c>
      <c r="DA21" s="46">
        <v>1048</v>
      </c>
      <c r="DB21" s="46">
        <v>1915</v>
      </c>
      <c r="DC21" s="46">
        <v>2849</v>
      </c>
      <c r="DD21" s="46">
        <v>10304</v>
      </c>
      <c r="DE21" s="46">
        <v>2320</v>
      </c>
      <c r="DF21" s="46">
        <v>3469</v>
      </c>
      <c r="DG21" s="46">
        <v>1242</v>
      </c>
      <c r="DH21" s="46">
        <v>1187</v>
      </c>
      <c r="DI21" s="46">
        <v>3563</v>
      </c>
      <c r="DJ21" s="46">
        <v>2042</v>
      </c>
      <c r="DK21" s="46">
        <v>1460</v>
      </c>
      <c r="DL21" s="46">
        <v>2748</v>
      </c>
      <c r="DM21" s="46">
        <v>951</v>
      </c>
      <c r="DN21" s="349">
        <v>1945</v>
      </c>
      <c r="DO21" s="349">
        <v>1200</v>
      </c>
      <c r="DP21" s="349">
        <v>18594</v>
      </c>
      <c r="DQ21" s="349">
        <v>4804</v>
      </c>
      <c r="DR21" s="349">
        <v>4024</v>
      </c>
      <c r="DS21" s="349">
        <v>1795</v>
      </c>
      <c r="DT21" s="349">
        <v>3513</v>
      </c>
      <c r="DU21" s="349">
        <v>4700</v>
      </c>
      <c r="DV21" s="349">
        <v>3430</v>
      </c>
      <c r="DW21" s="349">
        <v>3221</v>
      </c>
      <c r="DX21" s="349">
        <v>1153</v>
      </c>
      <c r="DY21" s="349">
        <v>0</v>
      </c>
      <c r="DZ21" s="349">
        <v>296</v>
      </c>
      <c r="EA21" s="59">
        <f ca="1">SUM(OFFSET(EA21,0,-1,):OFFSET(EA21,0,-12))</f>
        <v>46730</v>
      </c>
    </row>
    <row r="22" spans="1:132" ht="15" outlineLevel="1" x14ac:dyDescent="0.2">
      <c r="A22" s="110"/>
      <c r="B22" s="58" t="s">
        <v>15</v>
      </c>
      <c r="C22" s="45">
        <v>90</v>
      </c>
      <c r="D22" s="45">
        <v>176</v>
      </c>
      <c r="E22" s="45">
        <v>764</v>
      </c>
      <c r="F22" s="45">
        <v>92</v>
      </c>
      <c r="G22" s="45">
        <v>128</v>
      </c>
      <c r="H22" s="45">
        <v>786</v>
      </c>
      <c r="I22" s="45">
        <v>1436</v>
      </c>
      <c r="J22" s="46">
        <v>275</v>
      </c>
      <c r="K22" s="46">
        <v>292</v>
      </c>
      <c r="L22" s="46">
        <v>226</v>
      </c>
      <c r="M22" s="46">
        <v>456</v>
      </c>
      <c r="N22" s="46">
        <v>0</v>
      </c>
      <c r="O22" s="45">
        <v>376</v>
      </c>
      <c r="P22" s="46">
        <v>324</v>
      </c>
      <c r="Q22" s="46">
        <v>10</v>
      </c>
      <c r="R22" s="46">
        <v>0</v>
      </c>
      <c r="S22" s="46">
        <v>34</v>
      </c>
      <c r="T22" s="46">
        <v>953</v>
      </c>
      <c r="U22" s="45">
        <v>798</v>
      </c>
      <c r="V22" s="46">
        <v>686</v>
      </c>
      <c r="W22" s="46">
        <v>0</v>
      </c>
      <c r="X22" s="46">
        <v>384</v>
      </c>
      <c r="Y22" s="46">
        <v>331</v>
      </c>
      <c r="Z22" s="46">
        <v>0</v>
      </c>
      <c r="AA22" s="45">
        <v>1152</v>
      </c>
      <c r="AB22" s="46">
        <v>550</v>
      </c>
      <c r="AC22" s="46">
        <v>564</v>
      </c>
      <c r="AD22" s="46">
        <v>60</v>
      </c>
      <c r="AE22" s="46">
        <v>0</v>
      </c>
      <c r="AF22" s="46">
        <v>1134</v>
      </c>
      <c r="AG22" s="46">
        <v>409</v>
      </c>
      <c r="AH22" s="46">
        <v>1212</v>
      </c>
      <c r="AI22" s="46">
        <v>458</v>
      </c>
      <c r="AJ22" s="46">
        <v>151</v>
      </c>
      <c r="AK22" s="46">
        <v>425</v>
      </c>
      <c r="AL22" s="46">
        <v>30</v>
      </c>
      <c r="AM22" s="46">
        <v>216</v>
      </c>
      <c r="AN22" s="46">
        <v>348</v>
      </c>
      <c r="AO22" s="46">
        <v>0</v>
      </c>
      <c r="AP22" s="46">
        <v>101</v>
      </c>
      <c r="AQ22" s="46">
        <v>136</v>
      </c>
      <c r="AR22" s="46">
        <v>992</v>
      </c>
      <c r="AS22" s="46">
        <v>507</v>
      </c>
      <c r="AT22" s="46">
        <v>481</v>
      </c>
      <c r="AU22" s="46">
        <v>180</v>
      </c>
      <c r="AV22" s="46">
        <v>42</v>
      </c>
      <c r="AW22" s="46">
        <v>96</v>
      </c>
      <c r="AX22" s="46">
        <v>324</v>
      </c>
      <c r="AY22" s="46">
        <v>206</v>
      </c>
      <c r="AZ22" s="46">
        <v>0</v>
      </c>
      <c r="BA22" s="46">
        <v>150</v>
      </c>
      <c r="BB22" s="46">
        <v>150</v>
      </c>
      <c r="BC22" s="46">
        <v>14</v>
      </c>
      <c r="BD22" s="46">
        <v>384</v>
      </c>
      <c r="BE22" s="46">
        <v>426</v>
      </c>
      <c r="BF22" s="46">
        <v>648</v>
      </c>
      <c r="BG22" s="46">
        <v>768</v>
      </c>
      <c r="BH22" s="46">
        <v>54</v>
      </c>
      <c r="BI22" s="46">
        <v>30</v>
      </c>
      <c r="BJ22" s="46">
        <v>216</v>
      </c>
      <c r="BK22" s="46">
        <v>56</v>
      </c>
      <c r="BL22" s="46">
        <v>208</v>
      </c>
      <c r="BM22" s="46">
        <v>44</v>
      </c>
      <c r="BN22" s="46">
        <v>0</v>
      </c>
      <c r="BO22" s="46">
        <v>0</v>
      </c>
      <c r="BP22" s="46">
        <v>120</v>
      </c>
      <c r="BQ22" s="46">
        <v>0</v>
      </c>
      <c r="BR22" s="46">
        <v>30</v>
      </c>
      <c r="BS22" s="46">
        <v>496</v>
      </c>
      <c r="BT22" s="46">
        <v>138</v>
      </c>
      <c r="BU22" s="46">
        <v>0</v>
      </c>
      <c r="BV22" s="46">
        <v>0</v>
      </c>
      <c r="BW22" s="46">
        <v>0</v>
      </c>
      <c r="BX22" s="46">
        <v>0</v>
      </c>
      <c r="BY22" s="46">
        <v>120</v>
      </c>
      <c r="BZ22" s="46">
        <v>60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75</v>
      </c>
      <c r="CG22" s="46">
        <v>0</v>
      </c>
      <c r="CH22" s="46">
        <v>26</v>
      </c>
      <c r="CI22" s="46">
        <v>60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870</v>
      </c>
      <c r="CP22" s="46">
        <v>0</v>
      </c>
      <c r="CQ22" s="46">
        <v>216</v>
      </c>
      <c r="CR22" s="46">
        <v>0</v>
      </c>
      <c r="CS22" s="46">
        <v>75</v>
      </c>
      <c r="CT22" s="46">
        <v>240</v>
      </c>
      <c r="CU22" s="46">
        <v>78</v>
      </c>
      <c r="CV22" s="46">
        <v>311</v>
      </c>
      <c r="CW22" s="46">
        <v>18</v>
      </c>
      <c r="CX22" s="46">
        <v>0</v>
      </c>
      <c r="CY22" s="46">
        <v>0</v>
      </c>
      <c r="CZ22" s="46">
        <v>670</v>
      </c>
      <c r="DA22" s="46">
        <v>0</v>
      </c>
      <c r="DB22" s="46">
        <v>330</v>
      </c>
      <c r="DC22" s="46">
        <v>756</v>
      </c>
      <c r="DD22" s="46">
        <v>27</v>
      </c>
      <c r="DE22" s="46">
        <v>0</v>
      </c>
      <c r="DF22" s="46">
        <v>108</v>
      </c>
      <c r="DG22" s="46">
        <v>0</v>
      </c>
      <c r="DH22" s="46">
        <v>0</v>
      </c>
      <c r="DI22" s="46">
        <v>0</v>
      </c>
      <c r="DJ22" s="46">
        <v>47</v>
      </c>
      <c r="DK22" s="46">
        <v>80</v>
      </c>
      <c r="DL22" s="46">
        <v>396</v>
      </c>
      <c r="DM22" s="46">
        <v>576</v>
      </c>
      <c r="DN22" s="349">
        <v>648</v>
      </c>
      <c r="DO22" s="349">
        <v>540</v>
      </c>
      <c r="DP22" s="349">
        <v>90</v>
      </c>
      <c r="DQ22" s="349">
        <v>378</v>
      </c>
      <c r="DR22" s="349">
        <v>21</v>
      </c>
      <c r="DS22" s="349">
        <v>150</v>
      </c>
      <c r="DT22" s="349">
        <v>135</v>
      </c>
      <c r="DU22" s="349">
        <v>87</v>
      </c>
      <c r="DV22" s="349">
        <v>0</v>
      </c>
      <c r="DW22" s="349">
        <v>27</v>
      </c>
      <c r="DX22" s="349">
        <v>0</v>
      </c>
      <c r="DY22" s="349">
        <v>0</v>
      </c>
      <c r="DZ22" s="349">
        <v>180</v>
      </c>
      <c r="EA22" s="59">
        <f ca="1">SUM(OFFSET(EA22,0,-1,):OFFSET(EA22,0,-12))</f>
        <v>1608</v>
      </c>
    </row>
    <row r="23" spans="1:132" ht="15" outlineLevel="1" x14ac:dyDescent="0.2">
      <c r="A23" s="108"/>
      <c r="B23" s="60" t="s">
        <v>27</v>
      </c>
      <c r="C23" s="45">
        <v>513</v>
      </c>
      <c r="D23" s="45">
        <v>123</v>
      </c>
      <c r="E23" s="45">
        <v>4505</v>
      </c>
      <c r="F23" s="45">
        <v>1833</v>
      </c>
      <c r="G23" s="45">
        <v>992</v>
      </c>
      <c r="H23" s="45">
        <v>286</v>
      </c>
      <c r="I23" s="45">
        <v>3232</v>
      </c>
      <c r="J23" s="46">
        <v>2927</v>
      </c>
      <c r="K23" s="46">
        <v>899</v>
      </c>
      <c r="L23" s="46">
        <v>662</v>
      </c>
      <c r="M23" s="46">
        <v>360</v>
      </c>
      <c r="N23" s="46">
        <v>1929</v>
      </c>
      <c r="O23" s="45">
        <v>1900</v>
      </c>
      <c r="P23" s="46">
        <v>2200</v>
      </c>
      <c r="Q23" s="46">
        <v>1386</v>
      </c>
      <c r="R23" s="46">
        <v>1596</v>
      </c>
      <c r="S23" s="46">
        <v>1492</v>
      </c>
      <c r="T23" s="46">
        <v>223</v>
      </c>
      <c r="U23" s="45">
        <v>628</v>
      </c>
      <c r="V23" s="46">
        <v>828</v>
      </c>
      <c r="W23" s="46">
        <v>945</v>
      </c>
      <c r="X23" s="46">
        <v>696</v>
      </c>
      <c r="Y23" s="46">
        <v>558</v>
      </c>
      <c r="Z23" s="46">
        <v>1611</v>
      </c>
      <c r="AA23" s="45">
        <v>1123</v>
      </c>
      <c r="AB23" s="46">
        <v>1664</v>
      </c>
      <c r="AC23" s="46">
        <v>3876</v>
      </c>
      <c r="AD23" s="46">
        <v>1214</v>
      </c>
      <c r="AE23" s="46">
        <v>216</v>
      </c>
      <c r="AF23" s="46">
        <v>360</v>
      </c>
      <c r="AG23" s="46">
        <v>468</v>
      </c>
      <c r="AH23" s="46">
        <v>1264</v>
      </c>
      <c r="AI23" s="46">
        <v>1672</v>
      </c>
      <c r="AJ23" s="46">
        <v>402</v>
      </c>
      <c r="AK23" s="46">
        <v>1368</v>
      </c>
      <c r="AL23" s="46">
        <v>3882</v>
      </c>
      <c r="AM23" s="46">
        <v>5524</v>
      </c>
      <c r="AN23" s="46">
        <v>900</v>
      </c>
      <c r="AO23" s="46">
        <v>1905</v>
      </c>
      <c r="AP23" s="46">
        <v>2330</v>
      </c>
      <c r="AQ23" s="46">
        <v>889</v>
      </c>
      <c r="AR23" s="46">
        <v>795</v>
      </c>
      <c r="AS23" s="46">
        <v>1416</v>
      </c>
      <c r="AT23" s="46">
        <v>1050</v>
      </c>
      <c r="AU23" s="46">
        <v>4497</v>
      </c>
      <c r="AV23" s="46">
        <v>2074</v>
      </c>
      <c r="AW23" s="46">
        <v>5830</v>
      </c>
      <c r="AX23" s="46">
        <v>6558</v>
      </c>
      <c r="AY23" s="46">
        <v>1410</v>
      </c>
      <c r="AZ23" s="46">
        <v>2897</v>
      </c>
      <c r="BA23" s="46">
        <v>1414</v>
      </c>
      <c r="BB23" s="46">
        <v>2100</v>
      </c>
      <c r="BC23" s="46">
        <v>410</v>
      </c>
      <c r="BD23" s="46">
        <v>879</v>
      </c>
      <c r="BE23" s="46">
        <v>1506</v>
      </c>
      <c r="BF23" s="46">
        <v>360</v>
      </c>
      <c r="BG23" s="46">
        <v>120</v>
      </c>
      <c r="BH23" s="46">
        <v>883</v>
      </c>
      <c r="BI23" s="46">
        <v>1449</v>
      </c>
      <c r="BJ23" s="46">
        <v>126</v>
      </c>
      <c r="BK23" s="46">
        <v>190</v>
      </c>
      <c r="BL23" s="46">
        <v>262</v>
      </c>
      <c r="BM23" s="46">
        <v>464</v>
      </c>
      <c r="BN23" s="46">
        <v>260</v>
      </c>
      <c r="BO23" s="46">
        <v>122</v>
      </c>
      <c r="BP23" s="46">
        <v>368</v>
      </c>
      <c r="BQ23" s="46">
        <v>76</v>
      </c>
      <c r="BR23" s="46">
        <v>892</v>
      </c>
      <c r="BS23" s="46">
        <v>1374</v>
      </c>
      <c r="BT23" s="46">
        <v>1608</v>
      </c>
      <c r="BU23" s="46">
        <v>892</v>
      </c>
      <c r="BV23" s="46">
        <v>32</v>
      </c>
      <c r="BW23" s="46">
        <v>0</v>
      </c>
      <c r="BX23" s="46">
        <v>62</v>
      </c>
      <c r="BY23" s="46">
        <v>800</v>
      </c>
      <c r="BZ23" s="46">
        <v>325</v>
      </c>
      <c r="CA23" s="46">
        <v>0</v>
      </c>
      <c r="CB23" s="46">
        <v>182</v>
      </c>
      <c r="CC23" s="46">
        <v>764</v>
      </c>
      <c r="CD23" s="46">
        <v>1280</v>
      </c>
      <c r="CE23" s="46">
        <v>324</v>
      </c>
      <c r="CF23" s="46">
        <v>332</v>
      </c>
      <c r="CG23" s="46">
        <v>472</v>
      </c>
      <c r="CH23" s="46">
        <v>540</v>
      </c>
      <c r="CI23" s="46">
        <v>10</v>
      </c>
      <c r="CJ23" s="46">
        <v>418</v>
      </c>
      <c r="CK23" s="46">
        <v>376</v>
      </c>
      <c r="CL23" s="46">
        <v>293</v>
      </c>
      <c r="CM23" s="46">
        <v>699</v>
      </c>
      <c r="CN23" s="46">
        <v>252</v>
      </c>
      <c r="CO23" s="46">
        <v>74</v>
      </c>
      <c r="CP23" s="46">
        <v>384</v>
      </c>
      <c r="CQ23" s="46">
        <v>196</v>
      </c>
      <c r="CR23" s="46">
        <v>216</v>
      </c>
      <c r="CS23" s="46">
        <v>108</v>
      </c>
      <c r="CT23" s="46">
        <v>476</v>
      </c>
      <c r="CU23" s="46">
        <v>307</v>
      </c>
      <c r="CV23" s="46">
        <v>252</v>
      </c>
      <c r="CW23" s="46">
        <v>712</v>
      </c>
      <c r="CX23" s="46">
        <v>496</v>
      </c>
      <c r="CY23" s="46">
        <v>294</v>
      </c>
      <c r="CZ23" s="46">
        <v>14</v>
      </c>
      <c r="DA23" s="46">
        <v>68</v>
      </c>
      <c r="DB23" s="46">
        <v>394</v>
      </c>
      <c r="DC23" s="46">
        <v>68</v>
      </c>
      <c r="DD23" s="46">
        <v>44</v>
      </c>
      <c r="DE23" s="46">
        <v>0</v>
      </c>
      <c r="DF23" s="46">
        <v>164</v>
      </c>
      <c r="DG23" s="46">
        <v>0</v>
      </c>
      <c r="DH23" s="46">
        <v>0</v>
      </c>
      <c r="DI23" s="46">
        <v>0</v>
      </c>
      <c r="DJ23" s="46">
        <v>216</v>
      </c>
      <c r="DK23" s="46">
        <v>556</v>
      </c>
      <c r="DL23" s="46">
        <v>40</v>
      </c>
      <c r="DM23" s="46">
        <v>0</v>
      </c>
      <c r="DN23" s="349">
        <v>45</v>
      </c>
      <c r="DO23" s="349">
        <v>45</v>
      </c>
      <c r="DP23" s="349">
        <v>0</v>
      </c>
      <c r="DQ23" s="349">
        <v>0</v>
      </c>
      <c r="DR23" s="349">
        <v>0</v>
      </c>
      <c r="DS23" s="349">
        <v>648</v>
      </c>
      <c r="DT23" s="349">
        <v>0</v>
      </c>
      <c r="DU23" s="349">
        <v>0</v>
      </c>
      <c r="DV23" s="349">
        <v>0</v>
      </c>
      <c r="DW23" s="349">
        <v>0</v>
      </c>
      <c r="DX23" s="349">
        <v>0</v>
      </c>
      <c r="DY23" s="349">
        <v>0</v>
      </c>
      <c r="DZ23" s="349">
        <v>0</v>
      </c>
      <c r="EA23" s="59">
        <f ca="1">SUM(OFFSET(EA23,0,-1,):OFFSET(EA23,0,-12))</f>
        <v>693</v>
      </c>
    </row>
    <row r="24" spans="1:132" ht="15" outlineLevel="1" x14ac:dyDescent="0.2">
      <c r="A24" s="108"/>
      <c r="B24" s="60" t="s">
        <v>28</v>
      </c>
      <c r="C24" s="45">
        <v>648</v>
      </c>
      <c r="D24" s="45">
        <v>180</v>
      </c>
      <c r="E24" s="45">
        <v>2376</v>
      </c>
      <c r="F24" s="45">
        <v>324</v>
      </c>
      <c r="G24" s="45">
        <v>0</v>
      </c>
      <c r="H24" s="45">
        <v>324</v>
      </c>
      <c r="I24" s="45">
        <v>216</v>
      </c>
      <c r="J24" s="46">
        <v>4783</v>
      </c>
      <c r="K24" s="46">
        <v>0</v>
      </c>
      <c r="L24" s="46">
        <v>1512</v>
      </c>
      <c r="M24" s="46">
        <v>432</v>
      </c>
      <c r="N24" s="46">
        <v>0</v>
      </c>
      <c r="O24" s="45">
        <v>2484</v>
      </c>
      <c r="P24" s="46">
        <v>756</v>
      </c>
      <c r="Q24" s="46">
        <v>648</v>
      </c>
      <c r="R24" s="46">
        <v>80</v>
      </c>
      <c r="S24" s="46">
        <v>1296</v>
      </c>
      <c r="T24" s="46">
        <v>0</v>
      </c>
      <c r="U24" s="45">
        <v>0</v>
      </c>
      <c r="V24" s="46">
        <v>4428</v>
      </c>
      <c r="W24" s="46">
        <v>648</v>
      </c>
      <c r="X24" s="46">
        <v>648</v>
      </c>
      <c r="Y24" s="46">
        <v>0</v>
      </c>
      <c r="Z24" s="46">
        <v>2484</v>
      </c>
      <c r="AA24" s="45">
        <v>2529</v>
      </c>
      <c r="AB24" s="46">
        <v>0</v>
      </c>
      <c r="AC24" s="46">
        <v>216</v>
      </c>
      <c r="AD24" s="46">
        <v>864</v>
      </c>
      <c r="AE24" s="46">
        <v>432</v>
      </c>
      <c r="AF24" s="46">
        <v>0</v>
      </c>
      <c r="AG24" s="46">
        <v>432</v>
      </c>
      <c r="AH24" s="46">
        <v>864</v>
      </c>
      <c r="AI24" s="46">
        <v>648</v>
      </c>
      <c r="AJ24" s="46">
        <v>648</v>
      </c>
      <c r="AK24" s="46">
        <v>432</v>
      </c>
      <c r="AL24" s="46">
        <v>4656</v>
      </c>
      <c r="AM24" s="46">
        <v>216</v>
      </c>
      <c r="AN24" s="46">
        <v>432</v>
      </c>
      <c r="AO24" s="46">
        <v>0</v>
      </c>
      <c r="AP24" s="46">
        <v>0</v>
      </c>
      <c r="AQ24" s="46">
        <v>0</v>
      </c>
      <c r="AR24" s="46">
        <v>0</v>
      </c>
      <c r="AS24" s="46">
        <v>0</v>
      </c>
      <c r="AT24" s="46">
        <v>0</v>
      </c>
      <c r="AU24" s="46">
        <v>108</v>
      </c>
      <c r="AV24" s="46">
        <v>0</v>
      </c>
      <c r="AW24" s="46">
        <v>0</v>
      </c>
      <c r="AX24" s="46">
        <v>0</v>
      </c>
      <c r="AY24" s="46">
        <v>0</v>
      </c>
      <c r="AZ24" s="46">
        <v>0</v>
      </c>
      <c r="BA24" s="46">
        <v>120</v>
      </c>
      <c r="BB24" s="46">
        <v>4332</v>
      </c>
      <c r="BC24" s="46">
        <v>216</v>
      </c>
      <c r="BD24" s="46">
        <v>108</v>
      </c>
      <c r="BE24" s="46">
        <v>0</v>
      </c>
      <c r="BF24" s="46">
        <v>0</v>
      </c>
      <c r="BG24" s="46">
        <v>216</v>
      </c>
      <c r="BH24" s="46">
        <v>2484</v>
      </c>
      <c r="BI24" s="46">
        <v>0</v>
      </c>
      <c r="BJ24" s="46">
        <v>216</v>
      </c>
      <c r="BK24" s="46">
        <v>216</v>
      </c>
      <c r="BL24" s="46">
        <v>4224</v>
      </c>
      <c r="BM24" s="46">
        <v>0</v>
      </c>
      <c r="BN24" s="46">
        <v>0</v>
      </c>
      <c r="BO24" s="46">
        <v>0</v>
      </c>
      <c r="BP24" s="46">
        <v>0</v>
      </c>
      <c r="BQ24" s="46">
        <v>432</v>
      </c>
      <c r="BR24" s="46">
        <v>1200</v>
      </c>
      <c r="BS24" s="46">
        <v>0</v>
      </c>
      <c r="BT24" s="46">
        <v>432</v>
      </c>
      <c r="BU24" s="46">
        <v>0</v>
      </c>
      <c r="BV24" s="46">
        <v>0</v>
      </c>
      <c r="BW24" s="46">
        <v>0</v>
      </c>
      <c r="BX24" s="46">
        <v>0</v>
      </c>
      <c r="BY24" s="46">
        <v>216</v>
      </c>
      <c r="BZ24" s="46">
        <v>0</v>
      </c>
      <c r="CA24" s="46">
        <v>0</v>
      </c>
      <c r="CB24" s="46">
        <v>0</v>
      </c>
      <c r="CC24" s="46">
        <v>0</v>
      </c>
      <c r="CD24" s="46">
        <v>108</v>
      </c>
      <c r="CE24" s="46">
        <v>108</v>
      </c>
      <c r="CF24" s="46">
        <v>0</v>
      </c>
      <c r="CG24" s="46">
        <v>0</v>
      </c>
      <c r="CH24" s="46">
        <v>1728</v>
      </c>
      <c r="CI24" s="46">
        <v>324</v>
      </c>
      <c r="CJ24" s="46">
        <v>0</v>
      </c>
      <c r="CK24" s="46">
        <v>0</v>
      </c>
      <c r="CL24" s="46">
        <v>432</v>
      </c>
      <c r="CM24" s="46">
        <v>0</v>
      </c>
      <c r="CN24" s="46">
        <v>0</v>
      </c>
      <c r="CO24" s="46">
        <v>0</v>
      </c>
      <c r="CP24" s="46">
        <v>432</v>
      </c>
      <c r="CQ24" s="46">
        <v>648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432</v>
      </c>
      <c r="CX24" s="46">
        <v>432</v>
      </c>
      <c r="CY24" s="46">
        <v>0</v>
      </c>
      <c r="CZ24" s="46">
        <v>0</v>
      </c>
      <c r="DA24" s="46">
        <v>0</v>
      </c>
      <c r="DB24" s="46">
        <v>216</v>
      </c>
      <c r="DC24" s="46">
        <v>0</v>
      </c>
      <c r="DD24" s="46">
        <v>216</v>
      </c>
      <c r="DE24" s="46">
        <v>0</v>
      </c>
      <c r="DF24" s="46">
        <v>0</v>
      </c>
      <c r="DG24" s="46">
        <v>0</v>
      </c>
      <c r="DH24" s="46">
        <v>0</v>
      </c>
      <c r="DI24" s="46">
        <v>0</v>
      </c>
      <c r="DJ24" s="46">
        <v>0</v>
      </c>
      <c r="DK24" s="46">
        <v>0</v>
      </c>
      <c r="DL24" s="46">
        <v>0</v>
      </c>
      <c r="DM24" s="46">
        <v>648</v>
      </c>
      <c r="DN24" s="349">
        <v>0</v>
      </c>
      <c r="DO24" s="349">
        <v>108</v>
      </c>
      <c r="DP24" s="349">
        <v>0</v>
      </c>
      <c r="DQ24" s="349">
        <v>0</v>
      </c>
      <c r="DR24" s="349">
        <v>0</v>
      </c>
      <c r="DS24" s="349">
        <v>0</v>
      </c>
      <c r="DT24" s="349">
        <v>39096</v>
      </c>
      <c r="DU24" s="349">
        <v>108</v>
      </c>
      <c r="DV24" s="349">
        <v>0</v>
      </c>
      <c r="DW24" s="349">
        <v>0</v>
      </c>
      <c r="DX24" s="349">
        <v>216</v>
      </c>
      <c r="DY24" s="349">
        <v>0</v>
      </c>
      <c r="DZ24" s="349">
        <v>0</v>
      </c>
      <c r="EA24" s="59">
        <f ca="1">SUM(OFFSET(EA24,0,-1,):OFFSET(EA24,0,-12))</f>
        <v>39528</v>
      </c>
    </row>
    <row r="25" spans="1:132" ht="15" outlineLevel="1" x14ac:dyDescent="0.2">
      <c r="A25" s="108"/>
      <c r="B25" s="58" t="s">
        <v>73</v>
      </c>
      <c r="C25" s="45">
        <v>11207</v>
      </c>
      <c r="D25" s="45">
        <v>10567</v>
      </c>
      <c r="E25" s="45">
        <v>15792</v>
      </c>
      <c r="F25" s="45">
        <v>14776</v>
      </c>
      <c r="G25" s="45">
        <v>15998</v>
      </c>
      <c r="H25" s="45">
        <v>14823</v>
      </c>
      <c r="I25" s="45">
        <v>12300</v>
      </c>
      <c r="J25" s="46">
        <v>12558</v>
      </c>
      <c r="K25" s="46">
        <v>13547</v>
      </c>
      <c r="L25" s="46">
        <v>13663</v>
      </c>
      <c r="M25" s="46">
        <v>14717</v>
      </c>
      <c r="N25" s="46">
        <v>15073</v>
      </c>
      <c r="O25" s="45">
        <v>14994</v>
      </c>
      <c r="P25" s="46">
        <v>14982</v>
      </c>
      <c r="Q25" s="46">
        <v>17825</v>
      </c>
      <c r="R25" s="46">
        <v>16292</v>
      </c>
      <c r="S25" s="46">
        <v>20625</v>
      </c>
      <c r="T25" s="46">
        <v>15762</v>
      </c>
      <c r="U25" s="45">
        <v>13904</v>
      </c>
      <c r="V25" s="46">
        <v>21495</v>
      </c>
      <c r="W25" s="46">
        <v>14745</v>
      </c>
      <c r="X25" s="46">
        <v>16566</v>
      </c>
      <c r="Y25" s="46">
        <v>14386</v>
      </c>
      <c r="Z25" s="46">
        <v>17788</v>
      </c>
      <c r="AA25" s="45">
        <v>20248</v>
      </c>
      <c r="AB25" s="46">
        <v>22853</v>
      </c>
      <c r="AC25" s="46">
        <v>24411</v>
      </c>
      <c r="AD25" s="46">
        <v>26734</v>
      </c>
      <c r="AE25" s="46">
        <v>16375</v>
      </c>
      <c r="AF25" s="46">
        <v>22246</v>
      </c>
      <c r="AG25" s="46">
        <v>29400</v>
      </c>
      <c r="AH25" s="46">
        <v>21504</v>
      </c>
      <c r="AI25" s="46">
        <v>22695</v>
      </c>
      <c r="AJ25" s="46">
        <v>20275</v>
      </c>
      <c r="AK25" s="46">
        <v>16556</v>
      </c>
      <c r="AL25" s="46">
        <v>19803</v>
      </c>
      <c r="AM25" s="46">
        <v>14324</v>
      </c>
      <c r="AN25" s="46">
        <v>20207</v>
      </c>
      <c r="AO25" s="46">
        <v>5374</v>
      </c>
      <c r="AP25" s="46">
        <v>15414</v>
      </c>
      <c r="AQ25" s="46">
        <v>19092</v>
      </c>
      <c r="AR25" s="46">
        <v>11004</v>
      </c>
      <c r="AS25" s="46">
        <v>7212</v>
      </c>
      <c r="AT25" s="46">
        <v>9479</v>
      </c>
      <c r="AU25" s="46">
        <v>12904</v>
      </c>
      <c r="AV25" s="46">
        <v>10579</v>
      </c>
      <c r="AW25" s="46">
        <v>11088</v>
      </c>
      <c r="AX25" s="46">
        <v>9126</v>
      </c>
      <c r="AY25" s="46">
        <v>10506</v>
      </c>
      <c r="AZ25" s="46">
        <v>13711</v>
      </c>
      <c r="BA25" s="46">
        <v>13428</v>
      </c>
      <c r="BB25" s="46">
        <v>8329</v>
      </c>
      <c r="BC25" s="46">
        <v>12743</v>
      </c>
      <c r="BD25" s="46">
        <v>7047</v>
      </c>
      <c r="BE25" s="46">
        <v>10871</v>
      </c>
      <c r="BF25" s="46">
        <v>7021</v>
      </c>
      <c r="BG25" s="46">
        <v>13192</v>
      </c>
      <c r="BH25" s="46">
        <v>15217</v>
      </c>
      <c r="BI25" s="46">
        <v>10863</v>
      </c>
      <c r="BJ25" s="46">
        <v>15794</v>
      </c>
      <c r="BK25" s="46">
        <v>21151</v>
      </c>
      <c r="BL25" s="46">
        <v>21494</v>
      </c>
      <c r="BM25" s="46">
        <v>24316</v>
      </c>
      <c r="BN25" s="46">
        <v>11908</v>
      </c>
      <c r="BO25" s="46">
        <v>13561</v>
      </c>
      <c r="BP25" s="46">
        <v>12193</v>
      </c>
      <c r="BQ25" s="46">
        <v>14357</v>
      </c>
      <c r="BR25" s="46">
        <v>16290</v>
      </c>
      <c r="BS25" s="46">
        <v>16347</v>
      </c>
      <c r="BT25" s="46">
        <v>13423</v>
      </c>
      <c r="BU25" s="46">
        <v>13224</v>
      </c>
      <c r="BV25" s="46">
        <v>10466</v>
      </c>
      <c r="BW25" s="46">
        <v>12126</v>
      </c>
      <c r="BX25" s="46">
        <v>10127</v>
      </c>
      <c r="BY25" s="46">
        <v>11305</v>
      </c>
      <c r="BZ25" s="46">
        <v>13397</v>
      </c>
      <c r="CA25" s="46">
        <v>12149</v>
      </c>
      <c r="CB25" s="46">
        <v>11229</v>
      </c>
      <c r="CC25" s="46">
        <v>11495</v>
      </c>
      <c r="CD25" s="46">
        <v>14871</v>
      </c>
      <c r="CE25" s="46">
        <v>13352</v>
      </c>
      <c r="CF25" s="46">
        <v>17051</v>
      </c>
      <c r="CG25" s="46">
        <v>16904</v>
      </c>
      <c r="CH25" s="46">
        <v>19573</v>
      </c>
      <c r="CI25" s="46">
        <v>12585</v>
      </c>
      <c r="CJ25" s="46">
        <v>11733</v>
      </c>
      <c r="CK25" s="46">
        <v>19164</v>
      </c>
      <c r="CL25" s="46">
        <v>14133</v>
      </c>
      <c r="CM25" s="46">
        <v>13653</v>
      </c>
      <c r="CN25" s="46">
        <v>9288</v>
      </c>
      <c r="CO25" s="46">
        <v>7697</v>
      </c>
      <c r="CP25" s="46">
        <v>7588</v>
      </c>
      <c r="CQ25" s="46">
        <v>14966</v>
      </c>
      <c r="CR25" s="46">
        <v>21749</v>
      </c>
      <c r="CS25" s="46">
        <v>20944</v>
      </c>
      <c r="CT25" s="46">
        <v>23113</v>
      </c>
      <c r="CU25" s="46">
        <v>15714</v>
      </c>
      <c r="CV25" s="46">
        <v>8420</v>
      </c>
      <c r="CW25" s="46">
        <v>7306</v>
      </c>
      <c r="CX25" s="46">
        <v>6455</v>
      </c>
      <c r="CY25" s="46">
        <v>7378</v>
      </c>
      <c r="CZ25" s="46">
        <v>6591</v>
      </c>
      <c r="DA25" s="46">
        <v>6110</v>
      </c>
      <c r="DB25" s="46">
        <v>10094</v>
      </c>
      <c r="DC25" s="46">
        <v>10597</v>
      </c>
      <c r="DD25" s="46">
        <v>12513</v>
      </c>
      <c r="DE25" s="46">
        <v>11586</v>
      </c>
      <c r="DF25" s="46">
        <v>10952</v>
      </c>
      <c r="DG25" s="46">
        <v>7420</v>
      </c>
      <c r="DH25" s="46">
        <v>6784</v>
      </c>
      <c r="DI25" s="46">
        <v>10213</v>
      </c>
      <c r="DJ25" s="46">
        <v>9762</v>
      </c>
      <c r="DK25" s="46">
        <v>13343</v>
      </c>
      <c r="DL25" s="46">
        <v>10819</v>
      </c>
      <c r="DM25" s="46">
        <v>9348</v>
      </c>
      <c r="DN25" s="349">
        <v>12791</v>
      </c>
      <c r="DO25" s="349">
        <v>8450</v>
      </c>
      <c r="DP25" s="349">
        <v>10565</v>
      </c>
      <c r="DQ25" s="349">
        <v>14370</v>
      </c>
      <c r="DR25" s="349">
        <v>17884</v>
      </c>
      <c r="DS25" s="349">
        <v>19039</v>
      </c>
      <c r="DT25" s="349">
        <v>14174</v>
      </c>
      <c r="DU25" s="349">
        <v>15602</v>
      </c>
      <c r="DV25" s="349">
        <v>10805</v>
      </c>
      <c r="DW25" s="349">
        <v>13756</v>
      </c>
      <c r="DX25" s="349">
        <v>8721</v>
      </c>
      <c r="DY25" s="349"/>
      <c r="DZ25" s="349">
        <v>1386</v>
      </c>
      <c r="EA25" s="59">
        <f ca="1">SUM(OFFSET(EA25,0,-1,):OFFSET(EA25,0,-12))</f>
        <v>134752</v>
      </c>
    </row>
    <row r="26" spans="1:132" ht="15" outlineLevel="1" x14ac:dyDescent="0.2">
      <c r="A26" s="108"/>
      <c r="B26" s="58" t="s">
        <v>25</v>
      </c>
      <c r="C26" s="59">
        <f t="shared" ref="C26:BN26" si="14">C21+C22+C23+C24+C25</f>
        <v>17716</v>
      </c>
      <c r="D26" s="59">
        <f t="shared" si="14"/>
        <v>16500</v>
      </c>
      <c r="E26" s="59">
        <f t="shared" si="14"/>
        <v>29133</v>
      </c>
      <c r="F26" s="59">
        <f t="shared" si="14"/>
        <v>22074</v>
      </c>
      <c r="G26" s="59">
        <f t="shared" si="14"/>
        <v>22242</v>
      </c>
      <c r="H26" s="59">
        <f t="shared" si="14"/>
        <v>22764</v>
      </c>
      <c r="I26" s="59">
        <f t="shared" si="14"/>
        <v>21277</v>
      </c>
      <c r="J26" s="59">
        <f t="shared" si="14"/>
        <v>23820</v>
      </c>
      <c r="K26" s="59">
        <f t="shared" si="14"/>
        <v>20243</v>
      </c>
      <c r="L26" s="59">
        <f t="shared" si="14"/>
        <v>22616</v>
      </c>
      <c r="M26" s="59">
        <f t="shared" si="14"/>
        <v>23080</v>
      </c>
      <c r="N26" s="59">
        <f t="shared" si="14"/>
        <v>22384</v>
      </c>
      <c r="O26" s="59">
        <f t="shared" si="14"/>
        <v>22983</v>
      </c>
      <c r="P26" s="59">
        <f t="shared" si="14"/>
        <v>20635</v>
      </c>
      <c r="Q26" s="59">
        <f t="shared" si="14"/>
        <v>21331</v>
      </c>
      <c r="R26" s="59">
        <f t="shared" si="14"/>
        <v>19400</v>
      </c>
      <c r="S26" s="59">
        <f t="shared" si="14"/>
        <v>25554</v>
      </c>
      <c r="T26" s="59">
        <f t="shared" si="14"/>
        <v>21897</v>
      </c>
      <c r="U26" s="59">
        <f t="shared" si="14"/>
        <v>18926</v>
      </c>
      <c r="V26" s="59">
        <f t="shared" si="14"/>
        <v>32438</v>
      </c>
      <c r="W26" s="59">
        <f t="shared" si="14"/>
        <v>17639</v>
      </c>
      <c r="X26" s="59">
        <f t="shared" si="14"/>
        <v>22398</v>
      </c>
      <c r="Y26" s="59">
        <f t="shared" si="14"/>
        <v>16933</v>
      </c>
      <c r="Z26" s="59">
        <f t="shared" si="14"/>
        <v>25905</v>
      </c>
      <c r="AA26" s="59">
        <f t="shared" si="14"/>
        <v>27525</v>
      </c>
      <c r="AB26" s="59">
        <f t="shared" si="14"/>
        <v>27727</v>
      </c>
      <c r="AC26" s="59">
        <f t="shared" si="14"/>
        <v>32708</v>
      </c>
      <c r="AD26" s="59">
        <f t="shared" si="14"/>
        <v>32043</v>
      </c>
      <c r="AE26" s="59">
        <f t="shared" si="14"/>
        <v>18446</v>
      </c>
      <c r="AF26" s="59">
        <f t="shared" si="14"/>
        <v>29294</v>
      </c>
      <c r="AG26" s="59">
        <f t="shared" si="14"/>
        <v>34626</v>
      </c>
      <c r="AH26" s="59">
        <f t="shared" si="14"/>
        <v>25951</v>
      </c>
      <c r="AI26" s="59">
        <f t="shared" si="14"/>
        <v>28823</v>
      </c>
      <c r="AJ26" s="59">
        <f t="shared" si="14"/>
        <v>26625</v>
      </c>
      <c r="AK26" s="59">
        <f t="shared" si="14"/>
        <v>23474</v>
      </c>
      <c r="AL26" s="59">
        <f t="shared" si="14"/>
        <v>30594</v>
      </c>
      <c r="AM26" s="59">
        <f t="shared" ref="AM26:AR26" si="15">AM21+AM22+AM23+AM24+AM25</f>
        <v>28048</v>
      </c>
      <c r="AN26" s="59">
        <f t="shared" si="15"/>
        <v>24429</v>
      </c>
      <c r="AO26" s="59">
        <f t="shared" si="15"/>
        <v>9746</v>
      </c>
      <c r="AP26" s="59">
        <f t="shared" si="15"/>
        <v>21595</v>
      </c>
      <c r="AQ26" s="59">
        <f t="shared" si="15"/>
        <v>26580</v>
      </c>
      <c r="AR26" s="59">
        <f t="shared" si="15"/>
        <v>16790</v>
      </c>
      <c r="AS26" s="59">
        <f t="shared" ref="AS26:BD26" si="16">AS21+AS22+AS23+AS24+AS25</f>
        <v>13494</v>
      </c>
      <c r="AT26" s="59">
        <f t="shared" si="16"/>
        <v>13455</v>
      </c>
      <c r="AU26" s="59">
        <f t="shared" si="16"/>
        <v>20279</v>
      </c>
      <c r="AV26" s="59">
        <f t="shared" si="16"/>
        <v>16002</v>
      </c>
      <c r="AW26" s="59">
        <f t="shared" si="16"/>
        <v>19854</v>
      </c>
      <c r="AX26" s="59">
        <f t="shared" si="16"/>
        <v>18176</v>
      </c>
      <c r="AY26" s="59">
        <f t="shared" si="16"/>
        <v>15424</v>
      </c>
      <c r="AZ26" s="59">
        <f t="shared" si="16"/>
        <v>19462</v>
      </c>
      <c r="BA26" s="59">
        <f t="shared" si="16"/>
        <v>18089</v>
      </c>
      <c r="BB26" s="59">
        <f t="shared" si="16"/>
        <v>17760</v>
      </c>
      <c r="BC26" s="59">
        <f t="shared" si="16"/>
        <v>16752</v>
      </c>
      <c r="BD26" s="59">
        <f t="shared" si="16"/>
        <v>10470</v>
      </c>
      <c r="BE26" s="59">
        <f t="shared" si="14"/>
        <v>14158</v>
      </c>
      <c r="BF26" s="59">
        <f t="shared" si="14"/>
        <v>9256</v>
      </c>
      <c r="BG26" s="59">
        <f t="shared" si="14"/>
        <v>15518</v>
      </c>
      <c r="BH26" s="59">
        <f t="shared" si="14"/>
        <v>24871</v>
      </c>
      <c r="BI26" s="59">
        <f t="shared" si="14"/>
        <v>14058</v>
      </c>
      <c r="BJ26" s="59">
        <f t="shared" si="14"/>
        <v>17396</v>
      </c>
      <c r="BK26" s="59">
        <f>BK21+BK22+BK23+BK24+BK25</f>
        <v>22846</v>
      </c>
      <c r="BL26" s="59">
        <f t="shared" si="14"/>
        <v>27907</v>
      </c>
      <c r="BM26" s="59">
        <f t="shared" si="14"/>
        <v>26430</v>
      </c>
      <c r="BN26" s="59">
        <f t="shared" si="14"/>
        <v>12964</v>
      </c>
      <c r="BO26" s="59">
        <f t="shared" ref="BO26:BV26" si="17">BO21+BO22+BO23+BO24+BO25</f>
        <v>15498</v>
      </c>
      <c r="BP26" s="59">
        <f t="shared" si="17"/>
        <v>13687</v>
      </c>
      <c r="BQ26" s="59">
        <f t="shared" si="17"/>
        <v>15832</v>
      </c>
      <c r="BR26" s="59">
        <f t="shared" si="17"/>
        <v>21842</v>
      </c>
      <c r="BS26" s="59">
        <f t="shared" si="17"/>
        <v>19262</v>
      </c>
      <c r="BT26" s="59">
        <f t="shared" si="17"/>
        <v>20333</v>
      </c>
      <c r="BU26" s="59">
        <f t="shared" si="17"/>
        <v>15541</v>
      </c>
      <c r="BV26" s="59">
        <f t="shared" si="17"/>
        <v>12984</v>
      </c>
      <c r="BW26" s="59">
        <f t="shared" ref="BW26:CN26" si="18">BW21+BW22+BW23+BW24+BW25</f>
        <v>14652</v>
      </c>
      <c r="BX26" s="59">
        <f t="shared" si="18"/>
        <v>11971</v>
      </c>
      <c r="BY26" s="59">
        <f t="shared" si="18"/>
        <v>14056</v>
      </c>
      <c r="BZ26" s="59">
        <f t="shared" si="18"/>
        <v>18434</v>
      </c>
      <c r="CA26" s="59">
        <f t="shared" si="18"/>
        <v>14147</v>
      </c>
      <c r="CB26" s="59">
        <f t="shared" si="18"/>
        <v>12586</v>
      </c>
      <c r="CC26" s="59">
        <f t="shared" si="18"/>
        <v>14547</v>
      </c>
      <c r="CD26" s="59">
        <f t="shared" si="18"/>
        <v>17482</v>
      </c>
      <c r="CE26" s="59">
        <f t="shared" si="18"/>
        <v>16023</v>
      </c>
      <c r="CF26" s="59">
        <f t="shared" si="18"/>
        <v>24268</v>
      </c>
      <c r="CG26" s="59">
        <f t="shared" si="18"/>
        <v>20997</v>
      </c>
      <c r="CH26" s="59">
        <f t="shared" si="18"/>
        <v>23746</v>
      </c>
      <c r="CI26" s="59">
        <f t="shared" si="18"/>
        <v>14629</v>
      </c>
      <c r="CJ26" s="59">
        <f t="shared" si="18"/>
        <v>13665</v>
      </c>
      <c r="CK26" s="59">
        <f t="shared" si="18"/>
        <v>21632</v>
      </c>
      <c r="CL26" s="59">
        <f t="shared" si="18"/>
        <v>17715</v>
      </c>
      <c r="CM26" s="59">
        <f t="shared" si="18"/>
        <v>15060</v>
      </c>
      <c r="CN26" s="59">
        <f t="shared" si="18"/>
        <v>11472</v>
      </c>
      <c r="CO26" s="59">
        <f t="shared" ref="CO26:DE26" si="19">CO21+CO22+CO23+CO24+CO25</f>
        <v>9271</v>
      </c>
      <c r="CP26" s="59">
        <f t="shared" si="19"/>
        <v>10149</v>
      </c>
      <c r="CQ26" s="59">
        <f t="shared" si="19"/>
        <v>17925</v>
      </c>
      <c r="CR26" s="59">
        <f t="shared" si="19"/>
        <v>27995</v>
      </c>
      <c r="CS26" s="59">
        <f t="shared" si="19"/>
        <v>23785</v>
      </c>
      <c r="CT26" s="59">
        <f t="shared" si="19"/>
        <v>27554</v>
      </c>
      <c r="CU26" s="59">
        <f t="shared" si="19"/>
        <v>18306</v>
      </c>
      <c r="CV26" s="59">
        <f t="shared" si="19"/>
        <v>11085</v>
      </c>
      <c r="CW26" s="59">
        <f t="shared" si="19"/>
        <v>13000</v>
      </c>
      <c r="CX26" s="59">
        <f t="shared" si="19"/>
        <v>10506</v>
      </c>
      <c r="CY26" s="59">
        <f t="shared" si="19"/>
        <v>11182</v>
      </c>
      <c r="CZ26" s="59">
        <f t="shared" si="19"/>
        <v>12729</v>
      </c>
      <c r="DA26" s="59">
        <f t="shared" si="19"/>
        <v>7226</v>
      </c>
      <c r="DB26" s="59">
        <f t="shared" si="19"/>
        <v>12949</v>
      </c>
      <c r="DC26" s="59">
        <f t="shared" si="19"/>
        <v>14270</v>
      </c>
      <c r="DD26" s="59">
        <f t="shared" si="19"/>
        <v>23104</v>
      </c>
      <c r="DE26" s="59">
        <f t="shared" si="19"/>
        <v>13906</v>
      </c>
      <c r="DF26" s="59">
        <f t="shared" ref="DF26:DZ26" si="20">DF21+DF22+DF23+DF24+DF25</f>
        <v>14693</v>
      </c>
      <c r="DG26" s="59">
        <f t="shared" si="20"/>
        <v>8662</v>
      </c>
      <c r="DH26" s="59">
        <f t="shared" si="20"/>
        <v>7971</v>
      </c>
      <c r="DI26" s="59">
        <f t="shared" si="20"/>
        <v>13776</v>
      </c>
      <c r="DJ26" s="59">
        <f t="shared" si="20"/>
        <v>12067</v>
      </c>
      <c r="DK26" s="59">
        <f t="shared" si="20"/>
        <v>15439</v>
      </c>
      <c r="DL26" s="59">
        <f t="shared" si="20"/>
        <v>14003</v>
      </c>
      <c r="DM26" s="59">
        <f t="shared" si="20"/>
        <v>11523</v>
      </c>
      <c r="DN26" s="59">
        <f t="shared" si="20"/>
        <v>15429</v>
      </c>
      <c r="DO26" s="59">
        <f t="shared" si="20"/>
        <v>10343</v>
      </c>
      <c r="DP26" s="59">
        <f t="shared" si="20"/>
        <v>29249</v>
      </c>
      <c r="DQ26" s="59">
        <f t="shared" si="20"/>
        <v>19552</v>
      </c>
      <c r="DR26" s="59">
        <f t="shared" si="20"/>
        <v>21929</v>
      </c>
      <c r="DS26" s="59">
        <f t="shared" si="20"/>
        <v>21632</v>
      </c>
      <c r="DT26" s="59">
        <f t="shared" si="20"/>
        <v>56918</v>
      </c>
      <c r="DU26" s="59">
        <f t="shared" si="20"/>
        <v>20497</v>
      </c>
      <c r="DV26" s="59">
        <f t="shared" si="20"/>
        <v>14235</v>
      </c>
      <c r="DW26" s="59">
        <f t="shared" si="20"/>
        <v>17004</v>
      </c>
      <c r="DX26" s="59">
        <f t="shared" si="20"/>
        <v>10090</v>
      </c>
      <c r="DY26" s="59">
        <f t="shared" si="20"/>
        <v>0</v>
      </c>
      <c r="DZ26" s="59">
        <f t="shared" si="20"/>
        <v>1862</v>
      </c>
      <c r="EA26" s="71">
        <f ca="1">SUM(OFFSET(EA26,0,-1,):OFFSET(EA26,0,-12))</f>
        <v>223311</v>
      </c>
    </row>
    <row r="27" spans="1:132" ht="9" customHeight="1" outlineLevel="1" x14ac:dyDescent="0.2">
      <c r="A27" s="108"/>
      <c r="B27" s="127"/>
      <c r="C27" s="15"/>
      <c r="D27" s="15"/>
      <c r="E27" s="15"/>
      <c r="F27" s="15"/>
      <c r="G27" s="15"/>
      <c r="H27" s="15"/>
      <c r="I27" s="15"/>
      <c r="J27" s="39"/>
      <c r="K27" s="39"/>
      <c r="L27" s="39"/>
      <c r="M27" s="39"/>
      <c r="N27" s="39"/>
      <c r="O27" s="15"/>
      <c r="P27" s="39"/>
      <c r="Q27" s="39"/>
      <c r="R27" s="39"/>
      <c r="S27" s="39"/>
      <c r="T27" s="39"/>
      <c r="U27" s="15"/>
      <c r="V27" s="39"/>
      <c r="W27" s="39"/>
      <c r="X27" s="39"/>
      <c r="Y27" s="39"/>
      <c r="Z27" s="39"/>
      <c r="AA27" s="15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128"/>
    </row>
    <row r="28" spans="1:132" ht="16.5" hidden="1" customHeight="1" outlineLevel="1" thickBot="1" x14ac:dyDescent="0.25">
      <c r="A28" s="221" t="s">
        <v>38</v>
      </c>
      <c r="B28" s="129" t="s">
        <v>14</v>
      </c>
      <c r="C28" s="43">
        <v>9882</v>
      </c>
      <c r="D28" s="43">
        <v>15616</v>
      </c>
      <c r="E28" s="43">
        <v>58324</v>
      </c>
      <c r="F28" s="43">
        <v>17850</v>
      </c>
      <c r="G28" s="43">
        <v>8151</v>
      </c>
      <c r="H28" s="43">
        <v>8283</v>
      </c>
      <c r="I28" s="43">
        <v>5979</v>
      </c>
      <c r="J28" s="44">
        <v>17212</v>
      </c>
      <c r="K28" s="44">
        <v>5770</v>
      </c>
      <c r="L28" s="44">
        <v>24919</v>
      </c>
      <c r="M28" s="44">
        <v>12263</v>
      </c>
      <c r="N28" s="44">
        <v>8410</v>
      </c>
      <c r="O28" s="43">
        <v>7308</v>
      </c>
      <c r="P28" s="44">
        <v>7111</v>
      </c>
      <c r="Q28" s="44">
        <v>67927</v>
      </c>
      <c r="R28" s="44">
        <v>23470</v>
      </c>
      <c r="S28" s="44">
        <v>7365</v>
      </c>
      <c r="T28" s="44">
        <v>9467</v>
      </c>
      <c r="U28" s="43">
        <v>3731</v>
      </c>
      <c r="V28" s="44">
        <v>21287</v>
      </c>
      <c r="W28" s="44">
        <v>6351</v>
      </c>
      <c r="X28" s="44">
        <v>24121</v>
      </c>
      <c r="Y28" s="44">
        <v>3939</v>
      </c>
      <c r="Z28" s="44">
        <v>7940</v>
      </c>
      <c r="AA28" s="43">
        <v>8755</v>
      </c>
      <c r="AB28" s="44">
        <v>6161</v>
      </c>
      <c r="AC28" s="44">
        <v>75454</v>
      </c>
      <c r="AD28" s="44">
        <v>22758</v>
      </c>
      <c r="AE28" s="44">
        <v>7661</v>
      </c>
      <c r="AF28" s="44">
        <v>9554</v>
      </c>
      <c r="AG28" s="44">
        <v>5010</v>
      </c>
      <c r="AH28" s="44">
        <v>18536</v>
      </c>
      <c r="AI28" s="44">
        <v>6003</v>
      </c>
      <c r="AJ28" s="44">
        <v>29694</v>
      </c>
      <c r="AK28" s="44">
        <v>8414</v>
      </c>
      <c r="AL28" s="44">
        <v>5503</v>
      </c>
      <c r="AM28" s="44">
        <v>12150</v>
      </c>
      <c r="AN28" s="44">
        <v>6137</v>
      </c>
      <c r="AO28" s="44">
        <v>26424</v>
      </c>
      <c r="AP28" s="44">
        <v>31100</v>
      </c>
      <c r="AQ28" s="44">
        <v>9274</v>
      </c>
      <c r="AR28" s="44">
        <v>10199</v>
      </c>
      <c r="AS28" s="44">
        <v>6515</v>
      </c>
      <c r="AT28" s="44">
        <v>19768</v>
      </c>
      <c r="AU28" s="44">
        <v>1656</v>
      </c>
      <c r="AV28" s="44">
        <v>2667</v>
      </c>
      <c r="AW28" s="44">
        <v>0</v>
      </c>
      <c r="AX28" s="44">
        <v>0</v>
      </c>
      <c r="AY28" s="44">
        <v>0</v>
      </c>
      <c r="AZ28" s="44">
        <v>0</v>
      </c>
      <c r="BA28" s="44">
        <v>0</v>
      </c>
      <c r="BB28" s="44">
        <v>0</v>
      </c>
      <c r="BC28" s="44">
        <v>0</v>
      </c>
      <c r="BD28" s="44">
        <v>0</v>
      </c>
      <c r="BE28" s="44">
        <v>0</v>
      </c>
      <c r="BF28" s="44">
        <v>0</v>
      </c>
      <c r="BG28" s="44">
        <v>0</v>
      </c>
      <c r="BH28" s="44">
        <v>0</v>
      </c>
      <c r="BI28" s="44">
        <v>0</v>
      </c>
      <c r="BJ28" s="44">
        <v>0</v>
      </c>
      <c r="BK28" s="44">
        <v>0</v>
      </c>
      <c r="BL28" s="44">
        <v>0</v>
      </c>
      <c r="BM28" s="44">
        <v>0</v>
      </c>
      <c r="BN28" s="44">
        <v>0</v>
      </c>
      <c r="BO28" s="44">
        <v>0</v>
      </c>
      <c r="BP28" s="44">
        <v>0</v>
      </c>
      <c r="BQ28" s="44">
        <v>0</v>
      </c>
      <c r="BR28" s="44">
        <v>0</v>
      </c>
      <c r="BS28" s="44">
        <v>0</v>
      </c>
      <c r="BT28" s="44">
        <v>0</v>
      </c>
      <c r="BU28" s="44">
        <v>0</v>
      </c>
      <c r="BV28" s="44">
        <v>0</v>
      </c>
      <c r="BW28" s="44">
        <v>0</v>
      </c>
      <c r="BX28" s="44">
        <v>0</v>
      </c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137">
        <f ca="1">SUM(OFFSET(EA28,0,-1,):OFFSET(EA28,0,-12))</f>
        <v>0</v>
      </c>
    </row>
    <row r="29" spans="1:132" ht="15" hidden="1" outlineLevel="1" x14ac:dyDescent="0.2">
      <c r="A29" s="110"/>
      <c r="B29" s="58" t="s">
        <v>15</v>
      </c>
      <c r="C29" s="45">
        <v>336</v>
      </c>
      <c r="D29" s="45">
        <v>432</v>
      </c>
      <c r="E29" s="45">
        <v>1038</v>
      </c>
      <c r="F29" s="45">
        <v>870</v>
      </c>
      <c r="G29" s="45">
        <v>90</v>
      </c>
      <c r="H29" s="45">
        <v>813</v>
      </c>
      <c r="I29" s="45">
        <v>931</v>
      </c>
      <c r="J29" s="46">
        <v>690</v>
      </c>
      <c r="K29" s="46">
        <v>501</v>
      </c>
      <c r="L29" s="46">
        <v>792</v>
      </c>
      <c r="M29" s="46">
        <v>528</v>
      </c>
      <c r="N29" s="46">
        <v>60</v>
      </c>
      <c r="O29" s="45">
        <v>60</v>
      </c>
      <c r="P29" s="46">
        <v>121</v>
      </c>
      <c r="Q29" s="46">
        <v>0</v>
      </c>
      <c r="R29" s="46">
        <v>0</v>
      </c>
      <c r="S29" s="46">
        <v>108</v>
      </c>
      <c r="T29" s="46">
        <v>468</v>
      </c>
      <c r="U29" s="45">
        <v>369</v>
      </c>
      <c r="V29" s="46">
        <v>216</v>
      </c>
      <c r="W29" s="46">
        <v>90</v>
      </c>
      <c r="X29" s="46">
        <v>64</v>
      </c>
      <c r="Y29" s="46">
        <v>280</v>
      </c>
      <c r="Z29" s="46">
        <v>108</v>
      </c>
      <c r="AA29" s="45">
        <v>147</v>
      </c>
      <c r="AB29" s="46">
        <v>484</v>
      </c>
      <c r="AC29" s="46">
        <v>360</v>
      </c>
      <c r="AD29" s="46">
        <v>360</v>
      </c>
      <c r="AE29" s="46">
        <v>0</v>
      </c>
      <c r="AF29" s="46">
        <v>150</v>
      </c>
      <c r="AG29" s="46">
        <v>108</v>
      </c>
      <c r="AH29" s="46">
        <v>1080</v>
      </c>
      <c r="AI29" s="46">
        <v>0</v>
      </c>
      <c r="AJ29" s="46">
        <v>687</v>
      </c>
      <c r="AK29" s="46">
        <v>108</v>
      </c>
      <c r="AL29" s="46">
        <v>0</v>
      </c>
      <c r="AM29" s="46">
        <v>108</v>
      </c>
      <c r="AN29" s="46">
        <v>0</v>
      </c>
      <c r="AO29" s="46">
        <v>960</v>
      </c>
      <c r="AP29" s="46">
        <v>240</v>
      </c>
      <c r="AQ29" s="46">
        <v>86</v>
      </c>
      <c r="AR29" s="46">
        <v>164</v>
      </c>
      <c r="AS29" s="46">
        <v>108</v>
      </c>
      <c r="AT29" s="46">
        <v>0</v>
      </c>
      <c r="AU29" s="46">
        <v>0</v>
      </c>
      <c r="AV29" s="46">
        <v>40</v>
      </c>
      <c r="AW29" s="46">
        <v>0</v>
      </c>
      <c r="AX29" s="46">
        <v>0</v>
      </c>
      <c r="AY29" s="46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0</v>
      </c>
      <c r="BF29" s="46">
        <v>0</v>
      </c>
      <c r="BG29" s="46">
        <v>0</v>
      </c>
      <c r="BH29" s="46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6">
        <v>0</v>
      </c>
      <c r="BO29" s="46">
        <v>0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349"/>
      <c r="DO29" s="349"/>
      <c r="DP29" s="349"/>
      <c r="DQ29" s="349"/>
      <c r="DR29" s="349"/>
      <c r="DS29" s="349"/>
      <c r="DT29" s="349"/>
      <c r="DU29" s="349"/>
      <c r="DV29" s="349"/>
      <c r="DW29" s="349"/>
      <c r="DX29" s="349"/>
      <c r="DY29" s="349"/>
      <c r="DZ29" s="349"/>
      <c r="EA29" s="59">
        <f ca="1">SUM(OFFSET(EA29,0,-1,):OFFSET(EA29,0,-12))</f>
        <v>0</v>
      </c>
    </row>
    <row r="30" spans="1:132" ht="15" hidden="1" outlineLevel="1" x14ac:dyDescent="0.2">
      <c r="A30" s="108"/>
      <c r="B30" s="60" t="s">
        <v>27</v>
      </c>
      <c r="C30" s="45">
        <v>1496</v>
      </c>
      <c r="D30" s="45">
        <v>0</v>
      </c>
      <c r="E30" s="45">
        <v>648</v>
      </c>
      <c r="F30" s="45">
        <v>0</v>
      </c>
      <c r="G30" s="45">
        <v>756</v>
      </c>
      <c r="H30" s="45">
        <v>30</v>
      </c>
      <c r="I30" s="45">
        <v>720</v>
      </c>
      <c r="J30" s="46">
        <v>2792</v>
      </c>
      <c r="K30" s="46">
        <v>540</v>
      </c>
      <c r="L30" s="46">
        <v>648</v>
      </c>
      <c r="M30" s="46">
        <v>108</v>
      </c>
      <c r="N30" s="46">
        <v>1296</v>
      </c>
      <c r="O30" s="45">
        <v>1080</v>
      </c>
      <c r="P30" s="46">
        <v>1326</v>
      </c>
      <c r="Q30" s="46">
        <v>0</v>
      </c>
      <c r="R30" s="46">
        <v>0</v>
      </c>
      <c r="S30" s="46">
        <v>0</v>
      </c>
      <c r="T30" s="46">
        <v>412</v>
      </c>
      <c r="U30" s="45">
        <v>720</v>
      </c>
      <c r="V30" s="46">
        <v>1254</v>
      </c>
      <c r="W30" s="46">
        <v>0</v>
      </c>
      <c r="X30" s="46">
        <v>360</v>
      </c>
      <c r="Y30" s="46">
        <v>648</v>
      </c>
      <c r="Z30" s="46">
        <v>1116</v>
      </c>
      <c r="AA30" s="45">
        <v>504</v>
      </c>
      <c r="AB30" s="46">
        <v>1464</v>
      </c>
      <c r="AC30" s="46">
        <v>1224</v>
      </c>
      <c r="AD30" s="46">
        <v>272</v>
      </c>
      <c r="AE30" s="46">
        <v>864</v>
      </c>
      <c r="AF30" s="46">
        <v>0</v>
      </c>
      <c r="AG30" s="46">
        <v>276</v>
      </c>
      <c r="AH30" s="46">
        <v>972</v>
      </c>
      <c r="AI30" s="46">
        <v>420</v>
      </c>
      <c r="AJ30" s="46">
        <v>45</v>
      </c>
      <c r="AK30" s="46">
        <v>0</v>
      </c>
      <c r="AL30" s="46">
        <v>324</v>
      </c>
      <c r="AM30" s="46">
        <v>1656</v>
      </c>
      <c r="AN30" s="46">
        <v>1396</v>
      </c>
      <c r="AO30" s="46">
        <v>540</v>
      </c>
      <c r="AP30" s="46">
        <v>0</v>
      </c>
      <c r="AQ30" s="46">
        <v>370</v>
      </c>
      <c r="AR30" s="46">
        <v>660</v>
      </c>
      <c r="AS30" s="46">
        <v>972</v>
      </c>
      <c r="AT30" s="46">
        <v>108</v>
      </c>
      <c r="AU30" s="46">
        <v>444</v>
      </c>
      <c r="AV30" s="46">
        <v>0</v>
      </c>
      <c r="AW30" s="46">
        <v>0</v>
      </c>
      <c r="AX30" s="46">
        <v>0</v>
      </c>
      <c r="AY30" s="46">
        <v>0</v>
      </c>
      <c r="AZ30" s="46">
        <v>0</v>
      </c>
      <c r="BA30" s="46">
        <v>0</v>
      </c>
      <c r="BB30" s="46">
        <v>0</v>
      </c>
      <c r="BC30" s="46">
        <v>0</v>
      </c>
      <c r="BD30" s="46">
        <v>0</v>
      </c>
      <c r="BE30" s="46">
        <v>0</v>
      </c>
      <c r="BF30" s="46">
        <v>0</v>
      </c>
      <c r="BG30" s="46">
        <v>0</v>
      </c>
      <c r="BH30" s="46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6">
        <v>0</v>
      </c>
      <c r="BO30" s="46">
        <v>0</v>
      </c>
      <c r="BP30" s="46">
        <v>0</v>
      </c>
      <c r="BQ30" s="46"/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349"/>
      <c r="DO30" s="349"/>
      <c r="DP30" s="349"/>
      <c r="DQ30" s="349"/>
      <c r="DR30" s="349"/>
      <c r="DS30" s="349"/>
      <c r="DT30" s="349"/>
      <c r="DU30" s="349"/>
      <c r="DV30" s="349"/>
      <c r="DW30" s="349"/>
      <c r="DX30" s="349"/>
      <c r="DY30" s="349"/>
      <c r="DZ30" s="349"/>
      <c r="EA30" s="59">
        <f ca="1">SUM(OFFSET(EA30,0,-1,):OFFSET(EA30,0,-12))</f>
        <v>0</v>
      </c>
    </row>
    <row r="31" spans="1:132" ht="15" hidden="1" outlineLevel="1" x14ac:dyDescent="0.2">
      <c r="A31" s="108"/>
      <c r="B31" s="60" t="s">
        <v>28</v>
      </c>
      <c r="C31" s="45">
        <v>816</v>
      </c>
      <c r="D31" s="45">
        <v>720</v>
      </c>
      <c r="E31" s="45">
        <v>2664</v>
      </c>
      <c r="F31" s="45">
        <v>6024</v>
      </c>
      <c r="G31" s="45">
        <v>540</v>
      </c>
      <c r="H31" s="45">
        <v>3783</v>
      </c>
      <c r="I31" s="45">
        <v>60</v>
      </c>
      <c r="J31" s="46">
        <v>7635</v>
      </c>
      <c r="K31" s="46">
        <v>720</v>
      </c>
      <c r="L31" s="46">
        <v>696</v>
      </c>
      <c r="M31" s="46">
        <v>3332</v>
      </c>
      <c r="N31" s="46">
        <v>1512</v>
      </c>
      <c r="O31" s="45">
        <v>864</v>
      </c>
      <c r="P31" s="46">
        <v>324</v>
      </c>
      <c r="Q31" s="46">
        <v>1596</v>
      </c>
      <c r="R31" s="46">
        <v>1266</v>
      </c>
      <c r="S31" s="46">
        <v>1080</v>
      </c>
      <c r="T31" s="46">
        <v>924</v>
      </c>
      <c r="U31" s="45">
        <v>324</v>
      </c>
      <c r="V31" s="46">
        <v>3144</v>
      </c>
      <c r="W31" s="46">
        <v>1332</v>
      </c>
      <c r="X31" s="46">
        <v>885</v>
      </c>
      <c r="Y31" s="46">
        <v>180</v>
      </c>
      <c r="Z31" s="46">
        <v>1692</v>
      </c>
      <c r="AA31" s="45">
        <v>3084</v>
      </c>
      <c r="AB31" s="46">
        <v>1404</v>
      </c>
      <c r="AC31" s="46">
        <v>0</v>
      </c>
      <c r="AD31" s="46">
        <v>972</v>
      </c>
      <c r="AE31" s="46">
        <v>324</v>
      </c>
      <c r="AF31" s="46">
        <v>180</v>
      </c>
      <c r="AG31" s="46">
        <v>216</v>
      </c>
      <c r="AH31" s="46">
        <v>1386</v>
      </c>
      <c r="AI31" s="46">
        <v>216</v>
      </c>
      <c r="AJ31" s="46">
        <v>524</v>
      </c>
      <c r="AK31" s="46">
        <v>240</v>
      </c>
      <c r="AL31" s="46">
        <v>648</v>
      </c>
      <c r="AM31" s="46">
        <v>1000</v>
      </c>
      <c r="AN31" s="46">
        <v>0</v>
      </c>
      <c r="AO31" s="46">
        <v>648</v>
      </c>
      <c r="AP31" s="46">
        <v>780</v>
      </c>
      <c r="AQ31" s="46">
        <v>1788</v>
      </c>
      <c r="AR31" s="46">
        <v>0</v>
      </c>
      <c r="AS31" s="46">
        <v>0</v>
      </c>
      <c r="AT31" s="46">
        <v>324</v>
      </c>
      <c r="AU31" s="46">
        <v>768</v>
      </c>
      <c r="AV31" s="46">
        <v>0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6">
        <v>0</v>
      </c>
      <c r="BH31" s="46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349"/>
      <c r="DO31" s="349"/>
      <c r="DP31" s="349"/>
      <c r="DQ31" s="349"/>
      <c r="DR31" s="349"/>
      <c r="DS31" s="349"/>
      <c r="DT31" s="349"/>
      <c r="DU31" s="349"/>
      <c r="DV31" s="349"/>
      <c r="DW31" s="349"/>
      <c r="DX31" s="349"/>
      <c r="DY31" s="349"/>
      <c r="DZ31" s="349"/>
      <c r="EA31" s="59">
        <f ca="1">SUM(OFFSET(EA31,0,-1,):OFFSET(EA31,0,-12))</f>
        <v>0</v>
      </c>
    </row>
    <row r="32" spans="1:132" ht="15.75" hidden="1" outlineLevel="1" thickBot="1" x14ac:dyDescent="0.25">
      <c r="A32" s="108"/>
      <c r="B32" s="130" t="s">
        <v>73</v>
      </c>
      <c r="C32" s="49">
        <v>3363</v>
      </c>
      <c r="D32" s="49">
        <v>4327</v>
      </c>
      <c r="E32" s="49">
        <v>17547</v>
      </c>
      <c r="F32" s="49">
        <v>5663</v>
      </c>
      <c r="G32" s="49">
        <v>3749</v>
      </c>
      <c r="H32" s="49">
        <v>3576</v>
      </c>
      <c r="I32" s="49">
        <v>3445</v>
      </c>
      <c r="J32" s="50">
        <v>6054</v>
      </c>
      <c r="K32" s="50">
        <v>3507</v>
      </c>
      <c r="L32" s="50">
        <v>7373</v>
      </c>
      <c r="M32" s="50">
        <v>5636</v>
      </c>
      <c r="N32" s="50">
        <v>2990</v>
      </c>
      <c r="O32" s="49">
        <v>4591</v>
      </c>
      <c r="P32" s="50">
        <v>5142</v>
      </c>
      <c r="Q32" s="50">
        <v>5536</v>
      </c>
      <c r="R32" s="50">
        <v>8146</v>
      </c>
      <c r="S32" s="50">
        <v>21075</v>
      </c>
      <c r="T32" s="50">
        <v>5782</v>
      </c>
      <c r="U32" s="49">
        <v>3659</v>
      </c>
      <c r="V32" s="50">
        <v>7832</v>
      </c>
      <c r="W32" s="50">
        <v>7559</v>
      </c>
      <c r="X32" s="50">
        <v>8194</v>
      </c>
      <c r="Y32" s="50">
        <v>4877</v>
      </c>
      <c r="Z32" s="50">
        <v>5098</v>
      </c>
      <c r="AA32" s="49">
        <v>4026</v>
      </c>
      <c r="AB32" s="50">
        <v>8983</v>
      </c>
      <c r="AC32" s="50">
        <v>13745</v>
      </c>
      <c r="AD32" s="50">
        <v>5808</v>
      </c>
      <c r="AE32" s="50">
        <v>2814</v>
      </c>
      <c r="AF32" s="50">
        <v>5320</v>
      </c>
      <c r="AG32" s="50">
        <v>5495</v>
      </c>
      <c r="AH32" s="50">
        <v>7875</v>
      </c>
      <c r="AI32" s="50">
        <v>7182</v>
      </c>
      <c r="AJ32" s="50">
        <v>10429</v>
      </c>
      <c r="AK32" s="50">
        <v>5634</v>
      </c>
      <c r="AL32" s="50">
        <v>7793</v>
      </c>
      <c r="AM32" s="50">
        <v>9856</v>
      </c>
      <c r="AN32" s="50">
        <v>7560</v>
      </c>
      <c r="AO32" s="50">
        <v>52415</v>
      </c>
      <c r="AP32" s="50">
        <v>7192</v>
      </c>
      <c r="AQ32" s="50">
        <v>13788</v>
      </c>
      <c r="AR32" s="50">
        <v>2959</v>
      </c>
      <c r="AS32" s="50">
        <v>1923</v>
      </c>
      <c r="AT32" s="50">
        <v>4761</v>
      </c>
      <c r="AU32" s="50">
        <v>2352</v>
      </c>
      <c r="AV32" s="50">
        <v>416</v>
      </c>
      <c r="AW32" s="50">
        <v>0</v>
      </c>
      <c r="AX32" s="50">
        <v>0</v>
      </c>
      <c r="AY32" s="50">
        <v>0</v>
      </c>
      <c r="AZ32" s="50">
        <v>0</v>
      </c>
      <c r="BA32" s="50">
        <v>0</v>
      </c>
      <c r="BB32" s="50">
        <v>0</v>
      </c>
      <c r="BC32" s="50">
        <v>0</v>
      </c>
      <c r="BD32" s="50">
        <v>0</v>
      </c>
      <c r="BE32" s="50">
        <v>0</v>
      </c>
      <c r="BF32" s="50">
        <v>0</v>
      </c>
      <c r="BG32" s="50">
        <v>0</v>
      </c>
      <c r="BH32" s="50">
        <v>0</v>
      </c>
      <c r="BI32" s="50">
        <v>0</v>
      </c>
      <c r="BJ32" s="50">
        <v>0</v>
      </c>
      <c r="BK32" s="50">
        <v>0</v>
      </c>
      <c r="BL32" s="50">
        <v>0</v>
      </c>
      <c r="BM32" s="50">
        <v>0</v>
      </c>
      <c r="BN32" s="50">
        <v>0</v>
      </c>
      <c r="BO32" s="50">
        <v>0</v>
      </c>
      <c r="BP32" s="50">
        <v>0</v>
      </c>
      <c r="BQ32" s="50">
        <v>0</v>
      </c>
      <c r="BR32" s="50">
        <v>0</v>
      </c>
      <c r="BS32" s="50">
        <v>0</v>
      </c>
      <c r="BT32" s="50">
        <v>0</v>
      </c>
      <c r="BU32" s="50">
        <v>0</v>
      </c>
      <c r="BV32" s="50">
        <v>0</v>
      </c>
      <c r="BW32" s="50">
        <v>0</v>
      </c>
      <c r="BX32" s="50">
        <v>0</v>
      </c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138">
        <f ca="1">SUM(OFFSET(EA32,0,-1,):OFFSET(EA32,0,-12))</f>
        <v>0</v>
      </c>
    </row>
    <row r="33" spans="1:132" ht="15.75" hidden="1" outlineLevel="1" thickBot="1" x14ac:dyDescent="0.25">
      <c r="A33" s="108"/>
      <c r="B33" s="131" t="s">
        <v>25</v>
      </c>
      <c r="C33" s="47">
        <f t="shared" ref="C33:BN33" si="21">C28+C29+C30+C31+C32</f>
        <v>15893</v>
      </c>
      <c r="D33" s="47">
        <f t="shared" si="21"/>
        <v>21095</v>
      </c>
      <c r="E33" s="47">
        <f t="shared" si="21"/>
        <v>80221</v>
      </c>
      <c r="F33" s="47">
        <f t="shared" si="21"/>
        <v>30407</v>
      </c>
      <c r="G33" s="47">
        <f t="shared" si="21"/>
        <v>13286</v>
      </c>
      <c r="H33" s="47">
        <f t="shared" si="21"/>
        <v>16485</v>
      </c>
      <c r="I33" s="47">
        <f t="shared" si="21"/>
        <v>11135</v>
      </c>
      <c r="J33" s="47">
        <f t="shared" si="21"/>
        <v>34383</v>
      </c>
      <c r="K33" s="47">
        <f t="shared" si="21"/>
        <v>11038</v>
      </c>
      <c r="L33" s="47">
        <f t="shared" si="21"/>
        <v>34428</v>
      </c>
      <c r="M33" s="47">
        <f t="shared" si="21"/>
        <v>21867</v>
      </c>
      <c r="N33" s="47">
        <f t="shared" si="21"/>
        <v>14268</v>
      </c>
      <c r="O33" s="47">
        <f t="shared" si="21"/>
        <v>13903</v>
      </c>
      <c r="P33" s="47">
        <f t="shared" si="21"/>
        <v>14024</v>
      </c>
      <c r="Q33" s="47">
        <f t="shared" si="21"/>
        <v>75059</v>
      </c>
      <c r="R33" s="47">
        <f t="shared" si="21"/>
        <v>32882</v>
      </c>
      <c r="S33" s="47">
        <f t="shared" si="21"/>
        <v>29628</v>
      </c>
      <c r="T33" s="47">
        <f t="shared" si="21"/>
        <v>17053</v>
      </c>
      <c r="U33" s="47">
        <f t="shared" si="21"/>
        <v>8803</v>
      </c>
      <c r="V33" s="47">
        <f t="shared" si="21"/>
        <v>33733</v>
      </c>
      <c r="W33" s="47">
        <f t="shared" si="21"/>
        <v>15332</v>
      </c>
      <c r="X33" s="47">
        <f t="shared" si="21"/>
        <v>33624</v>
      </c>
      <c r="Y33" s="47">
        <f t="shared" si="21"/>
        <v>9924</v>
      </c>
      <c r="Z33" s="47">
        <f t="shared" si="21"/>
        <v>15954</v>
      </c>
      <c r="AA33" s="47">
        <f t="shared" si="21"/>
        <v>16516</v>
      </c>
      <c r="AB33" s="47">
        <f t="shared" si="21"/>
        <v>18496</v>
      </c>
      <c r="AC33" s="47">
        <f t="shared" si="21"/>
        <v>90783</v>
      </c>
      <c r="AD33" s="47">
        <f t="shared" si="21"/>
        <v>30170</v>
      </c>
      <c r="AE33" s="47">
        <f t="shared" si="21"/>
        <v>11663</v>
      </c>
      <c r="AF33" s="47">
        <f t="shared" si="21"/>
        <v>15204</v>
      </c>
      <c r="AG33" s="47">
        <f t="shared" si="21"/>
        <v>11105</v>
      </c>
      <c r="AH33" s="47">
        <f t="shared" si="21"/>
        <v>29849</v>
      </c>
      <c r="AI33" s="47">
        <f t="shared" si="21"/>
        <v>13821</v>
      </c>
      <c r="AJ33" s="47">
        <f t="shared" si="21"/>
        <v>41379</v>
      </c>
      <c r="AK33" s="47">
        <f t="shared" si="21"/>
        <v>14396</v>
      </c>
      <c r="AL33" s="47">
        <f t="shared" si="21"/>
        <v>14268</v>
      </c>
      <c r="AM33" s="47">
        <f t="shared" ref="AM33:AR33" si="22">AM28+AM29+AM30+AM31+AM32</f>
        <v>24770</v>
      </c>
      <c r="AN33" s="47">
        <f t="shared" si="22"/>
        <v>15093</v>
      </c>
      <c r="AO33" s="47">
        <f t="shared" si="22"/>
        <v>80987</v>
      </c>
      <c r="AP33" s="47">
        <f t="shared" si="22"/>
        <v>39312</v>
      </c>
      <c r="AQ33" s="47">
        <f t="shared" si="22"/>
        <v>25306</v>
      </c>
      <c r="AR33" s="47">
        <f t="shared" si="22"/>
        <v>13982</v>
      </c>
      <c r="AS33" s="47">
        <f t="shared" ref="AS33:BD33" si="23">AS28+AS29+AS30+AS31+AS32</f>
        <v>9518</v>
      </c>
      <c r="AT33" s="47">
        <f t="shared" si="23"/>
        <v>24961</v>
      </c>
      <c r="AU33" s="47">
        <f t="shared" si="23"/>
        <v>5220</v>
      </c>
      <c r="AV33" s="47">
        <f t="shared" si="23"/>
        <v>3123</v>
      </c>
      <c r="AW33" s="47">
        <f t="shared" si="23"/>
        <v>0</v>
      </c>
      <c r="AX33" s="47">
        <f t="shared" si="23"/>
        <v>0</v>
      </c>
      <c r="AY33" s="47">
        <f t="shared" si="23"/>
        <v>0</v>
      </c>
      <c r="AZ33" s="47">
        <f t="shared" si="23"/>
        <v>0</v>
      </c>
      <c r="BA33" s="47">
        <f t="shared" si="23"/>
        <v>0</v>
      </c>
      <c r="BB33" s="47">
        <f t="shared" si="23"/>
        <v>0</v>
      </c>
      <c r="BC33" s="47">
        <f t="shared" si="23"/>
        <v>0</v>
      </c>
      <c r="BD33" s="47">
        <f t="shared" si="23"/>
        <v>0</v>
      </c>
      <c r="BE33" s="47">
        <f t="shared" si="21"/>
        <v>0</v>
      </c>
      <c r="BF33" s="47">
        <f t="shared" si="21"/>
        <v>0</v>
      </c>
      <c r="BG33" s="47">
        <f t="shared" si="21"/>
        <v>0</v>
      </c>
      <c r="BH33" s="47">
        <f t="shared" si="21"/>
        <v>0</v>
      </c>
      <c r="BI33" s="47">
        <f t="shared" si="21"/>
        <v>0</v>
      </c>
      <c r="BJ33" s="47">
        <f t="shared" si="21"/>
        <v>0</v>
      </c>
      <c r="BK33" s="47">
        <f>BK28+BK29+BK30+BK31+BK32</f>
        <v>0</v>
      </c>
      <c r="BL33" s="47">
        <f t="shared" si="21"/>
        <v>0</v>
      </c>
      <c r="BM33" s="47">
        <f t="shared" si="21"/>
        <v>0</v>
      </c>
      <c r="BN33" s="47">
        <f t="shared" si="21"/>
        <v>0</v>
      </c>
      <c r="BO33" s="47">
        <f t="shared" ref="BO33:BV33" si="24">BO28+BO29+BO30+BO31+BO32</f>
        <v>0</v>
      </c>
      <c r="BP33" s="47">
        <f t="shared" si="24"/>
        <v>0</v>
      </c>
      <c r="BQ33" s="47">
        <f t="shared" si="24"/>
        <v>0</v>
      </c>
      <c r="BR33" s="47">
        <f t="shared" si="24"/>
        <v>0</v>
      </c>
      <c r="BS33" s="47">
        <f t="shared" si="24"/>
        <v>0</v>
      </c>
      <c r="BT33" s="47">
        <f t="shared" si="24"/>
        <v>0</v>
      </c>
      <c r="BU33" s="47">
        <f t="shared" si="24"/>
        <v>0</v>
      </c>
      <c r="BV33" s="47">
        <f t="shared" si="24"/>
        <v>0</v>
      </c>
      <c r="BW33" s="47">
        <f>BW28+BW29+BW30+BW31+BW32</f>
        <v>0</v>
      </c>
      <c r="BX33" s="47">
        <f>BX28+BX29+BX30+BX31+BX32</f>
        <v>0</v>
      </c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270">
        <f ca="1">SUM(OFFSET(EA33,0,-1,):OFFSET(EA33,0,-12))</f>
        <v>0</v>
      </c>
    </row>
    <row r="34" spans="1:132" ht="9" customHeight="1" thickBot="1" x14ac:dyDescent="0.25">
      <c r="A34" s="108"/>
      <c r="B34" s="127"/>
      <c r="C34" s="15"/>
      <c r="D34" s="15"/>
      <c r="E34" s="15"/>
      <c r="F34" s="15"/>
      <c r="G34" s="15"/>
      <c r="H34" s="15"/>
      <c r="I34" s="15"/>
      <c r="J34" s="39"/>
      <c r="K34" s="39"/>
      <c r="L34" s="39"/>
      <c r="M34" s="39"/>
      <c r="N34" s="39"/>
      <c r="O34" s="15"/>
      <c r="P34" s="39"/>
      <c r="Q34" s="39"/>
      <c r="R34" s="39"/>
      <c r="S34" s="39"/>
      <c r="T34" s="39"/>
      <c r="U34" s="15"/>
      <c r="V34" s="39"/>
      <c r="W34" s="39"/>
      <c r="X34" s="39"/>
      <c r="Y34" s="39"/>
      <c r="Z34" s="39"/>
      <c r="AA34" s="15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128"/>
    </row>
    <row r="35" spans="1:132" ht="15.75" thickBot="1" x14ac:dyDescent="0.25">
      <c r="A35" s="222" t="s">
        <v>41</v>
      </c>
      <c r="B35" s="58" t="s">
        <v>14</v>
      </c>
      <c r="C35" s="45">
        <v>4317</v>
      </c>
      <c r="D35" s="45">
        <v>3700</v>
      </c>
      <c r="E35" s="45">
        <v>4800</v>
      </c>
      <c r="F35" s="45">
        <v>2169</v>
      </c>
      <c r="G35" s="45">
        <v>3364</v>
      </c>
      <c r="H35" s="45">
        <v>4242</v>
      </c>
      <c r="I35" s="45">
        <v>4203</v>
      </c>
      <c r="J35" s="46">
        <v>3464</v>
      </c>
      <c r="K35" s="46">
        <v>3189</v>
      </c>
      <c r="L35" s="46">
        <v>3424</v>
      </c>
      <c r="M35" s="46">
        <v>5019</v>
      </c>
      <c r="N35" s="46">
        <v>4479</v>
      </c>
      <c r="O35" s="45">
        <v>2996</v>
      </c>
      <c r="P35" s="46">
        <v>2103</v>
      </c>
      <c r="Q35" s="46">
        <v>3281</v>
      </c>
      <c r="R35" s="46">
        <v>1964</v>
      </c>
      <c r="S35" s="46">
        <v>3810</v>
      </c>
      <c r="T35" s="46">
        <v>3772</v>
      </c>
      <c r="U35" s="45">
        <v>2554</v>
      </c>
      <c r="V35" s="46">
        <v>3150</v>
      </c>
      <c r="W35" s="46">
        <v>2124</v>
      </c>
      <c r="X35" s="46">
        <v>2002</v>
      </c>
      <c r="Y35" s="46">
        <v>1316</v>
      </c>
      <c r="Z35" s="46">
        <v>4129</v>
      </c>
      <c r="AA35" s="45">
        <v>3086</v>
      </c>
      <c r="AB35" s="46">
        <v>2620</v>
      </c>
      <c r="AC35" s="46">
        <v>5869</v>
      </c>
      <c r="AD35" s="46">
        <v>4334</v>
      </c>
      <c r="AE35" s="46">
        <v>1900</v>
      </c>
      <c r="AF35" s="46">
        <v>1830</v>
      </c>
      <c r="AG35" s="46">
        <v>4576</v>
      </c>
      <c r="AH35" s="46">
        <v>1792</v>
      </c>
      <c r="AI35" s="46">
        <v>2168</v>
      </c>
      <c r="AJ35" s="46">
        <v>2344</v>
      </c>
      <c r="AK35" s="46">
        <v>3275</v>
      </c>
      <c r="AL35" s="46">
        <v>3009</v>
      </c>
      <c r="AM35" s="46">
        <v>2378</v>
      </c>
      <c r="AN35" s="46">
        <v>2150</v>
      </c>
      <c r="AO35" s="46">
        <v>2806</v>
      </c>
      <c r="AP35" s="46">
        <v>4427</v>
      </c>
      <c r="AQ35" s="46">
        <v>5525</v>
      </c>
      <c r="AR35" s="46">
        <v>3724</v>
      </c>
      <c r="AS35" s="46">
        <v>4925</v>
      </c>
      <c r="AT35" s="46">
        <v>3481</v>
      </c>
      <c r="AU35" s="46">
        <v>3525</v>
      </c>
      <c r="AV35" s="46">
        <v>1598</v>
      </c>
      <c r="AW35" s="46">
        <v>4066</v>
      </c>
      <c r="AX35" s="46">
        <v>7192</v>
      </c>
      <c r="AY35" s="46">
        <v>2241</v>
      </c>
      <c r="AZ35" s="46">
        <v>2397</v>
      </c>
      <c r="BA35" s="46">
        <v>1450</v>
      </c>
      <c r="BB35" s="46">
        <v>2264</v>
      </c>
      <c r="BC35" s="46">
        <v>2073</v>
      </c>
      <c r="BD35" s="46">
        <v>1043</v>
      </c>
      <c r="BE35" s="46">
        <v>1694</v>
      </c>
      <c r="BF35" s="46">
        <v>760</v>
      </c>
      <c r="BG35" s="46">
        <v>1965</v>
      </c>
      <c r="BH35" s="46">
        <v>396</v>
      </c>
      <c r="BI35" s="46">
        <v>928</v>
      </c>
      <c r="BJ35" s="46">
        <v>638</v>
      </c>
      <c r="BK35" s="46">
        <v>1482</v>
      </c>
      <c r="BL35" s="46">
        <v>1119</v>
      </c>
      <c r="BM35" s="46">
        <v>821</v>
      </c>
      <c r="BN35" s="46">
        <v>836</v>
      </c>
      <c r="BO35" s="46">
        <v>1031</v>
      </c>
      <c r="BP35" s="46">
        <v>437</v>
      </c>
      <c r="BQ35" s="46">
        <v>1728</v>
      </c>
      <c r="BR35" s="46">
        <v>1321</v>
      </c>
      <c r="BS35" s="46">
        <v>647</v>
      </c>
      <c r="BT35" s="46">
        <v>1910</v>
      </c>
      <c r="BU35" s="46">
        <v>848</v>
      </c>
      <c r="BV35" s="46">
        <v>2035</v>
      </c>
      <c r="BW35" s="46">
        <v>1212</v>
      </c>
      <c r="BX35" s="46">
        <v>1212</v>
      </c>
      <c r="BY35" s="46">
        <v>1373</v>
      </c>
      <c r="BZ35" s="46">
        <v>3068</v>
      </c>
      <c r="CA35" s="46">
        <v>1002</v>
      </c>
      <c r="CB35" s="46">
        <v>3235</v>
      </c>
      <c r="CC35" s="46">
        <v>3326</v>
      </c>
      <c r="CD35" s="46">
        <v>1594</v>
      </c>
      <c r="CE35" s="46">
        <v>1435</v>
      </c>
      <c r="CF35" s="46">
        <v>3156</v>
      </c>
      <c r="CG35" s="46">
        <v>1799</v>
      </c>
      <c r="CH35" s="46">
        <v>3254</v>
      </c>
      <c r="CI35" s="46">
        <v>1413</v>
      </c>
      <c r="CJ35" s="46">
        <v>2792</v>
      </c>
      <c r="CK35" s="46">
        <v>1250</v>
      </c>
      <c r="CL35" s="46">
        <v>2263</v>
      </c>
      <c r="CM35" s="46">
        <v>2594</v>
      </c>
      <c r="CN35" s="46">
        <v>1874</v>
      </c>
      <c r="CO35" s="46">
        <v>234</v>
      </c>
      <c r="CP35" s="46">
        <v>901</v>
      </c>
      <c r="CQ35" s="46">
        <v>2022</v>
      </c>
      <c r="CR35" s="46">
        <v>1483</v>
      </c>
      <c r="CS35" s="46">
        <v>1712</v>
      </c>
      <c r="CT35" s="46">
        <v>1256</v>
      </c>
      <c r="CU35" s="46">
        <v>412</v>
      </c>
      <c r="CV35" s="46">
        <v>250</v>
      </c>
      <c r="CW35" s="46">
        <v>2739</v>
      </c>
      <c r="CX35" s="46">
        <v>2886</v>
      </c>
      <c r="CY35" s="46">
        <v>634</v>
      </c>
      <c r="CZ35" s="46">
        <v>1124</v>
      </c>
      <c r="DA35" s="46">
        <v>1083</v>
      </c>
      <c r="DB35" s="46">
        <v>1930</v>
      </c>
      <c r="DC35" s="46">
        <v>1246</v>
      </c>
      <c r="DD35" s="46">
        <v>4224</v>
      </c>
      <c r="DE35" s="46">
        <v>2114</v>
      </c>
      <c r="DF35" s="46">
        <v>2759</v>
      </c>
      <c r="DG35" s="46">
        <v>624</v>
      </c>
      <c r="DH35" s="46">
        <v>604</v>
      </c>
      <c r="DI35" s="46">
        <v>3288</v>
      </c>
      <c r="DJ35" s="46">
        <v>1372</v>
      </c>
      <c r="DK35" s="46">
        <v>1650</v>
      </c>
      <c r="DL35" s="46">
        <v>1078</v>
      </c>
      <c r="DM35" s="46">
        <v>2288</v>
      </c>
      <c r="DN35" s="349">
        <v>2476</v>
      </c>
      <c r="DO35" s="349">
        <v>2774</v>
      </c>
      <c r="DP35" s="349">
        <v>1283</v>
      </c>
      <c r="DQ35" s="349">
        <v>862</v>
      </c>
      <c r="DR35" s="349">
        <v>974</v>
      </c>
      <c r="DS35" s="349">
        <v>967</v>
      </c>
      <c r="DT35" s="349">
        <v>568</v>
      </c>
      <c r="DU35" s="349">
        <v>2335</v>
      </c>
      <c r="DV35" s="349">
        <v>144</v>
      </c>
      <c r="DW35" s="349">
        <v>590</v>
      </c>
      <c r="DX35" s="349">
        <v>2603</v>
      </c>
      <c r="DY35" s="349">
        <v>1199</v>
      </c>
      <c r="DZ35" s="349">
        <v>20</v>
      </c>
      <c r="EA35" s="59">
        <f ca="1">SUM(OFFSET(EA35,0,-1,):OFFSET(EA35,0,-12))</f>
        <v>14319</v>
      </c>
      <c r="EB35" s="13">
        <f ca="1">EA35/EA$40</f>
        <v>4.0336574757456591E-2</v>
      </c>
    </row>
    <row r="36" spans="1:132" ht="15" x14ac:dyDescent="0.2">
      <c r="A36" s="108"/>
      <c r="B36" s="58" t="s">
        <v>15</v>
      </c>
      <c r="C36" s="45">
        <v>120</v>
      </c>
      <c r="D36" s="45">
        <v>208</v>
      </c>
      <c r="E36" s="45">
        <v>1068</v>
      </c>
      <c r="F36" s="45">
        <v>0</v>
      </c>
      <c r="G36" s="45">
        <v>840</v>
      </c>
      <c r="H36" s="45">
        <v>1132</v>
      </c>
      <c r="I36" s="45">
        <v>1428</v>
      </c>
      <c r="J36" s="46">
        <v>530</v>
      </c>
      <c r="K36" s="46">
        <v>419</v>
      </c>
      <c r="L36" s="46">
        <v>240</v>
      </c>
      <c r="M36" s="46">
        <v>308</v>
      </c>
      <c r="N36" s="46">
        <v>0</v>
      </c>
      <c r="O36" s="45">
        <v>60</v>
      </c>
      <c r="P36" s="46">
        <v>765</v>
      </c>
      <c r="Q36" s="46">
        <v>360</v>
      </c>
      <c r="R36" s="46">
        <v>0</v>
      </c>
      <c r="S36" s="46">
        <v>390</v>
      </c>
      <c r="T36" s="46">
        <v>756</v>
      </c>
      <c r="U36" s="45">
        <v>824</v>
      </c>
      <c r="V36" s="46">
        <v>1584</v>
      </c>
      <c r="W36" s="46">
        <v>904</v>
      </c>
      <c r="X36" s="46">
        <v>216</v>
      </c>
      <c r="Y36" s="46">
        <v>180</v>
      </c>
      <c r="Z36" s="46">
        <v>252</v>
      </c>
      <c r="AA36" s="45">
        <v>606</v>
      </c>
      <c r="AB36" s="46">
        <v>510</v>
      </c>
      <c r="AC36" s="46">
        <v>720</v>
      </c>
      <c r="AD36" s="46">
        <v>725</v>
      </c>
      <c r="AE36" s="46">
        <v>74</v>
      </c>
      <c r="AF36" s="46">
        <v>24</v>
      </c>
      <c r="AG36" s="46">
        <v>1018</v>
      </c>
      <c r="AH36" s="46">
        <v>2047</v>
      </c>
      <c r="AI36" s="46">
        <v>812</v>
      </c>
      <c r="AJ36" s="46">
        <v>476</v>
      </c>
      <c r="AK36" s="46">
        <v>828</v>
      </c>
      <c r="AL36" s="46">
        <v>336</v>
      </c>
      <c r="AM36" s="46">
        <v>296</v>
      </c>
      <c r="AN36" s="46">
        <v>778</v>
      </c>
      <c r="AO36" s="46">
        <v>489</v>
      </c>
      <c r="AP36" s="46">
        <v>42</v>
      </c>
      <c r="AQ36" s="46">
        <v>646</v>
      </c>
      <c r="AR36" s="46">
        <v>476</v>
      </c>
      <c r="AS36" s="46">
        <v>942</v>
      </c>
      <c r="AT36" s="46">
        <v>2180</v>
      </c>
      <c r="AU36" s="46">
        <v>1437</v>
      </c>
      <c r="AV36" s="46">
        <v>24</v>
      </c>
      <c r="AW36" s="46">
        <v>248</v>
      </c>
      <c r="AX36" s="46">
        <v>712</v>
      </c>
      <c r="AY36" s="46">
        <v>598</v>
      </c>
      <c r="AZ36" s="46">
        <v>84</v>
      </c>
      <c r="BA36" s="46">
        <v>480</v>
      </c>
      <c r="BB36" s="46">
        <v>58</v>
      </c>
      <c r="BC36" s="46">
        <v>352</v>
      </c>
      <c r="BD36" s="46">
        <v>1162</v>
      </c>
      <c r="BE36" s="46">
        <v>597</v>
      </c>
      <c r="BF36" s="46">
        <v>846</v>
      </c>
      <c r="BG36" s="46">
        <v>502</v>
      </c>
      <c r="BH36" s="46">
        <v>220</v>
      </c>
      <c r="BI36" s="46">
        <v>289</v>
      </c>
      <c r="BJ36" s="46">
        <v>303</v>
      </c>
      <c r="BK36" s="46">
        <v>610</v>
      </c>
      <c r="BL36" s="46">
        <v>28</v>
      </c>
      <c r="BM36" s="46">
        <v>0</v>
      </c>
      <c r="BN36" s="46">
        <v>0</v>
      </c>
      <c r="BO36" s="46">
        <v>234</v>
      </c>
      <c r="BP36" s="46">
        <v>315</v>
      </c>
      <c r="BQ36" s="46">
        <v>0</v>
      </c>
      <c r="BR36" s="46">
        <v>296</v>
      </c>
      <c r="BS36" s="46">
        <v>216</v>
      </c>
      <c r="BT36" s="46">
        <v>210</v>
      </c>
      <c r="BU36" s="46">
        <v>336</v>
      </c>
      <c r="BV36" s="46">
        <v>0</v>
      </c>
      <c r="BW36" s="46">
        <v>0</v>
      </c>
      <c r="BX36" s="46">
        <v>0</v>
      </c>
      <c r="BY36" s="46">
        <v>240</v>
      </c>
      <c r="BZ36" s="46">
        <v>0</v>
      </c>
      <c r="CA36" s="46">
        <v>400</v>
      </c>
      <c r="CB36" s="46">
        <v>240</v>
      </c>
      <c r="CC36" s="46">
        <v>0</v>
      </c>
      <c r="CD36" s="46">
        <v>216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81</v>
      </c>
      <c r="CM36" s="46">
        <v>360</v>
      </c>
      <c r="CN36" s="46">
        <v>360</v>
      </c>
      <c r="CO36" s="46">
        <v>120</v>
      </c>
      <c r="CP36" s="46">
        <v>0</v>
      </c>
      <c r="CQ36" s="46">
        <v>212</v>
      </c>
      <c r="CR36" s="46">
        <v>108</v>
      </c>
      <c r="CS36" s="46">
        <v>468</v>
      </c>
      <c r="CT36" s="46">
        <v>483</v>
      </c>
      <c r="CU36" s="46">
        <v>552</v>
      </c>
      <c r="CV36" s="46">
        <v>0</v>
      </c>
      <c r="CW36" s="46">
        <v>1080</v>
      </c>
      <c r="CX36" s="46">
        <v>0</v>
      </c>
      <c r="CY36" s="46">
        <v>850</v>
      </c>
      <c r="CZ36" s="46">
        <v>1176</v>
      </c>
      <c r="DA36" s="46">
        <v>576</v>
      </c>
      <c r="DB36" s="46">
        <v>0</v>
      </c>
      <c r="DC36" s="46">
        <v>540</v>
      </c>
      <c r="DD36" s="46">
        <v>216</v>
      </c>
      <c r="DE36" s="46">
        <v>360</v>
      </c>
      <c r="DF36" s="46">
        <v>340</v>
      </c>
      <c r="DG36" s="46">
        <v>168</v>
      </c>
      <c r="DH36" s="46">
        <v>168</v>
      </c>
      <c r="DI36" s="46">
        <v>216</v>
      </c>
      <c r="DJ36" s="46">
        <v>0</v>
      </c>
      <c r="DK36" s="46">
        <v>1296</v>
      </c>
      <c r="DL36" s="46">
        <v>1164</v>
      </c>
      <c r="DM36" s="46">
        <v>153</v>
      </c>
      <c r="DN36" s="349">
        <v>735</v>
      </c>
      <c r="DO36" s="349">
        <v>1024</v>
      </c>
      <c r="DP36" s="349">
        <v>540</v>
      </c>
      <c r="DQ36" s="349">
        <v>108</v>
      </c>
      <c r="DR36" s="349">
        <v>0</v>
      </c>
      <c r="DS36" s="349">
        <v>108</v>
      </c>
      <c r="DT36" s="349">
        <v>0</v>
      </c>
      <c r="DU36" s="349">
        <v>56</v>
      </c>
      <c r="DV36" s="349">
        <v>0</v>
      </c>
      <c r="DW36" s="349">
        <v>384</v>
      </c>
      <c r="DX36" s="349">
        <v>1210</v>
      </c>
      <c r="DY36" s="349">
        <v>564</v>
      </c>
      <c r="DZ36" s="349">
        <v>0</v>
      </c>
      <c r="EA36" s="59">
        <f ca="1">SUM(OFFSET(EA36,0,-1,):OFFSET(EA36,0,-12))</f>
        <v>3994</v>
      </c>
      <c r="EB36" s="13">
        <f ca="1">EA36/EA$40</f>
        <v>1.1251084543702886E-2</v>
      </c>
    </row>
    <row r="37" spans="1:132" ht="15" x14ac:dyDescent="0.2">
      <c r="A37" s="108"/>
      <c r="B37" s="60" t="s">
        <v>27</v>
      </c>
      <c r="C37" s="45">
        <v>1917</v>
      </c>
      <c r="D37" s="45">
        <v>32</v>
      </c>
      <c r="E37" s="45">
        <v>1940</v>
      </c>
      <c r="F37" s="45">
        <v>42</v>
      </c>
      <c r="G37" s="45">
        <v>5096</v>
      </c>
      <c r="H37" s="45">
        <v>1188</v>
      </c>
      <c r="I37" s="45">
        <v>2493</v>
      </c>
      <c r="J37" s="46">
        <v>5244</v>
      </c>
      <c r="K37" s="46">
        <v>603</v>
      </c>
      <c r="L37" s="46">
        <v>1944</v>
      </c>
      <c r="M37" s="46">
        <v>489</v>
      </c>
      <c r="N37" s="46">
        <v>2778</v>
      </c>
      <c r="O37" s="45">
        <v>3672</v>
      </c>
      <c r="P37" s="46">
        <v>5880</v>
      </c>
      <c r="Q37" s="46">
        <v>190</v>
      </c>
      <c r="R37" s="46">
        <v>2736</v>
      </c>
      <c r="S37" s="46">
        <v>1917</v>
      </c>
      <c r="T37" s="46">
        <v>1192</v>
      </c>
      <c r="U37" s="45">
        <v>550</v>
      </c>
      <c r="V37" s="46">
        <v>420</v>
      </c>
      <c r="W37" s="46">
        <v>1560</v>
      </c>
      <c r="X37" s="46">
        <v>720</v>
      </c>
      <c r="Y37" s="46">
        <v>768</v>
      </c>
      <c r="Z37" s="46">
        <v>2520</v>
      </c>
      <c r="AA37" s="45">
        <v>831</v>
      </c>
      <c r="AB37" s="46">
        <v>1102</v>
      </c>
      <c r="AC37" s="46">
        <v>6258</v>
      </c>
      <c r="AD37" s="46">
        <v>3138</v>
      </c>
      <c r="AE37" s="46">
        <v>0</v>
      </c>
      <c r="AF37" s="46">
        <v>240</v>
      </c>
      <c r="AG37" s="46">
        <v>566</v>
      </c>
      <c r="AH37" s="46">
        <v>1160</v>
      </c>
      <c r="AI37" s="46">
        <v>1892</v>
      </c>
      <c r="AJ37" s="46">
        <v>1428</v>
      </c>
      <c r="AK37" s="46">
        <v>462</v>
      </c>
      <c r="AL37" s="46">
        <v>2367</v>
      </c>
      <c r="AM37" s="46">
        <v>5962</v>
      </c>
      <c r="AN37" s="46">
        <v>1200</v>
      </c>
      <c r="AO37" s="46">
        <v>1548</v>
      </c>
      <c r="AP37" s="46">
        <v>1480</v>
      </c>
      <c r="AQ37" s="46">
        <v>1666</v>
      </c>
      <c r="AR37" s="46">
        <v>1154</v>
      </c>
      <c r="AS37" s="46">
        <v>1704</v>
      </c>
      <c r="AT37" s="46">
        <v>1038</v>
      </c>
      <c r="AU37" s="46">
        <v>4056</v>
      </c>
      <c r="AV37" s="46">
        <v>1251</v>
      </c>
      <c r="AW37" s="46">
        <v>5148</v>
      </c>
      <c r="AX37" s="46">
        <v>7421</v>
      </c>
      <c r="AY37" s="46">
        <v>828</v>
      </c>
      <c r="AZ37" s="46">
        <v>3367</v>
      </c>
      <c r="BA37" s="46">
        <v>1072</v>
      </c>
      <c r="BB37" s="46">
        <v>1842</v>
      </c>
      <c r="BC37" s="46">
        <v>670</v>
      </c>
      <c r="BD37" s="46">
        <v>1032</v>
      </c>
      <c r="BE37" s="46">
        <v>1038</v>
      </c>
      <c r="BF37" s="46">
        <v>726</v>
      </c>
      <c r="BG37" s="46">
        <v>252</v>
      </c>
      <c r="BH37" s="46">
        <v>1257</v>
      </c>
      <c r="BI37" s="46">
        <v>2841</v>
      </c>
      <c r="BJ37" s="46">
        <v>412</v>
      </c>
      <c r="BK37" s="46">
        <v>493</v>
      </c>
      <c r="BL37" s="46">
        <v>564</v>
      </c>
      <c r="BM37" s="46">
        <v>662</v>
      </c>
      <c r="BN37" s="46">
        <v>50</v>
      </c>
      <c r="BO37" s="46">
        <v>60</v>
      </c>
      <c r="BP37" s="46">
        <v>921</v>
      </c>
      <c r="BQ37" s="46">
        <v>110</v>
      </c>
      <c r="BR37" s="46">
        <v>821</v>
      </c>
      <c r="BS37" s="46">
        <v>1224</v>
      </c>
      <c r="BT37" s="46">
        <v>1050</v>
      </c>
      <c r="BU37" s="46">
        <v>936</v>
      </c>
      <c r="BV37" s="46">
        <v>32</v>
      </c>
      <c r="BW37" s="46">
        <v>120</v>
      </c>
      <c r="BX37" s="46">
        <v>0</v>
      </c>
      <c r="BY37" s="46">
        <v>0</v>
      </c>
      <c r="BZ37" s="46">
        <v>150</v>
      </c>
      <c r="CA37" s="46">
        <v>0</v>
      </c>
      <c r="CB37" s="46">
        <v>348</v>
      </c>
      <c r="CC37" s="46">
        <v>216</v>
      </c>
      <c r="CD37" s="46">
        <v>40</v>
      </c>
      <c r="CE37" s="46">
        <v>0</v>
      </c>
      <c r="CF37" s="46">
        <v>108</v>
      </c>
      <c r="CG37" s="46">
        <v>108</v>
      </c>
      <c r="CH37" s="46">
        <v>1558</v>
      </c>
      <c r="CI37" s="46">
        <v>0</v>
      </c>
      <c r="CJ37" s="46">
        <v>892</v>
      </c>
      <c r="CK37" s="46">
        <v>0</v>
      </c>
      <c r="CL37" s="46">
        <v>0</v>
      </c>
      <c r="CM37" s="46">
        <v>864</v>
      </c>
      <c r="CN37" s="46">
        <v>300</v>
      </c>
      <c r="CO37" s="46">
        <v>489</v>
      </c>
      <c r="CP37" s="46">
        <v>66</v>
      </c>
      <c r="CQ37" s="46">
        <v>16</v>
      </c>
      <c r="CR37" s="46">
        <v>0</v>
      </c>
      <c r="CS37" s="46">
        <v>360</v>
      </c>
      <c r="CT37" s="46">
        <v>0</v>
      </c>
      <c r="CU37" s="46">
        <v>0</v>
      </c>
      <c r="CV37" s="46">
        <v>42</v>
      </c>
      <c r="CW37" s="46">
        <v>170</v>
      </c>
      <c r="CX37" s="46">
        <v>0</v>
      </c>
      <c r="CY37" s="46">
        <v>136</v>
      </c>
      <c r="CZ37" s="46">
        <v>0</v>
      </c>
      <c r="DA37" s="46">
        <v>40</v>
      </c>
      <c r="DB37" s="46">
        <v>20</v>
      </c>
      <c r="DC37" s="46">
        <v>20</v>
      </c>
      <c r="DD37" s="46">
        <v>0</v>
      </c>
      <c r="DE37" s="46">
        <v>0</v>
      </c>
      <c r="DF37" s="46">
        <v>0</v>
      </c>
      <c r="DG37" s="46">
        <v>0</v>
      </c>
      <c r="DH37" s="46">
        <v>0</v>
      </c>
      <c r="DI37" s="46">
        <v>84</v>
      </c>
      <c r="DJ37" s="46">
        <v>0</v>
      </c>
      <c r="DK37" s="46">
        <v>0</v>
      </c>
      <c r="DL37" s="46">
        <v>0</v>
      </c>
      <c r="DM37" s="46">
        <v>0</v>
      </c>
      <c r="DN37" s="349">
        <v>0</v>
      </c>
      <c r="DO37" s="349">
        <v>0</v>
      </c>
      <c r="DP37" s="349">
        <v>0</v>
      </c>
      <c r="DQ37" s="349">
        <v>0</v>
      </c>
      <c r="DR37" s="349">
        <v>0</v>
      </c>
      <c r="DS37" s="349">
        <v>0</v>
      </c>
      <c r="DT37" s="349">
        <v>0</v>
      </c>
      <c r="DU37" s="349">
        <v>0</v>
      </c>
      <c r="DV37" s="349">
        <v>0</v>
      </c>
      <c r="DW37" s="349">
        <v>648</v>
      </c>
      <c r="DX37" s="349">
        <v>0</v>
      </c>
      <c r="DY37" s="349">
        <v>0</v>
      </c>
      <c r="DZ37" s="349">
        <v>0</v>
      </c>
      <c r="EA37" s="59">
        <f ca="1">SUM(OFFSET(EA37,0,-1,):OFFSET(EA37,0,-12))</f>
        <v>648</v>
      </c>
      <c r="EB37" s="13">
        <f ca="1">EA37/EA$40</f>
        <v>1.8254138168050751E-3</v>
      </c>
    </row>
    <row r="38" spans="1:132" ht="15" x14ac:dyDescent="0.2">
      <c r="A38" s="108"/>
      <c r="B38" s="60" t="s">
        <v>28</v>
      </c>
      <c r="C38" s="45">
        <v>1296</v>
      </c>
      <c r="D38" s="45">
        <v>0</v>
      </c>
      <c r="E38" s="45">
        <v>1296</v>
      </c>
      <c r="F38" s="45">
        <v>3984</v>
      </c>
      <c r="G38" s="45">
        <v>1188</v>
      </c>
      <c r="H38" s="45">
        <v>1032</v>
      </c>
      <c r="I38" s="45">
        <v>3036</v>
      </c>
      <c r="J38" s="46">
        <v>1224</v>
      </c>
      <c r="K38" s="46">
        <v>216</v>
      </c>
      <c r="L38" s="46">
        <v>432</v>
      </c>
      <c r="M38" s="46">
        <v>864</v>
      </c>
      <c r="N38" s="46">
        <v>648</v>
      </c>
      <c r="O38" s="45">
        <v>0</v>
      </c>
      <c r="P38" s="46">
        <v>0</v>
      </c>
      <c r="Q38" s="46">
        <v>216</v>
      </c>
      <c r="R38" s="46">
        <v>0</v>
      </c>
      <c r="S38" s="46">
        <v>3036</v>
      </c>
      <c r="T38" s="46">
        <v>0</v>
      </c>
      <c r="U38" s="45">
        <v>1404</v>
      </c>
      <c r="V38" s="46">
        <v>10797</v>
      </c>
      <c r="W38" s="46">
        <v>324</v>
      </c>
      <c r="X38" s="46">
        <v>1908</v>
      </c>
      <c r="Y38" s="46">
        <v>360</v>
      </c>
      <c r="Z38" s="46">
        <v>432</v>
      </c>
      <c r="AA38" s="45">
        <v>1080</v>
      </c>
      <c r="AB38" s="46">
        <v>972</v>
      </c>
      <c r="AC38" s="46">
        <v>0</v>
      </c>
      <c r="AD38" s="46">
        <v>0</v>
      </c>
      <c r="AE38" s="46">
        <v>3480</v>
      </c>
      <c r="AF38" s="46">
        <v>1920</v>
      </c>
      <c r="AG38" s="46">
        <v>0</v>
      </c>
      <c r="AH38" s="46">
        <v>7492</v>
      </c>
      <c r="AI38" s="46">
        <v>216</v>
      </c>
      <c r="AJ38" s="46">
        <v>216</v>
      </c>
      <c r="AK38" s="46">
        <v>456</v>
      </c>
      <c r="AL38" s="46">
        <v>648</v>
      </c>
      <c r="AM38" s="46">
        <v>1236</v>
      </c>
      <c r="AN38" s="46">
        <v>432</v>
      </c>
      <c r="AO38" s="46">
        <v>0</v>
      </c>
      <c r="AP38" s="46">
        <v>108</v>
      </c>
      <c r="AQ38" s="46">
        <v>0</v>
      </c>
      <c r="AR38" s="46">
        <v>216</v>
      </c>
      <c r="AS38" s="46">
        <v>6480</v>
      </c>
      <c r="AT38" s="46">
        <v>4176</v>
      </c>
      <c r="AU38" s="46">
        <v>648</v>
      </c>
      <c r="AV38" s="46">
        <v>0</v>
      </c>
      <c r="AW38" s="46">
        <v>0</v>
      </c>
      <c r="AX38" s="46">
        <v>216</v>
      </c>
      <c r="AY38" s="46">
        <v>216</v>
      </c>
      <c r="AZ38" s="46">
        <v>1512</v>
      </c>
      <c r="BA38" s="46">
        <v>432</v>
      </c>
      <c r="BB38" s="46">
        <v>648</v>
      </c>
      <c r="BC38" s="46">
        <v>0</v>
      </c>
      <c r="BD38" s="46">
        <v>0</v>
      </c>
      <c r="BE38" s="46">
        <v>864</v>
      </c>
      <c r="BF38" s="46">
        <v>648</v>
      </c>
      <c r="BG38" s="46">
        <v>0</v>
      </c>
      <c r="BH38" s="46">
        <v>432</v>
      </c>
      <c r="BI38" s="46">
        <v>216</v>
      </c>
      <c r="BJ38" s="46">
        <v>3888</v>
      </c>
      <c r="BK38" s="46">
        <v>4536</v>
      </c>
      <c r="BL38" s="46">
        <v>9720</v>
      </c>
      <c r="BM38" s="46">
        <v>0</v>
      </c>
      <c r="BN38" s="46">
        <v>0</v>
      </c>
      <c r="BO38" s="46">
        <v>0</v>
      </c>
      <c r="BP38" s="46">
        <v>0</v>
      </c>
      <c r="BQ38" s="46">
        <v>432</v>
      </c>
      <c r="BR38" s="46">
        <v>864</v>
      </c>
      <c r="BS38" s="46">
        <v>432</v>
      </c>
      <c r="BT38" s="46">
        <v>432</v>
      </c>
      <c r="BU38" s="46">
        <v>0</v>
      </c>
      <c r="BV38" s="46">
        <v>108</v>
      </c>
      <c r="BW38" s="46">
        <v>756</v>
      </c>
      <c r="BX38" s="46">
        <v>0</v>
      </c>
      <c r="BY38" s="46">
        <v>0</v>
      </c>
      <c r="BZ38" s="46">
        <v>0</v>
      </c>
      <c r="CA38" s="46">
        <v>0</v>
      </c>
      <c r="CB38" s="46">
        <v>216</v>
      </c>
      <c r="CC38" s="46">
        <v>0</v>
      </c>
      <c r="CD38" s="46">
        <v>0</v>
      </c>
      <c r="CE38" s="46">
        <v>216</v>
      </c>
      <c r="CF38" s="46">
        <v>1872</v>
      </c>
      <c r="CG38" s="46">
        <v>0</v>
      </c>
      <c r="CH38" s="46">
        <v>540</v>
      </c>
      <c r="CI38" s="46">
        <v>1080</v>
      </c>
      <c r="CJ38" s="46">
        <v>432</v>
      </c>
      <c r="CK38" s="46">
        <v>0</v>
      </c>
      <c r="CL38" s="46">
        <v>0</v>
      </c>
      <c r="CM38" s="46">
        <v>0</v>
      </c>
      <c r="CN38" s="46">
        <v>648</v>
      </c>
      <c r="CO38" s="46">
        <v>0</v>
      </c>
      <c r="CP38" s="46">
        <v>7344</v>
      </c>
      <c r="CQ38" s="46">
        <v>108</v>
      </c>
      <c r="CR38" s="46">
        <v>0</v>
      </c>
      <c r="CS38" s="46">
        <v>0</v>
      </c>
      <c r="CT38" s="46">
        <v>0</v>
      </c>
      <c r="CU38" s="46">
        <v>324</v>
      </c>
      <c r="CV38" s="46">
        <v>0</v>
      </c>
      <c r="CW38" s="46">
        <v>0</v>
      </c>
      <c r="CX38" s="46">
        <v>432</v>
      </c>
      <c r="CY38" s="46">
        <v>216</v>
      </c>
      <c r="CZ38" s="46">
        <v>888</v>
      </c>
      <c r="DA38" s="46">
        <v>216</v>
      </c>
      <c r="DB38" s="46">
        <v>864</v>
      </c>
      <c r="DC38" s="46">
        <v>0</v>
      </c>
      <c r="DD38" s="46">
        <v>0</v>
      </c>
      <c r="DE38" s="46">
        <v>432</v>
      </c>
      <c r="DF38" s="46">
        <v>480</v>
      </c>
      <c r="DG38" s="46">
        <v>780</v>
      </c>
      <c r="DH38" s="46">
        <v>780</v>
      </c>
      <c r="DI38" s="46">
        <v>0</v>
      </c>
      <c r="DJ38" s="46">
        <v>0</v>
      </c>
      <c r="DK38" s="46">
        <v>0</v>
      </c>
      <c r="DL38" s="46">
        <v>672</v>
      </c>
      <c r="DM38" s="46">
        <v>621</v>
      </c>
      <c r="DN38" s="349">
        <v>1296</v>
      </c>
      <c r="DO38" s="349">
        <v>216</v>
      </c>
      <c r="DP38" s="349">
        <v>648</v>
      </c>
      <c r="DQ38" s="349">
        <v>0</v>
      </c>
      <c r="DR38" s="349">
        <v>0</v>
      </c>
      <c r="DS38" s="349">
        <v>0</v>
      </c>
      <c r="DT38" s="349">
        <v>39096</v>
      </c>
      <c r="DU38" s="349">
        <v>0</v>
      </c>
      <c r="DV38" s="349">
        <v>0</v>
      </c>
      <c r="DW38" s="349">
        <v>0</v>
      </c>
      <c r="DX38" s="349">
        <v>768</v>
      </c>
      <c r="DY38" s="349">
        <v>0</v>
      </c>
      <c r="DZ38" s="349">
        <v>216</v>
      </c>
      <c r="EA38" s="59">
        <f ca="1">SUM(OFFSET(EA38,0,-1,):OFFSET(EA38,0,-12))</f>
        <v>40944</v>
      </c>
      <c r="EB38" s="13">
        <f ca="1">EA38/EA$40</f>
        <v>0.11533911005442438</v>
      </c>
    </row>
    <row r="39" spans="1:132" ht="15" x14ac:dyDescent="0.2">
      <c r="A39" s="108"/>
      <c r="B39" s="58" t="s">
        <v>73</v>
      </c>
      <c r="C39" s="45">
        <v>6216</v>
      </c>
      <c r="D39" s="45">
        <v>7623</v>
      </c>
      <c r="E39" s="45">
        <v>10479</v>
      </c>
      <c r="F39" s="45">
        <v>8385</v>
      </c>
      <c r="G39" s="45">
        <v>6838</v>
      </c>
      <c r="H39" s="45">
        <v>8769</v>
      </c>
      <c r="I39" s="45">
        <v>6010</v>
      </c>
      <c r="J39" s="46">
        <v>6898</v>
      </c>
      <c r="K39" s="46">
        <v>7238</v>
      </c>
      <c r="L39" s="46">
        <v>6740</v>
      </c>
      <c r="M39" s="46">
        <v>8017</v>
      </c>
      <c r="N39" s="46">
        <v>9842</v>
      </c>
      <c r="O39" s="45">
        <v>7730</v>
      </c>
      <c r="P39" s="46">
        <v>7434</v>
      </c>
      <c r="Q39" s="46">
        <v>8078</v>
      </c>
      <c r="R39" s="46">
        <v>6933</v>
      </c>
      <c r="S39" s="46">
        <v>9475</v>
      </c>
      <c r="T39" s="46">
        <v>9319</v>
      </c>
      <c r="U39" s="45">
        <v>5241</v>
      </c>
      <c r="V39" s="46">
        <v>7414</v>
      </c>
      <c r="W39" s="46">
        <v>7943</v>
      </c>
      <c r="X39" s="46">
        <v>9032</v>
      </c>
      <c r="Y39" s="46">
        <v>6575</v>
      </c>
      <c r="Z39" s="46">
        <v>9201</v>
      </c>
      <c r="AA39" s="45">
        <v>12347</v>
      </c>
      <c r="AB39" s="46">
        <v>14940</v>
      </c>
      <c r="AC39" s="46">
        <v>14255</v>
      </c>
      <c r="AD39" s="46">
        <v>14474</v>
      </c>
      <c r="AE39" s="46">
        <v>8902</v>
      </c>
      <c r="AF39" s="46">
        <v>12567</v>
      </c>
      <c r="AG39" s="46">
        <v>14691</v>
      </c>
      <c r="AH39" s="46">
        <v>13770</v>
      </c>
      <c r="AI39" s="46">
        <v>13214</v>
      </c>
      <c r="AJ39" s="46">
        <v>16034</v>
      </c>
      <c r="AK39" s="46">
        <v>14252</v>
      </c>
      <c r="AL39" s="46">
        <v>15981</v>
      </c>
      <c r="AM39" s="46">
        <v>17466</v>
      </c>
      <c r="AN39" s="46">
        <v>17576</v>
      </c>
      <c r="AO39" s="46">
        <v>9217</v>
      </c>
      <c r="AP39" s="46">
        <v>6328</v>
      </c>
      <c r="AQ39" s="46">
        <v>7638</v>
      </c>
      <c r="AR39" s="46">
        <v>3289</v>
      </c>
      <c r="AS39" s="46">
        <v>4581</v>
      </c>
      <c r="AT39" s="46">
        <v>4352</v>
      </c>
      <c r="AU39" s="46">
        <v>4784</v>
      </c>
      <c r="AV39" s="46">
        <v>3519</v>
      </c>
      <c r="AW39" s="46">
        <v>3942</v>
      </c>
      <c r="AX39" s="46">
        <v>5476</v>
      </c>
      <c r="AY39" s="46">
        <v>4673</v>
      </c>
      <c r="AZ39" s="46">
        <v>7513</v>
      </c>
      <c r="BA39" s="46">
        <v>7750</v>
      </c>
      <c r="BB39" s="46">
        <v>6952</v>
      </c>
      <c r="BC39" s="46">
        <v>10039</v>
      </c>
      <c r="BD39" s="46">
        <v>4892</v>
      </c>
      <c r="BE39" s="46">
        <v>8256</v>
      </c>
      <c r="BF39" s="46">
        <v>5851</v>
      </c>
      <c r="BG39" s="46">
        <v>7223</v>
      </c>
      <c r="BH39" s="46">
        <v>7409</v>
      </c>
      <c r="BI39" s="46">
        <v>7082</v>
      </c>
      <c r="BJ39" s="46">
        <v>12741</v>
      </c>
      <c r="BK39" s="46">
        <v>21044</v>
      </c>
      <c r="BL39" s="46">
        <v>22990</v>
      </c>
      <c r="BM39" s="46">
        <v>24063</v>
      </c>
      <c r="BN39" s="46">
        <v>11001</v>
      </c>
      <c r="BO39" s="46">
        <v>12160</v>
      </c>
      <c r="BP39" s="46">
        <v>7583</v>
      </c>
      <c r="BQ39" s="46">
        <v>14082</v>
      </c>
      <c r="BR39" s="46">
        <v>18828</v>
      </c>
      <c r="BS39" s="46">
        <v>17269</v>
      </c>
      <c r="BT39" s="46">
        <v>11437</v>
      </c>
      <c r="BU39" s="46">
        <v>14392</v>
      </c>
      <c r="BV39" s="46">
        <v>11031</v>
      </c>
      <c r="BW39" s="46">
        <v>10484</v>
      </c>
      <c r="BX39" s="46">
        <v>8282</v>
      </c>
      <c r="BY39" s="46">
        <v>13335</v>
      </c>
      <c r="BZ39" s="46">
        <v>11530</v>
      </c>
      <c r="CA39" s="46">
        <v>13366</v>
      </c>
      <c r="CB39" s="46">
        <v>13496</v>
      </c>
      <c r="CC39" s="46">
        <v>13543</v>
      </c>
      <c r="CD39" s="46">
        <v>18292</v>
      </c>
      <c r="CE39" s="46">
        <v>16017</v>
      </c>
      <c r="CF39" s="46">
        <v>18363</v>
      </c>
      <c r="CG39" s="46">
        <v>19376</v>
      </c>
      <c r="CH39" s="46">
        <v>25569</v>
      </c>
      <c r="CI39" s="46">
        <v>17181</v>
      </c>
      <c r="CJ39" s="46">
        <v>18928</v>
      </c>
      <c r="CK39" s="46">
        <v>22513</v>
      </c>
      <c r="CL39" s="46">
        <v>9941</v>
      </c>
      <c r="CM39" s="46">
        <v>13556</v>
      </c>
      <c r="CN39" s="46">
        <v>7677</v>
      </c>
      <c r="CO39" s="46">
        <v>9497</v>
      </c>
      <c r="CP39" s="46">
        <v>7455</v>
      </c>
      <c r="CQ39" s="46">
        <v>10657</v>
      </c>
      <c r="CR39" s="46">
        <v>18030</v>
      </c>
      <c r="CS39" s="46">
        <v>21002</v>
      </c>
      <c r="CT39" s="46">
        <v>26542</v>
      </c>
      <c r="CU39" s="46">
        <v>14627</v>
      </c>
      <c r="CV39" s="46">
        <v>9900</v>
      </c>
      <c r="CW39" s="46">
        <v>9298</v>
      </c>
      <c r="CX39" s="46">
        <v>8587</v>
      </c>
      <c r="CY39" s="46">
        <v>17619</v>
      </c>
      <c r="CZ39" s="46">
        <v>10264</v>
      </c>
      <c r="DA39" s="46">
        <v>14823</v>
      </c>
      <c r="DB39" s="46">
        <v>7589</v>
      </c>
      <c r="DC39" s="46">
        <v>9424</v>
      </c>
      <c r="DD39" s="46">
        <v>14807</v>
      </c>
      <c r="DE39" s="46">
        <v>16839</v>
      </c>
      <c r="DF39" s="46">
        <v>14865</v>
      </c>
      <c r="DG39" s="46">
        <v>10785</v>
      </c>
      <c r="DH39" s="46">
        <v>10449</v>
      </c>
      <c r="DI39" s="46">
        <v>15153</v>
      </c>
      <c r="DJ39" s="46">
        <v>11876</v>
      </c>
      <c r="DK39" s="46">
        <v>16328</v>
      </c>
      <c r="DL39" s="46">
        <v>14612</v>
      </c>
      <c r="DM39" s="46">
        <v>14476</v>
      </c>
      <c r="DN39" s="349">
        <v>17650</v>
      </c>
      <c r="DO39" s="349">
        <v>17638</v>
      </c>
      <c r="DP39" s="349">
        <v>21597</v>
      </c>
      <c r="DQ39" s="349">
        <v>33277</v>
      </c>
      <c r="DR39" s="349">
        <v>26852</v>
      </c>
      <c r="DS39" s="349">
        <v>26528</v>
      </c>
      <c r="DT39" s="349">
        <v>27894</v>
      </c>
      <c r="DU39" s="349">
        <v>31904</v>
      </c>
      <c r="DV39" s="349">
        <v>21296</v>
      </c>
      <c r="DW39" s="349">
        <v>33873</v>
      </c>
      <c r="DX39" s="349">
        <v>27206</v>
      </c>
      <c r="DY39" s="349">
        <v>24637</v>
      </c>
      <c r="DZ39" s="349">
        <v>2381</v>
      </c>
      <c r="EA39" s="59">
        <f ca="1">SUM(OFFSET(EA39,0,-1,):OFFSET(EA39,0,-12))</f>
        <v>295083</v>
      </c>
      <c r="EB39" s="13">
        <f ca="1">EA39/EA$40</f>
        <v>0.83124781682761106</v>
      </c>
    </row>
    <row r="40" spans="1:132" ht="15" x14ac:dyDescent="0.2">
      <c r="A40" s="108"/>
      <c r="B40" s="70" t="s">
        <v>25</v>
      </c>
      <c r="C40" s="71">
        <f t="shared" ref="C40:BN40" si="25">C35+C36+C37+C38+C39</f>
        <v>13866</v>
      </c>
      <c r="D40" s="71">
        <f t="shared" si="25"/>
        <v>11563</v>
      </c>
      <c r="E40" s="71">
        <f t="shared" si="25"/>
        <v>19583</v>
      </c>
      <c r="F40" s="71">
        <f t="shared" si="25"/>
        <v>14580</v>
      </c>
      <c r="G40" s="71">
        <f t="shared" si="25"/>
        <v>17326</v>
      </c>
      <c r="H40" s="71">
        <f t="shared" si="25"/>
        <v>16363</v>
      </c>
      <c r="I40" s="71">
        <f t="shared" si="25"/>
        <v>17170</v>
      </c>
      <c r="J40" s="71">
        <f t="shared" si="25"/>
        <v>17360</v>
      </c>
      <c r="K40" s="71">
        <f t="shared" si="25"/>
        <v>11665</v>
      </c>
      <c r="L40" s="71">
        <f t="shared" si="25"/>
        <v>12780</v>
      </c>
      <c r="M40" s="71">
        <f t="shared" si="25"/>
        <v>14697</v>
      </c>
      <c r="N40" s="71">
        <f t="shared" si="25"/>
        <v>17747</v>
      </c>
      <c r="O40" s="71">
        <f t="shared" si="25"/>
        <v>14458</v>
      </c>
      <c r="P40" s="71">
        <f t="shared" si="25"/>
        <v>16182</v>
      </c>
      <c r="Q40" s="71">
        <f t="shared" si="25"/>
        <v>12125</v>
      </c>
      <c r="R40" s="71">
        <f t="shared" si="25"/>
        <v>11633</v>
      </c>
      <c r="S40" s="71">
        <f t="shared" si="25"/>
        <v>18628</v>
      </c>
      <c r="T40" s="71">
        <f t="shared" si="25"/>
        <v>15039</v>
      </c>
      <c r="U40" s="71">
        <f t="shared" si="25"/>
        <v>10573</v>
      </c>
      <c r="V40" s="71">
        <f t="shared" si="25"/>
        <v>23365</v>
      </c>
      <c r="W40" s="71">
        <f t="shared" si="25"/>
        <v>12855</v>
      </c>
      <c r="X40" s="71">
        <f t="shared" si="25"/>
        <v>13878</v>
      </c>
      <c r="Y40" s="71">
        <f t="shared" si="25"/>
        <v>9199</v>
      </c>
      <c r="Z40" s="71">
        <f t="shared" si="25"/>
        <v>16534</v>
      </c>
      <c r="AA40" s="71">
        <f t="shared" si="25"/>
        <v>17950</v>
      </c>
      <c r="AB40" s="71">
        <f t="shared" si="25"/>
        <v>20144</v>
      </c>
      <c r="AC40" s="71">
        <f t="shared" si="25"/>
        <v>27102</v>
      </c>
      <c r="AD40" s="71">
        <f t="shared" si="25"/>
        <v>22671</v>
      </c>
      <c r="AE40" s="71">
        <f t="shared" si="25"/>
        <v>14356</v>
      </c>
      <c r="AF40" s="71">
        <f t="shared" si="25"/>
        <v>16581</v>
      </c>
      <c r="AG40" s="71">
        <f t="shared" si="25"/>
        <v>20851</v>
      </c>
      <c r="AH40" s="71">
        <f t="shared" si="25"/>
        <v>26261</v>
      </c>
      <c r="AI40" s="71">
        <f t="shared" si="25"/>
        <v>18302</v>
      </c>
      <c r="AJ40" s="71">
        <f t="shared" si="25"/>
        <v>20498</v>
      </c>
      <c r="AK40" s="71">
        <f t="shared" si="25"/>
        <v>19273</v>
      </c>
      <c r="AL40" s="71">
        <f t="shared" si="25"/>
        <v>22341</v>
      </c>
      <c r="AM40" s="71">
        <f t="shared" ref="AM40:AR40" si="26">AM35+AM36+AM37+AM38+AM39</f>
        <v>27338</v>
      </c>
      <c r="AN40" s="71">
        <f t="shared" si="26"/>
        <v>22136</v>
      </c>
      <c r="AO40" s="71">
        <f t="shared" si="26"/>
        <v>14060</v>
      </c>
      <c r="AP40" s="71">
        <f t="shared" si="26"/>
        <v>12385</v>
      </c>
      <c r="AQ40" s="71">
        <f t="shared" si="26"/>
        <v>15475</v>
      </c>
      <c r="AR40" s="71">
        <f t="shared" si="26"/>
        <v>8859</v>
      </c>
      <c r="AS40" s="71">
        <f t="shared" ref="AS40:BD40" si="27">AS35+AS36+AS37+AS38+AS39</f>
        <v>18632</v>
      </c>
      <c r="AT40" s="71">
        <f t="shared" si="27"/>
        <v>15227</v>
      </c>
      <c r="AU40" s="71">
        <f t="shared" si="27"/>
        <v>14450</v>
      </c>
      <c r="AV40" s="71">
        <f t="shared" si="27"/>
        <v>6392</v>
      </c>
      <c r="AW40" s="71">
        <f t="shared" si="27"/>
        <v>13404</v>
      </c>
      <c r="AX40" s="71">
        <f t="shared" si="27"/>
        <v>21017</v>
      </c>
      <c r="AY40" s="71">
        <f t="shared" si="27"/>
        <v>8556</v>
      </c>
      <c r="AZ40" s="71">
        <f t="shared" si="27"/>
        <v>14873</v>
      </c>
      <c r="BA40" s="71">
        <f t="shared" si="27"/>
        <v>11184</v>
      </c>
      <c r="BB40" s="71">
        <f t="shared" si="27"/>
        <v>11764</v>
      </c>
      <c r="BC40" s="71">
        <f t="shared" si="27"/>
        <v>13134</v>
      </c>
      <c r="BD40" s="71">
        <f t="shared" si="27"/>
        <v>8129</v>
      </c>
      <c r="BE40" s="71">
        <f t="shared" si="25"/>
        <v>12449</v>
      </c>
      <c r="BF40" s="71">
        <f t="shared" si="25"/>
        <v>8831</v>
      </c>
      <c r="BG40" s="71">
        <f t="shared" si="25"/>
        <v>9942</v>
      </c>
      <c r="BH40" s="71">
        <f t="shared" si="25"/>
        <v>9714</v>
      </c>
      <c r="BI40" s="71">
        <f t="shared" si="25"/>
        <v>11356</v>
      </c>
      <c r="BJ40" s="71">
        <f t="shared" si="25"/>
        <v>17982</v>
      </c>
      <c r="BK40" s="71">
        <f>BK35+BK36+BK37+BK38+BK39</f>
        <v>28165</v>
      </c>
      <c r="BL40" s="71">
        <f t="shared" si="25"/>
        <v>34421</v>
      </c>
      <c r="BM40" s="71">
        <f t="shared" si="25"/>
        <v>25546</v>
      </c>
      <c r="BN40" s="71">
        <f t="shared" si="25"/>
        <v>11887</v>
      </c>
      <c r="BO40" s="71">
        <f t="shared" ref="BO40:BV40" si="28">BO35+BO36+BO37+BO38+BO39</f>
        <v>13485</v>
      </c>
      <c r="BP40" s="71">
        <f t="shared" si="28"/>
        <v>9256</v>
      </c>
      <c r="BQ40" s="71">
        <f t="shared" si="28"/>
        <v>16352</v>
      </c>
      <c r="BR40" s="71">
        <f t="shared" si="28"/>
        <v>22130</v>
      </c>
      <c r="BS40" s="71">
        <f t="shared" si="28"/>
        <v>19788</v>
      </c>
      <c r="BT40" s="71">
        <f t="shared" si="28"/>
        <v>15039</v>
      </c>
      <c r="BU40" s="71">
        <f t="shared" si="28"/>
        <v>16512</v>
      </c>
      <c r="BV40" s="71">
        <f t="shared" si="28"/>
        <v>13206</v>
      </c>
      <c r="BW40" s="71">
        <f t="shared" ref="BW40:CN40" si="29">BW35+BW36+BW37+BW38+BW39</f>
        <v>12572</v>
      </c>
      <c r="BX40" s="71">
        <f t="shared" si="29"/>
        <v>9494</v>
      </c>
      <c r="BY40" s="71">
        <f t="shared" si="29"/>
        <v>14948</v>
      </c>
      <c r="BZ40" s="71">
        <f t="shared" si="29"/>
        <v>14748</v>
      </c>
      <c r="CA40" s="71">
        <f t="shared" si="29"/>
        <v>14768</v>
      </c>
      <c r="CB40" s="71">
        <f t="shared" si="29"/>
        <v>17535</v>
      </c>
      <c r="CC40" s="71">
        <f t="shared" si="29"/>
        <v>17085</v>
      </c>
      <c r="CD40" s="71">
        <f t="shared" si="29"/>
        <v>20142</v>
      </c>
      <c r="CE40" s="71">
        <f t="shared" si="29"/>
        <v>17668</v>
      </c>
      <c r="CF40" s="71">
        <f t="shared" si="29"/>
        <v>23499</v>
      </c>
      <c r="CG40" s="71">
        <f t="shared" si="29"/>
        <v>21283</v>
      </c>
      <c r="CH40" s="71">
        <f t="shared" si="29"/>
        <v>30921</v>
      </c>
      <c r="CI40" s="71">
        <f t="shared" si="29"/>
        <v>19674</v>
      </c>
      <c r="CJ40" s="71">
        <f t="shared" si="29"/>
        <v>23044</v>
      </c>
      <c r="CK40" s="71">
        <f t="shared" si="29"/>
        <v>23763</v>
      </c>
      <c r="CL40" s="71">
        <f t="shared" si="29"/>
        <v>12285</v>
      </c>
      <c r="CM40" s="71">
        <f t="shared" si="29"/>
        <v>17374</v>
      </c>
      <c r="CN40" s="71">
        <f t="shared" si="29"/>
        <v>10859</v>
      </c>
      <c r="CO40" s="71">
        <f t="shared" ref="CO40:DE40" si="30">CO35+CO36+CO37+CO38+CO39</f>
        <v>10340</v>
      </c>
      <c r="CP40" s="71">
        <f t="shared" si="30"/>
        <v>15766</v>
      </c>
      <c r="CQ40" s="71">
        <f t="shared" si="30"/>
        <v>13015</v>
      </c>
      <c r="CR40" s="71">
        <f t="shared" si="30"/>
        <v>19621</v>
      </c>
      <c r="CS40" s="71">
        <f t="shared" si="30"/>
        <v>23542</v>
      </c>
      <c r="CT40" s="71">
        <f t="shared" si="30"/>
        <v>28281</v>
      </c>
      <c r="CU40" s="71">
        <f t="shared" si="30"/>
        <v>15915</v>
      </c>
      <c r="CV40" s="71">
        <f t="shared" si="30"/>
        <v>10192</v>
      </c>
      <c r="CW40" s="71">
        <f t="shared" si="30"/>
        <v>13287</v>
      </c>
      <c r="CX40" s="71">
        <f t="shared" si="30"/>
        <v>11905</v>
      </c>
      <c r="CY40" s="71">
        <f t="shared" si="30"/>
        <v>19455</v>
      </c>
      <c r="CZ40" s="71">
        <f t="shared" si="30"/>
        <v>13452</v>
      </c>
      <c r="DA40" s="71">
        <f t="shared" si="30"/>
        <v>16738</v>
      </c>
      <c r="DB40" s="71">
        <f t="shared" si="30"/>
        <v>10403</v>
      </c>
      <c r="DC40" s="71">
        <f t="shared" si="30"/>
        <v>11230</v>
      </c>
      <c r="DD40" s="71">
        <f t="shared" si="30"/>
        <v>19247</v>
      </c>
      <c r="DE40" s="71">
        <f t="shared" si="30"/>
        <v>19745</v>
      </c>
      <c r="DF40" s="71">
        <f t="shared" ref="DF40:DZ40" si="31">DF35+DF36+DF37+DF38+DF39</f>
        <v>18444</v>
      </c>
      <c r="DG40" s="71">
        <f t="shared" si="31"/>
        <v>12357</v>
      </c>
      <c r="DH40" s="71">
        <f t="shared" si="31"/>
        <v>12001</v>
      </c>
      <c r="DI40" s="71">
        <f t="shared" si="31"/>
        <v>18741</v>
      </c>
      <c r="DJ40" s="71">
        <f t="shared" si="31"/>
        <v>13248</v>
      </c>
      <c r="DK40" s="71">
        <f t="shared" si="31"/>
        <v>19274</v>
      </c>
      <c r="DL40" s="71">
        <f t="shared" si="31"/>
        <v>17526</v>
      </c>
      <c r="DM40" s="71">
        <f t="shared" si="31"/>
        <v>17538</v>
      </c>
      <c r="DN40" s="71">
        <f t="shared" si="31"/>
        <v>22157</v>
      </c>
      <c r="DO40" s="71">
        <f t="shared" si="31"/>
        <v>21652</v>
      </c>
      <c r="DP40" s="71">
        <f t="shared" si="31"/>
        <v>24068</v>
      </c>
      <c r="DQ40" s="71">
        <f t="shared" si="31"/>
        <v>34247</v>
      </c>
      <c r="DR40" s="71">
        <f t="shared" si="31"/>
        <v>27826</v>
      </c>
      <c r="DS40" s="71">
        <f t="shared" si="31"/>
        <v>27603</v>
      </c>
      <c r="DT40" s="71">
        <f t="shared" si="31"/>
        <v>67558</v>
      </c>
      <c r="DU40" s="71">
        <f t="shared" si="31"/>
        <v>34295</v>
      </c>
      <c r="DV40" s="71">
        <f t="shared" si="31"/>
        <v>21440</v>
      </c>
      <c r="DW40" s="71">
        <f t="shared" si="31"/>
        <v>35495</v>
      </c>
      <c r="DX40" s="71">
        <f t="shared" si="31"/>
        <v>31787</v>
      </c>
      <c r="DY40" s="71">
        <f t="shared" si="31"/>
        <v>26400</v>
      </c>
      <c r="DZ40" s="71">
        <f t="shared" si="31"/>
        <v>2617</v>
      </c>
      <c r="EA40" s="59">
        <f ca="1">SUM(OFFSET(EA40,0,-1,):OFFSET(EA40,0,-12))</f>
        <v>354988</v>
      </c>
    </row>
    <row r="41" spans="1:132" ht="8.25" customHeight="1" x14ac:dyDescent="0.2">
      <c r="A41" s="108"/>
      <c r="B41" s="127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125"/>
    </row>
    <row r="42" spans="1:132" ht="15" customHeight="1" x14ac:dyDescent="0.2">
      <c r="A42" s="233" t="s">
        <v>40</v>
      </c>
      <c r="B42" s="67" t="s">
        <v>14</v>
      </c>
      <c r="C42" s="105">
        <f t="shared" ref="C42:H42" si="32">IFERROR(C35/C7,"")</f>
        <v>0.39403066812705367</v>
      </c>
      <c r="D42" s="105">
        <f t="shared" si="32"/>
        <v>0.39412015338730294</v>
      </c>
      <c r="E42" s="105">
        <f t="shared" si="32"/>
        <v>0.34327397554172923</v>
      </c>
      <c r="F42" s="105">
        <f t="shared" si="32"/>
        <v>0.19922843758611189</v>
      </c>
      <c r="G42" s="105">
        <f t="shared" si="32"/>
        <v>0.25283727921833898</v>
      </c>
      <c r="H42" s="105">
        <f t="shared" si="32"/>
        <v>0.3121642504967253</v>
      </c>
      <c r="I42" s="105">
        <f t="shared" ref="I42:AF42" si="33">IFERROR(I35/I7,"")</f>
        <v>0.45305594480974454</v>
      </c>
      <c r="J42" s="105">
        <f t="shared" si="33"/>
        <v>0.35557380414699241</v>
      </c>
      <c r="K42" s="105">
        <f t="shared" si="33"/>
        <v>0.36952491309385865</v>
      </c>
      <c r="L42" s="105">
        <f t="shared" si="33"/>
        <v>0.46033880075289058</v>
      </c>
      <c r="M42" s="105">
        <f t="shared" si="33"/>
        <v>0.57849239280774556</v>
      </c>
      <c r="N42" s="105">
        <f t="shared" si="33"/>
        <v>0.52626013394430737</v>
      </c>
      <c r="O42" s="105">
        <f t="shared" ref="O42:T42" si="34">IFERROR(O35/O7,"")</f>
        <v>0.44352331606217615</v>
      </c>
      <c r="P42" s="105">
        <f t="shared" si="34"/>
        <v>0.22935979932380848</v>
      </c>
      <c r="Q42" s="105">
        <f t="shared" si="34"/>
        <v>0.53064855248261367</v>
      </c>
      <c r="R42" s="105">
        <f t="shared" si="34"/>
        <v>0.33555441653852724</v>
      </c>
      <c r="S42" s="105">
        <f t="shared" si="34"/>
        <v>0.345954780713702</v>
      </c>
      <c r="T42" s="105">
        <f t="shared" si="34"/>
        <v>0.38228438228438227</v>
      </c>
      <c r="U42" s="105">
        <f t="shared" si="33"/>
        <v>0.34639902346399021</v>
      </c>
      <c r="V42" s="105">
        <f t="shared" si="33"/>
        <v>0.33171861836562766</v>
      </c>
      <c r="W42" s="105">
        <f t="shared" si="33"/>
        <v>0.3650739085596425</v>
      </c>
      <c r="X42" s="105">
        <f t="shared" si="33"/>
        <v>0.29836065573770493</v>
      </c>
      <c r="Y42" s="105">
        <f t="shared" si="33"/>
        <v>0.52513966480446927</v>
      </c>
      <c r="Z42" s="105">
        <f t="shared" si="33"/>
        <v>0.41982714794102693</v>
      </c>
      <c r="AA42" s="105">
        <f t="shared" si="33"/>
        <v>0.35414275877897639</v>
      </c>
      <c r="AB42" s="105">
        <f t="shared" si="33"/>
        <v>0.33469596320899336</v>
      </c>
      <c r="AC42" s="105">
        <f t="shared" si="33"/>
        <v>0.49855589534488615</v>
      </c>
      <c r="AD42" s="105">
        <f t="shared" si="33"/>
        <v>0.44419391206313413</v>
      </c>
      <c r="AE42" s="105">
        <f t="shared" si="33"/>
        <v>0.30645161290322581</v>
      </c>
      <c r="AF42" s="105">
        <f t="shared" si="33"/>
        <v>0.22415482606565409</v>
      </c>
      <c r="AG42" s="105">
        <v>0.54763044518908566</v>
      </c>
      <c r="AH42" s="105">
        <v>0.24982573539662623</v>
      </c>
      <c r="AI42" s="105">
        <v>0.4</v>
      </c>
      <c r="AJ42" s="105">
        <v>0.40964697658161481</v>
      </c>
      <c r="AK42" s="105">
        <v>0.58871112708969975</v>
      </c>
      <c r="AL42" s="105">
        <v>0.30979100175023166</v>
      </c>
      <c r="AM42" s="105">
        <f t="shared" ref="AM42:AR47" si="35">IFERROR(AM35/AM7,"")</f>
        <v>0.25906961542651707</v>
      </c>
      <c r="AN42" s="105">
        <f t="shared" si="35"/>
        <v>0.5393878575012544</v>
      </c>
      <c r="AO42" s="105">
        <f t="shared" si="35"/>
        <v>0.51924500370096227</v>
      </c>
      <c r="AP42" s="105">
        <f t="shared" si="35"/>
        <v>1.005679236710586</v>
      </c>
      <c r="AQ42" s="105">
        <f t="shared" si="35"/>
        <v>0.60481663929939788</v>
      </c>
      <c r="AR42" s="105">
        <f t="shared" si="35"/>
        <v>0.51945878086204489</v>
      </c>
      <c r="AS42" s="105">
        <f t="shared" ref="AS42:BD42" si="36">IFERROR(AS35/AS7,"")</f>
        <v>0.63655163500064627</v>
      </c>
      <c r="AT42" s="105">
        <f t="shared" si="36"/>
        <v>0.78648892905558065</v>
      </c>
      <c r="AU42" s="105">
        <f t="shared" si="36"/>
        <v>0.45221295702373315</v>
      </c>
      <c r="AV42" s="105">
        <f t="shared" si="36"/>
        <v>0.52721873968987132</v>
      </c>
      <c r="AW42" s="105">
        <f t="shared" si="36"/>
        <v>0.64213518635502209</v>
      </c>
      <c r="AX42" s="105">
        <f t="shared" si="36"/>
        <v>1.1675324675324674</v>
      </c>
      <c r="AY42" s="105">
        <f t="shared" si="36"/>
        <v>0.40901624384011681</v>
      </c>
      <c r="AZ42" s="105">
        <f t="shared" si="36"/>
        <v>0.53504464285714282</v>
      </c>
      <c r="BA42" s="105">
        <f t="shared" si="36"/>
        <v>0.26004304160688668</v>
      </c>
      <c r="BB42" s="105">
        <f t="shared" si="36"/>
        <v>0.69919703520691789</v>
      </c>
      <c r="BC42" s="105">
        <f t="shared" si="36"/>
        <v>0.32451471509079521</v>
      </c>
      <c r="BD42" s="105">
        <f t="shared" si="36"/>
        <v>0.27895159133458142</v>
      </c>
      <c r="BE42" s="105">
        <f t="shared" ref="BE42:BJ42" si="37">IFERROR(BE35/BE7,"")</f>
        <v>0.49882214369846878</v>
      </c>
      <c r="BF42" s="105">
        <f t="shared" si="37"/>
        <v>0.298390263054574</v>
      </c>
      <c r="BG42" s="105">
        <f t="shared" si="37"/>
        <v>0.57692307692307687</v>
      </c>
      <c r="BH42" s="105">
        <f t="shared" si="37"/>
        <v>0.10843373493975904</v>
      </c>
      <c r="BI42" s="105">
        <f t="shared" si="37"/>
        <v>0.36825396825396828</v>
      </c>
      <c r="BJ42" s="105">
        <f t="shared" si="37"/>
        <v>0.20100819155639571</v>
      </c>
      <c r="BK42" s="105">
        <f t="shared" ref="BK42:BX42" si="38">IFERROR(BK35/BK7,"")</f>
        <v>0.69479606188466947</v>
      </c>
      <c r="BL42" s="105">
        <f t="shared" si="38"/>
        <v>0.3722554890219561</v>
      </c>
      <c r="BM42" s="105">
        <f t="shared" si="38"/>
        <v>0.23323863636363637</v>
      </c>
      <c r="BN42" s="105">
        <f t="shared" si="38"/>
        <v>0.36602451838879158</v>
      </c>
      <c r="BO42" s="105">
        <f t="shared" si="38"/>
        <v>0.54234613361388739</v>
      </c>
      <c r="BP42" s="105">
        <f t="shared" si="38"/>
        <v>0.21442590775269874</v>
      </c>
      <c r="BQ42" s="105">
        <f t="shared" si="38"/>
        <v>1.0052356020942408</v>
      </c>
      <c r="BR42" s="105">
        <f t="shared" si="38"/>
        <v>0.75485714285714289</v>
      </c>
      <c r="BS42" s="105">
        <f t="shared" si="38"/>
        <v>0.32077342588001984</v>
      </c>
      <c r="BT42" s="105">
        <f t="shared" si="38"/>
        <v>0.41721275666229796</v>
      </c>
      <c r="BU42" s="105">
        <f t="shared" si="38"/>
        <v>0.36789587852494576</v>
      </c>
      <c r="BV42" s="105">
        <f t="shared" si="38"/>
        <v>0.5678013392857143</v>
      </c>
      <c r="BW42" s="105">
        <f t="shared" si="38"/>
        <v>0.59587020648967548</v>
      </c>
      <c r="BX42" s="105">
        <f t="shared" si="38"/>
        <v>0.97741935483870968</v>
      </c>
      <c r="BY42" s="105">
        <f t="shared" ref="BY42:CE42" si="39">IFERROR(BY35/BY7,"")</f>
        <v>0.41058612440191389</v>
      </c>
      <c r="BZ42" s="105">
        <f t="shared" si="39"/>
        <v>0.7716297786720322</v>
      </c>
      <c r="CA42" s="105">
        <f t="shared" si="39"/>
        <v>0.41404958677685949</v>
      </c>
      <c r="CB42" s="105">
        <f t="shared" si="39"/>
        <v>0.54608372721134368</v>
      </c>
      <c r="CC42" s="105">
        <f t="shared" si="39"/>
        <v>0.94623044096728304</v>
      </c>
      <c r="CD42" s="105">
        <f t="shared" si="39"/>
        <v>0.3677895708352561</v>
      </c>
      <c r="CE42" s="105">
        <f t="shared" si="39"/>
        <v>0.48693586698337293</v>
      </c>
      <c r="CF42" s="105">
        <f t="shared" ref="CF42:CN42" si="40">IFERROR(CF35/CF7,"")</f>
        <v>0.59716177861873221</v>
      </c>
      <c r="CG42" s="105">
        <f t="shared" si="40"/>
        <v>0.37746537977339489</v>
      </c>
      <c r="CH42" s="105">
        <f t="shared" si="40"/>
        <v>0.98965936739659366</v>
      </c>
      <c r="CI42" s="105">
        <f t="shared" si="40"/>
        <v>0.55368338557993735</v>
      </c>
      <c r="CJ42" s="105">
        <f t="shared" si="40"/>
        <v>1.128080808080808</v>
      </c>
      <c r="CK42" s="105">
        <f t="shared" si="40"/>
        <v>0.37832929782082325</v>
      </c>
      <c r="CL42" s="105">
        <f t="shared" si="40"/>
        <v>0.38703608688216179</v>
      </c>
      <c r="CM42" s="105">
        <f t="shared" si="40"/>
        <v>0.57618836072856505</v>
      </c>
      <c r="CN42" s="105">
        <f t="shared" si="40"/>
        <v>0.64799446749654221</v>
      </c>
      <c r="CO42" s="105">
        <f t="shared" ref="CO42:DK42" si="41">IFERROR(CO35/CO7,"")</f>
        <v>4.3445971036019312E-2</v>
      </c>
      <c r="CP42" s="105">
        <f t="shared" si="41"/>
        <v>0.59159553512803675</v>
      </c>
      <c r="CQ42" s="105">
        <f t="shared" si="41"/>
        <v>0.33909106154620156</v>
      </c>
      <c r="CR42" s="105">
        <f t="shared" si="41"/>
        <v>0.49301861702127658</v>
      </c>
      <c r="CS42" s="105">
        <f t="shared" si="41"/>
        <v>0.57123790457123791</v>
      </c>
      <c r="CT42" s="105">
        <f t="shared" si="41"/>
        <v>0.3536036036036036</v>
      </c>
      <c r="CU42" s="105">
        <f t="shared" si="41"/>
        <v>0.28084526244035446</v>
      </c>
      <c r="CV42" s="105">
        <f t="shared" si="41"/>
        <v>0.38819875776397517</v>
      </c>
      <c r="CW42" s="105">
        <f t="shared" si="41"/>
        <v>0.37910034602076126</v>
      </c>
      <c r="CX42" s="105">
        <f t="shared" si="41"/>
        <v>0.60873233495043244</v>
      </c>
      <c r="CY42" s="105">
        <f t="shared" si="41"/>
        <v>0.26372712146422628</v>
      </c>
      <c r="CZ42" s="105">
        <f t="shared" si="41"/>
        <v>0.21299981049838923</v>
      </c>
      <c r="DA42" s="105">
        <f t="shared" si="41"/>
        <v>0.36160267111853089</v>
      </c>
      <c r="DB42" s="105">
        <f t="shared" si="41"/>
        <v>0.38848631239935588</v>
      </c>
      <c r="DC42" s="105">
        <f t="shared" si="41"/>
        <v>0.32592205074548786</v>
      </c>
      <c r="DD42" s="105">
        <f t="shared" si="41"/>
        <v>0.54907058364747174</v>
      </c>
      <c r="DE42" s="105">
        <f t="shared" si="41"/>
        <v>0.71978209056860742</v>
      </c>
      <c r="DF42" s="105">
        <f t="shared" si="41"/>
        <v>0.70761733777891767</v>
      </c>
      <c r="DG42" s="105">
        <f t="shared" si="41"/>
        <v>0.26931376780319377</v>
      </c>
      <c r="DH42" s="105">
        <f t="shared" si="41"/>
        <v>0.26068191627104015</v>
      </c>
      <c r="DI42" s="105">
        <f t="shared" si="41"/>
        <v>0.3749144811858609</v>
      </c>
      <c r="DJ42" s="105">
        <f t="shared" si="41"/>
        <v>0.29461026411853125</v>
      </c>
      <c r="DK42" s="105">
        <f t="shared" si="41"/>
        <v>0.49342105263157893</v>
      </c>
      <c r="DL42" s="105">
        <f t="shared" ref="DL42:DM42" si="42">IFERROR(DL35/DL7,"")</f>
        <v>0.16997792494481237</v>
      </c>
      <c r="DM42" s="105">
        <f t="shared" si="42"/>
        <v>0.48259860788863107</v>
      </c>
      <c r="DN42" s="105">
        <f t="shared" ref="DN42:DP42" si="43">IFERROR(DN35/DN7,"")</f>
        <v>0.75764993880048959</v>
      </c>
      <c r="DO42" s="105">
        <f t="shared" si="43"/>
        <v>0.89599483204134367</v>
      </c>
      <c r="DP42" s="105">
        <f t="shared" si="43"/>
        <v>0.17479564032697548</v>
      </c>
      <c r="DQ42" s="105">
        <f t="shared" ref="DQ42:DR42" si="44">IFERROR(DQ35/DQ7,"")</f>
        <v>0.34800161485668146</v>
      </c>
      <c r="DR42" s="105">
        <f t="shared" si="44"/>
        <v>0.20037029417815264</v>
      </c>
      <c r="DS42" s="105">
        <f t="shared" ref="DS42:DT42" si="45">IFERROR(DS35/DS7,"")</f>
        <v>0.51573333333333338</v>
      </c>
      <c r="DT42" s="105">
        <f t="shared" si="45"/>
        <v>0.36645161290322581</v>
      </c>
      <c r="DU42" s="105">
        <f t="shared" ref="DU42:DV42" si="46">IFERROR(DU35/DU7,"")</f>
        <v>0.48313676805296918</v>
      </c>
      <c r="DV42" s="105">
        <f t="shared" si="46"/>
        <v>3.8761776581426648E-2</v>
      </c>
      <c r="DW42" s="105">
        <f t="shared" ref="DW42:DX42" si="47">IFERROR(DW35/DW7,"")</f>
        <v>0.24789915966386555</v>
      </c>
      <c r="DX42" s="105">
        <f t="shared" si="47"/>
        <v>0.93431442928930364</v>
      </c>
      <c r="DY42" s="105">
        <f t="shared" ref="DY42" si="48">IFERROR(DY35/DY7,"")</f>
        <v>0.78110749185667749</v>
      </c>
      <c r="DZ42" s="475"/>
      <c r="EA42" s="64">
        <f t="shared" ref="EA42:EA47" ca="1" si="49">IFERROR(EA35/EA7,"")</f>
        <v>0.39275330517307588</v>
      </c>
    </row>
    <row r="43" spans="1:132" ht="15" customHeight="1" x14ac:dyDescent="0.2">
      <c r="A43" s="111"/>
      <c r="B43" s="67" t="s">
        <v>15</v>
      </c>
      <c r="C43" s="105">
        <f t="shared" ref="C43:H43" si="50">IFERROR(C36/C8,"")</f>
        <v>7.3982737361282372E-2</v>
      </c>
      <c r="D43" s="105">
        <f t="shared" si="50"/>
        <v>0.10947368421052632</v>
      </c>
      <c r="E43" s="105">
        <f t="shared" si="50"/>
        <v>0.30358158044343375</v>
      </c>
      <c r="F43" s="105">
        <f t="shared" si="50"/>
        <v>0</v>
      </c>
      <c r="G43" s="105">
        <f t="shared" si="50"/>
        <v>0.33412887828162291</v>
      </c>
      <c r="H43" s="105">
        <f t="shared" si="50"/>
        <v>0.24095359727543636</v>
      </c>
      <c r="I43" s="105">
        <f t="shared" ref="I43:AF43" si="51">IFERROR(I36/I8,"")</f>
        <v>0.4217365623154164</v>
      </c>
      <c r="J43" s="105">
        <f t="shared" si="51"/>
        <v>0.1239766081871345</v>
      </c>
      <c r="K43" s="105">
        <f t="shared" si="51"/>
        <v>0.33227597145122917</v>
      </c>
      <c r="L43" s="105">
        <f t="shared" si="51"/>
        <v>9.7008892481810827E-2</v>
      </c>
      <c r="M43" s="105">
        <f t="shared" si="51"/>
        <v>7.4432092798453364E-2</v>
      </c>
      <c r="N43" s="105">
        <f t="shared" si="51"/>
        <v>0</v>
      </c>
      <c r="O43" s="105">
        <f t="shared" ref="O43:T43" si="52">IFERROR(O36/O8,"")</f>
        <v>4.6692607003891051E-2</v>
      </c>
      <c r="P43" s="105">
        <f t="shared" si="52"/>
        <v>0.46674801708358754</v>
      </c>
      <c r="Q43" s="105">
        <f t="shared" si="52"/>
        <v>0.38095238095238093</v>
      </c>
      <c r="R43" s="105">
        <f t="shared" si="52"/>
        <v>0</v>
      </c>
      <c r="S43" s="105">
        <f t="shared" si="52"/>
        <v>0.26351351351351349</v>
      </c>
      <c r="T43" s="105">
        <f t="shared" si="52"/>
        <v>0.52030282174810738</v>
      </c>
      <c r="U43" s="105">
        <f t="shared" si="51"/>
        <v>0.38685446009389673</v>
      </c>
      <c r="V43" s="105">
        <f t="shared" si="51"/>
        <v>0.51900393184796856</v>
      </c>
      <c r="W43" s="105">
        <f t="shared" si="51"/>
        <v>0.89771598808341613</v>
      </c>
      <c r="X43" s="105">
        <f t="shared" si="51"/>
        <v>0.14624238320920785</v>
      </c>
      <c r="Y43" s="105">
        <f t="shared" si="51"/>
        <v>0.30100334448160537</v>
      </c>
      <c r="Z43" s="105">
        <f t="shared" si="51"/>
        <v>0.17671809256661991</v>
      </c>
      <c r="AA43" s="105">
        <f t="shared" si="51"/>
        <v>0.23764705882352941</v>
      </c>
      <c r="AB43" s="105">
        <f t="shared" si="51"/>
        <v>0.25073746312684364</v>
      </c>
      <c r="AC43" s="105">
        <f t="shared" si="51"/>
        <v>0.24423337856173677</v>
      </c>
      <c r="AD43" s="105">
        <f t="shared" si="51"/>
        <v>0.9904371584699454</v>
      </c>
      <c r="AE43" s="105">
        <f t="shared" si="51"/>
        <v>0.1434108527131783</v>
      </c>
      <c r="AF43" s="105">
        <f t="shared" si="51"/>
        <v>1.4475271411338963E-2</v>
      </c>
      <c r="AG43" s="105">
        <v>0.23532131299121589</v>
      </c>
      <c r="AH43" s="105">
        <v>1.0224775224775224</v>
      </c>
      <c r="AI43" s="105">
        <v>2.5777777777777779</v>
      </c>
      <c r="AJ43" s="105">
        <v>1.367816091954023</v>
      </c>
      <c r="AK43" s="105">
        <v>0.59185132237312366</v>
      </c>
      <c r="AL43" s="105">
        <v>0.30517711171662126</v>
      </c>
      <c r="AM43" s="105">
        <f t="shared" si="35"/>
        <v>0.31965442764578833</v>
      </c>
      <c r="AN43" s="105">
        <f t="shared" si="35"/>
        <v>0.65709459459459463</v>
      </c>
      <c r="AO43" s="105">
        <f t="shared" si="35"/>
        <v>0.78365384615384615</v>
      </c>
      <c r="AP43" s="105">
        <f t="shared" si="35"/>
        <v>0.18421052631578946</v>
      </c>
      <c r="AQ43" s="105">
        <f t="shared" si="35"/>
        <v>0.53521126760563376</v>
      </c>
      <c r="AR43" s="105">
        <f t="shared" si="35"/>
        <v>0.32380952380952382</v>
      </c>
      <c r="AS43" s="105">
        <f t="shared" ref="AS43:BD43" si="53">IFERROR(AS36/AS8,"")</f>
        <v>0.71798780487804881</v>
      </c>
      <c r="AT43" s="105">
        <f t="shared" si="53"/>
        <v>2.0222634508348794</v>
      </c>
      <c r="AU43" s="105">
        <f t="shared" si="53"/>
        <v>5.322222222222222</v>
      </c>
      <c r="AV43" s="105">
        <f t="shared" si="53"/>
        <v>0.14457831325301204</v>
      </c>
      <c r="AW43" s="105">
        <f t="shared" si="53"/>
        <v>0.65957446808510634</v>
      </c>
      <c r="AX43" s="105">
        <f t="shared" si="53"/>
        <v>0.66542056074766354</v>
      </c>
      <c r="AY43" s="105">
        <f t="shared" si="53"/>
        <v>0.61020408163265305</v>
      </c>
      <c r="AZ43" s="105">
        <f t="shared" si="53"/>
        <v>5.2565707133917394E-2</v>
      </c>
      <c r="BA43" s="105">
        <f t="shared" si="53"/>
        <v>0.87912087912087911</v>
      </c>
      <c r="BB43" s="105">
        <f t="shared" si="53"/>
        <v>0.41428571428571431</v>
      </c>
      <c r="BC43" s="105">
        <f t="shared" si="53"/>
        <v>0.75862068965517238</v>
      </c>
      <c r="BD43" s="105">
        <f t="shared" si="53"/>
        <v>1.3849821215733016</v>
      </c>
      <c r="BE43" s="105">
        <f t="shared" ref="BE43:BJ43" si="54">IFERROR(BE36/BE8,"")</f>
        <v>0.36625766871165644</v>
      </c>
      <c r="BF43" s="105">
        <f t="shared" si="54"/>
        <v>0.83349753694581286</v>
      </c>
      <c r="BG43" s="105">
        <f t="shared" si="54"/>
        <v>1.6622516556291391</v>
      </c>
      <c r="BH43" s="105">
        <f t="shared" si="54"/>
        <v>0.74829931972789121</v>
      </c>
      <c r="BI43" s="105">
        <f t="shared" si="54"/>
        <v>0.73350253807106602</v>
      </c>
      <c r="BJ43" s="105">
        <f t="shared" si="54"/>
        <v>0.34237288135593219</v>
      </c>
      <c r="BK43" s="105">
        <f t="shared" ref="BK43:BX43" si="55">IFERROR(BK36/BK8,"")</f>
        <v>0.96825396825396826</v>
      </c>
      <c r="BL43" s="105">
        <f t="shared" si="55"/>
        <v>3.2863849765258218E-2</v>
      </c>
      <c r="BM43" s="105">
        <f t="shared" si="55"/>
        <v>0</v>
      </c>
      <c r="BN43" s="105" t="str">
        <f t="shared" si="55"/>
        <v/>
      </c>
      <c r="BO43" s="105">
        <f t="shared" si="55"/>
        <v>5.85</v>
      </c>
      <c r="BP43" s="105">
        <f t="shared" si="55"/>
        <v>0.47727272727272729</v>
      </c>
      <c r="BQ43" s="105" t="str">
        <f t="shared" si="55"/>
        <v/>
      </c>
      <c r="BR43" s="105">
        <f t="shared" si="55"/>
        <v>0.94871794871794868</v>
      </c>
      <c r="BS43" s="105">
        <f t="shared" si="55"/>
        <v>1.1134020618556701</v>
      </c>
      <c r="BT43" s="105">
        <f t="shared" si="55"/>
        <v>0.54123711340206182</v>
      </c>
      <c r="BU43" s="105">
        <f t="shared" si="55"/>
        <v>0.44444444444444442</v>
      </c>
      <c r="BV43" s="105">
        <f t="shared" si="55"/>
        <v>0</v>
      </c>
      <c r="BW43" s="105">
        <f t="shared" si="55"/>
        <v>0</v>
      </c>
      <c r="BX43" s="105">
        <f t="shared" si="55"/>
        <v>0</v>
      </c>
      <c r="BY43" s="105">
        <f t="shared" ref="BY43:CE43" si="56">IFERROR(BY36/BY8,"")</f>
        <v>0.63492063492063489</v>
      </c>
      <c r="BZ43" s="105">
        <f t="shared" si="56"/>
        <v>0</v>
      </c>
      <c r="CA43" s="105">
        <f t="shared" si="56"/>
        <v>0.45662100456621002</v>
      </c>
      <c r="CB43" s="105">
        <f t="shared" si="56"/>
        <v>0.3877221324717286</v>
      </c>
      <c r="CC43" s="105">
        <f t="shared" si="56"/>
        <v>0</v>
      </c>
      <c r="CD43" s="105">
        <f t="shared" si="56"/>
        <v>0.52554744525547448</v>
      </c>
      <c r="CE43" s="105">
        <f t="shared" si="56"/>
        <v>0</v>
      </c>
      <c r="CF43" s="105">
        <f t="shared" ref="CF43:CN43" si="57">IFERROR(CF36/CF8,"")</f>
        <v>0</v>
      </c>
      <c r="CG43" s="105">
        <f t="shared" si="57"/>
        <v>0</v>
      </c>
      <c r="CH43" s="105">
        <f t="shared" si="57"/>
        <v>0</v>
      </c>
      <c r="CI43" s="105">
        <f t="shared" si="57"/>
        <v>0</v>
      </c>
      <c r="CJ43" s="105">
        <f t="shared" si="57"/>
        <v>0</v>
      </c>
      <c r="CK43" s="105">
        <f t="shared" si="57"/>
        <v>0</v>
      </c>
      <c r="CL43" s="105">
        <f t="shared" si="57"/>
        <v>6.75</v>
      </c>
      <c r="CM43" s="105">
        <f t="shared" si="57"/>
        <v>0.58441558441558439</v>
      </c>
      <c r="CN43" s="105">
        <f t="shared" si="57"/>
        <v>1</v>
      </c>
      <c r="CO43" s="105">
        <f t="shared" ref="CO43:DK43" si="58">IFERROR(CO36/CO8,"")</f>
        <v>0.15810276679841898</v>
      </c>
      <c r="CP43" s="105">
        <f t="shared" si="58"/>
        <v>0</v>
      </c>
      <c r="CQ43" s="105">
        <f t="shared" si="58"/>
        <v>0.81538461538461537</v>
      </c>
      <c r="CR43" s="105">
        <f t="shared" si="58"/>
        <v>6.0133630289532294E-2</v>
      </c>
      <c r="CS43" s="105">
        <f t="shared" si="58"/>
        <v>0.67630057803468213</v>
      </c>
      <c r="CT43" s="105">
        <f t="shared" si="58"/>
        <v>0.75824175824175821</v>
      </c>
      <c r="CU43" s="105">
        <f t="shared" si="58"/>
        <v>0.36556291390728479</v>
      </c>
      <c r="CV43" s="105">
        <f t="shared" si="58"/>
        <v>0</v>
      </c>
      <c r="CW43" s="105">
        <f t="shared" si="58"/>
        <v>3.2238805970149254</v>
      </c>
      <c r="CX43" s="105">
        <f t="shared" si="58"/>
        <v>0</v>
      </c>
      <c r="CY43" s="105">
        <f t="shared" si="58"/>
        <v>0.64984709480122327</v>
      </c>
      <c r="CZ43" s="105">
        <f t="shared" si="58"/>
        <v>0.69339622641509435</v>
      </c>
      <c r="DA43" s="105">
        <f t="shared" si="58"/>
        <v>0.5061511423550088</v>
      </c>
      <c r="DB43" s="105">
        <f t="shared" si="58"/>
        <v>0</v>
      </c>
      <c r="DC43" s="105">
        <f t="shared" si="58"/>
        <v>0.703125</v>
      </c>
      <c r="DD43" s="105">
        <f t="shared" si="58"/>
        <v>0.6428571428571429</v>
      </c>
      <c r="DE43" s="105">
        <f t="shared" si="58"/>
        <v>0.87804878048780488</v>
      </c>
      <c r="DF43" s="105">
        <f t="shared" si="58"/>
        <v>0.57823129251700678</v>
      </c>
      <c r="DG43" s="105">
        <f t="shared" si="58"/>
        <v>0.60431654676258995</v>
      </c>
      <c r="DH43" s="105">
        <f t="shared" si="58"/>
        <v>0.60431654676258995</v>
      </c>
      <c r="DI43" s="105">
        <f t="shared" si="58"/>
        <v>0.33750000000000002</v>
      </c>
      <c r="DJ43" s="105">
        <f t="shared" si="58"/>
        <v>0</v>
      </c>
      <c r="DK43" s="105">
        <f t="shared" si="58"/>
        <v>1.2157598499061915</v>
      </c>
      <c r="DL43" s="105">
        <f t="shared" ref="DL43:DM43" si="59">IFERROR(DL36/DL8,"")</f>
        <v>0.17052446527981249</v>
      </c>
      <c r="DM43" s="105">
        <f t="shared" si="59"/>
        <v>0.39331619537275064</v>
      </c>
      <c r="DN43" s="105">
        <f t="shared" ref="DN43:DO43" si="60">IFERROR(DN36/DN8,"")</f>
        <v>0.70200573065902583</v>
      </c>
      <c r="DO43" s="105">
        <f t="shared" si="60"/>
        <v>0.53781512605042014</v>
      </c>
      <c r="DP43" s="105">
        <f t="shared" ref="DP43:DQ43" si="61">IFERROR(DP36/DP8,"")</f>
        <v>2.4324324324324325</v>
      </c>
      <c r="DQ43" s="105">
        <f t="shared" si="61"/>
        <v>0.61363636363636365</v>
      </c>
      <c r="DR43" s="105">
        <f t="shared" ref="DR43:DS43" si="62">IFERROR(DR36/DR8,"")</f>
        <v>0</v>
      </c>
      <c r="DS43" s="105">
        <f t="shared" si="62"/>
        <v>0.14634146341463414</v>
      </c>
      <c r="DT43" s="105">
        <f t="shared" ref="DT43:DU43" si="63">IFERROR(DT36/DT8,"")</f>
        <v>0</v>
      </c>
      <c r="DU43" s="105">
        <f t="shared" si="63"/>
        <v>8.9456869009584661E-2</v>
      </c>
      <c r="DV43" s="105">
        <f t="shared" ref="DV43:DW43" si="64">IFERROR(DV36/DV8,"")</f>
        <v>0</v>
      </c>
      <c r="DW43" s="105">
        <f t="shared" si="64"/>
        <v>0.63054187192118227</v>
      </c>
      <c r="DX43" s="105">
        <f t="shared" ref="DX43:DY43" si="65">IFERROR(DX36/DX8,"")</f>
        <v>2.0302013422818792</v>
      </c>
      <c r="DY43" s="105">
        <f t="shared" si="65"/>
        <v>0.40751445086705201</v>
      </c>
      <c r="DZ43" s="475"/>
      <c r="EA43" s="64">
        <f t="shared" ca="1" si="49"/>
        <v>0.47672475531153019</v>
      </c>
    </row>
    <row r="44" spans="1:132" ht="15" customHeight="1" x14ac:dyDescent="0.2">
      <c r="A44" s="111"/>
      <c r="B44" s="74" t="s">
        <v>27</v>
      </c>
      <c r="C44" s="105">
        <f t="shared" ref="C44:H44" si="66">IFERROR(C37/C9,"")</f>
        <v>0.21149602824360106</v>
      </c>
      <c r="D44" s="105">
        <f t="shared" si="66"/>
        <v>3.6655211912943873E-2</v>
      </c>
      <c r="E44" s="105">
        <f t="shared" si="66"/>
        <v>1.6538789428815004</v>
      </c>
      <c r="F44" s="105">
        <f t="shared" si="66"/>
        <v>4.1666666666666664E-2</v>
      </c>
      <c r="G44" s="105">
        <f t="shared" si="66"/>
        <v>1.0395756833945329</v>
      </c>
      <c r="H44" s="105">
        <f t="shared" si="66"/>
        <v>1.0588235294117647</v>
      </c>
      <c r="I44" s="105">
        <f t="shared" ref="I44:AF44" si="67">IFERROR(I37/I9,"")</f>
        <v>1.1704225352112676</v>
      </c>
      <c r="J44" s="105">
        <f t="shared" si="67"/>
        <v>1.1016806722689076</v>
      </c>
      <c r="K44" s="105">
        <f t="shared" si="67"/>
        <v>0.23481308411214954</v>
      </c>
      <c r="L44" s="105">
        <f t="shared" si="67"/>
        <v>2.7771428571428571</v>
      </c>
      <c r="M44" s="105">
        <f t="shared" si="67"/>
        <v>1.314516129032258</v>
      </c>
      <c r="N44" s="105">
        <f t="shared" si="67"/>
        <v>1.6076388888888888</v>
      </c>
      <c r="O44" s="105">
        <f t="shared" ref="O44:T44" si="68">IFERROR(O37/O9,"")</f>
        <v>1.8433734939759037</v>
      </c>
      <c r="P44" s="105">
        <f t="shared" si="68"/>
        <v>2.2986708365910866</v>
      </c>
      <c r="Q44" s="105">
        <f t="shared" si="68"/>
        <v>0.2638888888888889</v>
      </c>
      <c r="R44" s="105">
        <f t="shared" si="68"/>
        <v>0.67756315007429424</v>
      </c>
      <c r="S44" s="105">
        <f t="shared" si="68"/>
        <v>0.5044736842105263</v>
      </c>
      <c r="T44" s="105">
        <f t="shared" si="68"/>
        <v>0.70449172576832153</v>
      </c>
      <c r="U44" s="105">
        <f t="shared" si="67"/>
        <v>1.3285024154589371</v>
      </c>
      <c r="V44" s="105">
        <f t="shared" si="67"/>
        <v>0.29745042492917845</v>
      </c>
      <c r="W44" s="105">
        <f t="shared" si="67"/>
        <v>0.84967320261437906</v>
      </c>
      <c r="X44" s="105">
        <f t="shared" si="67"/>
        <v>0.7142857142857143</v>
      </c>
      <c r="Y44" s="105">
        <f t="shared" si="67"/>
        <v>0.53333333333333333</v>
      </c>
      <c r="Z44" s="105">
        <f t="shared" si="67"/>
        <v>1.6890080428954424</v>
      </c>
      <c r="AA44" s="105">
        <f t="shared" si="67"/>
        <v>0.5091911764705882</v>
      </c>
      <c r="AB44" s="105">
        <f t="shared" si="67"/>
        <v>0.45993322203672787</v>
      </c>
      <c r="AC44" s="105">
        <f t="shared" si="67"/>
        <v>1.8826714801444044</v>
      </c>
      <c r="AD44" s="105">
        <f t="shared" si="67"/>
        <v>2.1088709677419355</v>
      </c>
      <c r="AE44" s="105">
        <f t="shared" si="67"/>
        <v>0</v>
      </c>
      <c r="AF44" s="105">
        <f t="shared" si="67"/>
        <v>17.142857142857142</v>
      </c>
      <c r="AG44" s="105">
        <v>0.8788819875776398</v>
      </c>
      <c r="AH44" s="105">
        <v>3.0208333333333335</v>
      </c>
      <c r="AI44" s="105">
        <v>1.1508515815085159</v>
      </c>
      <c r="AJ44" s="105">
        <v>3.2162162162162162</v>
      </c>
      <c r="AK44" s="105">
        <v>0.42777777777777776</v>
      </c>
      <c r="AL44" s="105">
        <v>6.5750000000000002</v>
      </c>
      <c r="AM44" s="105">
        <f t="shared" si="35"/>
        <v>9.0333333333333332</v>
      </c>
      <c r="AN44" s="105">
        <f t="shared" si="35"/>
        <v>0.90909090909090906</v>
      </c>
      <c r="AO44" s="105">
        <f t="shared" si="35"/>
        <v>4.3</v>
      </c>
      <c r="AP44" s="105">
        <f t="shared" si="35"/>
        <v>0.893719806763285</v>
      </c>
      <c r="AQ44" s="105">
        <f t="shared" si="35"/>
        <v>3.4708333333333332</v>
      </c>
      <c r="AR44" s="105">
        <f t="shared" si="35"/>
        <v>2.6712962962962963</v>
      </c>
      <c r="AS44" s="105">
        <f t="shared" ref="AS44:BD44" si="69">IFERROR(AS37/AS9,"")</f>
        <v>1.868421052631579</v>
      </c>
      <c r="AT44" s="105">
        <f t="shared" si="69"/>
        <v>2.2274678111587982</v>
      </c>
      <c r="AU44" s="105">
        <f t="shared" si="69"/>
        <v>15.6</v>
      </c>
      <c r="AV44" s="105" t="str">
        <f t="shared" si="69"/>
        <v/>
      </c>
      <c r="AW44" s="105">
        <f t="shared" si="69"/>
        <v>37.852941176470587</v>
      </c>
      <c r="AX44" s="105">
        <f t="shared" si="69"/>
        <v>463.8125</v>
      </c>
      <c r="AY44" s="105" t="str">
        <f t="shared" si="69"/>
        <v/>
      </c>
      <c r="AZ44" s="105">
        <f t="shared" si="69"/>
        <v>28.058333333333334</v>
      </c>
      <c r="BA44" s="105">
        <f t="shared" si="69"/>
        <v>17.866666666666667</v>
      </c>
      <c r="BB44" s="105" t="str">
        <f t="shared" si="69"/>
        <v/>
      </c>
      <c r="BC44" s="105" t="str">
        <f t="shared" si="69"/>
        <v/>
      </c>
      <c r="BD44" s="105" t="str">
        <f t="shared" si="69"/>
        <v/>
      </c>
      <c r="BE44" s="105" t="str">
        <f t="shared" ref="BE44:BJ44" si="70">IFERROR(BE37/BE9,"")</f>
        <v/>
      </c>
      <c r="BF44" s="105" t="str">
        <f t="shared" si="70"/>
        <v/>
      </c>
      <c r="BG44" s="105">
        <f t="shared" si="70"/>
        <v>0.11538461538461539</v>
      </c>
      <c r="BH44" s="105">
        <f t="shared" si="70"/>
        <v>1.7458333333333333</v>
      </c>
      <c r="BI44" s="105">
        <f t="shared" si="70"/>
        <v>5.9187500000000002</v>
      </c>
      <c r="BJ44" s="105">
        <f t="shared" si="70"/>
        <v>0.90350877192982459</v>
      </c>
      <c r="BK44" s="105" t="str">
        <f t="shared" ref="BK44:BX44" si="71">IFERROR(BK37/BK9,"")</f>
        <v/>
      </c>
      <c r="BL44" s="105" t="str">
        <f t="shared" si="71"/>
        <v/>
      </c>
      <c r="BM44" s="105" t="str">
        <f t="shared" si="71"/>
        <v/>
      </c>
      <c r="BN44" s="105">
        <f t="shared" si="71"/>
        <v>0.11574074074074074</v>
      </c>
      <c r="BO44" s="105" t="str">
        <f t="shared" si="71"/>
        <v/>
      </c>
      <c r="BP44" s="105" t="str">
        <f t="shared" si="71"/>
        <v/>
      </c>
      <c r="BQ44" s="105" t="str">
        <f t="shared" si="71"/>
        <v/>
      </c>
      <c r="BR44" s="105">
        <f t="shared" si="71"/>
        <v>6.8416666666666668</v>
      </c>
      <c r="BS44" s="105">
        <f t="shared" si="71"/>
        <v>1.3783783783783783</v>
      </c>
      <c r="BT44" s="105">
        <f t="shared" si="71"/>
        <v>1.09375</v>
      </c>
      <c r="BU44" s="105">
        <f t="shared" si="71"/>
        <v>1.5918367346938775</v>
      </c>
      <c r="BV44" s="105">
        <f t="shared" si="71"/>
        <v>0.13333333333333333</v>
      </c>
      <c r="BW44" s="105" t="str">
        <f t="shared" si="71"/>
        <v/>
      </c>
      <c r="BX44" s="105">
        <f t="shared" si="71"/>
        <v>0</v>
      </c>
      <c r="BY44" s="105">
        <f t="shared" ref="BY44:CE44" si="72">IFERROR(BY37/BY9,"")</f>
        <v>0</v>
      </c>
      <c r="BZ44" s="105">
        <f t="shared" si="72"/>
        <v>0.21186440677966101</v>
      </c>
      <c r="CA44" s="105" t="str">
        <f t="shared" si="72"/>
        <v/>
      </c>
      <c r="CB44" s="105">
        <f t="shared" si="72"/>
        <v>0.49572649572649574</v>
      </c>
      <c r="CC44" s="105">
        <f t="shared" si="72"/>
        <v>1</v>
      </c>
      <c r="CD44" s="105">
        <f t="shared" si="72"/>
        <v>0.11494252873563218</v>
      </c>
      <c r="CE44" s="105" t="str">
        <f t="shared" si="72"/>
        <v/>
      </c>
      <c r="CF44" s="105">
        <f t="shared" ref="CF44:CN44" si="73">IFERROR(CF37/CF9,"")</f>
        <v>0.45</v>
      </c>
      <c r="CG44" s="105">
        <f t="shared" si="73"/>
        <v>0.11538461538461539</v>
      </c>
      <c r="CH44" s="105">
        <f t="shared" si="73"/>
        <v>1.8816425120772946</v>
      </c>
      <c r="CI44" s="105">
        <f t="shared" si="73"/>
        <v>0</v>
      </c>
      <c r="CJ44" s="105" t="str">
        <f t="shared" si="73"/>
        <v/>
      </c>
      <c r="CK44" s="105">
        <f t="shared" si="73"/>
        <v>0</v>
      </c>
      <c r="CL44" s="105">
        <f t="shared" si="73"/>
        <v>0</v>
      </c>
      <c r="CM44" s="105">
        <f t="shared" si="73"/>
        <v>0.91139240506329111</v>
      </c>
      <c r="CN44" s="105">
        <f t="shared" si="73"/>
        <v>0.18844221105527639</v>
      </c>
      <c r="CO44" s="105">
        <f t="shared" ref="CO44:DK44" si="74">IFERROR(CO37/CO9,"")</f>
        <v>1.3583333333333334</v>
      </c>
      <c r="CP44" s="105">
        <f t="shared" si="74"/>
        <v>0.11</v>
      </c>
      <c r="CQ44" s="105">
        <f t="shared" si="74"/>
        <v>9.0909090909090912E-2</v>
      </c>
      <c r="CR44" s="105" t="str">
        <f t="shared" si="74"/>
        <v/>
      </c>
      <c r="CS44" s="105">
        <f t="shared" si="74"/>
        <v>3</v>
      </c>
      <c r="CT44" s="105">
        <f t="shared" si="74"/>
        <v>0</v>
      </c>
      <c r="CU44" s="105" t="str">
        <f t="shared" si="74"/>
        <v/>
      </c>
      <c r="CV44" s="105">
        <f t="shared" si="74"/>
        <v>0.11666666666666667</v>
      </c>
      <c r="CW44" s="105">
        <f t="shared" si="74"/>
        <v>0.42079207920792078</v>
      </c>
      <c r="CX44" s="105" t="str">
        <f t="shared" si="74"/>
        <v/>
      </c>
      <c r="CY44" s="105" t="str">
        <f t="shared" si="74"/>
        <v/>
      </c>
      <c r="CZ44" s="105" t="str">
        <f t="shared" si="74"/>
        <v/>
      </c>
      <c r="DA44" s="105">
        <f t="shared" si="74"/>
        <v>6.1728395061728392E-2</v>
      </c>
      <c r="DB44" s="105">
        <f t="shared" si="74"/>
        <v>1.3227513227513227E-2</v>
      </c>
      <c r="DC44" s="105" t="str">
        <f t="shared" si="74"/>
        <v/>
      </c>
      <c r="DD44" s="105" t="str">
        <f t="shared" si="74"/>
        <v/>
      </c>
      <c r="DE44" s="105" t="str">
        <f t="shared" si="74"/>
        <v/>
      </c>
      <c r="DF44" s="105" t="str">
        <f t="shared" si="74"/>
        <v/>
      </c>
      <c r="DG44" s="105">
        <f t="shared" si="74"/>
        <v>0</v>
      </c>
      <c r="DH44" s="105">
        <f t="shared" si="74"/>
        <v>0</v>
      </c>
      <c r="DI44" s="105" t="str">
        <f t="shared" si="74"/>
        <v/>
      </c>
      <c r="DJ44" s="105">
        <f t="shared" si="74"/>
        <v>0</v>
      </c>
      <c r="DK44" s="105" t="str">
        <f t="shared" si="74"/>
        <v/>
      </c>
      <c r="DL44" s="105" t="str">
        <f t="shared" ref="DL44:DM44" si="75">IFERROR(DL37/DL9,"")</f>
        <v/>
      </c>
      <c r="DM44" s="105" t="str">
        <f t="shared" si="75"/>
        <v/>
      </c>
      <c r="DN44" s="105" t="str">
        <f t="shared" ref="DN44:DO44" si="76">IFERROR(DN37/DN9,"")</f>
        <v/>
      </c>
      <c r="DO44" s="105" t="str">
        <f t="shared" si="76"/>
        <v/>
      </c>
      <c r="DP44" s="105" t="str">
        <f t="shared" ref="DP44:DQ44" si="77">IFERROR(DP37/DP9,"")</f>
        <v/>
      </c>
      <c r="DQ44" s="105">
        <f t="shared" si="77"/>
        <v>0</v>
      </c>
      <c r="DR44" s="105" t="str">
        <f t="shared" ref="DR44:DS44" si="78">IFERROR(DR37/DR9,"")</f>
        <v/>
      </c>
      <c r="DS44" s="105" t="str">
        <f t="shared" si="78"/>
        <v/>
      </c>
      <c r="DT44" s="105">
        <f t="shared" ref="DT44:DU44" si="79">IFERROR(DT37/DT9,"")</f>
        <v>0</v>
      </c>
      <c r="DU44" s="105" t="str">
        <f t="shared" si="79"/>
        <v/>
      </c>
      <c r="DV44" s="105" t="str">
        <f t="shared" ref="DV44:DW44" si="80">IFERROR(DV37/DV9,"")</f>
        <v/>
      </c>
      <c r="DW44" s="105">
        <f t="shared" si="80"/>
        <v>1.8</v>
      </c>
      <c r="DX44" s="105">
        <f t="shared" ref="DX44:DY44" si="81">IFERROR(DX37/DX9,"")</f>
        <v>0</v>
      </c>
      <c r="DY44" s="105">
        <f t="shared" si="81"/>
        <v>0</v>
      </c>
      <c r="DZ44" s="475"/>
      <c r="EA44" s="64">
        <f t="shared" ca="1" si="49"/>
        <v>0.2557221783741121</v>
      </c>
    </row>
    <row r="45" spans="1:132" ht="15" customHeight="1" x14ac:dyDescent="0.2">
      <c r="A45" s="111"/>
      <c r="B45" s="74" t="s">
        <v>76</v>
      </c>
      <c r="C45" s="105">
        <f t="shared" ref="C45:H45" si="82">IFERROR(C38/C10,"")</f>
        <v>0.26024096385542167</v>
      </c>
      <c r="D45" s="105">
        <f t="shared" si="82"/>
        <v>0</v>
      </c>
      <c r="E45" s="105">
        <f t="shared" si="82"/>
        <v>0.35027027027027025</v>
      </c>
      <c r="F45" s="105">
        <f t="shared" si="82"/>
        <v>18.444444444444443</v>
      </c>
      <c r="G45" s="105">
        <f t="shared" si="82"/>
        <v>0.37642585551330798</v>
      </c>
      <c r="H45" s="105">
        <f t="shared" si="82"/>
        <v>0.16699029126213591</v>
      </c>
      <c r="I45" s="105">
        <f t="shared" ref="I45:AF45" si="83">IFERROR(I38/I10,"")</f>
        <v>1.9166666666666667</v>
      </c>
      <c r="J45" s="105">
        <f t="shared" si="83"/>
        <v>5.7562076749435663E-2</v>
      </c>
      <c r="K45" s="105">
        <f t="shared" si="83"/>
        <v>0.25</v>
      </c>
      <c r="L45" s="105">
        <f t="shared" si="83"/>
        <v>0.28685258964143429</v>
      </c>
      <c r="M45" s="105">
        <f t="shared" si="83"/>
        <v>0.34285714285714286</v>
      </c>
      <c r="N45" s="105">
        <f t="shared" si="83"/>
        <v>6.0628742514970059E-2</v>
      </c>
      <c r="O45" s="105">
        <f t="shared" ref="O45:T45" si="84">IFERROR(O38/O10,"")</f>
        <v>0</v>
      </c>
      <c r="P45" s="105">
        <f t="shared" si="84"/>
        <v>0</v>
      </c>
      <c r="Q45" s="105">
        <f t="shared" si="84"/>
        <v>6.25E-2</v>
      </c>
      <c r="R45" s="105">
        <f t="shared" si="84"/>
        <v>0</v>
      </c>
      <c r="S45" s="105">
        <f t="shared" si="84"/>
        <v>1.3386243386243386</v>
      </c>
      <c r="T45" s="105">
        <f t="shared" si="84"/>
        <v>0</v>
      </c>
      <c r="U45" s="105">
        <f t="shared" si="83"/>
        <v>1.1818181818181819</v>
      </c>
      <c r="V45" s="105">
        <f t="shared" si="83"/>
        <v>1.4847359735973598</v>
      </c>
      <c r="W45" s="105">
        <f t="shared" si="83"/>
        <v>0.17647058823529413</v>
      </c>
      <c r="X45" s="105">
        <f t="shared" si="83"/>
        <v>1.7666666666666666</v>
      </c>
      <c r="Y45" s="105">
        <f t="shared" si="83"/>
        <v>4.0106951871657755E-2</v>
      </c>
      <c r="Z45" s="105">
        <f t="shared" si="83"/>
        <v>2.3316062176165803E-2</v>
      </c>
      <c r="AA45" s="105">
        <f t="shared" si="83"/>
        <v>0.703125</v>
      </c>
      <c r="AB45" s="105">
        <f t="shared" si="83"/>
        <v>0.39193548387096772</v>
      </c>
      <c r="AC45" s="105" t="str">
        <f t="shared" si="83"/>
        <v/>
      </c>
      <c r="AD45" s="105">
        <f t="shared" si="83"/>
        <v>0</v>
      </c>
      <c r="AE45" s="105">
        <f t="shared" si="83"/>
        <v>2.0863309352517985</v>
      </c>
      <c r="AF45" s="105">
        <f t="shared" si="83"/>
        <v>1.4414414414414414</v>
      </c>
      <c r="AG45" s="105">
        <v>0</v>
      </c>
      <c r="AH45" s="105">
        <v>1.7342592592592592</v>
      </c>
      <c r="AI45" s="105">
        <v>0.1875</v>
      </c>
      <c r="AJ45" s="105">
        <v>0.11842105263157894</v>
      </c>
      <c r="AK45" s="105">
        <v>0.18181818181818182</v>
      </c>
      <c r="AL45" s="105">
        <v>7.8602620087336247E-2</v>
      </c>
      <c r="AM45" s="105">
        <f t="shared" si="35"/>
        <v>0.25944584382871538</v>
      </c>
      <c r="AN45" s="105">
        <f t="shared" si="35"/>
        <v>4.8517520215633422E-2</v>
      </c>
      <c r="AO45" s="105">
        <f t="shared" si="35"/>
        <v>0</v>
      </c>
      <c r="AP45" s="105">
        <f t="shared" si="35"/>
        <v>6.3829787234042548E-2</v>
      </c>
      <c r="AQ45" s="105">
        <f t="shared" si="35"/>
        <v>0</v>
      </c>
      <c r="AR45" s="105">
        <f t="shared" si="35"/>
        <v>2</v>
      </c>
      <c r="AS45" s="105">
        <f t="shared" ref="AS45:BD45" si="85">IFERROR(AS38/AS10,"")</f>
        <v>2.4808575803981623</v>
      </c>
      <c r="AT45" s="105">
        <f t="shared" si="85"/>
        <v>1.1335504885993486</v>
      </c>
      <c r="AU45" s="105">
        <f t="shared" si="85"/>
        <v>0.5</v>
      </c>
      <c r="AV45" s="105">
        <f t="shared" si="85"/>
        <v>0</v>
      </c>
      <c r="AW45" s="105">
        <f t="shared" si="85"/>
        <v>0</v>
      </c>
      <c r="AX45" s="105">
        <f t="shared" si="85"/>
        <v>4.3795620437956206E-2</v>
      </c>
      <c r="AY45" s="105">
        <f t="shared" si="85"/>
        <v>0.2236024844720497</v>
      </c>
      <c r="AZ45" s="105">
        <f t="shared" si="85"/>
        <v>0.71590909090909094</v>
      </c>
      <c r="BA45" s="105">
        <f t="shared" si="85"/>
        <v>0.97297297297297303</v>
      </c>
      <c r="BB45" s="105">
        <f t="shared" si="85"/>
        <v>0.1447721179624665</v>
      </c>
      <c r="BC45" s="105">
        <f t="shared" si="85"/>
        <v>0</v>
      </c>
      <c r="BD45" s="105">
        <f t="shared" si="85"/>
        <v>0</v>
      </c>
      <c r="BE45" s="105">
        <f t="shared" ref="BE45:BJ45" si="86">IFERROR(BE38/BE10,"")</f>
        <v>1.5652173913043479</v>
      </c>
      <c r="BF45" s="105">
        <f t="shared" si="86"/>
        <v>0.23788546255506607</v>
      </c>
      <c r="BG45" s="105">
        <f t="shared" si="86"/>
        <v>0</v>
      </c>
      <c r="BH45" s="105">
        <f t="shared" si="86"/>
        <v>9.2150170648464161E-2</v>
      </c>
      <c r="BI45" s="105">
        <f t="shared" si="86"/>
        <v>0.45</v>
      </c>
      <c r="BJ45" s="105">
        <f t="shared" si="86"/>
        <v>1.8461538461538463</v>
      </c>
      <c r="BK45" s="105">
        <f t="shared" ref="BK45:BX45" si="87">IFERROR(BK38/BK10,"")</f>
        <v>0.5262180974477958</v>
      </c>
      <c r="BL45" s="105">
        <f t="shared" si="87"/>
        <v>0.41684535551934127</v>
      </c>
      <c r="BM45" s="105">
        <f t="shared" si="87"/>
        <v>0</v>
      </c>
      <c r="BN45" s="105">
        <f t="shared" si="87"/>
        <v>0</v>
      </c>
      <c r="BO45" s="105">
        <f t="shared" si="87"/>
        <v>0</v>
      </c>
      <c r="BP45" s="105">
        <f t="shared" si="87"/>
        <v>0</v>
      </c>
      <c r="BQ45" s="105">
        <f t="shared" si="87"/>
        <v>2</v>
      </c>
      <c r="BR45" s="105">
        <f t="shared" si="87"/>
        <v>0.71287128712871284</v>
      </c>
      <c r="BS45" s="105">
        <f t="shared" si="87"/>
        <v>1</v>
      </c>
      <c r="BT45" s="105">
        <f t="shared" si="87"/>
        <v>1.3333333333333333</v>
      </c>
      <c r="BU45" s="105">
        <f t="shared" si="87"/>
        <v>0</v>
      </c>
      <c r="BV45" s="105">
        <f t="shared" si="87"/>
        <v>0.26666666666666666</v>
      </c>
      <c r="BW45" s="105">
        <f t="shared" si="87"/>
        <v>3.5</v>
      </c>
      <c r="BX45" s="105">
        <f t="shared" si="87"/>
        <v>0</v>
      </c>
      <c r="BY45" s="105" t="str">
        <f t="shared" ref="BY45:CE45" si="88">IFERROR(BY38/BY10,"")</f>
        <v/>
      </c>
      <c r="BZ45" s="105">
        <f t="shared" si="88"/>
        <v>0</v>
      </c>
      <c r="CA45" s="105">
        <f t="shared" si="88"/>
        <v>0</v>
      </c>
      <c r="CB45" s="105">
        <f t="shared" si="88"/>
        <v>0.4</v>
      </c>
      <c r="CC45" s="105">
        <f t="shared" si="88"/>
        <v>0</v>
      </c>
      <c r="CD45" s="105">
        <f t="shared" si="88"/>
        <v>0</v>
      </c>
      <c r="CE45" s="105">
        <f t="shared" si="88"/>
        <v>0.5</v>
      </c>
      <c r="CF45" s="105">
        <f t="shared" ref="CF45:CN45" si="89">IFERROR(CF38/CF10,"")</f>
        <v>1.6421052631578947</v>
      </c>
      <c r="CG45" s="105">
        <f t="shared" si="89"/>
        <v>0</v>
      </c>
      <c r="CH45" s="105">
        <f t="shared" si="89"/>
        <v>5</v>
      </c>
      <c r="CI45" s="105" t="str">
        <f t="shared" si="89"/>
        <v/>
      </c>
      <c r="CJ45" s="105" t="str">
        <f t="shared" si="89"/>
        <v/>
      </c>
      <c r="CK45" s="105" t="str">
        <f t="shared" si="89"/>
        <v/>
      </c>
      <c r="CL45" s="105">
        <f t="shared" si="89"/>
        <v>0</v>
      </c>
      <c r="CM45" s="105" t="str">
        <f t="shared" si="89"/>
        <v/>
      </c>
      <c r="CN45" s="105">
        <f t="shared" si="89"/>
        <v>6</v>
      </c>
      <c r="CO45" s="105">
        <f t="shared" ref="CO45:DK45" si="90">IFERROR(CO38/CO10,"")</f>
        <v>0</v>
      </c>
      <c r="CP45" s="105">
        <f t="shared" si="90"/>
        <v>2.9282296650717705</v>
      </c>
      <c r="CQ45" s="105" t="str">
        <f t="shared" si="90"/>
        <v/>
      </c>
      <c r="CR45" s="105">
        <f t="shared" si="90"/>
        <v>0</v>
      </c>
      <c r="CS45" s="105">
        <f t="shared" si="90"/>
        <v>0</v>
      </c>
      <c r="CT45" s="105">
        <f t="shared" si="90"/>
        <v>0</v>
      </c>
      <c r="CU45" s="105">
        <f t="shared" si="90"/>
        <v>0.41538461538461541</v>
      </c>
      <c r="CV45" s="105">
        <f t="shared" si="90"/>
        <v>0</v>
      </c>
      <c r="CW45" s="105">
        <f t="shared" si="90"/>
        <v>0</v>
      </c>
      <c r="CX45" s="105" t="str">
        <f t="shared" si="90"/>
        <v/>
      </c>
      <c r="CY45" s="105">
        <f t="shared" si="90"/>
        <v>0.54545454545454541</v>
      </c>
      <c r="CZ45" s="105">
        <f t="shared" si="90"/>
        <v>2.7407407407407409</v>
      </c>
      <c r="DA45" s="105">
        <f t="shared" si="90"/>
        <v>0.125</v>
      </c>
      <c r="DB45" s="105">
        <f t="shared" si="90"/>
        <v>0.8</v>
      </c>
      <c r="DC45" s="105">
        <f t="shared" si="90"/>
        <v>0</v>
      </c>
      <c r="DD45" s="105">
        <f t="shared" si="90"/>
        <v>0</v>
      </c>
      <c r="DE45" s="105">
        <f t="shared" si="90"/>
        <v>0.4</v>
      </c>
      <c r="DF45" s="105">
        <f t="shared" si="90"/>
        <v>0.46511627906976744</v>
      </c>
      <c r="DG45" s="105">
        <f t="shared" si="90"/>
        <v>0.36931818181818182</v>
      </c>
      <c r="DH45" s="105">
        <f t="shared" si="90"/>
        <v>0.36931818181818182</v>
      </c>
      <c r="DI45" s="105">
        <f t="shared" si="90"/>
        <v>0</v>
      </c>
      <c r="DJ45" s="105">
        <f t="shared" si="90"/>
        <v>0</v>
      </c>
      <c r="DK45" s="105">
        <f t="shared" si="90"/>
        <v>0</v>
      </c>
      <c r="DL45" s="105">
        <f t="shared" ref="DL45:DM45" si="91">IFERROR(DL38/DL10,"")</f>
        <v>1.5135135135135136</v>
      </c>
      <c r="DM45" s="105">
        <f t="shared" si="91"/>
        <v>2.25</v>
      </c>
      <c r="DN45" s="105">
        <f t="shared" ref="DN45:DO45" si="92">IFERROR(DN38/DN10,"")</f>
        <v>1.3333333333333333</v>
      </c>
      <c r="DO45" s="105" t="str">
        <f t="shared" si="92"/>
        <v/>
      </c>
      <c r="DP45" s="105">
        <f t="shared" ref="DP45:DQ45" si="93">IFERROR(DP38/DP10,"")</f>
        <v>0.77142857142857146</v>
      </c>
      <c r="DQ45" s="105">
        <f t="shared" si="93"/>
        <v>0</v>
      </c>
      <c r="DR45" s="105">
        <f t="shared" ref="DR45:DS45" si="94">IFERROR(DR38/DR10,"")</f>
        <v>0</v>
      </c>
      <c r="DS45" s="105" t="str">
        <f t="shared" si="94"/>
        <v/>
      </c>
      <c r="DT45" s="105">
        <f t="shared" ref="DT45:DU45" si="95">IFERROR(DT38/DT10,"")</f>
        <v>181</v>
      </c>
      <c r="DU45" s="105">
        <f t="shared" si="95"/>
        <v>0</v>
      </c>
      <c r="DV45" s="105" t="str">
        <f t="shared" ref="DV45:DW45" si="96">IFERROR(DV38/DV10,"")</f>
        <v/>
      </c>
      <c r="DW45" s="105">
        <f t="shared" si="96"/>
        <v>0</v>
      </c>
      <c r="DX45" s="105">
        <f t="shared" ref="DX45:DY45" si="97">IFERROR(DX38/DX10,"")</f>
        <v>2</v>
      </c>
      <c r="DY45" s="105">
        <f t="shared" si="97"/>
        <v>0</v>
      </c>
      <c r="DZ45" s="475"/>
      <c r="EA45" s="64">
        <f t="shared" ca="1" si="49"/>
        <v>10.498461538461539</v>
      </c>
    </row>
    <row r="46" spans="1:132" ht="15" customHeight="1" x14ac:dyDescent="0.2">
      <c r="A46" s="111"/>
      <c r="B46" s="67" t="s">
        <v>77</v>
      </c>
      <c r="C46" s="105">
        <f t="shared" ref="C46:H46" si="98">IFERROR(C39/C11,"")</f>
        <v>0.50850785340314131</v>
      </c>
      <c r="D46" s="105">
        <f t="shared" si="98"/>
        <v>0.44728040837880656</v>
      </c>
      <c r="E46" s="105">
        <f t="shared" si="98"/>
        <v>0.54343203858320799</v>
      </c>
      <c r="F46" s="105">
        <f t="shared" si="98"/>
        <v>0.59590647430886223</v>
      </c>
      <c r="G46" s="105">
        <f t="shared" si="98"/>
        <v>0.51201797079745415</v>
      </c>
      <c r="H46" s="105">
        <f t="shared" si="98"/>
        <v>0.5573280793186729</v>
      </c>
      <c r="I46" s="105">
        <f t="shared" ref="I46:AF46" si="99">IFERROR(I39/I11,"")</f>
        <v>0.3247770872737098</v>
      </c>
      <c r="J46" s="105">
        <f t="shared" si="99"/>
        <v>0.34221362305898695</v>
      </c>
      <c r="K46" s="105">
        <f t="shared" si="99"/>
        <v>0.43949237962232074</v>
      </c>
      <c r="L46" s="105">
        <f t="shared" si="99"/>
        <v>0.51450381679389312</v>
      </c>
      <c r="M46" s="105">
        <f t="shared" si="99"/>
        <v>0.48979716520039102</v>
      </c>
      <c r="N46" s="105">
        <f t="shared" si="99"/>
        <v>0.63599353796445879</v>
      </c>
      <c r="O46" s="105">
        <f t="shared" ref="O46:T46" si="100">IFERROR(O39/O11,"")</f>
        <v>0.74787151702786381</v>
      </c>
      <c r="P46" s="105">
        <f t="shared" si="100"/>
        <v>0.43025813172820926</v>
      </c>
      <c r="Q46" s="105">
        <f t="shared" si="100"/>
        <v>0.41237429169431822</v>
      </c>
      <c r="R46" s="105">
        <f t="shared" si="100"/>
        <v>0.36307934014139825</v>
      </c>
      <c r="S46" s="105">
        <f t="shared" si="100"/>
        <v>0.49006930795489811</v>
      </c>
      <c r="T46" s="105">
        <f t="shared" si="100"/>
        <v>0.42558341325295701</v>
      </c>
      <c r="U46" s="105">
        <f t="shared" si="99"/>
        <v>0.2770670331994079</v>
      </c>
      <c r="V46" s="105">
        <f t="shared" si="99"/>
        <v>0.46767173405664542</v>
      </c>
      <c r="W46" s="105">
        <f t="shared" si="99"/>
        <v>0.43954402080681754</v>
      </c>
      <c r="X46" s="105">
        <f t="shared" si="99"/>
        <v>0.55288932419196868</v>
      </c>
      <c r="Y46" s="105">
        <f t="shared" si="99"/>
        <v>0.43621044251310293</v>
      </c>
      <c r="Z46" s="105">
        <f t="shared" si="99"/>
        <v>0.52317052368226535</v>
      </c>
      <c r="AA46" s="105">
        <f t="shared" si="99"/>
        <v>0.61855618455989181</v>
      </c>
      <c r="AB46" s="105">
        <f t="shared" si="99"/>
        <v>0.60672514619883045</v>
      </c>
      <c r="AC46" s="105">
        <f t="shared" si="99"/>
        <v>0.54696492978282552</v>
      </c>
      <c r="AD46" s="105">
        <f t="shared" si="99"/>
        <v>0.54366525184990422</v>
      </c>
      <c r="AE46" s="105">
        <f t="shared" si="99"/>
        <v>0.5348152598377891</v>
      </c>
      <c r="AF46" s="105">
        <f t="shared" si="99"/>
        <v>0.53204911092294671</v>
      </c>
      <c r="AG46" s="105">
        <v>0.43804043174906077</v>
      </c>
      <c r="AH46" s="105">
        <v>0.42981552579829574</v>
      </c>
      <c r="AI46" s="105">
        <v>0.4471137578669554</v>
      </c>
      <c r="AJ46" s="105">
        <v>0.44932044276306571</v>
      </c>
      <c r="AK46" s="105">
        <v>0.6076316350458324</v>
      </c>
      <c r="AL46" s="105">
        <v>0.48567087068834525</v>
      </c>
      <c r="AM46" s="105">
        <f t="shared" si="35"/>
        <v>0.56551724137931036</v>
      </c>
      <c r="AN46" s="105">
        <f t="shared" si="35"/>
        <v>0.68514403773437804</v>
      </c>
      <c r="AO46" s="105">
        <f t="shared" si="35"/>
        <v>0.14534186955973255</v>
      </c>
      <c r="AP46" s="105">
        <f t="shared" si="35"/>
        <v>0.3652946949142758</v>
      </c>
      <c r="AQ46" s="105">
        <f t="shared" si="35"/>
        <v>0.36366233395229253</v>
      </c>
      <c r="AR46" s="105">
        <f t="shared" si="35"/>
        <v>0.25551584835301427</v>
      </c>
      <c r="AS46" s="105">
        <f t="shared" ref="AS46:BD46" si="101">IFERROR(AS39/AS11,"")</f>
        <v>0.30560373582388256</v>
      </c>
      <c r="AT46" s="105">
        <f t="shared" si="101"/>
        <v>0.26630767347937828</v>
      </c>
      <c r="AU46" s="105">
        <f t="shared" si="101"/>
        <v>0.15108163587557241</v>
      </c>
      <c r="AV46" s="105">
        <f t="shared" si="101"/>
        <v>0.2015694810402108</v>
      </c>
      <c r="AW46" s="105">
        <f t="shared" si="101"/>
        <v>0.21353122799414984</v>
      </c>
      <c r="AX46" s="105">
        <f t="shared" si="101"/>
        <v>0.43948635634028893</v>
      </c>
      <c r="AY46" s="105">
        <f t="shared" si="101"/>
        <v>0.33577638858949488</v>
      </c>
      <c r="AZ46" s="105">
        <f t="shared" si="101"/>
        <v>0.5631511880668616</v>
      </c>
      <c r="BA46" s="105">
        <f t="shared" si="101"/>
        <v>3.4593426802540718E-2</v>
      </c>
      <c r="BB46" s="105">
        <f t="shared" si="101"/>
        <v>0.59055385660890247</v>
      </c>
      <c r="BC46" s="105">
        <f t="shared" si="101"/>
        <v>1.6495234965494578</v>
      </c>
      <c r="BD46" s="105">
        <f t="shared" si="101"/>
        <v>0.33141386084953595</v>
      </c>
      <c r="BE46" s="105">
        <f t="shared" ref="BE46:BJ46" si="102">IFERROR(BE39/BE11,"")</f>
        <v>0.43029134309688855</v>
      </c>
      <c r="BF46" s="105">
        <f t="shared" si="102"/>
        <v>0.28906674571414454</v>
      </c>
      <c r="BG46" s="105">
        <f t="shared" si="102"/>
        <v>0.29082783056852957</v>
      </c>
      <c r="BH46" s="105">
        <f t="shared" si="102"/>
        <v>0.30067773223489308</v>
      </c>
      <c r="BI46" s="105">
        <f t="shared" si="102"/>
        <v>0.3261039738453746</v>
      </c>
      <c r="BJ46" s="105">
        <f t="shared" si="102"/>
        <v>1.0333333333333334</v>
      </c>
      <c r="BK46" s="105">
        <f t="shared" ref="BK46:BX46" si="103">IFERROR(BK39/BK11,"")</f>
        <v>4.6169372531812201</v>
      </c>
      <c r="BL46" s="105">
        <f t="shared" si="103"/>
        <v>6.102999734536767</v>
      </c>
      <c r="BM46" s="105">
        <f t="shared" si="103"/>
        <v>3.0226102248461251</v>
      </c>
      <c r="BN46" s="105">
        <f t="shared" si="103"/>
        <v>1.5713469504356521</v>
      </c>
      <c r="BO46" s="105">
        <f t="shared" si="103"/>
        <v>1.0348936170212766</v>
      </c>
      <c r="BP46" s="105">
        <f t="shared" si="103"/>
        <v>0.80773327652322113</v>
      </c>
      <c r="BQ46" s="105">
        <f t="shared" si="103"/>
        <v>1.0011374946679938</v>
      </c>
      <c r="BR46" s="105">
        <f t="shared" si="103"/>
        <v>1.9991505627521766</v>
      </c>
      <c r="BS46" s="105">
        <f t="shared" si="103"/>
        <v>1.1120484255264345</v>
      </c>
      <c r="BT46" s="105">
        <f t="shared" si="103"/>
        <v>0.96198166372276894</v>
      </c>
      <c r="BU46" s="105">
        <f t="shared" si="103"/>
        <v>0.89374650686207535</v>
      </c>
      <c r="BV46" s="105">
        <f t="shared" si="103"/>
        <v>0.74756031444836002</v>
      </c>
      <c r="BW46" s="105">
        <f t="shared" si="103"/>
        <v>0.71872214985946392</v>
      </c>
      <c r="BX46" s="105">
        <f t="shared" si="103"/>
        <v>1.0539577500636295</v>
      </c>
      <c r="BY46" s="105">
        <f t="shared" ref="BY46:CE46" si="104">IFERROR(BY39/BY11,"")</f>
        <v>1.0197292957100252</v>
      </c>
      <c r="BZ46" s="105">
        <f t="shared" si="104"/>
        <v>1.5587400297417873</v>
      </c>
      <c r="CA46" s="105">
        <f t="shared" si="104"/>
        <v>2.2180550945901096</v>
      </c>
      <c r="CB46" s="105">
        <f t="shared" si="104"/>
        <v>1.1613458394286207</v>
      </c>
      <c r="CC46" s="105">
        <f t="shared" si="104"/>
        <v>1.1491726771319475</v>
      </c>
      <c r="CD46" s="105">
        <f t="shared" si="104"/>
        <v>1.0873209296796054</v>
      </c>
      <c r="CE46" s="105">
        <f t="shared" si="104"/>
        <v>1.0505706414797324</v>
      </c>
      <c r="CF46" s="105">
        <f t="shared" ref="CF46:CN46" si="105">IFERROR(CF39/CF11,"")</f>
        <v>2.1616244849911714</v>
      </c>
      <c r="CG46" s="105">
        <f t="shared" si="105"/>
        <v>1.1872549019607843</v>
      </c>
      <c r="CH46" s="105">
        <f t="shared" si="105"/>
        <v>1.2516031132214009</v>
      </c>
      <c r="CI46" s="105">
        <f t="shared" si="105"/>
        <v>0.94901679186920018</v>
      </c>
      <c r="CJ46" s="105">
        <f t="shared" si="105"/>
        <v>1.0927775532590498</v>
      </c>
      <c r="CK46" s="105">
        <f t="shared" si="105"/>
        <v>1.04507473772166</v>
      </c>
      <c r="CL46" s="105">
        <f t="shared" si="105"/>
        <v>0.67778005045339884</v>
      </c>
      <c r="CM46" s="105">
        <f t="shared" si="105"/>
        <v>1.0115663010223117</v>
      </c>
      <c r="CN46" s="105">
        <f t="shared" si="105"/>
        <v>0.70938828312696356</v>
      </c>
      <c r="CO46" s="105">
        <f t="shared" ref="CO46:DK46" si="106">IFERROR(CO39/CO11,"")</f>
        <v>0.91714147754707875</v>
      </c>
      <c r="CP46" s="105">
        <f t="shared" si="106"/>
        <v>0.83203125</v>
      </c>
      <c r="CQ46" s="105">
        <f t="shared" si="106"/>
        <v>0.62354455561406585</v>
      </c>
      <c r="CR46" s="105">
        <f t="shared" si="106"/>
        <v>1.1312586271803238</v>
      </c>
      <c r="CS46" s="105">
        <f t="shared" si="106"/>
        <v>0.81758019308626595</v>
      </c>
      <c r="CT46" s="105">
        <f t="shared" si="106"/>
        <v>0.76441449225275038</v>
      </c>
      <c r="CU46" s="105">
        <f t="shared" si="106"/>
        <v>0.86142520612485274</v>
      </c>
      <c r="CV46" s="105">
        <f t="shared" si="106"/>
        <v>0.72304995617879053</v>
      </c>
      <c r="CW46" s="105">
        <f t="shared" si="106"/>
        <v>0.72977003374931326</v>
      </c>
      <c r="CX46" s="105">
        <f t="shared" si="106"/>
        <v>0.7082645991421973</v>
      </c>
      <c r="CY46" s="105">
        <f t="shared" si="106"/>
        <v>0.78712473195139387</v>
      </c>
      <c r="CZ46" s="105">
        <f t="shared" si="106"/>
        <v>0.54870095156634235</v>
      </c>
      <c r="DA46" s="105">
        <f t="shared" si="106"/>
        <v>1.1440148182449641</v>
      </c>
      <c r="DB46" s="105">
        <f t="shared" si="106"/>
        <v>0.38370917180705832</v>
      </c>
      <c r="DC46" s="105">
        <f t="shared" si="106"/>
        <v>0.3601482783658807</v>
      </c>
      <c r="DD46" s="105">
        <f t="shared" si="106"/>
        <v>0.64266493055555551</v>
      </c>
      <c r="DE46" s="105">
        <f t="shared" si="106"/>
        <v>0.98433389840416208</v>
      </c>
      <c r="DF46" s="105">
        <f t="shared" si="106"/>
        <v>0.74709755239483344</v>
      </c>
      <c r="DG46" s="105">
        <f t="shared" si="106"/>
        <v>0.85581653705760985</v>
      </c>
      <c r="DH46" s="105">
        <f t="shared" si="106"/>
        <v>0.86980770831599097</v>
      </c>
      <c r="DI46" s="105">
        <f t="shared" si="106"/>
        <v>0.89982185273159143</v>
      </c>
      <c r="DJ46" s="105">
        <f t="shared" si="106"/>
        <v>0.63423230974632849</v>
      </c>
      <c r="DK46" s="105">
        <f t="shared" si="106"/>
        <v>0.75599592554866191</v>
      </c>
      <c r="DL46" s="105">
        <f t="shared" ref="DL46:DM46" si="107">IFERROR(DL39/DL11,"")</f>
        <v>0.53094000944733111</v>
      </c>
      <c r="DM46" s="105">
        <f t="shared" si="107"/>
        <v>0.52278801011195375</v>
      </c>
      <c r="DN46" s="105">
        <f t="shared" ref="DN46:DO46" si="108">IFERROR(DN39/DN11,"")</f>
        <v>0.73294298409534486</v>
      </c>
      <c r="DO46" s="105">
        <f t="shared" si="108"/>
        <v>0.80417635526375786</v>
      </c>
      <c r="DP46" s="105">
        <f t="shared" ref="DP46:DQ46" si="109">IFERROR(DP39/DP11,"")</f>
        <v>2.4685106869356499</v>
      </c>
      <c r="DQ46" s="105">
        <f t="shared" si="109"/>
        <v>7.8170072821235612</v>
      </c>
      <c r="DR46" s="105">
        <f t="shared" ref="DR46:DS46" si="110">IFERROR(DR39/DR11,"")</f>
        <v>4.2744348933460685</v>
      </c>
      <c r="DS46" s="105">
        <f t="shared" si="110"/>
        <v>7.1063487811411736</v>
      </c>
      <c r="DT46" s="105">
        <f t="shared" ref="DT46:DU46" si="111">IFERROR(DT39/DT11,"")</f>
        <v>15.803966005665723</v>
      </c>
      <c r="DU46" s="105">
        <f t="shared" si="111"/>
        <v>9.9981197116891263</v>
      </c>
      <c r="DV46" s="105">
        <f t="shared" ref="DV46:DW46" si="112">IFERROR(DV39/DV11,"")</f>
        <v>7.4696597685022796</v>
      </c>
      <c r="DW46" s="105">
        <f t="shared" si="112"/>
        <v>2.6913236929922135</v>
      </c>
      <c r="DX46" s="105">
        <f t="shared" ref="DX46:DY46" si="113">IFERROR(DX39/DX11,"")</f>
        <v>2.0004411764705883</v>
      </c>
      <c r="DY46" s="105">
        <f t="shared" si="113"/>
        <v>2.5078379478827362</v>
      </c>
      <c r="DZ46" s="475"/>
      <c r="EA46" s="64">
        <f t="shared" ca="1" si="49"/>
        <v>3.308476286579213</v>
      </c>
    </row>
    <row r="47" spans="1:132" ht="15" customHeight="1" x14ac:dyDescent="0.2">
      <c r="A47" s="111"/>
      <c r="B47" s="72" t="s">
        <v>25</v>
      </c>
      <c r="C47" s="64">
        <f t="shared" ref="C47:H47" si="114">IFERROR(C40/C12,"")</f>
        <v>0.35694794830870619</v>
      </c>
      <c r="D47" s="64">
        <f t="shared" si="114"/>
        <v>0.33116622751747049</v>
      </c>
      <c r="E47" s="64">
        <f t="shared" si="114"/>
        <v>0.47010106344671965</v>
      </c>
      <c r="F47" s="64">
        <f t="shared" si="114"/>
        <v>0.5357142857142857</v>
      </c>
      <c r="G47" s="64">
        <f t="shared" si="114"/>
        <v>0.4653523850451225</v>
      </c>
      <c r="H47" s="64">
        <f t="shared" si="114"/>
        <v>0.39597802676475569</v>
      </c>
      <c r="I47" s="64">
        <f t="shared" ref="I47:AF47" si="115">IFERROR(I40/I12,"")</f>
        <v>0.49223095006020295</v>
      </c>
      <c r="J47" s="64">
        <f t="shared" si="115"/>
        <v>0.2883816738097611</v>
      </c>
      <c r="K47" s="64">
        <f t="shared" si="115"/>
        <v>0.39154806659505909</v>
      </c>
      <c r="L47" s="64">
        <f t="shared" si="115"/>
        <v>0.50678087080656675</v>
      </c>
      <c r="M47" s="64">
        <f t="shared" si="115"/>
        <v>0.4582216125210451</v>
      </c>
      <c r="N47" s="64">
        <f t="shared" si="115"/>
        <v>0.4700320470376354</v>
      </c>
      <c r="O47" s="64">
        <f t="shared" ref="O47:T47" si="116">IFERROR(O40/O12,"")</f>
        <v>0.66136041352179675</v>
      </c>
      <c r="P47" s="64">
        <f t="shared" si="116"/>
        <v>0.41238532110091741</v>
      </c>
      <c r="Q47" s="64">
        <f t="shared" si="116"/>
        <v>0.39248373417926391</v>
      </c>
      <c r="R47" s="64">
        <f t="shared" si="116"/>
        <v>0.34456917745327448</v>
      </c>
      <c r="S47" s="64">
        <f t="shared" si="116"/>
        <v>0.49156880854994062</v>
      </c>
      <c r="T47" s="64">
        <f t="shared" si="116"/>
        <v>0.37645498009962702</v>
      </c>
      <c r="U47" s="64">
        <f t="shared" si="115"/>
        <v>0.35218680257153329</v>
      </c>
      <c r="V47" s="64">
        <f t="shared" si="115"/>
        <v>0.63003909936632063</v>
      </c>
      <c r="W47" s="64">
        <f t="shared" si="115"/>
        <v>0.44997899747969755</v>
      </c>
      <c r="X47" s="64">
        <f t="shared" si="115"/>
        <v>0.52151365976475894</v>
      </c>
      <c r="Y47" s="64">
        <f t="shared" si="115"/>
        <v>0.32172209981463995</v>
      </c>
      <c r="Z47" s="64">
        <f t="shared" si="115"/>
        <v>0.3383400180076942</v>
      </c>
      <c r="AA47" s="64">
        <f t="shared" si="115"/>
        <v>0.52190852789811881</v>
      </c>
      <c r="AB47" s="64">
        <f t="shared" si="115"/>
        <v>0.51176261368832887</v>
      </c>
      <c r="AC47" s="64">
        <f t="shared" si="115"/>
        <v>0.61447422119439532</v>
      </c>
      <c r="AD47" s="64">
        <f t="shared" si="115"/>
        <v>0.50465230166503428</v>
      </c>
      <c r="AE47" s="64">
        <f t="shared" si="115"/>
        <v>0.5507346453370161</v>
      </c>
      <c r="AF47" s="64">
        <f t="shared" si="115"/>
        <v>0.47662987236978266</v>
      </c>
      <c r="AG47" s="64">
        <v>0.3922900361228176</v>
      </c>
      <c r="AH47" s="64">
        <v>0.57193570868542554</v>
      </c>
      <c r="AI47" s="64">
        <v>0.48055664959957989</v>
      </c>
      <c r="AJ47" s="64">
        <v>0.46562024396338275</v>
      </c>
      <c r="AK47" s="64">
        <v>0.56676959270695482</v>
      </c>
      <c r="AL47" s="64">
        <v>0.42698239779829139</v>
      </c>
      <c r="AM47" s="64">
        <f t="shared" si="35"/>
        <v>0.5890033179644073</v>
      </c>
      <c r="AN47" s="64">
        <f t="shared" si="35"/>
        <v>0.53928423514507762</v>
      </c>
      <c r="AO47" s="64">
        <f t="shared" si="35"/>
        <v>0.18216210613598674</v>
      </c>
      <c r="AP47" s="64">
        <f t="shared" si="35"/>
        <v>0.48950634362278173</v>
      </c>
      <c r="AQ47" s="64">
        <f t="shared" si="35"/>
        <v>0.41759991364654453</v>
      </c>
      <c r="AR47" s="64">
        <f t="shared" si="35"/>
        <v>0.40175048750623554</v>
      </c>
      <c r="AS47" s="64">
        <f t="shared" ref="AS47:BD47" si="117">IFERROR(AS40/AS12,"")</f>
        <v>0.67597866705365894</v>
      </c>
      <c r="AT47" s="64">
        <f t="shared" si="117"/>
        <v>0.58574396060932454</v>
      </c>
      <c r="AU47" s="64">
        <f t="shared" si="117"/>
        <v>0.34999757787143343</v>
      </c>
      <c r="AV47" s="64">
        <f t="shared" si="117"/>
        <v>0.297039825270691</v>
      </c>
      <c r="AW47" s="64">
        <f t="shared" si="117"/>
        <v>0.5036636230413708</v>
      </c>
      <c r="AX47" s="64">
        <f t="shared" si="117"/>
        <v>0.85303190194009249</v>
      </c>
      <c r="AY47" s="64">
        <f t="shared" si="117"/>
        <v>0.40089963452347482</v>
      </c>
      <c r="AZ47" s="64">
        <f t="shared" si="117"/>
        <v>0.68694286638030577</v>
      </c>
      <c r="BA47" s="64">
        <f t="shared" si="117"/>
        <v>4.848758112695474E-2</v>
      </c>
      <c r="BB47" s="64">
        <f t="shared" si="117"/>
        <v>0.59940894731478656</v>
      </c>
      <c r="BC47" s="64">
        <f t="shared" si="117"/>
        <v>0.96587733490219152</v>
      </c>
      <c r="BD47" s="64">
        <f t="shared" si="117"/>
        <v>0.39764222472239885</v>
      </c>
      <c r="BE47" s="64">
        <f t="shared" ref="BE47:BJ47" si="118">IFERROR(BE40/BE12,"")</f>
        <v>0.50268524126791847</v>
      </c>
      <c r="BF47" s="64">
        <f t="shared" si="118"/>
        <v>0.33290609567610357</v>
      </c>
      <c r="BG47" s="64">
        <f t="shared" si="118"/>
        <v>0.31955515556698377</v>
      </c>
      <c r="BH47" s="64">
        <f t="shared" si="118"/>
        <v>0.28574790410354461</v>
      </c>
      <c r="BI47" s="64">
        <f t="shared" si="118"/>
        <v>0.44374975577351411</v>
      </c>
      <c r="BJ47" s="64">
        <f t="shared" si="118"/>
        <v>0.94886813360772515</v>
      </c>
      <c r="BK47" s="64">
        <f t="shared" ref="BK47:BX47" si="119">IFERROR(BK40/BK12,"")</f>
        <v>1.7668276770591556</v>
      </c>
      <c r="BL47" s="64">
        <f t="shared" si="119"/>
        <v>1.1124002197589116</v>
      </c>
      <c r="BM47" s="64">
        <f t="shared" si="119"/>
        <v>2.0700105339923831</v>
      </c>
      <c r="BN47" s="64">
        <f t="shared" si="119"/>
        <v>1.1712483988570304</v>
      </c>
      <c r="BO47" s="64">
        <f t="shared" si="119"/>
        <v>0.96798506926997341</v>
      </c>
      <c r="BP47" s="64">
        <f t="shared" si="119"/>
        <v>0.68613787991104525</v>
      </c>
      <c r="BQ47" s="64">
        <f t="shared" si="119"/>
        <v>1.021936128991938</v>
      </c>
      <c r="BR47" s="64">
        <f t="shared" si="119"/>
        <v>1.7272869185138933</v>
      </c>
      <c r="BS47" s="64">
        <f t="shared" si="119"/>
        <v>1.0381951731374606</v>
      </c>
      <c r="BT47" s="64">
        <f t="shared" si="119"/>
        <v>0.82909752467059927</v>
      </c>
      <c r="BU47" s="64">
        <f t="shared" si="119"/>
        <v>0.81807372175980975</v>
      </c>
      <c r="BV47" s="64">
        <f t="shared" si="119"/>
        <v>0.69065425448459805</v>
      </c>
      <c r="BW47" s="64">
        <f t="shared" si="119"/>
        <v>0.74447800082904014</v>
      </c>
      <c r="BX47" s="64">
        <f t="shared" si="119"/>
        <v>0.99873763938565119</v>
      </c>
      <c r="BY47" s="64">
        <f t="shared" ref="BY47:CE47" si="120">IFERROR(BY40/BY12,"")</f>
        <v>0.85912983504799123</v>
      </c>
      <c r="BZ47" s="64">
        <f t="shared" si="120"/>
        <v>1.1694552374910792</v>
      </c>
      <c r="CA47" s="64">
        <f t="shared" si="120"/>
        <v>1.5483329838540574</v>
      </c>
      <c r="CB47" s="64">
        <f t="shared" si="120"/>
        <v>0.90358651963310321</v>
      </c>
      <c r="CC47" s="64">
        <f t="shared" si="120"/>
        <v>1.0672788605697152</v>
      </c>
      <c r="CD47" s="64">
        <f t="shared" si="120"/>
        <v>0.69321310572687223</v>
      </c>
      <c r="CE47" s="64">
        <f t="shared" si="120"/>
        <v>0.93018848057281245</v>
      </c>
      <c r="CF47" s="64">
        <f t="shared" ref="CF47:CN47" si="121">IFERROR(CF40/CF12,"")</f>
        <v>1.5048027663934427</v>
      </c>
      <c r="CG47" s="64">
        <f t="shared" si="121"/>
        <v>0.93032303186606635</v>
      </c>
      <c r="CH47" s="64">
        <f t="shared" si="121"/>
        <v>1.2167873445616244</v>
      </c>
      <c r="CI47" s="64">
        <f t="shared" si="121"/>
        <v>0.92670748940178993</v>
      </c>
      <c r="CJ47" s="64">
        <f t="shared" si="121"/>
        <v>1.1539308963445167</v>
      </c>
      <c r="CK47" s="64">
        <f t="shared" si="121"/>
        <v>0.92068965517241375</v>
      </c>
      <c r="CL47" s="64">
        <f t="shared" si="121"/>
        <v>0.56080525883319643</v>
      </c>
      <c r="CM47" s="64">
        <f t="shared" si="121"/>
        <v>0.89248471772743621</v>
      </c>
      <c r="CN47" s="64">
        <f t="shared" si="121"/>
        <v>0.68841130975022191</v>
      </c>
      <c r="CO47" s="64">
        <f t="shared" ref="CO47:DK47" si="122">IFERROR(CO40/CO12,"")</f>
        <v>0.59425287356321843</v>
      </c>
      <c r="CP47" s="64">
        <f t="shared" si="122"/>
        <v>1.1188702008374138</v>
      </c>
      <c r="CQ47" s="64">
        <f t="shared" si="122"/>
        <v>0.55406555981268624</v>
      </c>
      <c r="CR47" s="64">
        <f t="shared" si="122"/>
        <v>0.91794152046783628</v>
      </c>
      <c r="CS47" s="64">
        <f t="shared" si="122"/>
        <v>0.76992510710664874</v>
      </c>
      <c r="CT47" s="64">
        <f t="shared" si="122"/>
        <v>0.68678209767114307</v>
      </c>
      <c r="CU47" s="64">
        <f t="shared" si="122"/>
        <v>0.76746877561845972</v>
      </c>
      <c r="CV47" s="64">
        <f t="shared" si="122"/>
        <v>0.55932389419383166</v>
      </c>
      <c r="CW47" s="64">
        <f t="shared" si="122"/>
        <v>0.62861333207172254</v>
      </c>
      <c r="CX47" s="64">
        <f t="shared" si="122"/>
        <v>0.68795145911586242</v>
      </c>
      <c r="CY47" s="64">
        <f t="shared" si="122"/>
        <v>0.73437264079722175</v>
      </c>
      <c r="CZ47" s="64">
        <f t="shared" si="122"/>
        <v>0.5173249240472253</v>
      </c>
      <c r="DA47" s="64">
        <f t="shared" si="122"/>
        <v>0.85985821432240828</v>
      </c>
      <c r="DB47" s="64">
        <f t="shared" si="122"/>
        <v>0.36527387640449438</v>
      </c>
      <c r="DC47" s="64">
        <f t="shared" si="122"/>
        <v>0.36005129849310674</v>
      </c>
      <c r="DD47" s="64">
        <f t="shared" si="122"/>
        <v>0.60683545101995773</v>
      </c>
      <c r="DE47" s="64">
        <f t="shared" si="122"/>
        <v>0.9169220767158911</v>
      </c>
      <c r="DF47" s="64">
        <f t="shared" si="122"/>
        <v>0.72568460812086877</v>
      </c>
      <c r="DG47" s="64">
        <f t="shared" si="122"/>
        <v>0.69558119898677173</v>
      </c>
      <c r="DH47" s="64">
        <f t="shared" si="122"/>
        <v>0.69870749883558458</v>
      </c>
      <c r="DI47" s="64">
        <f t="shared" si="122"/>
        <v>0.70238362941308752</v>
      </c>
      <c r="DJ47" s="64">
        <f t="shared" si="122"/>
        <v>0.54764168492414533</v>
      </c>
      <c r="DK47" s="64">
        <f t="shared" si="122"/>
        <v>0.7273207547169811</v>
      </c>
      <c r="DL47" s="64">
        <f t="shared" ref="DL47:DM47" si="123">IFERROR(DL40/DL12,"")</f>
        <v>0.42608124863248487</v>
      </c>
      <c r="DM47" s="64">
        <f t="shared" si="123"/>
        <v>0.52991298042059465</v>
      </c>
      <c r="DN47" s="64">
        <f t="shared" ref="DN47:DO47" si="124">IFERROR(DN40/DN12,"")</f>
        <v>0.75446063742849356</v>
      </c>
      <c r="DO47" s="64">
        <f t="shared" si="124"/>
        <v>0.80392084060446289</v>
      </c>
      <c r="DP47" s="64">
        <f t="shared" ref="DP47:DQ47" si="125">IFERROR(DP40/DP12,"")</f>
        <v>1.4033000991195848</v>
      </c>
      <c r="DQ47" s="64">
        <f t="shared" si="125"/>
        <v>3.9103676638501943</v>
      </c>
      <c r="DR47" s="64">
        <f t="shared" ref="DR47:DS47" si="126">IFERROR(DR40/DR12,"")</f>
        <v>2.4321300585613144</v>
      </c>
      <c r="DS47" s="64">
        <f t="shared" si="126"/>
        <v>4.3496690828868578</v>
      </c>
      <c r="DT47" s="64">
        <f t="shared" ref="DT47:DU47" si="127">IFERROR(DT40/DT12,"")</f>
        <v>13.377821782178218</v>
      </c>
      <c r="DU47" s="64">
        <f t="shared" si="127"/>
        <v>3.8681479810512069</v>
      </c>
      <c r="DV47" s="64">
        <f t="shared" ref="DV47:DW47" si="128">IFERROR(DV40/DV12,"")</f>
        <v>2.9646017699115044</v>
      </c>
      <c r="DW47" s="64">
        <f t="shared" si="128"/>
        <v>2.1976967370441458</v>
      </c>
      <c r="DX47" s="64">
        <f t="shared" ref="DX47:DY47" si="129">IFERROR(DX40/DX12,"")</f>
        <v>1.7332061068702289</v>
      </c>
      <c r="DY47" s="64">
        <f t="shared" si="129"/>
        <v>1.985708913125235</v>
      </c>
      <c r="DZ47" s="476"/>
      <c r="EA47" s="64">
        <f t="shared" ca="1" si="49"/>
        <v>2.5273245051972091</v>
      </c>
    </row>
    <row r="48" spans="1:132" ht="6.6" customHeight="1" x14ac:dyDescent="0.2">
      <c r="A48" s="111"/>
      <c r="B48" s="13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EA48" s="122"/>
    </row>
    <row r="49" spans="1:131" ht="15" customHeight="1" x14ac:dyDescent="0.2">
      <c r="A49" s="228" t="s">
        <v>94</v>
      </c>
      <c r="B49" s="67" t="s">
        <v>14</v>
      </c>
      <c r="C49" s="105">
        <f t="shared" ref="C49:C54" si="130">IFERROR(C35/(C7+C14+C21+C28+C35),"")</f>
        <v>0.11146398140975988</v>
      </c>
      <c r="D49" s="105">
        <f t="shared" ref="D49:H54" si="131">IFERROR(D35/(D7+D14+D21+D28+D35),"")</f>
        <v>7.9331046312178383E-2</v>
      </c>
      <c r="E49" s="105">
        <f t="shared" si="131"/>
        <v>5.3176168213945448E-2</v>
      </c>
      <c r="F49" s="105">
        <f t="shared" si="131"/>
        <v>5.1923491250329162E-2</v>
      </c>
      <c r="G49" s="105">
        <f t="shared" si="131"/>
        <v>9.6136259716506633E-2</v>
      </c>
      <c r="H49" s="105">
        <f t="shared" si="131"/>
        <v>0.10232535700501737</v>
      </c>
      <c r="I49" s="105">
        <f t="shared" ref="I49:AF49" si="132">IFERROR(I35/(I7+I14+I21+I28+I35),"")</f>
        <v>0.13040645361464473</v>
      </c>
      <c r="J49" s="105">
        <f t="shared" si="132"/>
        <v>9.1509483806202774E-2</v>
      </c>
      <c r="K49" s="105">
        <f t="shared" si="132"/>
        <v>0.10947476828012358</v>
      </c>
      <c r="L49" s="105">
        <f t="shared" si="132"/>
        <v>7.2441078153429525E-2</v>
      </c>
      <c r="M49" s="105">
        <f t="shared" si="132"/>
        <v>0.13238901638047004</v>
      </c>
      <c r="N49" s="105">
        <f t="shared" si="132"/>
        <v>0.14268875438037593</v>
      </c>
      <c r="O49" s="105">
        <f t="shared" ref="O49:T49" si="133">IFERROR(O35/(O7+O14+O21+O28+O35),"")</f>
        <v>0.12705143971841737</v>
      </c>
      <c r="P49" s="105">
        <f t="shared" si="133"/>
        <v>8.1860646165823281E-2</v>
      </c>
      <c r="Q49" s="105">
        <f t="shared" si="133"/>
        <v>3.9504894464980192E-2</v>
      </c>
      <c r="R49" s="105">
        <f t="shared" si="133"/>
        <v>5.4156900592858125E-2</v>
      </c>
      <c r="S49" s="105">
        <f t="shared" si="133"/>
        <v>0.12859457270149857</v>
      </c>
      <c r="T49" s="105">
        <f t="shared" si="133"/>
        <v>9.4912183584117557E-2</v>
      </c>
      <c r="U49" s="105">
        <f t="shared" si="132"/>
        <v>0.11266984295041468</v>
      </c>
      <c r="V49" s="105">
        <f t="shared" si="132"/>
        <v>6.9755082155985651E-2</v>
      </c>
      <c r="W49" s="105">
        <f t="shared" si="132"/>
        <v>0.10812461820403177</v>
      </c>
      <c r="X49" s="105">
        <f t="shared" si="132"/>
        <v>4.9145718774548312E-2</v>
      </c>
      <c r="Y49" s="105">
        <f t="shared" si="132"/>
        <v>0.11294198420871954</v>
      </c>
      <c r="Z49" s="105">
        <f t="shared" si="132"/>
        <v>0.12141974945597836</v>
      </c>
      <c r="AA49" s="105">
        <f t="shared" si="132"/>
        <v>0.10989637121185143</v>
      </c>
      <c r="AB49" s="105">
        <f t="shared" si="132"/>
        <v>0.10919851623390156</v>
      </c>
      <c r="AC49" s="105">
        <f t="shared" si="132"/>
        <v>5.6155156247009973E-2</v>
      </c>
      <c r="AD49" s="105">
        <f t="shared" si="132"/>
        <v>9.9586397058823523E-2</v>
      </c>
      <c r="AE49" s="105">
        <f t="shared" si="132"/>
        <v>8.8269454123112656E-2</v>
      </c>
      <c r="AF49" s="105">
        <f t="shared" si="132"/>
        <v>4.9423393739703461E-2</v>
      </c>
      <c r="AG49" s="105">
        <v>0.13490963766620478</v>
      </c>
      <c r="AH49" s="105">
        <v>4.4951712028094823E-2</v>
      </c>
      <c r="AI49" s="105">
        <v>7.8400173579720109E-2</v>
      </c>
      <c r="AJ49" s="105">
        <v>4.4766997708174182E-2</v>
      </c>
      <c r="AK49" s="105">
        <v>0.10365892258023675</v>
      </c>
      <c r="AL49" s="105">
        <v>8.623753295884444E-2</v>
      </c>
      <c r="AM49" s="105">
        <f t="shared" ref="AM49:AR54" si="134">IFERROR(AM35/(AM7+AM14+AM21+AM28+AM35),"")</f>
        <v>5.486088681769944E-2</v>
      </c>
      <c r="AN49" s="105">
        <f t="shared" si="134"/>
        <v>8.2048542207296599E-2</v>
      </c>
      <c r="AO49" s="105">
        <f t="shared" si="134"/>
        <v>5.8397502601456819E-2</v>
      </c>
      <c r="AP49" s="105">
        <f t="shared" si="134"/>
        <v>7.831101519520263E-2</v>
      </c>
      <c r="AQ49" s="105">
        <f t="shared" si="134"/>
        <v>0.1203887303074543</v>
      </c>
      <c r="AR49" s="105">
        <f t="shared" si="134"/>
        <v>8.8002457641137136E-2</v>
      </c>
      <c r="AS49" s="105">
        <f t="shared" ref="AS49:BD49" si="135">IFERROR(AS35/(AS7+AS14+AS21+AS28+AS35),"")</f>
        <v>0.12391807568438003</v>
      </c>
      <c r="AT49" s="105">
        <f t="shared" si="135"/>
        <v>9.2082638943999151E-2</v>
      </c>
      <c r="AU49" s="105">
        <f t="shared" si="135"/>
        <v>0.16256975510768806</v>
      </c>
      <c r="AV49" s="105">
        <f t="shared" si="135"/>
        <v>9.4371936455442035E-2</v>
      </c>
      <c r="AW49" s="105">
        <f t="shared" si="135"/>
        <v>0.18369098712446352</v>
      </c>
      <c r="AX49" s="105">
        <f t="shared" si="135"/>
        <v>0.31937475021093298</v>
      </c>
      <c r="AY49" s="105">
        <f t="shared" si="135"/>
        <v>0.13558809293320426</v>
      </c>
      <c r="AZ49" s="105">
        <f t="shared" si="135"/>
        <v>0.15614617940199335</v>
      </c>
      <c r="BA49" s="105">
        <f t="shared" si="135"/>
        <v>8.1177919605867205E-2</v>
      </c>
      <c r="BB49" s="105">
        <f t="shared" si="135"/>
        <v>0.16089830147111078</v>
      </c>
      <c r="BC49" s="105">
        <f t="shared" si="135"/>
        <v>7.8674712512808831E-2</v>
      </c>
      <c r="BD49" s="105">
        <f t="shared" si="135"/>
        <v>6.008410622731724E-2</v>
      </c>
      <c r="BE49" s="105">
        <f t="shared" ref="BE49:BJ49" si="136">IFERROR(BE35/(BE7+BE14+BE21+BE28+BE35),"")</f>
        <v>0.1543648624020412</v>
      </c>
      <c r="BF49" s="105">
        <f t="shared" si="136"/>
        <v>6.605823554976098E-2</v>
      </c>
      <c r="BG49" s="105">
        <f t="shared" si="136"/>
        <v>0.16130356263339354</v>
      </c>
      <c r="BH49" s="105">
        <f t="shared" si="136"/>
        <v>2.3103850641773629E-2</v>
      </c>
      <c r="BI49" s="105">
        <f t="shared" si="136"/>
        <v>0.1</v>
      </c>
      <c r="BJ49" s="105">
        <f t="shared" si="136"/>
        <v>6.3018569735282498E-2</v>
      </c>
      <c r="BK49" s="105">
        <f t="shared" ref="BK49:BX49" si="137">IFERROR(BK35/(BK7+BK14+BK21+BK28+BK35),"")</f>
        <v>0.16755228942905595</v>
      </c>
      <c r="BL49" s="105">
        <f t="shared" si="137"/>
        <v>0.13816520558093592</v>
      </c>
      <c r="BM49" s="105">
        <f t="shared" si="137"/>
        <v>8.9992327085388582E-2</v>
      </c>
      <c r="BN49" s="105">
        <f t="shared" si="137"/>
        <v>0.11622410677047129</v>
      </c>
      <c r="BO49" s="105">
        <f t="shared" si="137"/>
        <v>0.1265651853670513</v>
      </c>
      <c r="BP49" s="105">
        <f t="shared" si="137"/>
        <v>9.6788482834994458E-2</v>
      </c>
      <c r="BQ49" s="105">
        <f t="shared" si="137"/>
        <v>0.2531497216525051</v>
      </c>
      <c r="BR49" s="105">
        <f t="shared" si="137"/>
        <v>0.1485605038236617</v>
      </c>
      <c r="BS49" s="105">
        <f t="shared" si="137"/>
        <v>0.12286365362704139</v>
      </c>
      <c r="BT49" s="105">
        <f t="shared" si="137"/>
        <v>0.12711300412618129</v>
      </c>
      <c r="BU49" s="105">
        <f t="shared" si="137"/>
        <v>5.2592408831555443E-2</v>
      </c>
      <c r="BV49" s="105">
        <f t="shared" si="137"/>
        <v>0.10121860233772693</v>
      </c>
      <c r="BW49" s="105">
        <f t="shared" si="137"/>
        <v>0.12803718571730405</v>
      </c>
      <c r="BX49" s="105">
        <f t="shared" si="137"/>
        <v>0.18294339622641509</v>
      </c>
      <c r="BY49" s="105">
        <f t="shared" ref="BY49:CE49" si="138">IFERROR(BY35/(BY7+BY14+BY21+BY28+BY35),"")</f>
        <v>0.15898564150069477</v>
      </c>
      <c r="BZ49" s="105">
        <f t="shared" si="138"/>
        <v>0.19121221564350266</v>
      </c>
      <c r="CA49" s="105">
        <f t="shared" si="138"/>
        <v>0.13595658073270014</v>
      </c>
      <c r="CB49" s="105">
        <f t="shared" si="138"/>
        <v>0.21672137736986669</v>
      </c>
      <c r="CC49" s="105">
        <f t="shared" si="138"/>
        <v>0.25356407715178775</v>
      </c>
      <c r="CD49" s="105">
        <f t="shared" si="138"/>
        <v>0.14911131898971</v>
      </c>
      <c r="CE49" s="105">
        <f t="shared" si="138"/>
        <v>0.15884436572946645</v>
      </c>
      <c r="CF49" s="105">
        <f t="shared" ref="CF49:CN49" si="139">IFERROR(CF35/(CF7+CF14+CF21+CF28+CF35),"")</f>
        <v>0.16096292140562043</v>
      </c>
      <c r="CG49" s="105">
        <f t="shared" si="139"/>
        <v>0.12675262453322061</v>
      </c>
      <c r="CH49" s="105">
        <f t="shared" si="139"/>
        <v>0.29954892755224155</v>
      </c>
      <c r="CI49" s="105">
        <f t="shared" si="139"/>
        <v>0.17956538314906595</v>
      </c>
      <c r="CJ49" s="105">
        <f t="shared" si="139"/>
        <v>0.29168407856247386</v>
      </c>
      <c r="CK49" s="105">
        <f t="shared" si="139"/>
        <v>0.12234511108936087</v>
      </c>
      <c r="CL49" s="105">
        <f t="shared" si="139"/>
        <v>0.1227756076388889</v>
      </c>
      <c r="CM49" s="105">
        <f t="shared" si="139"/>
        <v>0.21990505256018988</v>
      </c>
      <c r="CN49" s="105">
        <f t="shared" si="139"/>
        <v>0.16072041166380788</v>
      </c>
      <c r="CO49" s="105">
        <f t="shared" ref="CO49:DK49" si="140">IFERROR(CO35/(CO7+CO14+CO21+CO28+CO35),"")</f>
        <v>1.9222870286700073E-2</v>
      </c>
      <c r="CP49" s="105">
        <f t="shared" si="140"/>
        <v>0.14111198120595145</v>
      </c>
      <c r="CQ49" s="105">
        <f t="shared" si="140"/>
        <v>0.15077175452986355</v>
      </c>
      <c r="CR49" s="105">
        <f t="shared" si="140"/>
        <v>8.5185823424665408E-2</v>
      </c>
      <c r="CS49" s="105">
        <f t="shared" si="140"/>
        <v>0.16896960126332411</v>
      </c>
      <c r="CT49" s="105">
        <f t="shared" si="140"/>
        <v>0.12088546679499519</v>
      </c>
      <c r="CU49" s="105">
        <f t="shared" si="140"/>
        <v>7.9844961240310083E-2</v>
      </c>
      <c r="CV49" s="105">
        <f t="shared" si="140"/>
        <v>6.9502363080344728E-2</v>
      </c>
      <c r="CW49" s="105">
        <f t="shared" si="140"/>
        <v>0.13569482288828338</v>
      </c>
      <c r="CX49" s="105">
        <f t="shared" si="140"/>
        <v>0.17784076904116342</v>
      </c>
      <c r="CY49" s="105">
        <f t="shared" si="140"/>
        <v>7.4343339587242027E-2</v>
      </c>
      <c r="CZ49" s="105">
        <f t="shared" si="140"/>
        <v>7.476386856458693E-2</v>
      </c>
      <c r="DA49" s="105">
        <f t="shared" si="140"/>
        <v>0.13132048017460896</v>
      </c>
      <c r="DB49" s="105">
        <f t="shared" si="140"/>
        <v>0.14244593696951804</v>
      </c>
      <c r="DC49" s="105">
        <f t="shared" si="140"/>
        <v>0.10184731077325486</v>
      </c>
      <c r="DD49" s="105">
        <f t="shared" si="140"/>
        <v>0.12364253724789978</v>
      </c>
      <c r="DE49" s="105">
        <f t="shared" si="140"/>
        <v>0.18107066381156317</v>
      </c>
      <c r="DF49" s="105">
        <f t="shared" si="140"/>
        <v>0.17552007125135186</v>
      </c>
      <c r="DG49" s="105">
        <f t="shared" si="140"/>
        <v>0.10143042912873862</v>
      </c>
      <c r="DH49" s="105">
        <f t="shared" si="140"/>
        <v>9.9391146947506989E-2</v>
      </c>
      <c r="DI49" s="105">
        <f t="shared" si="140"/>
        <v>0.14335542378793165</v>
      </c>
      <c r="DJ49" s="105">
        <f t="shared" si="140"/>
        <v>9.5277777777777781E-2</v>
      </c>
      <c r="DK49" s="105">
        <f t="shared" si="140"/>
        <v>0.16658253407370016</v>
      </c>
      <c r="DL49" s="105">
        <f t="shared" ref="DL49:DM49" si="141">IFERROR(DL35/(DL7+DL14+DL21+DL28+DL35),"")</f>
        <v>8.0779318096665415E-2</v>
      </c>
      <c r="DM49" s="105">
        <f t="shared" si="141"/>
        <v>0.18056980506668771</v>
      </c>
      <c r="DN49" s="105">
        <f t="shared" ref="DN49:DO49" si="142">IFERROR(DN35/(DN7+DN14+DN21+DN28+DN35),"")</f>
        <v>0.18948496211831331</v>
      </c>
      <c r="DO49" s="105">
        <f t="shared" si="142"/>
        <v>0.2394682320441989</v>
      </c>
      <c r="DP49" s="105">
        <f t="shared" ref="DP49:DQ49" si="143">IFERROR(DP35/(DP7+DP14+DP21+DP28+DP35),"")</f>
        <v>4.0047445141555074E-2</v>
      </c>
      <c r="DQ49" s="105">
        <f t="shared" si="143"/>
        <v>5.7747705500100492E-2</v>
      </c>
      <c r="DR49" s="105">
        <f t="shared" ref="DR49:DS49" si="144">IFERROR(DR35/(DR7+DR14+DR21+DR28+DR35),"")</f>
        <v>6.8437324339516589E-2</v>
      </c>
      <c r="DS49" s="105">
        <f t="shared" si="144"/>
        <v>0.1317618204115002</v>
      </c>
      <c r="DT49" s="105">
        <f t="shared" ref="DT49:DU49" si="145">IFERROR(DT35/(DT7+DT14+DT21+DT28+DT35),"")</f>
        <v>8.141034828722947E-2</v>
      </c>
      <c r="DU49" s="105">
        <f t="shared" si="145"/>
        <v>0.12939155491521667</v>
      </c>
      <c r="DV49" s="105">
        <f t="shared" ref="DV49:DW49" si="146">IFERROR(DV35/(DV7+DV14+DV21+DV28+DV35),"")</f>
        <v>1.5613141060392497E-2</v>
      </c>
      <c r="DW49" s="105">
        <f t="shared" si="146"/>
        <v>7.0338578922269912E-2</v>
      </c>
      <c r="DX49" s="105">
        <f t="shared" ref="DX49:DY49" si="147">IFERROR(DX35/(DX7+DX14+DX21+DX28+DX35),"")</f>
        <v>0.25279207536175585</v>
      </c>
      <c r="DY49" s="105">
        <f t="shared" si="147"/>
        <v>0.31338212232096185</v>
      </c>
      <c r="DZ49" s="475"/>
      <c r="EA49" s="64">
        <f t="shared" ref="EA49:EA54" ca="1" si="148">EA35/(EA7+EA14+EA21+EA28+EA35)</f>
        <v>0.1037165269920831</v>
      </c>
    </row>
    <row r="50" spans="1:131" ht="15" customHeight="1" x14ac:dyDescent="0.2">
      <c r="A50" s="107"/>
      <c r="B50" s="67" t="s">
        <v>15</v>
      </c>
      <c r="C50" s="105">
        <f t="shared" si="130"/>
        <v>3.5005834305717617E-2</v>
      </c>
      <c r="D50" s="105">
        <f t="shared" si="131"/>
        <v>4.5060658578856154E-2</v>
      </c>
      <c r="E50" s="105">
        <f t="shared" si="131"/>
        <v>0.11633986928104575</v>
      </c>
      <c r="F50" s="105">
        <f t="shared" si="131"/>
        <v>0</v>
      </c>
      <c r="G50" s="105">
        <f t="shared" si="131"/>
        <v>0.16676593210244192</v>
      </c>
      <c r="H50" s="105">
        <f t="shared" si="131"/>
        <v>0.10230456394035246</v>
      </c>
      <c r="I50" s="105">
        <f t="shared" ref="I50:AF50" si="149">IFERROR(I36/(I8+I15+I22+I29+I36),"")</f>
        <v>0.12192622950819672</v>
      </c>
      <c r="J50" s="105">
        <f t="shared" si="149"/>
        <v>4.7372184483375046E-2</v>
      </c>
      <c r="K50" s="105">
        <f t="shared" si="149"/>
        <v>8.401844796470824E-2</v>
      </c>
      <c r="L50" s="105">
        <f t="shared" si="149"/>
        <v>3.3416875522138678E-2</v>
      </c>
      <c r="M50" s="105">
        <f t="shared" si="149"/>
        <v>3.5103715523136542E-2</v>
      </c>
      <c r="N50" s="105">
        <f t="shared" si="149"/>
        <v>0</v>
      </c>
      <c r="O50" s="105">
        <f t="shared" ref="O50:T50" si="150">IFERROR(O36/(O8+O15+O22+O29+O36),"")</f>
        <v>2.4203307785397338E-2</v>
      </c>
      <c r="P50" s="105">
        <f t="shared" si="150"/>
        <v>0.16966067864271456</v>
      </c>
      <c r="Q50" s="105">
        <f t="shared" si="150"/>
        <v>0.12921751615218952</v>
      </c>
      <c r="R50" s="105">
        <f t="shared" si="150"/>
        <v>0</v>
      </c>
      <c r="S50" s="105">
        <f t="shared" si="150"/>
        <v>0.10989010989010989</v>
      </c>
      <c r="T50" s="105">
        <f t="shared" si="150"/>
        <v>0.12759493670886077</v>
      </c>
      <c r="U50" s="105">
        <f t="shared" si="149"/>
        <v>0.11194131232169542</v>
      </c>
      <c r="V50" s="105">
        <f t="shared" si="149"/>
        <v>0.14620638729924312</v>
      </c>
      <c r="W50" s="105">
        <f t="shared" si="149"/>
        <v>0.18340434165145059</v>
      </c>
      <c r="X50" s="105">
        <f t="shared" si="149"/>
        <v>6.513872135102533E-2</v>
      </c>
      <c r="Y50" s="105">
        <f t="shared" si="149"/>
        <v>8.8452088452088448E-2</v>
      </c>
      <c r="Z50" s="105">
        <f t="shared" si="149"/>
        <v>8.5365853658536592E-2</v>
      </c>
      <c r="AA50" s="105">
        <f t="shared" si="149"/>
        <v>9.8042387963112765E-2</v>
      </c>
      <c r="AB50" s="105">
        <f t="shared" si="149"/>
        <v>0.11022260644045818</v>
      </c>
      <c r="AC50" s="105">
        <f t="shared" si="149"/>
        <v>0.10170928097188868</v>
      </c>
      <c r="AD50" s="105">
        <f t="shared" si="149"/>
        <v>0.26239594643503439</v>
      </c>
      <c r="AE50" s="105">
        <f t="shared" si="149"/>
        <v>5.2259887005649715E-2</v>
      </c>
      <c r="AF50" s="105">
        <f t="shared" si="149"/>
        <v>4.7086521483225424E-3</v>
      </c>
      <c r="AG50" s="105">
        <v>8.8869489305979918E-2</v>
      </c>
      <c r="AH50" s="105">
        <v>0.18419868622334204</v>
      </c>
      <c r="AI50" s="105">
        <v>0.15208840606855217</v>
      </c>
      <c r="AJ50" s="105">
        <v>0.10320901994796183</v>
      </c>
      <c r="AK50" s="105">
        <v>0.15002717883674579</v>
      </c>
      <c r="AL50" s="105">
        <v>9.4196804037005893E-2</v>
      </c>
      <c r="AM50" s="105">
        <f t="shared" si="134"/>
        <v>9.2528915286026886E-2</v>
      </c>
      <c r="AN50" s="105">
        <f t="shared" si="134"/>
        <v>0.13012209399565144</v>
      </c>
      <c r="AO50" s="105">
        <f t="shared" si="134"/>
        <v>0.13778529163144548</v>
      </c>
      <c r="AP50" s="105">
        <f t="shared" si="134"/>
        <v>2.1116138763197588E-2</v>
      </c>
      <c r="AQ50" s="105">
        <f t="shared" si="134"/>
        <v>0.15425023877745941</v>
      </c>
      <c r="AR50" s="105">
        <f t="shared" si="134"/>
        <v>7.0497630331753561E-2</v>
      </c>
      <c r="AS50" s="105">
        <f t="shared" ref="AS50:BD50" si="151">IFERROR(AS36/(AS8+AS15+AS22+AS29+AS36),"")</f>
        <v>0.12802391954335418</v>
      </c>
      <c r="AT50" s="105">
        <f t="shared" si="151"/>
        <v>0.33191230207064554</v>
      </c>
      <c r="AU50" s="105">
        <f t="shared" si="151"/>
        <v>0.34427407762338286</v>
      </c>
      <c r="AV50" s="105">
        <f t="shared" si="151"/>
        <v>1.2018027040560842E-2</v>
      </c>
      <c r="AW50" s="105">
        <f t="shared" si="151"/>
        <v>0.1312169312169312</v>
      </c>
      <c r="AX50" s="105">
        <f t="shared" si="151"/>
        <v>0.15174765558397271</v>
      </c>
      <c r="AY50" s="105">
        <f t="shared" si="151"/>
        <v>0.16998294485503126</v>
      </c>
      <c r="AZ50" s="105">
        <f t="shared" si="151"/>
        <v>3.9142590866728798E-2</v>
      </c>
      <c r="BA50" s="105">
        <f t="shared" si="151"/>
        <v>0.31558185404339251</v>
      </c>
      <c r="BB50" s="105">
        <f t="shared" si="151"/>
        <v>4.3740573152337855E-2</v>
      </c>
      <c r="BC50" s="105">
        <f t="shared" si="151"/>
        <v>0.23978201634877383</v>
      </c>
      <c r="BD50" s="105">
        <f t="shared" si="151"/>
        <v>0.26694233861704569</v>
      </c>
      <c r="BE50" s="105">
        <f t="shared" ref="BE50:BJ50" si="152">IFERROR(BE36/(BE8+BE15+BE22+BE29+BE36),"")</f>
        <v>0.1143897298333014</v>
      </c>
      <c r="BF50" s="105">
        <f t="shared" si="152"/>
        <v>0.19101377286069091</v>
      </c>
      <c r="BG50" s="105">
        <f t="shared" si="152"/>
        <v>0.15047961630695444</v>
      </c>
      <c r="BH50" s="105">
        <f t="shared" si="152"/>
        <v>0.23965141612200436</v>
      </c>
      <c r="BI50" s="105">
        <f t="shared" si="152"/>
        <v>0.30198537095088818</v>
      </c>
      <c r="BJ50" s="105">
        <f t="shared" si="152"/>
        <v>9.597719353816915E-2</v>
      </c>
      <c r="BK50" s="105">
        <f t="shared" ref="BK50:BX50" si="153">IFERROR(BK36/(BK8+BK15+BK22+BK29+BK36),"")</f>
        <v>0.25123558484349257</v>
      </c>
      <c r="BL50" s="105">
        <f t="shared" si="153"/>
        <v>9.3457943925233638E-3</v>
      </c>
      <c r="BM50" s="105">
        <f t="shared" si="153"/>
        <v>0</v>
      </c>
      <c r="BN50" s="105">
        <f t="shared" si="153"/>
        <v>0</v>
      </c>
      <c r="BO50" s="105">
        <f t="shared" si="153"/>
        <v>0.56521739130434778</v>
      </c>
      <c r="BP50" s="105">
        <f t="shared" si="153"/>
        <v>0.20309477756286268</v>
      </c>
      <c r="BQ50" s="105">
        <f t="shared" si="153"/>
        <v>0</v>
      </c>
      <c r="BR50" s="105">
        <f t="shared" si="153"/>
        <v>0.22390317700453857</v>
      </c>
      <c r="BS50" s="105">
        <f t="shared" si="153"/>
        <v>0.10964467005076142</v>
      </c>
      <c r="BT50" s="105">
        <f t="shared" si="153"/>
        <v>0.28532608695652173</v>
      </c>
      <c r="BU50" s="105">
        <f t="shared" si="153"/>
        <v>0.20934579439252338</v>
      </c>
      <c r="BV50" s="105">
        <f t="shared" si="153"/>
        <v>0</v>
      </c>
      <c r="BW50" s="105">
        <f t="shared" si="153"/>
        <v>0</v>
      </c>
      <c r="BX50" s="105">
        <f t="shared" si="153"/>
        <v>0</v>
      </c>
      <c r="BY50" s="105">
        <f t="shared" ref="BY50:CE50" si="154">IFERROR(BY36/(BY8+BY15+BY22+BY29+BY36),"")</f>
        <v>0.24048096192384769</v>
      </c>
      <c r="BZ50" s="105">
        <f t="shared" si="154"/>
        <v>0</v>
      </c>
      <c r="CA50" s="105">
        <f t="shared" si="154"/>
        <v>0.27472527472527475</v>
      </c>
      <c r="CB50" s="105">
        <f t="shared" si="154"/>
        <v>0.15228426395939088</v>
      </c>
      <c r="CC50" s="105">
        <f t="shared" si="154"/>
        <v>0</v>
      </c>
      <c r="CD50" s="105">
        <f t="shared" si="154"/>
        <v>0.13162705667276051</v>
      </c>
      <c r="CE50" s="105">
        <f t="shared" si="154"/>
        <v>0</v>
      </c>
      <c r="CF50" s="105">
        <f t="shared" ref="CF50:CN50" si="155">IFERROR(CF36/(CF8+CF15+CF22+CF29+CF36),"")</f>
        <v>0</v>
      </c>
      <c r="CG50" s="105">
        <f t="shared" si="155"/>
        <v>0</v>
      </c>
      <c r="CH50" s="105">
        <f t="shared" si="155"/>
        <v>0</v>
      </c>
      <c r="CI50" s="105">
        <f t="shared" si="155"/>
        <v>0</v>
      </c>
      <c r="CJ50" s="105">
        <f t="shared" si="155"/>
        <v>0</v>
      </c>
      <c r="CK50" s="105">
        <f t="shared" si="155"/>
        <v>0</v>
      </c>
      <c r="CL50" s="105">
        <f t="shared" si="155"/>
        <v>0.87096774193548387</v>
      </c>
      <c r="CM50" s="105">
        <f t="shared" si="155"/>
        <v>0.2236024844720497</v>
      </c>
      <c r="CN50" s="105">
        <f t="shared" si="155"/>
        <v>0.29032258064516131</v>
      </c>
      <c r="CO50" s="105">
        <f t="shared" ref="CO50:DK50" si="156">IFERROR(CO36/(CO8+CO15+CO22+CO29+CO36),"")</f>
        <v>3.2441200324412001E-2</v>
      </c>
      <c r="CP50" s="105">
        <f t="shared" si="156"/>
        <v>0</v>
      </c>
      <c r="CQ50" s="105">
        <f t="shared" si="156"/>
        <v>0.10816326530612246</v>
      </c>
      <c r="CR50" s="105">
        <f t="shared" si="156"/>
        <v>2.6912534263643161E-2</v>
      </c>
      <c r="CS50" s="105">
        <f t="shared" si="156"/>
        <v>0.20120378331900257</v>
      </c>
      <c r="CT50" s="105">
        <f t="shared" si="156"/>
        <v>0.18002236302646291</v>
      </c>
      <c r="CU50" s="105">
        <f t="shared" si="156"/>
        <v>0.22961730449251247</v>
      </c>
      <c r="CV50" s="105">
        <f t="shared" si="156"/>
        <v>0</v>
      </c>
      <c r="CW50" s="105">
        <f t="shared" si="156"/>
        <v>0.6662553979025293</v>
      </c>
      <c r="CX50" s="105">
        <f t="shared" si="156"/>
        <v>0</v>
      </c>
      <c r="CY50" s="105">
        <f t="shared" si="156"/>
        <v>0.29169526424159231</v>
      </c>
      <c r="CZ50" s="105">
        <f t="shared" si="156"/>
        <v>0.25339366515837103</v>
      </c>
      <c r="DA50" s="105">
        <f t="shared" si="156"/>
        <v>0.24386113463166809</v>
      </c>
      <c r="DB50" s="105">
        <f t="shared" si="156"/>
        <v>0</v>
      </c>
      <c r="DC50" s="105">
        <f t="shared" si="156"/>
        <v>0.12915570437694332</v>
      </c>
      <c r="DD50" s="105">
        <f t="shared" si="156"/>
        <v>0.14117647058823529</v>
      </c>
      <c r="DE50" s="105">
        <f t="shared" si="156"/>
        <v>0.21778584392014519</v>
      </c>
      <c r="DF50" s="105">
        <f t="shared" si="156"/>
        <v>0.16848364717542122</v>
      </c>
      <c r="DG50" s="105">
        <f t="shared" si="156"/>
        <v>0.24742268041237114</v>
      </c>
      <c r="DH50" s="105">
        <f t="shared" si="156"/>
        <v>0.24742268041237114</v>
      </c>
      <c r="DI50" s="105">
        <f t="shared" si="156"/>
        <v>0.134411947728687</v>
      </c>
      <c r="DJ50" s="105">
        <f t="shared" si="156"/>
        <v>0</v>
      </c>
      <c r="DK50" s="105">
        <f t="shared" si="156"/>
        <v>0.37696335078534032</v>
      </c>
      <c r="DL50" s="105">
        <f t="shared" ref="DL50:DM50" si="157">IFERROR(DL36/(DL8+DL15+DL22+DL29+DL36),"")</f>
        <v>0.11636509047285815</v>
      </c>
      <c r="DM50" s="105">
        <f t="shared" si="157"/>
        <v>9.1397849462365593E-2</v>
      </c>
      <c r="DN50" s="105">
        <f t="shared" ref="DN50:DO50" si="158">IFERROR(DN36/(DN8+DN15+DN22+DN29+DN36),"")</f>
        <v>0.22354014598540145</v>
      </c>
      <c r="DO50" s="105">
        <f t="shared" si="158"/>
        <v>0.20062695924764889</v>
      </c>
      <c r="DP50" s="105">
        <f t="shared" ref="DP50:DQ50" si="159">IFERROR(DP36/(DP8+DP15+DP22+DP29+DP36),"")</f>
        <v>0.31933767001774099</v>
      </c>
      <c r="DQ50" s="105">
        <f t="shared" si="159"/>
        <v>5.1699377692675921E-2</v>
      </c>
      <c r="DR50" s="105">
        <f t="shared" ref="DR50:DS50" si="160">IFERROR(DR36/(DR8+DR15+DR22+DR29+DR36),"")</f>
        <v>0</v>
      </c>
      <c r="DS50" s="105">
        <f t="shared" si="160"/>
        <v>3.7801890094504728E-2</v>
      </c>
      <c r="DT50" s="105">
        <f t="shared" ref="DT50:DU50" si="161">IFERROR(DT36/(DT8+DT15+DT22+DT29+DT36),"")</f>
        <v>0</v>
      </c>
      <c r="DU50" s="105">
        <f t="shared" si="161"/>
        <v>3.7583892617449662E-2</v>
      </c>
      <c r="DV50" s="105">
        <f t="shared" ref="DV50:DW50" si="162">IFERROR(DV36/(DV8+DV15+DV22+DV29+DV36),"")</f>
        <v>0</v>
      </c>
      <c r="DW50" s="105">
        <f t="shared" si="162"/>
        <v>0.18768328445747801</v>
      </c>
      <c r="DX50" s="105">
        <f t="shared" ref="DX50:DY50" si="163">IFERROR(DX36/(DX8+DX15+DX22+DX29+DX36),"")</f>
        <v>0.38230647709320698</v>
      </c>
      <c r="DY50" s="105">
        <f t="shared" si="163"/>
        <v>0.19529085872576177</v>
      </c>
      <c r="DZ50" s="475"/>
      <c r="EA50" s="64">
        <f t="shared" ca="1" si="148"/>
        <v>0.14402134718015289</v>
      </c>
    </row>
    <row r="51" spans="1:131" ht="15" customHeight="1" x14ac:dyDescent="0.2">
      <c r="A51" s="107"/>
      <c r="B51" s="74" t="s">
        <v>27</v>
      </c>
      <c r="C51" s="105">
        <f t="shared" si="130"/>
        <v>0.11332466304090802</v>
      </c>
      <c r="D51" s="105">
        <f t="shared" si="131"/>
        <v>1.2718600953895072E-2</v>
      </c>
      <c r="E51" s="105">
        <f t="shared" si="131"/>
        <v>0.16691043620407811</v>
      </c>
      <c r="F51" s="105">
        <f t="shared" si="131"/>
        <v>6.6719618745035743E-3</v>
      </c>
      <c r="G51" s="105">
        <f t="shared" si="131"/>
        <v>0.31175822831273708</v>
      </c>
      <c r="H51" s="105">
        <f t="shared" si="131"/>
        <v>0.24637080049771878</v>
      </c>
      <c r="I51" s="105">
        <f t="shared" ref="I51:AF51" si="164">IFERROR(I37/(I9+I16+I23+I30+I37),"")</f>
        <v>0.25949828250234203</v>
      </c>
      <c r="J51" s="105">
        <f t="shared" si="164"/>
        <v>0.20214324261814817</v>
      </c>
      <c r="K51" s="105">
        <f t="shared" si="164"/>
        <v>8.066889632107023E-2</v>
      </c>
      <c r="L51" s="105">
        <f t="shared" si="164"/>
        <v>0.30940633455355721</v>
      </c>
      <c r="M51" s="105">
        <f t="shared" si="164"/>
        <v>0.12991498405951116</v>
      </c>
      <c r="N51" s="105">
        <f t="shared" si="164"/>
        <v>0.23558344640434192</v>
      </c>
      <c r="O51" s="105">
        <f t="shared" ref="O51:T51" si="165">IFERROR(O37/(O9+O16+O23+O30+O37),"")</f>
        <v>0.32318253828551313</v>
      </c>
      <c r="P51" s="105">
        <f t="shared" si="165"/>
        <v>0.34838250977603979</v>
      </c>
      <c r="Q51" s="105">
        <f t="shared" si="165"/>
        <v>5.3778658363996604E-2</v>
      </c>
      <c r="R51" s="105">
        <f t="shared" si="165"/>
        <v>0.30665770006724952</v>
      </c>
      <c r="S51" s="105">
        <f t="shared" si="165"/>
        <v>0.24244340457822183</v>
      </c>
      <c r="T51" s="105">
        <f t="shared" si="165"/>
        <v>0.2394055031130749</v>
      </c>
      <c r="U51" s="105">
        <f t="shared" si="164"/>
        <v>0.19884309472161968</v>
      </c>
      <c r="V51" s="105">
        <f t="shared" si="164"/>
        <v>8.0893682588597846E-2</v>
      </c>
      <c r="W51" s="105">
        <f t="shared" si="164"/>
        <v>0.23349797934440952</v>
      </c>
      <c r="X51" s="105">
        <f t="shared" si="164"/>
        <v>0.18833376929113263</v>
      </c>
      <c r="Y51" s="105">
        <f t="shared" si="164"/>
        <v>0.16368286445012789</v>
      </c>
      <c r="Z51" s="105">
        <f t="shared" si="164"/>
        <v>0.30423759507424847</v>
      </c>
      <c r="AA51" s="105">
        <f t="shared" si="164"/>
        <v>0.11679550245959242</v>
      </c>
      <c r="AB51" s="105">
        <f t="shared" si="164"/>
        <v>0.10296178641502382</v>
      </c>
      <c r="AC51" s="105">
        <f t="shared" si="164"/>
        <v>0.32171499074645282</v>
      </c>
      <c r="AD51" s="105">
        <f t="shared" si="164"/>
        <v>0.28548034934497818</v>
      </c>
      <c r="AE51" s="105">
        <f t="shared" si="164"/>
        <v>0</v>
      </c>
      <c r="AF51" s="105">
        <f t="shared" si="164"/>
        <v>0.2569593147751606</v>
      </c>
      <c r="AG51" s="105">
        <v>0.10450516986706056</v>
      </c>
      <c r="AH51" s="105">
        <v>0.15713898672446491</v>
      </c>
      <c r="AI51" s="105">
        <v>0.21210762331838565</v>
      </c>
      <c r="AJ51" s="105">
        <v>0.21633085896076351</v>
      </c>
      <c r="AK51" s="105">
        <v>6.2348178137651825E-2</v>
      </c>
      <c r="AL51" s="105">
        <v>0.28925821825736281</v>
      </c>
      <c r="AM51" s="105">
        <f t="shared" si="134"/>
        <v>0.36185967467831998</v>
      </c>
      <c r="AN51" s="105">
        <f t="shared" si="134"/>
        <v>0.17675651789659744</v>
      </c>
      <c r="AO51" s="105">
        <f t="shared" si="134"/>
        <v>0.26047450782433113</v>
      </c>
      <c r="AP51" s="105">
        <f t="shared" si="134"/>
        <v>0.20874471086036672</v>
      </c>
      <c r="AQ51" s="105">
        <f t="shared" si="134"/>
        <v>0.3902553291168892</v>
      </c>
      <c r="AR51" s="105">
        <f t="shared" si="134"/>
        <v>0.22525863751707983</v>
      </c>
      <c r="AS51" s="105">
        <f t="shared" ref="AS51:BD51" si="166">IFERROR(AS37/(AS9+AS16+AS23+AS30+AS37),"")</f>
        <v>0.25029377203290248</v>
      </c>
      <c r="AT51" s="105">
        <f t="shared" si="166"/>
        <v>0.37472924187725631</v>
      </c>
      <c r="AU51" s="105">
        <f t="shared" si="166"/>
        <v>0.40194232484392034</v>
      </c>
      <c r="AV51" s="105">
        <f t="shared" si="166"/>
        <v>0.33121525019857029</v>
      </c>
      <c r="AW51" s="105">
        <f t="shared" si="166"/>
        <v>0.42182890855457228</v>
      </c>
      <c r="AX51" s="105">
        <f t="shared" si="166"/>
        <v>0.52935302090020686</v>
      </c>
      <c r="AY51" s="105">
        <f t="shared" si="166"/>
        <v>0.33014354066985646</v>
      </c>
      <c r="AZ51" s="105">
        <f t="shared" si="166"/>
        <v>0.52741228070175439</v>
      </c>
      <c r="BA51" s="105">
        <f t="shared" si="166"/>
        <v>0.33605015673981192</v>
      </c>
      <c r="BB51" s="105">
        <f t="shared" si="166"/>
        <v>0.44172661870503599</v>
      </c>
      <c r="BC51" s="105">
        <f t="shared" si="166"/>
        <v>0.3458957150232318</v>
      </c>
      <c r="BD51" s="105">
        <f t="shared" si="166"/>
        <v>0.3048744460856721</v>
      </c>
      <c r="BE51" s="105">
        <f t="shared" ref="BE51:BJ51" si="167">IFERROR(BE37/(BE9+BE16+BE23+BE30+BE37),"")</f>
        <v>0.39140271493212669</v>
      </c>
      <c r="BF51" s="105">
        <f t="shared" si="167"/>
        <v>0.47826086956521741</v>
      </c>
      <c r="BG51" s="105">
        <f t="shared" si="167"/>
        <v>5.8252427184466021E-2</v>
      </c>
      <c r="BH51" s="105">
        <f t="shared" si="167"/>
        <v>0.26302573760200881</v>
      </c>
      <c r="BI51" s="105">
        <f t="shared" si="167"/>
        <v>0.31226643218289735</v>
      </c>
      <c r="BJ51" s="105">
        <f t="shared" si="167"/>
        <v>0.37386569872958259</v>
      </c>
      <c r="BK51" s="105">
        <f t="shared" ref="BK51:BX51" si="168">IFERROR(BK37/(BK9+BK16+BK23+BK30+BK37),"")</f>
        <v>0.62326169405815424</v>
      </c>
      <c r="BL51" s="105">
        <f t="shared" si="168"/>
        <v>0.49911504424778763</v>
      </c>
      <c r="BM51" s="105">
        <f t="shared" si="168"/>
        <v>0.5053435114503817</v>
      </c>
      <c r="BN51" s="105">
        <f t="shared" si="168"/>
        <v>5.2192066805845511E-2</v>
      </c>
      <c r="BO51" s="105">
        <f t="shared" si="168"/>
        <v>0.32967032967032966</v>
      </c>
      <c r="BP51" s="105">
        <f t="shared" si="168"/>
        <v>0.46281407035175881</v>
      </c>
      <c r="BQ51" s="105">
        <f t="shared" si="168"/>
        <v>0.24663677130044842</v>
      </c>
      <c r="BR51" s="105">
        <f t="shared" si="168"/>
        <v>0.3568013906996958</v>
      </c>
      <c r="BS51" s="105">
        <f t="shared" si="168"/>
        <v>0.26075841499786961</v>
      </c>
      <c r="BT51" s="105">
        <f t="shared" si="168"/>
        <v>0.15578635014836795</v>
      </c>
      <c r="BU51" s="105">
        <f t="shared" si="168"/>
        <v>0.28023952095808385</v>
      </c>
      <c r="BV51" s="105">
        <f t="shared" si="168"/>
        <v>4.3478260869565216E-2</v>
      </c>
      <c r="BW51" s="105">
        <f t="shared" si="168"/>
        <v>1</v>
      </c>
      <c r="BX51" s="105">
        <f t="shared" si="168"/>
        <v>0</v>
      </c>
      <c r="BY51" s="105">
        <f t="shared" ref="BY51:CE51" si="169">IFERROR(BY37/(BY9+BY16+BY23+BY30+BY37),"")</f>
        <v>0</v>
      </c>
      <c r="BZ51" s="105">
        <f t="shared" si="169"/>
        <v>8.8339222614840993E-2</v>
      </c>
      <c r="CA51" s="105" t="str">
        <f t="shared" si="169"/>
        <v/>
      </c>
      <c r="CB51" s="105">
        <f t="shared" si="169"/>
        <v>0.15647482014388489</v>
      </c>
      <c r="CC51" s="105">
        <f t="shared" si="169"/>
        <v>0.11587982832618025</v>
      </c>
      <c r="CD51" s="105">
        <f t="shared" si="169"/>
        <v>2.0161290322580645E-2</v>
      </c>
      <c r="CE51" s="105">
        <f t="shared" si="169"/>
        <v>0</v>
      </c>
      <c r="CF51" s="105">
        <f t="shared" ref="CF51:CN51" si="170">IFERROR(CF37/(CF9+CF16+CF23+CF30+CF37),"")</f>
        <v>0.09</v>
      </c>
      <c r="CG51" s="105">
        <f t="shared" si="170"/>
        <v>2.8154327424400417E-2</v>
      </c>
      <c r="CH51" s="105">
        <f t="shared" si="170"/>
        <v>0.39086803813346715</v>
      </c>
      <c r="CI51" s="105">
        <f t="shared" si="170"/>
        <v>0</v>
      </c>
      <c r="CJ51" s="105">
        <f t="shared" si="170"/>
        <v>0.40289069557362239</v>
      </c>
      <c r="CK51" s="105">
        <f t="shared" si="170"/>
        <v>0</v>
      </c>
      <c r="CL51" s="105">
        <f t="shared" si="170"/>
        <v>0</v>
      </c>
      <c r="CM51" s="105">
        <f t="shared" si="170"/>
        <v>0.22057697217258107</v>
      </c>
      <c r="CN51" s="105">
        <f t="shared" si="170"/>
        <v>7.3385518590998039E-2</v>
      </c>
      <c r="CO51" s="105">
        <f t="shared" ref="CO51:DK51" si="171">IFERROR(CO37/(CO9+CO16+CO23+CO30+CO37),"")</f>
        <v>0.3673929376408715</v>
      </c>
      <c r="CP51" s="105">
        <f t="shared" si="171"/>
        <v>6.2857142857142861E-2</v>
      </c>
      <c r="CQ51" s="105">
        <f t="shared" si="171"/>
        <v>3.4482758620689655E-2</v>
      </c>
      <c r="CR51" s="105">
        <f t="shared" si="171"/>
        <v>0</v>
      </c>
      <c r="CS51" s="105">
        <f t="shared" si="171"/>
        <v>0.35294117647058826</v>
      </c>
      <c r="CT51" s="105">
        <f t="shared" si="171"/>
        <v>0</v>
      </c>
      <c r="CU51" s="105">
        <f t="shared" si="171"/>
        <v>0</v>
      </c>
      <c r="CV51" s="105">
        <f t="shared" si="171"/>
        <v>6.3063063063063057E-2</v>
      </c>
      <c r="CW51" s="105">
        <f t="shared" si="171"/>
        <v>0.11854951185495119</v>
      </c>
      <c r="CX51" s="105">
        <f t="shared" si="171"/>
        <v>0</v>
      </c>
      <c r="CY51" s="105">
        <f t="shared" si="171"/>
        <v>0.22972972972972974</v>
      </c>
      <c r="CZ51" s="105">
        <f t="shared" si="171"/>
        <v>0</v>
      </c>
      <c r="DA51" s="105">
        <f t="shared" si="171"/>
        <v>2.8490028490028491E-2</v>
      </c>
      <c r="DB51" s="105">
        <f t="shared" si="171"/>
        <v>8.0385852090032149E-3</v>
      </c>
      <c r="DC51" s="105">
        <f t="shared" si="171"/>
        <v>0.18518518518518517</v>
      </c>
      <c r="DD51" s="105">
        <f t="shared" si="171"/>
        <v>0</v>
      </c>
      <c r="DE51" s="105" t="str">
        <f t="shared" si="171"/>
        <v/>
      </c>
      <c r="DF51" s="105">
        <f t="shared" si="171"/>
        <v>0</v>
      </c>
      <c r="DG51" s="105">
        <f t="shared" si="171"/>
        <v>0</v>
      </c>
      <c r="DH51" s="105">
        <f t="shared" si="171"/>
        <v>0</v>
      </c>
      <c r="DI51" s="105">
        <f t="shared" si="171"/>
        <v>0.26250000000000001</v>
      </c>
      <c r="DJ51" s="105">
        <f t="shared" si="171"/>
        <v>0</v>
      </c>
      <c r="DK51" s="105">
        <f t="shared" si="171"/>
        <v>0</v>
      </c>
      <c r="DL51" s="105">
        <f t="shared" ref="DL51:DM51" si="172">IFERROR(DL37/(DL9+DL16+DL23+DL30+DL37),"")</f>
        <v>0</v>
      </c>
      <c r="DM51" s="105" t="str">
        <f t="shared" si="172"/>
        <v/>
      </c>
      <c r="DN51" s="105">
        <f t="shared" ref="DN51:DO51" si="173">IFERROR(DN37/(DN9+DN16+DN23+DN30+DN37),"")</f>
        <v>0</v>
      </c>
      <c r="DO51" s="105">
        <f t="shared" si="173"/>
        <v>0</v>
      </c>
      <c r="DP51" s="105" t="str">
        <f t="shared" ref="DP51:DQ51" si="174">IFERROR(DP37/(DP9+DP16+DP23+DP30+DP37),"")</f>
        <v/>
      </c>
      <c r="DQ51" s="105">
        <f t="shared" si="174"/>
        <v>0</v>
      </c>
      <c r="DR51" s="105" t="str">
        <f t="shared" ref="DR51:DS51" si="175">IFERROR(DR37/(DR9+DR16+DR23+DR30+DR37),"")</f>
        <v/>
      </c>
      <c r="DS51" s="105">
        <f t="shared" si="175"/>
        <v>0</v>
      </c>
      <c r="DT51" s="105">
        <f t="shared" ref="DT51:DU51" si="176">IFERROR(DT37/(DT9+DT16+DT23+DT30+DT37),"")</f>
        <v>0</v>
      </c>
      <c r="DU51" s="105" t="str">
        <f t="shared" si="176"/>
        <v/>
      </c>
      <c r="DV51" s="105" t="str">
        <f t="shared" ref="DV51:DW51" si="177">IFERROR(DV37/(DV9+DV16+DV23+DV30+DV37),"")</f>
        <v/>
      </c>
      <c r="DW51" s="105">
        <f t="shared" si="177"/>
        <v>0.39130434782608697</v>
      </c>
      <c r="DX51" s="105">
        <f t="shared" ref="DX51:DY51" si="178">IFERROR(DX37/(DX9+DX16+DX23+DX30+DX37),"")</f>
        <v>0</v>
      </c>
      <c r="DY51" s="105">
        <f t="shared" si="178"/>
        <v>0</v>
      </c>
      <c r="DZ51" s="475"/>
      <c r="EA51" s="64">
        <f t="shared" ca="1" si="148"/>
        <v>0.11228556575983364</v>
      </c>
    </row>
    <row r="52" spans="1:131" ht="15" customHeight="1" x14ac:dyDescent="0.2">
      <c r="A52" s="107"/>
      <c r="B52" s="74" t="s">
        <v>76</v>
      </c>
      <c r="C52" s="105">
        <f t="shared" si="130"/>
        <v>0.13382899628252787</v>
      </c>
      <c r="D52" s="105">
        <f t="shared" si="131"/>
        <v>0</v>
      </c>
      <c r="E52" s="105">
        <f t="shared" si="131"/>
        <v>8.7003222341568209E-2</v>
      </c>
      <c r="F52" s="105">
        <f t="shared" si="131"/>
        <v>0.27969671440606569</v>
      </c>
      <c r="G52" s="105">
        <f t="shared" si="131"/>
        <v>7.7983458054352112E-2</v>
      </c>
      <c r="H52" s="105">
        <f t="shared" si="131"/>
        <v>5.2081756245268736E-2</v>
      </c>
      <c r="I52" s="105">
        <f t="shared" ref="I52:AF52" si="179">IFERROR(I38/(I10+I17+I24+I31+I38),"")</f>
        <v>0.41138211382113821</v>
      </c>
      <c r="J52" s="105">
        <f t="shared" si="179"/>
        <v>2.1075105892076174E-2</v>
      </c>
      <c r="K52" s="105">
        <f t="shared" si="179"/>
        <v>6.1224489795918366E-2</v>
      </c>
      <c r="L52" s="105">
        <f t="shared" si="179"/>
        <v>5.4752851711026618E-2</v>
      </c>
      <c r="M52" s="105">
        <f t="shared" si="179"/>
        <v>4.6371833404894806E-2</v>
      </c>
      <c r="N52" s="105">
        <f t="shared" si="179"/>
        <v>4.5125348189415042E-2</v>
      </c>
      <c r="O52" s="105">
        <f t="shared" ref="O52:T52" si="180">IFERROR(O38/(O10+O17+O24+O31+O38),"")</f>
        <v>0</v>
      </c>
      <c r="P52" s="105">
        <f t="shared" si="180"/>
        <v>0</v>
      </c>
      <c r="Q52" s="105">
        <f t="shared" si="180"/>
        <v>7.0390406048360813E-3</v>
      </c>
      <c r="R52" s="105">
        <f t="shared" si="180"/>
        <v>0</v>
      </c>
      <c r="S52" s="105">
        <f t="shared" si="180"/>
        <v>0.1377995642701525</v>
      </c>
      <c r="T52" s="105">
        <f t="shared" si="180"/>
        <v>0</v>
      </c>
      <c r="U52" s="105">
        <f t="shared" si="179"/>
        <v>0.30232558139534882</v>
      </c>
      <c r="V52" s="105">
        <f t="shared" si="179"/>
        <v>0.34542662443612632</v>
      </c>
      <c r="W52" s="105">
        <f t="shared" si="179"/>
        <v>6.2068965517241378E-2</v>
      </c>
      <c r="X52" s="105">
        <f t="shared" si="179"/>
        <v>9.5338030280317787E-2</v>
      </c>
      <c r="Y52" s="105">
        <f t="shared" si="179"/>
        <v>3.5046728971962614E-2</v>
      </c>
      <c r="Z52" s="105">
        <f t="shared" si="179"/>
        <v>1.7017253604348855E-2</v>
      </c>
      <c r="AA52" s="105">
        <f t="shared" si="179"/>
        <v>8.6942521333118666E-2</v>
      </c>
      <c r="AB52" s="105">
        <f t="shared" si="179"/>
        <v>0.13830392714854867</v>
      </c>
      <c r="AC52" s="105">
        <f t="shared" si="179"/>
        <v>0</v>
      </c>
      <c r="AD52" s="105">
        <f t="shared" si="179"/>
        <v>0</v>
      </c>
      <c r="AE52" s="105">
        <f t="shared" si="179"/>
        <v>0.28543307086614172</v>
      </c>
      <c r="AF52" s="105">
        <f t="shared" si="179"/>
        <v>0.38004750593824227</v>
      </c>
      <c r="AG52" s="105">
        <v>0</v>
      </c>
      <c r="AH52" s="105">
        <v>0.34849753465438643</v>
      </c>
      <c r="AI52" s="105">
        <v>5.2427184466019419E-2</v>
      </c>
      <c r="AJ52" s="105">
        <v>5.1477597712106769E-2</v>
      </c>
      <c r="AK52" s="105">
        <v>0.10079575596816977</v>
      </c>
      <c r="AL52" s="105">
        <v>4.2220484753713837E-2</v>
      </c>
      <c r="AM52" s="105">
        <f t="shared" si="134"/>
        <v>0.12742268041237115</v>
      </c>
      <c r="AN52" s="105">
        <f t="shared" si="134"/>
        <v>3.536345776031434E-2</v>
      </c>
      <c r="AO52" s="105">
        <f t="shared" si="134"/>
        <v>0</v>
      </c>
      <c r="AP52" s="105">
        <f t="shared" si="134"/>
        <v>0.04</v>
      </c>
      <c r="AQ52" s="105">
        <f t="shared" si="134"/>
        <v>0</v>
      </c>
      <c r="AR52" s="105">
        <f t="shared" si="134"/>
        <v>3.4682080924855488E-2</v>
      </c>
      <c r="AS52" s="105">
        <f t="shared" ref="AS52:BD52" si="181">IFERROR(AS38/(AS10+AS17+AS24+AS31+AS38),"")</f>
        <v>0.54952510176390779</v>
      </c>
      <c r="AT52" s="105">
        <f t="shared" si="181"/>
        <v>0.40371229698375871</v>
      </c>
      <c r="AU52" s="105">
        <f t="shared" si="181"/>
        <v>0.15340909090909091</v>
      </c>
      <c r="AV52" s="105">
        <f t="shared" si="181"/>
        <v>0</v>
      </c>
      <c r="AW52" s="105">
        <f t="shared" si="181"/>
        <v>0</v>
      </c>
      <c r="AX52" s="105">
        <f t="shared" si="181"/>
        <v>4.0268456375838924E-2</v>
      </c>
      <c r="AY52" s="105">
        <f t="shared" si="181"/>
        <v>8.0178173719376397E-2</v>
      </c>
      <c r="AZ52" s="105">
        <f t="shared" si="181"/>
        <v>0.20860927152317882</v>
      </c>
      <c r="BA52" s="105">
        <f t="shared" si="181"/>
        <v>0.19182948490230906</v>
      </c>
      <c r="BB52" s="105">
        <f t="shared" si="181"/>
        <v>5.8748866727107885E-2</v>
      </c>
      <c r="BC52" s="105">
        <f t="shared" si="181"/>
        <v>0</v>
      </c>
      <c r="BD52" s="105">
        <f t="shared" si="181"/>
        <v>0</v>
      </c>
      <c r="BE52" s="105">
        <f t="shared" ref="BE52:BJ52" si="182">IFERROR(BE38/(BE10+BE17+BE24+BE31+BE38),"")</f>
        <v>0.61016949152542377</v>
      </c>
      <c r="BF52" s="105">
        <f t="shared" si="182"/>
        <v>0.14210526315789473</v>
      </c>
      <c r="BG52" s="105">
        <f t="shared" si="182"/>
        <v>0</v>
      </c>
      <c r="BH52" s="105">
        <f t="shared" si="182"/>
        <v>4.3286573146292584E-2</v>
      </c>
      <c r="BI52" s="105">
        <f t="shared" si="182"/>
        <v>0.17475728155339806</v>
      </c>
      <c r="BJ52" s="105">
        <f t="shared" si="182"/>
        <v>0.46753246753246752</v>
      </c>
      <c r="BK52" s="105">
        <f t="shared" ref="BK52:BX52" si="183">IFERROR(BK38/(BK10+BK17+BK24+BK31+BK38),"")</f>
        <v>0.26789510985116938</v>
      </c>
      <c r="BL52" s="105">
        <f t="shared" si="183"/>
        <v>0.17031715437182407</v>
      </c>
      <c r="BM52" s="105">
        <f t="shared" si="183"/>
        <v>0</v>
      </c>
      <c r="BN52" s="105">
        <f t="shared" si="183"/>
        <v>0</v>
      </c>
      <c r="BO52" s="105">
        <f t="shared" si="183"/>
        <v>0</v>
      </c>
      <c r="BP52" s="105">
        <f t="shared" si="183"/>
        <v>0</v>
      </c>
      <c r="BQ52" s="105">
        <f t="shared" si="183"/>
        <v>0.18390804597701149</v>
      </c>
      <c r="BR52" s="105">
        <f t="shared" si="183"/>
        <v>0.13714285714285715</v>
      </c>
      <c r="BS52" s="105">
        <f t="shared" si="183"/>
        <v>0.23529411764705882</v>
      </c>
      <c r="BT52" s="105">
        <f t="shared" si="183"/>
        <v>0.23529411764705882</v>
      </c>
      <c r="BU52" s="105">
        <f t="shared" si="183"/>
        <v>0</v>
      </c>
      <c r="BV52" s="105">
        <f t="shared" si="183"/>
        <v>4.2105263157894736E-2</v>
      </c>
      <c r="BW52" s="105">
        <f t="shared" si="183"/>
        <v>0.5</v>
      </c>
      <c r="BX52" s="105">
        <f t="shared" si="183"/>
        <v>0</v>
      </c>
      <c r="BY52" s="105">
        <f t="shared" ref="BY52:CE52" si="184">IFERROR(BY38/(BY10+BY17+BY24+BY31+BY38),"")</f>
        <v>0</v>
      </c>
      <c r="BZ52" s="105">
        <f t="shared" si="184"/>
        <v>0</v>
      </c>
      <c r="CA52" s="105">
        <f t="shared" si="184"/>
        <v>0</v>
      </c>
      <c r="CB52" s="105">
        <f t="shared" si="184"/>
        <v>0.15384615384615385</v>
      </c>
      <c r="CC52" s="105">
        <f t="shared" si="184"/>
        <v>0</v>
      </c>
      <c r="CD52" s="105">
        <f t="shared" si="184"/>
        <v>0</v>
      </c>
      <c r="CE52" s="105">
        <f t="shared" si="184"/>
        <v>4.0059347181008904E-2</v>
      </c>
      <c r="CF52" s="105">
        <f t="shared" ref="CF52:CN52" si="185">IFERROR(CF38/(CF10+CF17+CF24+CF31+CF38),"")</f>
        <v>0.33986928104575165</v>
      </c>
      <c r="CG52" s="105">
        <f t="shared" si="185"/>
        <v>0</v>
      </c>
      <c r="CH52" s="105">
        <f t="shared" si="185"/>
        <v>0.12195121951219512</v>
      </c>
      <c r="CI52" s="105">
        <f t="shared" si="185"/>
        <v>0.66666666666666663</v>
      </c>
      <c r="CJ52" s="105">
        <f t="shared" si="185"/>
        <v>0.8</v>
      </c>
      <c r="CK52" s="105">
        <f t="shared" si="185"/>
        <v>0</v>
      </c>
      <c r="CL52" s="105">
        <f t="shared" si="185"/>
        <v>0</v>
      </c>
      <c r="CM52" s="105">
        <f t="shared" si="185"/>
        <v>0</v>
      </c>
      <c r="CN52" s="105">
        <f t="shared" si="185"/>
        <v>0.4</v>
      </c>
      <c r="CO52" s="105">
        <f t="shared" ref="CO52:DK52" si="186">IFERROR(CO38/(CO10+CO17+CO24+CO31+CO38),"")</f>
        <v>0</v>
      </c>
      <c r="CP52" s="105">
        <f t="shared" si="186"/>
        <v>0.64016736401673635</v>
      </c>
      <c r="CQ52" s="105">
        <f t="shared" si="186"/>
        <v>0.14285714285714285</v>
      </c>
      <c r="CR52" s="105">
        <f t="shared" si="186"/>
        <v>0</v>
      </c>
      <c r="CS52" s="105">
        <f t="shared" si="186"/>
        <v>0</v>
      </c>
      <c r="CT52" s="105">
        <f t="shared" si="186"/>
        <v>0</v>
      </c>
      <c r="CU52" s="105">
        <f t="shared" si="186"/>
        <v>0.24545454545454545</v>
      </c>
      <c r="CV52" s="105">
        <f t="shared" si="186"/>
        <v>0</v>
      </c>
      <c r="CW52" s="105">
        <f t="shared" si="186"/>
        <v>0</v>
      </c>
      <c r="CX52" s="105">
        <f t="shared" si="186"/>
        <v>0.4</v>
      </c>
      <c r="CY52" s="105">
        <f t="shared" si="186"/>
        <v>0.24884792626728111</v>
      </c>
      <c r="CZ52" s="105">
        <f t="shared" si="186"/>
        <v>0.39572192513368987</v>
      </c>
      <c r="DA52" s="105">
        <f t="shared" si="186"/>
        <v>3.0716723549488054E-2</v>
      </c>
      <c r="DB52" s="105">
        <f t="shared" si="186"/>
        <v>0.23606557377049181</v>
      </c>
      <c r="DC52" s="105">
        <f t="shared" si="186"/>
        <v>0</v>
      </c>
      <c r="DD52" s="105">
        <f t="shared" si="186"/>
        <v>0</v>
      </c>
      <c r="DE52" s="105">
        <f t="shared" si="186"/>
        <v>0.25</v>
      </c>
      <c r="DF52" s="105">
        <f t="shared" si="186"/>
        <v>0.21505376344086022</v>
      </c>
      <c r="DG52" s="105">
        <f t="shared" si="186"/>
        <v>0.26</v>
      </c>
      <c r="DH52" s="105">
        <f t="shared" si="186"/>
        <v>0.26</v>
      </c>
      <c r="DI52" s="105">
        <f t="shared" si="186"/>
        <v>0</v>
      </c>
      <c r="DJ52" s="105">
        <f t="shared" si="186"/>
        <v>0</v>
      </c>
      <c r="DK52" s="105">
        <f t="shared" si="186"/>
        <v>0</v>
      </c>
      <c r="DL52" s="105">
        <f t="shared" ref="DL52:DM52" si="187">IFERROR(DL38/(DL10+DL17+DL24+DL31+DL38),"")</f>
        <v>0.17337461300309598</v>
      </c>
      <c r="DM52" s="105">
        <f t="shared" si="187"/>
        <v>0.16761133603238867</v>
      </c>
      <c r="DN52" s="105">
        <f t="shared" ref="DN52:DO52" si="188">IFERROR(DN38/(DN10+DN17+DN24+DN31+DN38),"")</f>
        <v>0.41379310344827586</v>
      </c>
      <c r="DO52" s="105">
        <f t="shared" si="188"/>
        <v>0.16666666666666666</v>
      </c>
      <c r="DP52" s="105">
        <f t="shared" ref="DP52:DQ52" si="189">IFERROR(DP38/(DP10+DP17+DP24+DP31+DP38),"")</f>
        <v>0.11297071129707113</v>
      </c>
      <c r="DQ52" s="105">
        <f t="shared" si="189"/>
        <v>0</v>
      </c>
      <c r="DR52" s="105">
        <f t="shared" ref="DR52:DS52" si="190">IFERROR(DR38/(DR10+DR17+DR24+DR31+DR38),"")</f>
        <v>0</v>
      </c>
      <c r="DS52" s="105">
        <f t="shared" si="190"/>
        <v>0</v>
      </c>
      <c r="DT52" s="105">
        <f t="shared" ref="DT52:DU52" si="191">IFERROR(DT38/(DT10+DT17+DT24+DT31+DT38),"")</f>
        <v>0.33150183150183149</v>
      </c>
      <c r="DU52" s="105">
        <f t="shared" si="191"/>
        <v>0</v>
      </c>
      <c r="DV52" s="105" t="str">
        <f t="shared" ref="DV52:DW52" si="192">IFERROR(DV38/(DV10+DV17+DV24+DV31+DV38),"")</f>
        <v/>
      </c>
      <c r="DW52" s="105">
        <f t="shared" si="192"/>
        <v>0</v>
      </c>
      <c r="DX52" s="105">
        <f t="shared" ref="DX52:DY52" si="193">IFERROR(DX38/(DX10+DX17+DX24+DX31+DX38),"")</f>
        <v>0.30331753554502372</v>
      </c>
      <c r="DY52" s="105">
        <f t="shared" si="193"/>
        <v>0</v>
      </c>
      <c r="DZ52" s="475"/>
      <c r="EA52" s="64">
        <f t="shared" ca="1" si="148"/>
        <v>0.30664150265120876</v>
      </c>
    </row>
    <row r="53" spans="1:131" ht="15" customHeight="1" x14ac:dyDescent="0.2">
      <c r="A53" s="107"/>
      <c r="B53" s="67" t="s">
        <v>77</v>
      </c>
      <c r="C53" s="105">
        <f t="shared" si="130"/>
        <v>0.12755478946072396</v>
      </c>
      <c r="D53" s="105">
        <f t="shared" si="131"/>
        <v>0.1402834008097166</v>
      </c>
      <c r="E53" s="105">
        <f t="shared" si="131"/>
        <v>0.12674625349250698</v>
      </c>
      <c r="F53" s="105">
        <f t="shared" si="131"/>
        <v>0.13754469997703486</v>
      </c>
      <c r="G53" s="105">
        <f t="shared" si="131"/>
        <v>0.11834954480944304</v>
      </c>
      <c r="H53" s="105">
        <f t="shared" si="131"/>
        <v>0.15114795918367346</v>
      </c>
      <c r="I53" s="105">
        <f t="shared" ref="I53:AF53" si="194">IFERROR(I39/(I11+I18+I25+I32+I39),"")</f>
        <v>0.10910213121301238</v>
      </c>
      <c r="J53" s="105">
        <f t="shared" si="194"/>
        <v>0.1081648973703605</v>
      </c>
      <c r="K53" s="105">
        <f t="shared" si="194"/>
        <v>0.1139196675900277</v>
      </c>
      <c r="L53" s="105">
        <f t="shared" si="194"/>
        <v>0.11491117400347803</v>
      </c>
      <c r="M53" s="105">
        <f t="shared" si="194"/>
        <v>0.12125657934539294</v>
      </c>
      <c r="N53" s="105">
        <f t="shared" si="194"/>
        <v>0.15180540773988555</v>
      </c>
      <c r="O53" s="105">
        <f t="shared" ref="O53:T53" si="195">IFERROR(O39/(O11+O18+O25+O32+O39),"")</f>
        <v>0.14537453218738833</v>
      </c>
      <c r="P53" s="105">
        <f t="shared" si="195"/>
        <v>0.1132058232320156</v>
      </c>
      <c r="Q53" s="105">
        <f t="shared" si="195"/>
        <v>0.11847701739462028</v>
      </c>
      <c r="R53" s="105">
        <f t="shared" si="195"/>
        <v>9.835019079908644E-2</v>
      </c>
      <c r="S53" s="105">
        <f t="shared" si="195"/>
        <v>0.13047190206689524</v>
      </c>
      <c r="T53" s="105">
        <f t="shared" si="195"/>
        <v>0.12782388039229134</v>
      </c>
      <c r="U53" s="105">
        <f t="shared" si="194"/>
        <v>8.8005642033146939E-2</v>
      </c>
      <c r="V53" s="105">
        <f t="shared" si="194"/>
        <v>0.10014858841010402</v>
      </c>
      <c r="W53" s="105">
        <f t="shared" si="194"/>
        <v>0.11425653418489909</v>
      </c>
      <c r="X53" s="105">
        <f t="shared" si="194"/>
        <v>0.13003167290526921</v>
      </c>
      <c r="Y53" s="105">
        <f t="shared" si="194"/>
        <v>0.11704703243493431</v>
      </c>
      <c r="Z53" s="105">
        <f t="shared" si="194"/>
        <v>0.12750831485587583</v>
      </c>
      <c r="AA53" s="105">
        <f t="shared" si="194"/>
        <v>0.15917646452145215</v>
      </c>
      <c r="AB53" s="105">
        <f t="shared" si="194"/>
        <v>0.14729079580408549</v>
      </c>
      <c r="AC53" s="105">
        <f t="shared" si="194"/>
        <v>0.13706862565986211</v>
      </c>
      <c r="AD53" s="105">
        <f t="shared" si="194"/>
        <v>0.14547757128642216</v>
      </c>
      <c r="AE53" s="105">
        <f t="shared" si="194"/>
        <v>0.14677900707348843</v>
      </c>
      <c r="AF53" s="105">
        <f t="shared" si="194"/>
        <v>0.1406695993821149</v>
      </c>
      <c r="AG53" s="105">
        <v>0.13051589804639263</v>
      </c>
      <c r="AH53" s="105">
        <v>0.13339920948616601</v>
      </c>
      <c r="AI53" s="105">
        <v>0.12893468376168452</v>
      </c>
      <c r="AJ53" s="105">
        <v>0.141226416756214</v>
      </c>
      <c r="AK53" s="105">
        <v>0.17997903696313788</v>
      </c>
      <c r="AL53" s="105">
        <v>0.14892923042513931</v>
      </c>
      <c r="AM53" s="105">
        <f t="shared" si="134"/>
        <v>0.17524004454745207</v>
      </c>
      <c r="AN53" s="105">
        <f t="shared" si="134"/>
        <v>0.19017940228094093</v>
      </c>
      <c r="AO53" s="105">
        <f t="shared" si="134"/>
        <v>6.6751158748551559E-2</v>
      </c>
      <c r="AP53" s="105">
        <f t="shared" si="134"/>
        <v>0.10455874820310306</v>
      </c>
      <c r="AQ53" s="105">
        <f t="shared" si="134"/>
        <v>9.629713680547676E-2</v>
      </c>
      <c r="AR53" s="105">
        <f t="shared" si="134"/>
        <v>7.6673815740395376E-2</v>
      </c>
      <c r="AS53" s="105">
        <f t="shared" ref="AS53:BD53" si="196">IFERROR(AS39/(AS11+AS18+AS25+AS32+AS39),"")</f>
        <v>9.926757389269307E-2</v>
      </c>
      <c r="AT53" s="105">
        <f t="shared" si="196"/>
        <v>8.7019115412301049E-2</v>
      </c>
      <c r="AU53" s="105">
        <f t="shared" si="196"/>
        <v>6.385904024561169E-2</v>
      </c>
      <c r="AV53" s="105">
        <f t="shared" si="196"/>
        <v>7.7103418054338305E-2</v>
      </c>
      <c r="AW53" s="105">
        <f t="shared" si="196"/>
        <v>8.8532542783991378E-2</v>
      </c>
      <c r="AX53" s="105">
        <f t="shared" si="196"/>
        <v>0.1518453816931481</v>
      </c>
      <c r="AY53" s="105">
        <f t="shared" si="196"/>
        <v>0.11751244781974551</v>
      </c>
      <c r="AZ53" s="105">
        <f t="shared" si="196"/>
        <v>0.15400856855871922</v>
      </c>
      <c r="BA53" s="105">
        <f t="shared" si="196"/>
        <v>2.947552580534743E-2</v>
      </c>
      <c r="BB53" s="105">
        <f t="shared" si="196"/>
        <v>0.16231613355124913</v>
      </c>
      <c r="BC53" s="105">
        <f t="shared" si="196"/>
        <v>0.22791046131492917</v>
      </c>
      <c r="BD53" s="105">
        <f t="shared" si="196"/>
        <v>0.12464011821957248</v>
      </c>
      <c r="BE53" s="105">
        <f t="shared" ref="BE53:BJ53" si="197">IFERROR(BE39/(BE11+BE18+BE25+BE32+BE39),"")</f>
        <v>0.16068196415017225</v>
      </c>
      <c r="BF53" s="105">
        <f t="shared" si="197"/>
        <v>0.12838178826110808</v>
      </c>
      <c r="BG53" s="105">
        <f t="shared" si="197"/>
        <v>0.12047971710701895</v>
      </c>
      <c r="BH53" s="105">
        <f t="shared" si="197"/>
        <v>0.11632361483993532</v>
      </c>
      <c r="BI53" s="105">
        <f t="shared" si="197"/>
        <v>0.12990443347946512</v>
      </c>
      <c r="BJ53" s="105">
        <f t="shared" si="197"/>
        <v>0.24030101280624658</v>
      </c>
      <c r="BK53" s="105">
        <f t="shared" ref="BK53:BX53" si="198">IFERROR(BK39/(BK11+BK18+BK25+BK32+BK39),"")</f>
        <v>0.42999591336330201</v>
      </c>
      <c r="BL53" s="105">
        <f t="shared" si="198"/>
        <v>0.44243870520765177</v>
      </c>
      <c r="BM53" s="105">
        <f t="shared" si="198"/>
        <v>0.40951327433628321</v>
      </c>
      <c r="BN53" s="105">
        <f t="shared" si="198"/>
        <v>0.3571173510793702</v>
      </c>
      <c r="BO53" s="105">
        <f t="shared" si="198"/>
        <v>0.25463835490220715</v>
      </c>
      <c r="BP53" s="105">
        <f t="shared" si="198"/>
        <v>0.2173713630500215</v>
      </c>
      <c r="BQ53" s="105">
        <f t="shared" si="198"/>
        <v>0.24997337309617637</v>
      </c>
      <c r="BR53" s="105">
        <f t="shared" si="198"/>
        <v>0.32549616209114168</v>
      </c>
      <c r="BS53" s="105">
        <f t="shared" si="198"/>
        <v>0.23991719807165979</v>
      </c>
      <c r="BT53" s="105">
        <f t="shared" si="198"/>
        <v>0.23085462839610835</v>
      </c>
      <c r="BU53" s="105">
        <f t="shared" si="198"/>
        <v>0.2468695324024838</v>
      </c>
      <c r="BV53" s="105">
        <f t="shared" si="198"/>
        <v>0.21565139192993432</v>
      </c>
      <c r="BW53" s="105">
        <f t="shared" si="198"/>
        <v>0.21251064174808448</v>
      </c>
      <c r="BX53" s="105">
        <f t="shared" si="198"/>
        <v>0.24502958579881656</v>
      </c>
      <c r="BY53" s="105">
        <f t="shared" ref="BY53:CE53" si="199">IFERROR(BY39/(BY11+BY18+BY25+BY32+BY39),"")</f>
        <v>0.2741739827703189</v>
      </c>
      <c r="BZ53" s="105">
        <f t="shared" si="199"/>
        <v>0.27883243452395345</v>
      </c>
      <c r="CA53" s="105">
        <f t="shared" si="199"/>
        <v>0.3134688899833486</v>
      </c>
      <c r="CB53" s="105">
        <f t="shared" si="199"/>
        <v>0.26807031482768895</v>
      </c>
      <c r="CC53" s="105">
        <f t="shared" si="199"/>
        <v>0.28110924299977169</v>
      </c>
      <c r="CD53" s="105">
        <f t="shared" si="199"/>
        <v>0.29050598735825683</v>
      </c>
      <c r="CE53" s="105">
        <f t="shared" si="199"/>
        <v>0.27712990518374975</v>
      </c>
      <c r="CF53" s="105">
        <f t="shared" ref="CF53:CN53" si="200">IFERROR(CF39/(CF11+CF18+CF25+CF32+CF39),"")</f>
        <v>0.31414982977777017</v>
      </c>
      <c r="CG53" s="105">
        <f t="shared" si="200"/>
        <v>0.28187372708757635</v>
      </c>
      <c r="CH53" s="105">
        <f t="shared" si="200"/>
        <v>0.31823612874318574</v>
      </c>
      <c r="CI53" s="105">
        <f t="shared" si="200"/>
        <v>0.25871882905674015</v>
      </c>
      <c r="CJ53" s="105">
        <f t="shared" si="200"/>
        <v>0.28727101640638042</v>
      </c>
      <c r="CK53" s="105">
        <f t="shared" si="200"/>
        <v>0.33353086712395741</v>
      </c>
      <c r="CL53" s="105">
        <f t="shared" si="200"/>
        <v>0.20831936295054485</v>
      </c>
      <c r="CM53" s="105">
        <f t="shared" si="200"/>
        <v>0.23150093071707908</v>
      </c>
      <c r="CN53" s="105">
        <f t="shared" si="200"/>
        <v>0.19135094715852444</v>
      </c>
      <c r="CO53" s="105">
        <f t="shared" ref="CO53:DK53" si="201">IFERROR(CO39/(CO11+CO18+CO25+CO32+CO39),"")</f>
        <v>0.22995157384987894</v>
      </c>
      <c r="CP53" s="105">
        <f t="shared" si="201"/>
        <v>0.22523339073688026</v>
      </c>
      <c r="CQ53" s="105">
        <f t="shared" si="201"/>
        <v>0.17611964964468682</v>
      </c>
      <c r="CR53" s="105">
        <f t="shared" si="201"/>
        <v>0.24533282534153378</v>
      </c>
      <c r="CS53" s="105">
        <f t="shared" si="201"/>
        <v>0.25515733203741953</v>
      </c>
      <c r="CT53" s="105">
        <f t="shared" si="201"/>
        <v>0.2964990281284211</v>
      </c>
      <c r="CU53" s="105">
        <f t="shared" si="201"/>
        <v>0.26730140165567151</v>
      </c>
      <c r="CV53" s="105">
        <f t="shared" si="201"/>
        <v>0.23053815522902452</v>
      </c>
      <c r="CW53" s="105">
        <f t="shared" si="201"/>
        <v>0.21646412441216184</v>
      </c>
      <c r="CX53" s="105">
        <f t="shared" si="201"/>
        <v>0.20155857568715818</v>
      </c>
      <c r="CY53" s="105">
        <f t="shared" si="201"/>
        <v>0.24977671926168502</v>
      </c>
      <c r="CZ53" s="105">
        <f t="shared" si="201"/>
        <v>0.19721394946680756</v>
      </c>
      <c r="DA53" s="105">
        <f t="shared" si="201"/>
        <v>0.28594853196496778</v>
      </c>
      <c r="DB53" s="105">
        <f t="shared" si="201"/>
        <v>0.1325381162786636</v>
      </c>
      <c r="DC53" s="105">
        <f t="shared" si="201"/>
        <v>0.15073817559461924</v>
      </c>
      <c r="DD53" s="105">
        <f t="shared" si="201"/>
        <v>0.23055962131356855</v>
      </c>
      <c r="DE53" s="105">
        <f t="shared" si="201"/>
        <v>0.2642365088580978</v>
      </c>
      <c r="DF53" s="105">
        <f t="shared" si="201"/>
        <v>0.24033953112368633</v>
      </c>
      <c r="DG53" s="105">
        <f t="shared" si="201"/>
        <v>0.20341764273185084</v>
      </c>
      <c r="DH53" s="105">
        <f t="shared" si="201"/>
        <v>0.20386701525734577</v>
      </c>
      <c r="DI53" s="105">
        <f t="shared" si="201"/>
        <v>0.25214656549520764</v>
      </c>
      <c r="DJ53" s="105">
        <f t="shared" si="201"/>
        <v>0.20553824852890273</v>
      </c>
      <c r="DK53" s="105">
        <f t="shared" si="201"/>
        <v>0.22687546026761524</v>
      </c>
      <c r="DL53" s="105">
        <f t="shared" ref="DL53:DM53" si="202">IFERROR(DL39/(DL11+DL18+DL25+DL32+DL39),"")</f>
        <v>0.19567721027399096</v>
      </c>
      <c r="DM53" s="105">
        <f t="shared" si="202"/>
        <v>0.20008846132581412</v>
      </c>
      <c r="DN53" s="105">
        <f t="shared" ref="DN53:DO53" si="203">IFERROR(DN39/(DN11+DN18+DN25+DN32+DN39),"")</f>
        <v>0.23672210300429183</v>
      </c>
      <c r="DO53" s="105">
        <f t="shared" si="203"/>
        <v>0.28008384412614729</v>
      </c>
      <c r="DP53" s="105">
        <f t="shared" ref="DP53:DQ53" si="204">IFERROR(DP39/(DP11+DP18+DP25+DP32+DP39),"")</f>
        <v>0.37455775234131111</v>
      </c>
      <c r="DQ53" s="105">
        <f t="shared" si="204"/>
        <v>0.45487103079677954</v>
      </c>
      <c r="DR53" s="105">
        <f t="shared" ref="DR53:DS53" si="205">IFERROR(DR39/(DR11+DR18+DR25+DR32+DR39),"")</f>
        <v>0.3297637176401238</v>
      </c>
      <c r="DS53" s="105">
        <f t="shared" si="205"/>
        <v>0.33440903590157323</v>
      </c>
      <c r="DT53" s="105">
        <f t="shared" ref="DT53:DU53" si="206">IFERROR(DT39/(DT11+DT18+DT25+DT32+DT39),"")</f>
        <v>0.42126406403382921</v>
      </c>
      <c r="DU53" s="105">
        <f t="shared" si="206"/>
        <v>0.41454224162573738</v>
      </c>
      <c r="DV53" s="105">
        <f t="shared" ref="DV53:DW53" si="207">IFERROR(DV39/(DV11+DV18+DV25+DV32+DV39),"")</f>
        <v>0.37437592293087685</v>
      </c>
      <c r="DW53" s="105">
        <f t="shared" si="207"/>
        <v>0.39534775149103046</v>
      </c>
      <c r="DX53" s="105">
        <f t="shared" ref="DX53:DY53" si="208">IFERROR(DX39/(DX11+DX18+DX25+DX32+DX39),"")</f>
        <v>0.39178583257729582</v>
      </c>
      <c r="DY53" s="105">
        <f t="shared" si="208"/>
        <v>0.48428439447250998</v>
      </c>
      <c r="DZ53" s="475"/>
      <c r="EA53" s="64">
        <f t="shared" ca="1" si="148"/>
        <v>0.38461528435277681</v>
      </c>
    </row>
    <row r="54" spans="1:131" ht="15" customHeight="1" x14ac:dyDescent="0.2">
      <c r="A54" s="107"/>
      <c r="B54" s="72" t="s">
        <v>25</v>
      </c>
      <c r="C54" s="64">
        <f t="shared" si="130"/>
        <v>0.11801855477061877</v>
      </c>
      <c r="D54" s="64">
        <f t="shared" si="131"/>
        <v>9.5571461632558599E-2</v>
      </c>
      <c r="E54" s="64">
        <f t="shared" si="131"/>
        <v>9.3859338004812068E-2</v>
      </c>
      <c r="F54" s="64">
        <f t="shared" si="131"/>
        <v>0.11489633324664886</v>
      </c>
      <c r="G54" s="64">
        <f t="shared" si="131"/>
        <v>0.13390835246199387</v>
      </c>
      <c r="H54" s="64">
        <f t="shared" si="131"/>
        <v>0.12105138562149526</v>
      </c>
      <c r="I54" s="64">
        <f t="shared" ref="I54:AF54" si="209">IFERROR(I40/(I12+I19+I26+I33+I40),"")</f>
        <v>0.1479981036934879</v>
      </c>
      <c r="J54" s="64">
        <f t="shared" si="209"/>
        <v>8.819569690349785E-2</v>
      </c>
      <c r="K54" s="64">
        <f t="shared" si="209"/>
        <v>0.10735716389338831</v>
      </c>
      <c r="L54" s="64">
        <f t="shared" si="209"/>
        <v>0.1004124926340601</v>
      </c>
      <c r="M54" s="64">
        <f t="shared" si="209"/>
        <v>0.10870803346228097</v>
      </c>
      <c r="N54" s="64">
        <f t="shared" si="209"/>
        <v>0.14192831208713871</v>
      </c>
      <c r="O54" s="64">
        <f t="shared" ref="O54:T54" si="210">IFERROR(O40/(O12+O19+O26+O33+O40),"")</f>
        <v>0.14867755337090205</v>
      </c>
      <c r="P54" s="64">
        <f t="shared" si="210"/>
        <v>0.12558399428810901</v>
      </c>
      <c r="Q54" s="64">
        <f t="shared" si="210"/>
        <v>6.4412452188695277E-2</v>
      </c>
      <c r="R54" s="64">
        <f t="shared" si="210"/>
        <v>9.3402490626028734E-2</v>
      </c>
      <c r="S54" s="64">
        <f t="shared" si="210"/>
        <v>0.13723597839940474</v>
      </c>
      <c r="T54" s="64">
        <f t="shared" si="210"/>
        <v>0.11468334159453998</v>
      </c>
      <c r="U54" s="64">
        <f t="shared" si="209"/>
        <v>0.10900899043220059</v>
      </c>
      <c r="V54" s="64">
        <f t="shared" si="209"/>
        <v>0.14035477650761993</v>
      </c>
      <c r="W54" s="64">
        <f t="shared" si="209"/>
        <v>0.12128159406753276</v>
      </c>
      <c r="X54" s="64">
        <f t="shared" si="209"/>
        <v>0.10104260710021259</v>
      </c>
      <c r="Y54" s="64">
        <f t="shared" si="209"/>
        <v>0.10844680223990569</v>
      </c>
      <c r="Z54" s="64">
        <f t="shared" si="209"/>
        <v>0.1157948552739395</v>
      </c>
      <c r="AA54" s="64">
        <f t="shared" si="209"/>
        <v>0.13664009987287523</v>
      </c>
      <c r="AB54" s="64">
        <f t="shared" si="209"/>
        <v>0.13630796505687393</v>
      </c>
      <c r="AC54" s="64">
        <f t="shared" si="209"/>
        <v>0.1115418806795733</v>
      </c>
      <c r="AD54" s="64">
        <f t="shared" si="209"/>
        <v>0.13600532719026709</v>
      </c>
      <c r="AE54" s="64">
        <f t="shared" si="209"/>
        <v>0.1445196102118064</v>
      </c>
      <c r="AF54" s="64">
        <f t="shared" si="209"/>
        <v>0.12063559044577182</v>
      </c>
      <c r="AG54" s="64">
        <v>0.12213637615028204</v>
      </c>
      <c r="AH54" s="64">
        <v>0.1434384592696169</v>
      </c>
      <c r="AI54" s="64">
        <v>0.1232308541725582</v>
      </c>
      <c r="AJ54" s="64">
        <v>0.11305935367864844</v>
      </c>
      <c r="AK54" s="64">
        <v>0.150295553441365</v>
      </c>
      <c r="AL54" s="64">
        <v>0.13196413382478026</v>
      </c>
      <c r="AM54" s="64">
        <f t="shared" si="134"/>
        <v>0.15858228435524102</v>
      </c>
      <c r="AN54" s="64">
        <f t="shared" si="134"/>
        <v>0.15414397727114465</v>
      </c>
      <c r="AO54" s="64">
        <f t="shared" si="134"/>
        <v>6.7430818665771428E-2</v>
      </c>
      <c r="AP54" s="64">
        <f t="shared" si="134"/>
        <v>9.6133694530043237E-2</v>
      </c>
      <c r="AQ54" s="64">
        <f t="shared" si="134"/>
        <v>0.10899192156807505</v>
      </c>
      <c r="AR54" s="64">
        <f t="shared" si="134"/>
        <v>8.5746641372101126E-2</v>
      </c>
      <c r="AS54" s="64">
        <f t="shared" ref="AS54:BD54" si="211">IFERROR(AS40/(AS12+AS19+AS26+AS33+AS40),"")</f>
        <v>0.16658024139472508</v>
      </c>
      <c r="AT54" s="64">
        <f t="shared" si="211"/>
        <v>0.14165046466413017</v>
      </c>
      <c r="AU54" s="64">
        <f t="shared" si="211"/>
        <v>0.12555718717144421</v>
      </c>
      <c r="AV54" s="64">
        <f t="shared" si="211"/>
        <v>9.1076186540900217E-2</v>
      </c>
      <c r="AW54" s="64">
        <f t="shared" si="211"/>
        <v>0.16290912626551124</v>
      </c>
      <c r="AX54" s="64">
        <f t="shared" si="211"/>
        <v>0.25426763613487063</v>
      </c>
      <c r="AY54" s="64">
        <f t="shared" si="211"/>
        <v>0.13160242409327222</v>
      </c>
      <c r="AZ54" s="64">
        <f t="shared" si="211"/>
        <v>0.18611722895184704</v>
      </c>
      <c r="BA54" s="64">
        <f t="shared" si="211"/>
        <v>3.8866396761133605E-2</v>
      </c>
      <c r="BB54" s="64">
        <f t="shared" si="211"/>
        <v>0.16021354542606944</v>
      </c>
      <c r="BC54" s="64">
        <f t="shared" si="211"/>
        <v>0.17436210604572128</v>
      </c>
      <c r="BD54" s="64">
        <f t="shared" si="211"/>
        <v>0.11934404087265467</v>
      </c>
      <c r="BE54" s="64">
        <f t="shared" ref="BE54:BJ54" si="212">IFERROR(BE40/(BE12+BE19+BE26+BE33+BE40),"")</f>
        <v>0.17376678484687752</v>
      </c>
      <c r="BF54" s="64">
        <f t="shared" si="212"/>
        <v>0.13066122183260095</v>
      </c>
      <c r="BG54" s="64">
        <f t="shared" si="212"/>
        <v>0.12251084384858044</v>
      </c>
      <c r="BH54" s="64">
        <f t="shared" si="212"/>
        <v>0.10065278209511967</v>
      </c>
      <c r="BI54" s="64">
        <f t="shared" si="212"/>
        <v>0.15123588323034307</v>
      </c>
      <c r="BJ54" s="64">
        <f t="shared" si="212"/>
        <v>0.23748019017432648</v>
      </c>
      <c r="BK54" s="64">
        <f t="shared" ref="BK54:BX54" si="213">IFERROR(BK40/(BK12+BK19+BK26+BK33+BK40),"")</f>
        <v>0.36138626565386983</v>
      </c>
      <c r="BL54" s="64">
        <f t="shared" si="213"/>
        <v>0.2838681478182703</v>
      </c>
      <c r="BM54" s="64">
        <f t="shared" si="213"/>
        <v>0.36179523856732143</v>
      </c>
      <c r="BN54" s="64">
        <f t="shared" si="213"/>
        <v>0.30163926106374339</v>
      </c>
      <c r="BO54" s="64">
        <f t="shared" si="213"/>
        <v>0.23767978003384094</v>
      </c>
      <c r="BP54" s="64">
        <f t="shared" si="213"/>
        <v>0.20671326797239653</v>
      </c>
      <c r="BQ54" s="64">
        <f t="shared" si="213"/>
        <v>0.24616496304213648</v>
      </c>
      <c r="BR54" s="64">
        <f t="shared" si="213"/>
        <v>0.2886810420172452</v>
      </c>
      <c r="BS54" s="64">
        <f t="shared" si="213"/>
        <v>0.23077730479911365</v>
      </c>
      <c r="BT54" s="64">
        <f t="shared" si="213"/>
        <v>0.20355982674607473</v>
      </c>
      <c r="BU54" s="64">
        <f t="shared" si="213"/>
        <v>0.20280278559058695</v>
      </c>
      <c r="BV54" s="64">
        <f t="shared" si="213"/>
        <v>0.17633392084601826</v>
      </c>
      <c r="BW54" s="64">
        <f t="shared" si="213"/>
        <v>0.20742451740636858</v>
      </c>
      <c r="BX54" s="64">
        <f t="shared" si="213"/>
        <v>0.23147628916250151</v>
      </c>
      <c r="BY54" s="64">
        <f t="shared" ref="BY54:CE54" si="214">IFERROR(BY40/(BY12+BY19+BY26+BY33+BY40),"")</f>
        <v>0.24394940840473275</v>
      </c>
      <c r="BZ54" s="64">
        <f t="shared" si="214"/>
        <v>0.24710140071040815</v>
      </c>
      <c r="CA54" s="64">
        <f t="shared" si="214"/>
        <v>0.28575298465586968</v>
      </c>
      <c r="CB54" s="64">
        <f t="shared" si="214"/>
        <v>0.24880810488676997</v>
      </c>
      <c r="CC54" s="64">
        <f t="shared" si="214"/>
        <v>0.26482623926589577</v>
      </c>
      <c r="CD54" s="64">
        <f t="shared" si="214"/>
        <v>0.23690617612119358</v>
      </c>
      <c r="CE54" s="64">
        <f t="shared" si="214"/>
        <v>0.24230953850373724</v>
      </c>
      <c r="CF54" s="64">
        <f t="shared" ref="CF54:CN54" si="215">IFERROR(CF40/(CF12+CF19+CF26+CF33+CF40),"")</f>
        <v>0.27443126080254121</v>
      </c>
      <c r="CG54" s="64">
        <f t="shared" si="215"/>
        <v>0.24204480837029455</v>
      </c>
      <c r="CH54" s="64">
        <f t="shared" si="215"/>
        <v>0.3076226670380835</v>
      </c>
      <c r="CI54" s="64">
        <f t="shared" si="215"/>
        <v>0.2558420785705926</v>
      </c>
      <c r="CJ54" s="64">
        <f t="shared" si="215"/>
        <v>0.29396981719373894</v>
      </c>
      <c r="CK54" s="64">
        <f t="shared" si="215"/>
        <v>0.29569210094071974</v>
      </c>
      <c r="CL54" s="64">
        <f t="shared" si="215"/>
        <v>0.17737766932817395</v>
      </c>
      <c r="CM54" s="64">
        <f t="shared" si="215"/>
        <v>0.22831686291000841</v>
      </c>
      <c r="CN54" s="64">
        <f t="shared" si="215"/>
        <v>0.18490328293148073</v>
      </c>
      <c r="CO54" s="64">
        <f t="shared" ref="CO54:DK54" si="216">IFERROR(CO40/(CO12+CO19+CO26+CO33+CO40),"")</f>
        <v>0.16572903143081535</v>
      </c>
      <c r="CP54" s="64">
        <f t="shared" si="216"/>
        <v>0.29782009142770788</v>
      </c>
      <c r="CQ54" s="64">
        <f t="shared" si="216"/>
        <v>0.16880455506413666</v>
      </c>
      <c r="CR54" s="64">
        <f t="shared" si="216"/>
        <v>0.20328639956899677</v>
      </c>
      <c r="CS54" s="64">
        <f t="shared" si="216"/>
        <v>0.24303175455258702</v>
      </c>
      <c r="CT54" s="64">
        <f t="shared" si="216"/>
        <v>0.26678426896337032</v>
      </c>
      <c r="CU54" s="64">
        <f t="shared" si="216"/>
        <v>0.24808267863823419</v>
      </c>
      <c r="CV54" s="64">
        <f t="shared" si="216"/>
        <v>0.19827636519269304</v>
      </c>
      <c r="CW54" s="64">
        <f t="shared" si="216"/>
        <v>0.19715404932189809</v>
      </c>
      <c r="CX54" s="64">
        <f t="shared" si="216"/>
        <v>0.19364650769380917</v>
      </c>
      <c r="CY54" s="64">
        <f t="shared" si="216"/>
        <v>0.2331587588835225</v>
      </c>
      <c r="CZ54" s="64">
        <f t="shared" si="216"/>
        <v>0.18180343820953618</v>
      </c>
      <c r="DA54" s="64">
        <f t="shared" si="216"/>
        <v>0.23613560374137663</v>
      </c>
      <c r="DB54" s="64">
        <f t="shared" si="216"/>
        <v>0.13199766533015278</v>
      </c>
      <c r="DC54" s="64">
        <f t="shared" si="216"/>
        <v>0.14016125408751653</v>
      </c>
      <c r="DD54" s="64">
        <f t="shared" si="216"/>
        <v>0.18801957662137211</v>
      </c>
      <c r="DE54" s="64">
        <f t="shared" si="216"/>
        <v>0.25062513486412041</v>
      </c>
      <c r="DF54" s="64">
        <f t="shared" si="216"/>
        <v>0.22461182487974182</v>
      </c>
      <c r="DG54" s="64">
        <f t="shared" si="216"/>
        <v>0.19500994224031815</v>
      </c>
      <c r="DH54" s="64">
        <f t="shared" si="216"/>
        <v>0.19505574878912979</v>
      </c>
      <c r="DI54" s="64">
        <f t="shared" si="216"/>
        <v>0.21947277816163296</v>
      </c>
      <c r="DJ54" s="64">
        <f t="shared" si="216"/>
        <v>0.17932752179327521</v>
      </c>
      <c r="DK54" s="64">
        <f t="shared" si="216"/>
        <v>0.2231820287169986</v>
      </c>
      <c r="DL54" s="64">
        <f t="shared" ref="DL54:DM54" si="217">IFERROR(DL40/(DL12+DL19+DL26+DL33+DL40),"")</f>
        <v>0.1717460752993748</v>
      </c>
      <c r="DM54" s="64">
        <f t="shared" si="217"/>
        <v>0.19400871700701344</v>
      </c>
      <c r="DN54" s="64">
        <f t="shared" ref="DN54:DO54" si="218">IFERROR(DN40/(DN12+DN19+DN26+DN33+DN40),"")</f>
        <v>0.23548229392509459</v>
      </c>
      <c r="DO54" s="64">
        <f t="shared" si="218"/>
        <v>0.2672987420219004</v>
      </c>
      <c r="DP54" s="64">
        <f t="shared" ref="DP54:DQ54" si="219">IFERROR(DP40/(DP12+DP19+DP26+DP33+DP40),"")</f>
        <v>0.24780692722704994</v>
      </c>
      <c r="DQ54" s="64">
        <f t="shared" si="219"/>
        <v>0.36827503145398038</v>
      </c>
      <c r="DR54" s="64">
        <f t="shared" ref="DR54:DS54" si="220">IFERROR(DR40/(DR12+DR19+DR26+DR33+DR40),"")</f>
        <v>0.28540365344574703</v>
      </c>
      <c r="DS54" s="64">
        <f t="shared" si="220"/>
        <v>0.3057487815684537</v>
      </c>
      <c r="DT54" s="64">
        <f t="shared" ref="DT54:DU54" si="221">IFERROR(DT40/(DT12+DT19+DT26+DT33+DT40),"")</f>
        <v>0.34754918100255167</v>
      </c>
      <c r="DU54" s="64">
        <f t="shared" si="221"/>
        <v>0.35185185185185186</v>
      </c>
      <c r="DV54" s="64">
        <f t="shared" ref="DV54:DW54" si="222">IFERROR(DV40/(DV12+DV19+DV26+DV33+DV40),"")</f>
        <v>0.31558649925666427</v>
      </c>
      <c r="DW54" s="64">
        <f t="shared" si="222"/>
        <v>0.36224932387610348</v>
      </c>
      <c r="DX54" s="64">
        <f t="shared" ref="DX54:DY54" si="223">IFERROR(DX40/(DX12+DX19+DX26+DX33+DX40),"")</f>
        <v>0.36512859390973729</v>
      </c>
      <c r="DY54" s="64">
        <f t="shared" si="223"/>
        <v>0.44743487619273598</v>
      </c>
      <c r="DZ54" s="476"/>
      <c r="EA54" s="73">
        <f t="shared" ca="1" si="148"/>
        <v>0.33105225953136336</v>
      </c>
    </row>
    <row r="55" spans="1:131" ht="20.100000000000001" customHeight="1" x14ac:dyDescent="0.2">
      <c r="A55" s="10" t="s">
        <v>97</v>
      </c>
    </row>
    <row r="56" spans="1:131" ht="20.100000000000001" customHeight="1" x14ac:dyDescent="0.2">
      <c r="A56" s="200" t="s">
        <v>96</v>
      </c>
    </row>
    <row r="57" spans="1:131" ht="20.100000000000001" customHeight="1" x14ac:dyDescent="0.2">
      <c r="A57" s="234" t="s">
        <v>117</v>
      </c>
    </row>
    <row r="58" spans="1:131" ht="20.100000000000001" customHeight="1" x14ac:dyDescent="0.2">
      <c r="A58" s="235" t="s">
        <v>95</v>
      </c>
    </row>
    <row r="59" spans="1:131" ht="20.100000000000001" customHeight="1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131" ht="20.100000000000001" customHeight="1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3" spans="1:131" ht="20.100000000000001" customHeight="1" x14ac:dyDescent="0.2"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" t="s">
        <v>14</v>
      </c>
      <c r="AZ63" s="85" t="s">
        <v>82</v>
      </c>
      <c r="BA63" s="5" t="s">
        <v>27</v>
      </c>
      <c r="BB63" s="53" t="s">
        <v>83</v>
      </c>
      <c r="BC63" s="53" t="s">
        <v>73</v>
      </c>
      <c r="BD63" s="53" t="s">
        <v>25</v>
      </c>
    </row>
    <row r="64" spans="1:131" ht="20.100000000000001" customHeight="1" x14ac:dyDescent="0.2">
      <c r="B64" s="6" t="s">
        <v>35</v>
      </c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>
        <f ca="1">EA7/$AY$69</f>
        <v>0.26407550395120927</v>
      </c>
      <c r="AZ64" s="35">
        <f ca="1">EA8/AZ69</f>
        <v>0.30210587047454207</v>
      </c>
      <c r="BA64" s="35">
        <f ca="1">EA9/BA69</f>
        <v>0.43909201178305318</v>
      </c>
      <c r="BB64" s="35">
        <f ca="1">EA10/BB69</f>
        <v>2.9208232227914084E-2</v>
      </c>
      <c r="BC64" s="35">
        <f ca="1">IFERROR(EA11/BC69,0)</f>
        <v>0.11625148589184793</v>
      </c>
      <c r="BD64" s="35">
        <f ca="1">EA12/BD69</f>
        <v>0.13098921758982077</v>
      </c>
    </row>
    <row r="65" spans="2:56" ht="20.100000000000001" customHeight="1" x14ac:dyDescent="0.2">
      <c r="B65" s="6" t="s">
        <v>36</v>
      </c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>
        <f ca="1">EA14/$AY$69</f>
        <v>0.2937294924633671</v>
      </c>
      <c r="AZ65" s="35">
        <f ca="1">EA15/AZ69</f>
        <v>0.49588922544353092</v>
      </c>
      <c r="BA65" s="35">
        <f ca="1">EA16/BA69</f>
        <v>0.32853924796395773</v>
      </c>
      <c r="BB65" s="35">
        <f ca="1">EA17/BB69</f>
        <v>0.36811359755549566</v>
      </c>
      <c r="BC65" s="35">
        <f ca="1">IFERROR(EA18/BC69,0)</f>
        <v>0.3234955996746679</v>
      </c>
      <c r="BD65" s="35">
        <f ca="1">EA19/BD69</f>
        <v>0.32970469140223557</v>
      </c>
    </row>
    <row r="66" spans="2:56" ht="20.100000000000001" customHeight="1" x14ac:dyDescent="0.2">
      <c r="B66" s="6" t="s">
        <v>74</v>
      </c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>
        <f ca="1">(EA21+EA28)/AY69</f>
        <v>0.33847847659334052</v>
      </c>
      <c r="AZ66" s="35">
        <f ca="1">(EA22+EA29)/AZ69</f>
        <v>5.7983556901774126E-2</v>
      </c>
      <c r="BA66" s="35">
        <f ca="1">(EA23+EA30)/BA69</f>
        <v>0.12008317449315543</v>
      </c>
      <c r="BB66" s="35">
        <f ca="1">(EA24+EA31)/BB69</f>
        <v>0.29603666756538149</v>
      </c>
      <c r="BC66" s="35">
        <f ca="1">IFERROR((EA25+EA32)/BC69,0)</f>
        <v>0.1756376300807074</v>
      </c>
      <c r="BD66" s="35">
        <f ca="1">(EA26+EA33)/BD69</f>
        <v>0.2082538314765803</v>
      </c>
    </row>
    <row r="67" spans="2:56" ht="20.100000000000001" customHeight="1" x14ac:dyDescent="0.2">
      <c r="B67" s="6" t="s">
        <v>39</v>
      </c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>
        <f ca="1">EA35/AY69</f>
        <v>0.1037165269920831</v>
      </c>
      <c r="AZ67" s="35">
        <f ca="1">EA36/AZ69</f>
        <v>0.14402134718015289</v>
      </c>
      <c r="BA67" s="35">
        <f ca="1">EA37/BA69</f>
        <v>0.11228556575983364</v>
      </c>
      <c r="BB67" s="35">
        <f ca="1">EA38/BB69</f>
        <v>0.30664150265120876</v>
      </c>
      <c r="BC67" s="35">
        <f ca="1">IFERROR(EA39/BC69,0)</f>
        <v>0.38461528435277681</v>
      </c>
      <c r="BD67" s="35">
        <f ca="1">EA40/BD69</f>
        <v>0.33105225953136336</v>
      </c>
    </row>
    <row r="68" spans="2:56" ht="20.100000000000001" customHeight="1" x14ac:dyDescent="0.2"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>
        <f t="shared" ref="AY68:BD68" ca="1" si="224">SUM(AY64:AY67)</f>
        <v>1</v>
      </c>
      <c r="AZ68" s="35">
        <f t="shared" ca="1" si="224"/>
        <v>1</v>
      </c>
      <c r="BA68" s="35">
        <f t="shared" ca="1" si="224"/>
        <v>1</v>
      </c>
      <c r="BB68" s="35">
        <f t="shared" ca="1" si="224"/>
        <v>1</v>
      </c>
      <c r="BC68" s="35">
        <f t="shared" ca="1" si="224"/>
        <v>1</v>
      </c>
      <c r="BD68" s="35">
        <f t="shared" ca="1" si="224"/>
        <v>1</v>
      </c>
    </row>
    <row r="69" spans="2:56" ht="20.100000000000001" customHeight="1" x14ac:dyDescent="0.2"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>
        <f ca="1">EA7+EA14+EA21+EA28+EA35</f>
        <v>138059</v>
      </c>
      <c r="AZ69" s="33">
        <f ca="1">EA8+EA15+EA22+EA29+EA36</f>
        <v>27732</v>
      </c>
      <c r="BA69" s="34">
        <f ca="1">EA9+EA16+EA23+EA30+EA37</f>
        <v>5771</v>
      </c>
      <c r="BB69" s="42">
        <f ca="1">EA10+EA17+EA24+EA31+EA38</f>
        <v>133524</v>
      </c>
      <c r="BC69" s="33">
        <f ca="1">EA11+EA18+EA25+EA32+EA39</f>
        <v>767216</v>
      </c>
      <c r="BD69" s="33">
        <f ca="1">SUM(AY69:BC69)</f>
        <v>1072302</v>
      </c>
    </row>
    <row r="70" spans="2:56" ht="20.100000000000001" customHeight="1" x14ac:dyDescent="0.2">
      <c r="B70" s="102" t="s">
        <v>25</v>
      </c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AY70" s="35">
        <f ca="1">AY69/$BD$69</f>
        <v>0.12875010957733923</v>
      </c>
      <c r="AZ70" s="35">
        <f ca="1">AZ69/$BD$69</f>
        <v>2.5862117202056882E-2</v>
      </c>
      <c r="BA70" s="35">
        <f ca="1">BA69/$BD$69</f>
        <v>5.3818793586135252E-3</v>
      </c>
      <c r="BB70" s="35">
        <f ca="1">BB69/$BD$69</f>
        <v>0.12452089057000733</v>
      </c>
      <c r="BC70" s="35">
        <f ca="1">BC69/$BD$69</f>
        <v>0.71548500329198306</v>
      </c>
    </row>
  </sheetData>
  <conditionalFormatting sqref="D35:AA40">
    <cfRule type="expression" dxfId="271" priority="545">
      <formula>AND(D35&lt;C35,D21&gt;C21)</formula>
    </cfRule>
    <cfRule type="expression" dxfId="270" priority="546">
      <formula>AND(D35&gt;C35,D21&lt;C21)</formula>
    </cfRule>
  </conditionalFormatting>
  <conditionalFormatting sqref="AA35:AH40">
    <cfRule type="expression" dxfId="269" priority="2654">
      <formula>AND(AA35&lt;T35,AA21&gt;T21)</formula>
    </cfRule>
    <cfRule type="expression" dxfId="268" priority="2655">
      <formula>AND(AA35&gt;T35,AA21&lt;T21)</formula>
    </cfRule>
  </conditionalFormatting>
  <conditionalFormatting sqref="AB35:AB40">
    <cfRule type="expression" dxfId="267" priority="2652">
      <formula>AND(AB35&lt;Z35,AB21&gt;Z21)</formula>
    </cfRule>
    <cfRule type="expression" dxfId="266" priority="2653">
      <formula>AND(AB35&gt;Z35,AB21&lt;Z21)</formula>
    </cfRule>
  </conditionalFormatting>
  <conditionalFormatting sqref="AC35:AC40">
    <cfRule type="expression" dxfId="265" priority="2648">
      <formula>AND(AC35&lt;Z35,AC21&gt;Z21)</formula>
    </cfRule>
    <cfRule type="expression" dxfId="264" priority="2649">
      <formula>AND(AC35&gt;Z35,AC21&lt;Z21)</formula>
    </cfRule>
  </conditionalFormatting>
  <conditionalFormatting sqref="AD35:AD40">
    <cfRule type="expression" dxfId="263" priority="2644">
      <formula>AND(AD35&lt;Z35,AD21&gt;Z21)</formula>
    </cfRule>
    <cfRule type="expression" dxfId="262" priority="2645">
      <formula>AND(AD35&gt;Z35,AD21&lt;Z21)</formula>
    </cfRule>
  </conditionalFormatting>
  <conditionalFormatting sqref="AE35:AE40">
    <cfRule type="expression" dxfId="261" priority="2640">
      <formula>AND(AE35&lt;Z35,AE21&gt;Z21)</formula>
    </cfRule>
    <cfRule type="expression" dxfId="260" priority="2641">
      <formula>AND(AE35&gt;Z35,AE21&lt;Z21)</formula>
    </cfRule>
  </conditionalFormatting>
  <conditionalFormatting sqref="AF35:AG40">
    <cfRule type="expression" dxfId="259" priority="1379">
      <formula>AND(AF35&lt;Z35,AF21&gt;Z21)</formula>
    </cfRule>
    <cfRule type="expression" dxfId="258" priority="1380">
      <formula>AND(AF35&gt;Z35,AF21&lt;Z21)</formula>
    </cfRule>
  </conditionalFormatting>
  <conditionalFormatting sqref="AH35:AI40">
    <cfRule type="expression" dxfId="257" priority="5004">
      <formula>AND(AH35&lt;Z35,AH21&gt;Z21)</formula>
    </cfRule>
    <cfRule type="expression" dxfId="256" priority="5005">
      <formula>AND(AH35&gt;Z35,AH21&lt;Z21)</formula>
    </cfRule>
  </conditionalFormatting>
  <conditionalFormatting sqref="AI35:AJ40">
    <cfRule type="expression" dxfId="255" priority="5016">
      <formula>AND(AI35&lt;Z35,AI21&gt;Z21)</formula>
    </cfRule>
    <cfRule type="expression" dxfId="254" priority="5017">
      <formula>AND(AI35&gt;Z35,AI21&lt;Z21)</formula>
    </cfRule>
  </conditionalFormatting>
  <conditionalFormatting sqref="AJ35:AK40">
    <cfRule type="expression" dxfId="253" priority="5030">
      <formula>AND(AJ35&lt;Z35,AJ21&gt;Z21)</formula>
    </cfRule>
    <cfRule type="expression" dxfId="252" priority="5031">
      <formula>AND(AJ35&gt;Z35,AJ21&lt;Z21)</formula>
    </cfRule>
  </conditionalFormatting>
  <conditionalFormatting sqref="AK35:AM40">
    <cfRule type="expression" dxfId="251" priority="5046">
      <formula>AND(AK35&lt;Z35,AK21&gt;Z21)</formula>
    </cfRule>
    <cfRule type="expression" dxfId="250" priority="5047">
      <formula>AND(AK35&gt;Z35,AK21&lt;Z21)</formula>
    </cfRule>
  </conditionalFormatting>
  <conditionalFormatting sqref="AL35:AN40">
    <cfRule type="expression" dxfId="249" priority="4986">
      <formula>AND(AL35&lt;Z35,AL21&gt;Z21)</formula>
    </cfRule>
    <cfRule type="expression" dxfId="248" priority="4987">
      <formula>AND(AL35&gt;Z35,AL21&lt;Z21)</formula>
    </cfRule>
  </conditionalFormatting>
  <conditionalFormatting sqref="AM42">
    <cfRule type="colorScale" priority="2498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M43">
    <cfRule type="colorScale" priority="2498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M44">
    <cfRule type="colorScale" priority="2498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M45">
    <cfRule type="colorScale" priority="2498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M46">
    <cfRule type="colorScale" priority="2498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M47">
    <cfRule type="colorScale" priority="2499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M49">
    <cfRule type="colorScale" priority="2499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M50">
    <cfRule type="colorScale" priority="24992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M51">
    <cfRule type="colorScale" priority="2499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M52">
    <cfRule type="colorScale" priority="2499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M53">
    <cfRule type="colorScale" priority="2499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M54">
    <cfRule type="colorScale" priority="2499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M35:AO40">
    <cfRule type="expression" dxfId="247" priority="20792">
      <formula>AND(AM35&gt;T35,AM21&lt;T21)</formula>
    </cfRule>
  </conditionalFormatting>
  <conditionalFormatting sqref="AM35:AX40">
    <cfRule type="expression" dxfId="246" priority="20774">
      <formula>AND(AM35&lt;T35,AM21&gt;T21)</formula>
    </cfRule>
  </conditionalFormatting>
  <conditionalFormatting sqref="AN42">
    <cfRule type="colorScale" priority="2499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N43">
    <cfRule type="colorScale" priority="24998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N44">
    <cfRule type="colorScale" priority="2499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N45">
    <cfRule type="colorScale" priority="2500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N46">
    <cfRule type="colorScale" priority="2500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N47">
    <cfRule type="colorScale" priority="2500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N49">
    <cfRule type="colorScale" priority="2500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N50">
    <cfRule type="colorScale" priority="25004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N51">
    <cfRule type="colorScale" priority="2500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N52">
    <cfRule type="colorScale" priority="2500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N53">
    <cfRule type="colorScale" priority="2500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N54">
    <cfRule type="colorScale" priority="2500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N35:AO40">
    <cfRule type="expression" dxfId="245" priority="8356">
      <formula>AND(AN35&lt;AA35,AN21&gt;AA21)</formula>
    </cfRule>
    <cfRule type="expression" dxfId="244" priority="8357">
      <formula>AND(AN35&gt;AA35,AN21&lt;AA21)</formula>
    </cfRule>
  </conditionalFormatting>
  <conditionalFormatting sqref="AO42">
    <cfRule type="colorScale" priority="2500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O43">
    <cfRule type="colorScale" priority="25010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O44">
    <cfRule type="colorScale" priority="2501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O45">
    <cfRule type="colorScale" priority="2501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O46">
    <cfRule type="colorScale" priority="2501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O47">
    <cfRule type="colorScale" priority="2501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O49">
    <cfRule type="colorScale" priority="2501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O50">
    <cfRule type="colorScale" priority="25016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O51">
    <cfRule type="colorScale" priority="2501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O52">
    <cfRule type="colorScale" priority="2501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O53">
    <cfRule type="colorScale" priority="2501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O54">
    <cfRule type="colorScale" priority="2502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O35:AP40">
    <cfRule type="expression" dxfId="243" priority="8384">
      <formula>AND(AO35&lt;AA35,AO21&gt;AA21)</formula>
    </cfRule>
    <cfRule type="expression" dxfId="242" priority="8385">
      <formula>AND(AO35&gt;AA35,AO21&lt;AA21)</formula>
    </cfRule>
  </conditionalFormatting>
  <conditionalFormatting sqref="AP42">
    <cfRule type="colorScale" priority="2502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P43">
    <cfRule type="colorScale" priority="25022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P44">
    <cfRule type="colorScale" priority="2502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P45">
    <cfRule type="colorScale" priority="2502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P46">
    <cfRule type="colorScale" priority="2502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P47">
    <cfRule type="colorScale" priority="2502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P49">
    <cfRule type="colorScale" priority="2502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P50">
    <cfRule type="colorScale" priority="2502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P51">
    <cfRule type="colorScale" priority="2502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P52">
    <cfRule type="colorScale" priority="2503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P53">
    <cfRule type="colorScale" priority="2503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P54">
    <cfRule type="colorScale" priority="2503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P35:AQ40">
    <cfRule type="expression" dxfId="241" priority="8410">
      <formula>AND(AP35&lt;AA35,AP21&gt;AA21)</formula>
    </cfRule>
    <cfRule type="expression" dxfId="240" priority="8411">
      <formula>AND(AP35&gt;AA35,AP21&lt;AA21)</formula>
    </cfRule>
  </conditionalFormatting>
  <conditionalFormatting sqref="AP35:AX40 BE35:BE39">
    <cfRule type="expression" dxfId="239" priority="22672">
      <formula>AND(AP35&gt;W35,AP21&lt;W21)</formula>
    </cfRule>
  </conditionalFormatting>
  <conditionalFormatting sqref="AQ42">
    <cfRule type="colorScale" priority="2503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Q43">
    <cfRule type="colorScale" priority="25034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Q44">
    <cfRule type="colorScale" priority="2503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Q45">
    <cfRule type="colorScale" priority="2503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Q46">
    <cfRule type="colorScale" priority="2503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Q47">
    <cfRule type="colorScale" priority="2503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Q49">
    <cfRule type="colorScale" priority="2503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Q50">
    <cfRule type="colorScale" priority="25040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Q51">
    <cfRule type="colorScale" priority="2504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Q52">
    <cfRule type="colorScale" priority="2504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Q53">
    <cfRule type="colorScale" priority="2504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Q54">
    <cfRule type="colorScale" priority="2504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Q35:AX40">
    <cfRule type="expression" dxfId="238" priority="8438">
      <formula>AND(AQ35&lt;AA35,AQ21&gt;AA21)</formula>
    </cfRule>
    <cfRule type="expression" dxfId="237" priority="8439">
      <formula>AND(AQ35&gt;AA35,AQ21&lt;AA21)</formula>
    </cfRule>
  </conditionalFormatting>
  <conditionalFormatting sqref="AR35:AX40">
    <cfRule type="expression" dxfId="236" priority="8334">
      <formula>AND(AR35&lt;AA35,AR21&gt;AA21)</formula>
    </cfRule>
    <cfRule type="expression" dxfId="235" priority="8335">
      <formula>AND(AR35&gt;AA35,AR21&lt;AA21)</formula>
    </cfRule>
  </conditionalFormatting>
  <conditionalFormatting sqref="AR42:AX42">
    <cfRule type="colorScale" priority="2504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R43:AX43">
    <cfRule type="colorScale" priority="2504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R44:AX44">
    <cfRule type="colorScale" priority="2504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R45:AX45">
    <cfRule type="colorScale" priority="2504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R46:AX46">
    <cfRule type="colorScale" priority="2504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R47:AX47">
    <cfRule type="colorScale" priority="2505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R49:AX49">
    <cfRule type="colorScale" priority="2505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R50:AX50">
    <cfRule type="colorScale" priority="25052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R51:AX51">
    <cfRule type="colorScale" priority="2505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R52:AX52">
    <cfRule type="colorScale" priority="2505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R53:AX53">
    <cfRule type="colorScale" priority="2505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R54:AX54">
    <cfRule type="colorScale" priority="2505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S42">
    <cfRule type="colorScale" priority="2505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S43">
    <cfRule type="colorScale" priority="25058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S44">
    <cfRule type="colorScale" priority="2505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S45">
    <cfRule type="colorScale" priority="2506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S46">
    <cfRule type="colorScale" priority="2506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S47">
    <cfRule type="colorScale" priority="2506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S49">
    <cfRule type="colorScale" priority="2506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S50">
    <cfRule type="colorScale" priority="25064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S51">
    <cfRule type="colorScale" priority="2506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S52">
    <cfRule type="colorScale" priority="2506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S53">
    <cfRule type="colorScale" priority="2506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S54">
    <cfRule type="colorScale" priority="2506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S42:AX42">
    <cfRule type="colorScale" priority="2506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S43:AX43">
    <cfRule type="colorScale" priority="25070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S44:AX44">
    <cfRule type="colorScale" priority="2507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S45:AX45">
    <cfRule type="colorScale" priority="2507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S46:AX46">
    <cfRule type="colorScale" priority="2507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S47:AX47">
    <cfRule type="colorScale" priority="2507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S49:AX49">
    <cfRule type="colorScale" priority="2507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S50:AX50">
    <cfRule type="colorScale" priority="25076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S51:AX51">
    <cfRule type="colorScale" priority="2507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S52:AX52">
    <cfRule type="colorScale" priority="2507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S53:AX53">
    <cfRule type="colorScale" priority="2507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S54:AX54">
    <cfRule type="colorScale" priority="2508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S35:BD39 BF35:BJ39 AS40:BJ40 BL40:DZ40">
    <cfRule type="expression" dxfId="234" priority="22669">
      <formula>AND(AS35&gt;T35,AS21&lt;T21)</formula>
    </cfRule>
  </conditionalFormatting>
  <conditionalFormatting sqref="AT42">
    <cfRule type="colorScale" priority="2508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T43">
    <cfRule type="colorScale" priority="25082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T44">
    <cfRule type="colorScale" priority="2508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T45">
    <cfRule type="colorScale" priority="2508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T46">
    <cfRule type="colorScale" priority="2508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T47">
    <cfRule type="colorScale" priority="2508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T49">
    <cfRule type="colorScale" priority="2508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T50">
    <cfRule type="colorScale" priority="2508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T51">
    <cfRule type="colorScale" priority="2508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T52">
    <cfRule type="colorScale" priority="2509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T53">
    <cfRule type="colorScale" priority="2509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T54">
    <cfRule type="colorScale" priority="2509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U42">
    <cfRule type="colorScale" priority="2509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U43">
    <cfRule type="colorScale" priority="25094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U44">
    <cfRule type="colorScale" priority="2509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U45">
    <cfRule type="colorScale" priority="2509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U46">
    <cfRule type="colorScale" priority="2509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U47">
    <cfRule type="colorScale" priority="2509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U49">
    <cfRule type="colorScale" priority="2509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U50">
    <cfRule type="colorScale" priority="25100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U51">
    <cfRule type="colorScale" priority="2510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U52">
    <cfRule type="colorScale" priority="2510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U53">
    <cfRule type="colorScale" priority="2510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U54">
    <cfRule type="colorScale" priority="2510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V42">
    <cfRule type="colorScale" priority="2510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V43">
    <cfRule type="colorScale" priority="2510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V44">
    <cfRule type="colorScale" priority="2510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V45">
    <cfRule type="colorScale" priority="2510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V46">
    <cfRule type="colorScale" priority="2510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V47">
    <cfRule type="colorScale" priority="2511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V49">
    <cfRule type="colorScale" priority="2511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V50">
    <cfRule type="colorScale" priority="25112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V51">
    <cfRule type="colorScale" priority="2511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V52">
    <cfRule type="colorScale" priority="2511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V53">
    <cfRule type="colorScale" priority="2511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V54">
    <cfRule type="colorScale" priority="2511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W42">
    <cfRule type="colorScale" priority="2511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W43">
    <cfRule type="colorScale" priority="25118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W44">
    <cfRule type="colorScale" priority="2511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W45">
    <cfRule type="colorScale" priority="2512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W46">
    <cfRule type="colorScale" priority="2512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W47">
    <cfRule type="colorScale" priority="2512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W49">
    <cfRule type="colorScale" priority="2512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W50">
    <cfRule type="colorScale" priority="25124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W51">
    <cfRule type="colorScale" priority="2512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W52">
    <cfRule type="colorScale" priority="2512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W53">
    <cfRule type="colorScale" priority="2512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W54">
    <cfRule type="colorScale" priority="2512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X42">
    <cfRule type="colorScale" priority="2512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X43">
    <cfRule type="colorScale" priority="25130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X44">
    <cfRule type="colorScale" priority="2513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X45">
    <cfRule type="colorScale" priority="2513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X46">
    <cfRule type="colorScale" priority="2513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X47">
    <cfRule type="colorScale" priority="2513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X49">
    <cfRule type="colorScale" priority="2513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X50">
    <cfRule type="colorScale" priority="25136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X51">
    <cfRule type="colorScale" priority="2513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X52">
    <cfRule type="colorScale" priority="2513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X53">
    <cfRule type="colorScale" priority="2513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X54">
    <cfRule type="colorScale" priority="2514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Y42">
    <cfRule type="colorScale" priority="2514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Y43">
    <cfRule type="colorScale" priority="25142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Y44">
    <cfRule type="colorScale" priority="2514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Y45">
    <cfRule type="colorScale" priority="2514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Y46">
    <cfRule type="colorScale" priority="2514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Y47">
    <cfRule type="colorScale" priority="2514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Y49">
    <cfRule type="colorScale" priority="2514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Y50">
    <cfRule type="colorScale" priority="2514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Y51">
    <cfRule type="colorScale" priority="2514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Y52">
    <cfRule type="colorScale" priority="2515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Y53">
    <cfRule type="colorScale" priority="2515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Y54">
    <cfRule type="colorScale" priority="2515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Y42:BD42">
    <cfRule type="colorScale" priority="2515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  <cfRule type="colorScale" priority="2515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Y43:BD43">
    <cfRule type="colorScale" priority="25155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  <cfRule type="colorScale" priority="2515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Y44:BD44">
    <cfRule type="colorScale" priority="2515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  <cfRule type="colorScale" priority="2515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Y45:BD45">
    <cfRule type="colorScale" priority="2515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  <cfRule type="colorScale" priority="2516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Y46:BD46">
    <cfRule type="colorScale" priority="2516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  <cfRule type="colorScale" priority="25162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Y47:BD47">
    <cfRule type="colorScale" priority="25163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  <cfRule type="colorScale" priority="2516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Y49:BD49">
    <cfRule type="colorScale" priority="2516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  <cfRule type="colorScale" priority="2516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Y50:BD50">
    <cfRule type="colorScale" priority="25167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  <cfRule type="colorScale" priority="2516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Y51:BD51">
    <cfRule type="colorScale" priority="2516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  <cfRule type="colorScale" priority="2517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Y52:BD52">
    <cfRule type="colorScale" priority="2517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  <cfRule type="colorScale" priority="2517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Y53:BD53">
    <cfRule type="colorScale" priority="2517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  <cfRule type="colorScale" priority="2517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Y54:BD54">
    <cfRule type="colorScale" priority="2517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  <cfRule type="colorScale" priority="2517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Z42">
    <cfRule type="colorScale" priority="2517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Z43">
    <cfRule type="colorScale" priority="25178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Z44">
    <cfRule type="colorScale" priority="2517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Z45">
    <cfRule type="colorScale" priority="2518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Z46">
    <cfRule type="colorScale" priority="2518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Z47">
    <cfRule type="colorScale" priority="2518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Z49">
    <cfRule type="colorScale" priority="2518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Z50">
    <cfRule type="colorScale" priority="25184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Z51">
    <cfRule type="colorScale" priority="2518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Z52">
    <cfRule type="colorScale" priority="2518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Z53">
    <cfRule type="colorScale" priority="2518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Z54">
    <cfRule type="colorScale" priority="2518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A42">
    <cfRule type="colorScale" priority="2518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A43">
    <cfRule type="colorScale" priority="25190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A44">
    <cfRule type="colorScale" priority="2519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A45">
    <cfRule type="colorScale" priority="2519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A46">
    <cfRule type="colorScale" priority="2519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A47">
    <cfRule type="colorScale" priority="2519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A49">
    <cfRule type="colorScale" priority="2519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A50">
    <cfRule type="colorScale" priority="25196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A51">
    <cfRule type="colorScale" priority="2519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A52">
    <cfRule type="colorScale" priority="2519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A53">
    <cfRule type="colorScale" priority="2519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A54">
    <cfRule type="colorScale" priority="2520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B42">
    <cfRule type="colorScale" priority="2520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B43">
    <cfRule type="colorScale" priority="25202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B44">
    <cfRule type="colorScale" priority="2520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B45">
    <cfRule type="colorScale" priority="2520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B46">
    <cfRule type="colorScale" priority="2520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B47">
    <cfRule type="colorScale" priority="2520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B49">
    <cfRule type="colorScale" priority="2520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B50">
    <cfRule type="colorScale" priority="2520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B51">
    <cfRule type="colorScale" priority="2520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B52">
    <cfRule type="colorScale" priority="2521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B53">
    <cfRule type="colorScale" priority="2521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B54">
    <cfRule type="colorScale" priority="2521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C42">
    <cfRule type="colorScale" priority="2521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C43">
    <cfRule type="colorScale" priority="25214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C44">
    <cfRule type="colorScale" priority="2521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C45">
    <cfRule type="colorScale" priority="2521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C46">
    <cfRule type="colorScale" priority="2521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C47">
    <cfRule type="colorScale" priority="2521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C49">
    <cfRule type="colorScale" priority="2521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C50">
    <cfRule type="colorScale" priority="25220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C51">
    <cfRule type="colorScale" priority="2522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C52">
    <cfRule type="colorScale" priority="2522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C53">
    <cfRule type="colorScale" priority="2522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C54">
    <cfRule type="colorScale" priority="2522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D42">
    <cfRule type="colorScale" priority="2522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D43">
    <cfRule type="colorScale" priority="2522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D44">
    <cfRule type="colorScale" priority="2522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D45">
    <cfRule type="colorScale" priority="2522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D46">
    <cfRule type="colorScale" priority="2522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D47">
    <cfRule type="colorScale" priority="2523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D49">
    <cfRule type="colorScale" priority="2523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D50">
    <cfRule type="colorScale" priority="25232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D51">
    <cfRule type="colorScale" priority="2523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D52">
    <cfRule type="colorScale" priority="2523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D53">
    <cfRule type="colorScale" priority="2523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D54">
    <cfRule type="colorScale" priority="2523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E35:BE39">
    <cfRule type="expression" dxfId="233" priority="22660">
      <formula>AND(BE35&lt;AL35,BE21&gt;AL21)</formula>
    </cfRule>
  </conditionalFormatting>
  <conditionalFormatting sqref="BE42:BJ42 U42:AX42">
    <cfRule type="colorScale" priority="2523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E43:BJ43 U43:AX43">
    <cfRule type="colorScale" priority="25239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E44:BJ44 U44:AX44">
    <cfRule type="colorScale" priority="2524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E45:BJ45 U45:AX45">
    <cfRule type="colorScale" priority="2524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E46:BJ46 U46:AX46">
    <cfRule type="colorScale" priority="2524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E47:BJ47 U47:AX47">
    <cfRule type="colorScale" priority="2524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E49:BJ49 U49:AX49">
    <cfRule type="colorScale" priority="2524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E50:BJ50 U50:AX50">
    <cfRule type="colorScale" priority="2525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E51:BJ51 U51:AX51">
    <cfRule type="colorScale" priority="2525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E52:BJ52 U52:AX52">
    <cfRule type="colorScale" priority="2525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E53:BJ53 U53:AX53">
    <cfRule type="colorScale" priority="2525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E54:BJ54 U54:AX54">
    <cfRule type="colorScale" priority="25259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K35:BK40">
    <cfRule type="expression" dxfId="232" priority="22698">
      <formula>AND(BK35&lt;AL35,BK21&gt;AL21)</formula>
    </cfRule>
    <cfRule type="expression" dxfId="231" priority="22699">
      <formula>AND(BK35&gt;AL35,BK21&lt;AL21)</formula>
    </cfRule>
  </conditionalFormatting>
  <conditionalFormatting sqref="BK42:BO42">
    <cfRule type="colorScale" priority="2526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K43:BO43">
    <cfRule type="colorScale" priority="25262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K44:BO44">
    <cfRule type="colorScale" priority="2526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K45:BO45">
    <cfRule type="colorScale" priority="2526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K46:BO46">
    <cfRule type="colorScale" priority="2526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K47:BO47">
    <cfRule type="colorScale" priority="2526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K49:BO49">
    <cfRule type="colorScale" priority="2526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K50:BO50">
    <cfRule type="colorScale" priority="2526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K51:BO51">
    <cfRule type="colorScale" priority="2526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K52:BO52">
    <cfRule type="colorScale" priority="2527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K53:BO53">
    <cfRule type="colorScale" priority="2527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K54:BO54">
    <cfRule type="colorScale" priority="2527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L35:BL39 CP40">
    <cfRule type="expression" dxfId="230" priority="12699">
      <formula>AND(BL35&lt;AL35,BL21&gt;AL21)</formula>
    </cfRule>
    <cfRule type="expression" dxfId="229" priority="12700">
      <formula>AND(BL35&gt;AL35,BL21&lt;AL21)</formula>
    </cfRule>
  </conditionalFormatting>
  <conditionalFormatting sqref="BL40:DZ40 AS35:BD39 AS40:BJ40 BF35:BJ39">
    <cfRule type="expression" dxfId="228" priority="22666">
      <formula>AND(AS35&lt;T35,AS21&gt;T21)</formula>
    </cfRule>
  </conditionalFormatting>
  <conditionalFormatting sqref="BM35:BM39">
    <cfRule type="expression" dxfId="227" priority="22703">
      <formula>AND(BM35&gt;AL35,BM21&lt;AL21)</formula>
    </cfRule>
    <cfRule type="expression" dxfId="226" priority="22704">
      <formula>AND(BM35&lt;AL35,BM21&gt;AL21)</formula>
    </cfRule>
  </conditionalFormatting>
  <conditionalFormatting sqref="BN35:BN39">
    <cfRule type="expression" dxfId="225" priority="22705">
      <formula>AND(BN35&lt;AL35,BN21&gt;AL21)</formula>
    </cfRule>
    <cfRule type="expression" dxfId="224" priority="22706">
      <formula>AND(BN35&gt;AL35,BN21&lt;AL21)</formula>
    </cfRule>
  </conditionalFormatting>
  <conditionalFormatting sqref="BO35:BU39">
    <cfRule type="expression" dxfId="223" priority="19755">
      <formula>AND(BO35&lt;AL35,BO21&gt;AL21)</formula>
    </cfRule>
    <cfRule type="expression" dxfId="222" priority="19756">
      <formula>AND(BO35&gt;AL35,BO21&lt;AL21)</formula>
    </cfRule>
  </conditionalFormatting>
  <conditionalFormatting sqref="BP42">
    <cfRule type="colorScale" priority="2527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P43">
    <cfRule type="colorScale" priority="25274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P44">
    <cfRule type="colorScale" priority="2527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P45">
    <cfRule type="colorScale" priority="2527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P46">
    <cfRule type="colorScale" priority="2527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P47">
    <cfRule type="colorScale" priority="2527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P49">
    <cfRule type="colorScale" priority="2527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P50">
    <cfRule type="colorScale" priority="25280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P51">
    <cfRule type="colorScale" priority="2528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P52">
    <cfRule type="colorScale" priority="2528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P53">
    <cfRule type="colorScale" priority="2528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P54">
    <cfRule type="colorScale" priority="2528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Q42">
    <cfRule type="colorScale" priority="2528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Q43">
    <cfRule type="colorScale" priority="2528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Q44">
    <cfRule type="colorScale" priority="2528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Q45">
    <cfRule type="colorScale" priority="2528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Q46">
    <cfRule type="colorScale" priority="2528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Q47">
    <cfRule type="colorScale" priority="2529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Q49">
    <cfRule type="colorScale" priority="2529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Q50">
    <cfRule type="colorScale" priority="25292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Q51">
    <cfRule type="colorScale" priority="2529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Q52">
    <cfRule type="colorScale" priority="2529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Q53">
    <cfRule type="colorScale" priority="2529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Q54">
    <cfRule type="colorScale" priority="2529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R42">
    <cfRule type="colorScale" priority="2529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R43">
    <cfRule type="colorScale" priority="25298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R44">
    <cfRule type="colorScale" priority="2529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R45">
    <cfRule type="colorScale" priority="2530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R46">
    <cfRule type="colorScale" priority="2530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R47">
    <cfRule type="colorScale" priority="2530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R49">
    <cfRule type="colorScale" priority="2530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R50">
    <cfRule type="colorScale" priority="25304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R51">
    <cfRule type="colorScale" priority="2530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R52">
    <cfRule type="colorScale" priority="2530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R53">
    <cfRule type="colorScale" priority="2530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R54">
    <cfRule type="colorScale" priority="2530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S42">
    <cfRule type="colorScale" priority="2530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S43">
    <cfRule type="colorScale" priority="25310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S44">
    <cfRule type="colorScale" priority="2531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S45">
    <cfRule type="colorScale" priority="2531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S46">
    <cfRule type="colorScale" priority="2531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S47">
    <cfRule type="colorScale" priority="2531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S49">
    <cfRule type="colorScale" priority="2531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S50">
    <cfRule type="colorScale" priority="25316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S51">
    <cfRule type="colorScale" priority="2531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S52">
    <cfRule type="colorScale" priority="2531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S53">
    <cfRule type="colorScale" priority="2531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S54">
    <cfRule type="colorScale" priority="2532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T42:BV42">
    <cfRule type="colorScale" priority="2532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T43:BV43">
    <cfRule type="colorScale" priority="25322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T44:BV44">
    <cfRule type="colorScale" priority="2532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T45:BV45">
    <cfRule type="colorScale" priority="2532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T46:BV46">
    <cfRule type="colorScale" priority="2532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T47:BV47">
    <cfRule type="colorScale" priority="2532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T49:BV49">
    <cfRule type="colorScale" priority="2532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T50:BV50">
    <cfRule type="colorScale" priority="2532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T51:BV51">
    <cfRule type="colorScale" priority="2532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T52:BV52">
    <cfRule type="colorScale" priority="2533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T53:BV53">
    <cfRule type="colorScale" priority="2533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T54:BV54">
    <cfRule type="colorScale" priority="2533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V35:BY39">
    <cfRule type="expression" dxfId="221" priority="211">
      <formula>AND(BV35&lt;AQ35,BV21&gt;AQ21)</formula>
    </cfRule>
    <cfRule type="expression" dxfId="220" priority="212">
      <formula>AND(BV35&gt;AQ35,BV21&lt;AQ21)</formula>
    </cfRule>
  </conditionalFormatting>
  <conditionalFormatting sqref="BW42">
    <cfRule type="colorScale" priority="2533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W43">
    <cfRule type="colorScale" priority="25334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W44">
    <cfRule type="colorScale" priority="2533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W45">
    <cfRule type="colorScale" priority="2533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W46">
    <cfRule type="colorScale" priority="2533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W47">
    <cfRule type="colorScale" priority="2533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W49">
    <cfRule type="colorScale" priority="2533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W50">
    <cfRule type="colorScale" priority="25340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W51">
    <cfRule type="colorScale" priority="2534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W52">
    <cfRule type="colorScale" priority="2534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W53">
    <cfRule type="colorScale" priority="2534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W54">
    <cfRule type="colorScale" priority="2534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X42">
    <cfRule type="colorScale" priority="2534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X43">
    <cfRule type="colorScale" priority="2534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X44">
    <cfRule type="colorScale" priority="2534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X45">
    <cfRule type="colorScale" priority="2534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X46">
    <cfRule type="colorScale" priority="2534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X47">
    <cfRule type="colorScale" priority="2535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X49">
    <cfRule type="colorScale" priority="2535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X50">
    <cfRule type="colorScale" priority="25352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X51">
    <cfRule type="colorScale" priority="2535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X52">
    <cfRule type="colorScale" priority="2535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X53">
    <cfRule type="colorScale" priority="2535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X54">
    <cfRule type="colorScale" priority="2535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Y42:CE42">
    <cfRule type="colorScale" priority="2535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Y43:CE43">
    <cfRule type="colorScale" priority="25358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Y44:CE44">
    <cfRule type="colorScale" priority="2535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Y45:CE45">
    <cfRule type="colorScale" priority="2536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Y46:CE46">
    <cfRule type="colorScale" priority="2536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Y47:CE47">
    <cfRule type="colorScale" priority="2536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Y49:CE49">
    <cfRule type="colorScale" priority="2536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Y50:CE50">
    <cfRule type="colorScale" priority="25364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Y51:CE51">
    <cfRule type="colorScale" priority="2536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Y52:CE52">
    <cfRule type="colorScale" priority="2536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Y53:CE53">
    <cfRule type="colorScale" priority="2536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Y54:CE54">
    <cfRule type="colorScale" priority="2536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Z35:BZ39">
    <cfRule type="expression" dxfId="219" priority="14676">
      <formula>AND(BZ35&lt;AT35,BZ21&gt;AT21)</formula>
    </cfRule>
    <cfRule type="expression" dxfId="218" priority="14677">
      <formula>AND(BZ35&gt;AT35,BZ21&lt;AT21)</formula>
    </cfRule>
  </conditionalFormatting>
  <conditionalFormatting sqref="CA35:CA39">
    <cfRule type="expression" dxfId="217" priority="14648">
      <formula>AND(CA35&lt;AT35,CA21&gt;AT21)</formula>
    </cfRule>
    <cfRule type="expression" dxfId="216" priority="14649">
      <formula>AND(CA35&gt;AT35,CA21&lt;AT21)</formula>
    </cfRule>
  </conditionalFormatting>
  <conditionalFormatting sqref="CB35:CB39">
    <cfRule type="expression" dxfId="215" priority="14620">
      <formula>AND(CB35&lt;AT35,CB21&gt;AT21)</formula>
    </cfRule>
    <cfRule type="expression" dxfId="214" priority="14621">
      <formula>AND(CB35&gt;AT35,CB21&lt;AT21)</formula>
    </cfRule>
  </conditionalFormatting>
  <conditionalFormatting sqref="CC35:CC39">
    <cfRule type="expression" dxfId="213" priority="14594">
      <formula>AND(CC35&lt;AT35,CC21&gt;AT21)</formula>
    </cfRule>
    <cfRule type="expression" dxfId="212" priority="14595">
      <formula>AND(CC35&gt;AT35,CC21&lt;AT21)</formula>
    </cfRule>
  </conditionalFormatting>
  <conditionalFormatting sqref="CD35:CD39">
    <cfRule type="expression" dxfId="211" priority="14570">
      <formula>AND(CD35&lt;AT35,CD21&gt;AT21)</formula>
    </cfRule>
    <cfRule type="expression" dxfId="210" priority="14571">
      <formula>AND(CD35&gt;AT35,CD21&lt;AT21)</formula>
    </cfRule>
  </conditionalFormatting>
  <conditionalFormatting sqref="CE35:CF39">
    <cfRule type="expression" dxfId="209" priority="14548">
      <formula>AND(CE35&lt;AT35,CE21&gt;AT21)</formula>
    </cfRule>
    <cfRule type="expression" dxfId="208" priority="14549">
      <formula>AND(CE35&gt;AT35,CE21&lt;AT21)</formula>
    </cfRule>
  </conditionalFormatting>
  <conditionalFormatting sqref="CF42:CQ42">
    <cfRule type="colorScale" priority="2536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F43:CQ43">
    <cfRule type="colorScale" priority="25370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F44:CQ44">
    <cfRule type="colorScale" priority="2537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F45:CQ45">
    <cfRule type="colorScale" priority="2537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F46:CQ46">
    <cfRule type="colorScale" priority="2537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F47:CQ47">
    <cfRule type="colorScale" priority="2537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F49:CQ49">
    <cfRule type="colorScale" priority="2537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F50:CQ50">
    <cfRule type="colorScale" priority="25376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F51:CQ51">
    <cfRule type="colorScale" priority="2537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F52:CQ52">
    <cfRule type="colorScale" priority="2537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F53:CQ53">
    <cfRule type="colorScale" priority="2537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F54:CQ54">
    <cfRule type="colorScale" priority="2538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G35:CG39">
    <cfRule type="expression" dxfId="207" priority="15214">
      <formula>AND(CG35&lt;AU35,CG21&gt;AU21)</formula>
    </cfRule>
    <cfRule type="expression" dxfId="206" priority="15215">
      <formula>AND(CG35&gt;AU35,CG21&lt;AU21)</formula>
    </cfRule>
  </conditionalFormatting>
  <conditionalFormatting sqref="CH35:CI39">
    <cfRule type="expression" dxfId="205" priority="15192">
      <formula>AND(CH35&lt;AU35,CH21&gt;AU21)</formula>
    </cfRule>
    <cfRule type="expression" dxfId="204" priority="15193">
      <formula>AND(CH35&gt;AU35,CH21&lt;AU21)</formula>
    </cfRule>
  </conditionalFormatting>
  <conditionalFormatting sqref="CJ35:CJ39">
    <cfRule type="expression" dxfId="203" priority="22214">
      <formula>AND(CJ35&lt;AV35,CJ21&gt;AV21)</formula>
    </cfRule>
    <cfRule type="expression" dxfId="202" priority="22215">
      <formula>AND(CJ35&gt;AV35,CJ21&lt;AV21)</formula>
    </cfRule>
  </conditionalFormatting>
  <conditionalFormatting sqref="CK35:CK39">
    <cfRule type="expression" dxfId="201" priority="16376">
      <formula>AND(CK35&lt;AV35,CK21&gt;AV21)</formula>
    </cfRule>
    <cfRule type="expression" dxfId="200" priority="16377">
      <formula>AND(CK35&gt;AV35,CK21&lt;AV21)</formula>
    </cfRule>
  </conditionalFormatting>
  <conditionalFormatting sqref="CL35:CL39">
    <cfRule type="expression" dxfId="199" priority="16348">
      <formula>AND(CL35&lt;AV35,CL21&gt;AV21)</formula>
    </cfRule>
    <cfRule type="expression" dxfId="198" priority="16349">
      <formula>AND(CL35&gt;AV35,CL21&lt;AV21)</formula>
    </cfRule>
  </conditionalFormatting>
  <conditionalFormatting sqref="CM35:CM39">
    <cfRule type="expression" dxfId="197" priority="16322">
      <formula>AND(CM35&lt;AV35,CM21&gt;AV21)</formula>
    </cfRule>
    <cfRule type="expression" dxfId="196" priority="16323">
      <formula>AND(CM35&gt;AV35,CM21&lt;AV21)</formula>
    </cfRule>
  </conditionalFormatting>
  <conditionalFormatting sqref="CN35:DZ39">
    <cfRule type="expression" dxfId="195" priority="16298">
      <formula>AND(CN35&lt;AV35,CN21&gt;AV21)</formula>
    </cfRule>
    <cfRule type="expression" dxfId="194" priority="16299">
      <formula>AND(CN35&gt;AV35,CN21&lt;AV21)</formula>
    </cfRule>
  </conditionalFormatting>
  <conditionalFormatting sqref="CP35:CP39">
    <cfRule type="expression" dxfId="193" priority="20900">
      <formula>AND(CP35&lt;AW35,CP21&gt;AW21)</formula>
    </cfRule>
    <cfRule type="expression" dxfId="192" priority="20901">
      <formula>AND(CP35&gt;AW35,CP21&lt;AW21)</formula>
    </cfRule>
  </conditionalFormatting>
  <conditionalFormatting sqref="CQ35:DZ39">
    <cfRule type="expression" dxfId="191" priority="17118">
      <formula>AND(CQ35&lt;AW35,CQ21&gt;AW21)</formula>
    </cfRule>
    <cfRule type="expression" dxfId="190" priority="17119">
      <formula>AND(CQ35&gt;AW35,CQ21&lt;AW21)</formula>
    </cfRule>
  </conditionalFormatting>
  <conditionalFormatting sqref="CQ40:DZ40">
    <cfRule type="expression" dxfId="189" priority="15">
      <formula>AND(CQ40&lt;BP40,CQ26&gt;BP26)</formula>
    </cfRule>
    <cfRule type="expression" dxfId="188" priority="16">
      <formula>AND(CQ40&gt;BP40,CQ26&lt;BP26)</formula>
    </cfRule>
  </conditionalFormatting>
  <conditionalFormatting sqref="CR42">
    <cfRule type="colorScale" priority="2538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R43">
    <cfRule type="colorScale" priority="25382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R44">
    <cfRule type="colorScale" priority="2538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R45">
    <cfRule type="colorScale" priority="2538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R46">
    <cfRule type="colorScale" priority="2538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R47">
    <cfRule type="colorScale" priority="2538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R49">
    <cfRule type="colorScale" priority="2538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R50">
    <cfRule type="colorScale" priority="2538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R51">
    <cfRule type="colorScale" priority="2538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R52">
    <cfRule type="colorScale" priority="2539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R53">
    <cfRule type="colorScale" priority="2539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R54">
    <cfRule type="colorScale" priority="2539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S42">
    <cfRule type="colorScale" priority="2539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S43">
    <cfRule type="colorScale" priority="25394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S44">
    <cfRule type="colorScale" priority="2539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S45">
    <cfRule type="colorScale" priority="2539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S46">
    <cfRule type="colorScale" priority="2539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S47">
    <cfRule type="colorScale" priority="2539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S49">
    <cfRule type="colorScale" priority="2539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S50">
    <cfRule type="colorScale" priority="25400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S51">
    <cfRule type="colorScale" priority="2540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S52">
    <cfRule type="colorScale" priority="2540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S53">
    <cfRule type="colorScale" priority="2540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S54">
    <cfRule type="colorScale" priority="2540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T42">
    <cfRule type="colorScale" priority="2540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T43">
    <cfRule type="colorScale" priority="2540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T44">
    <cfRule type="colorScale" priority="2540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T45">
    <cfRule type="colorScale" priority="2540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T46">
    <cfRule type="colorScale" priority="2540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T47">
    <cfRule type="colorScale" priority="2541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T49">
    <cfRule type="colorScale" priority="2541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T50">
    <cfRule type="colorScale" priority="25412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T51">
    <cfRule type="colorScale" priority="2541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T52">
    <cfRule type="colorScale" priority="2541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T53">
    <cfRule type="colorScale" priority="2541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T54">
    <cfRule type="colorScale" priority="2541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U42">
    <cfRule type="colorScale" priority="2541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U43">
    <cfRule type="colorScale" priority="25418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U44">
    <cfRule type="colorScale" priority="2541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U45">
    <cfRule type="colorScale" priority="2542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U46">
    <cfRule type="colorScale" priority="2542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U47">
    <cfRule type="colorScale" priority="2542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U49">
    <cfRule type="colorScale" priority="2542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U50">
    <cfRule type="colorScale" priority="25424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U51">
    <cfRule type="colorScale" priority="2542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U52">
    <cfRule type="colorScale" priority="2542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U53">
    <cfRule type="colorScale" priority="2542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U54">
    <cfRule type="colorScale" priority="2542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V42">
    <cfRule type="colorScale" priority="2542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V43">
    <cfRule type="colorScale" priority="25430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V44">
    <cfRule type="colorScale" priority="2543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V45">
    <cfRule type="colorScale" priority="2543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V46">
    <cfRule type="colorScale" priority="2543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V47">
    <cfRule type="colorScale" priority="2543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V49">
    <cfRule type="colorScale" priority="2543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V50">
    <cfRule type="colorScale" priority="25436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V51">
    <cfRule type="colorScale" priority="2543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V52">
    <cfRule type="colorScale" priority="2543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V53">
    <cfRule type="colorScale" priority="2543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V54">
    <cfRule type="colorScale" priority="2544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W42">
    <cfRule type="colorScale" priority="2544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W43">
    <cfRule type="colorScale" priority="25442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W44">
    <cfRule type="colorScale" priority="2544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W45">
    <cfRule type="colorScale" priority="2544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W46">
    <cfRule type="colorScale" priority="2544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W47">
    <cfRule type="colorScale" priority="2544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W49">
    <cfRule type="colorScale" priority="2544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W50">
    <cfRule type="colorScale" priority="2544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W51">
    <cfRule type="colorScale" priority="2544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W52">
    <cfRule type="colorScale" priority="2545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W53">
    <cfRule type="colorScale" priority="2545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W54">
    <cfRule type="colorScale" priority="2545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X42">
    <cfRule type="colorScale" priority="2545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X43">
    <cfRule type="colorScale" priority="25454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X44">
    <cfRule type="colorScale" priority="2545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X45">
    <cfRule type="colorScale" priority="2545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X46">
    <cfRule type="colorScale" priority="2545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X47">
    <cfRule type="colorScale" priority="2545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X49">
    <cfRule type="colorScale" priority="2545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X50">
    <cfRule type="colorScale" priority="25460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X51">
    <cfRule type="colorScale" priority="2546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X52">
    <cfRule type="colorScale" priority="2546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X53">
    <cfRule type="colorScale" priority="2546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X54">
    <cfRule type="colorScale" priority="2546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Y42">
    <cfRule type="colorScale" priority="25465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Y43">
    <cfRule type="colorScale" priority="2546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Y44">
    <cfRule type="colorScale" priority="2546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Y45">
    <cfRule type="colorScale" priority="2546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Y46">
    <cfRule type="colorScale" priority="25469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Y47">
    <cfRule type="colorScale" priority="25470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Y49">
    <cfRule type="colorScale" priority="2547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Y50">
    <cfRule type="colorScale" priority="25472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Y51">
    <cfRule type="colorScale" priority="25473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Y52">
    <cfRule type="colorScale" priority="25474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Y53">
    <cfRule type="colorScale" priority="25475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Y54">
    <cfRule type="colorScale" priority="25476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Z42:DB42">
    <cfRule type="colorScale" priority="25477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Z43:DB43">
    <cfRule type="colorScale" priority="25478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Z44:DB44">
    <cfRule type="colorScale" priority="2547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Z45:DB45">
    <cfRule type="colorScale" priority="25480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Z46:DB46">
    <cfRule type="colorScale" priority="25481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Z47:DB47">
    <cfRule type="colorScale" priority="2548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Z49:DB49">
    <cfRule type="colorScale" priority="25483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Z50:DB50">
    <cfRule type="colorScale" priority="25484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Z51:DB51">
    <cfRule type="colorScale" priority="2548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Z52:DB52">
    <cfRule type="colorScale" priority="2548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Z53:DB53">
    <cfRule type="colorScale" priority="25487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Z54:DB54">
    <cfRule type="colorScale" priority="25488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C42">
    <cfRule type="colorScale" priority="2548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DC43">
    <cfRule type="colorScale" priority="25490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DC44">
    <cfRule type="colorScale" priority="25491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DC45">
    <cfRule type="colorScale" priority="25492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DC46">
    <cfRule type="colorScale" priority="25493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DC47">
    <cfRule type="colorScale" priority="25494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DC49">
    <cfRule type="colorScale" priority="25495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DC50">
    <cfRule type="colorScale" priority="25496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DC51">
    <cfRule type="colorScale" priority="25497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DC52">
    <cfRule type="colorScale" priority="25498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DC53">
    <cfRule type="colorScale" priority="2549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DC54">
    <cfRule type="colorScale" priority="2550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D42:DE42">
    <cfRule type="colorScale" priority="25501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DD43:DE43">
    <cfRule type="colorScale" priority="25502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DD44:DE44">
    <cfRule type="colorScale" priority="2550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DD45:DE45">
    <cfRule type="colorScale" priority="2550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DD46:DE46">
    <cfRule type="colorScale" priority="25505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DD47:DE47">
    <cfRule type="colorScale" priority="25506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DD49:DE49">
    <cfRule type="colorScale" priority="25507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DD50:DE50">
    <cfRule type="colorScale" priority="25508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DD51:DE51">
    <cfRule type="colorScale" priority="25509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DD52:DE52">
    <cfRule type="colorScale" priority="2551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DD53:DE53">
    <cfRule type="colorScale" priority="25511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DD54:DE54">
    <cfRule type="colorScale" priority="25512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F42:DZ42">
    <cfRule type="colorScale" priority="25513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DF43:DZ43">
    <cfRule type="colorScale" priority="25514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DF44:DZ44">
    <cfRule type="colorScale" priority="25515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DF45:DZ45">
    <cfRule type="colorScale" priority="25516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DF46:DZ46">
    <cfRule type="colorScale" priority="2551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DF47:DZ47">
    <cfRule type="colorScale" priority="2551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DF49:DZ49">
    <cfRule type="colorScale" priority="25519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DF50:DZ50">
    <cfRule type="colorScale" priority="25520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DF51:DZ51">
    <cfRule type="colorScale" priority="25521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DF52:DZ52">
    <cfRule type="colorScale" priority="25522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DF53:DZ53">
    <cfRule type="colorScale" priority="25523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DF54:DZ54">
    <cfRule type="colorScale" priority="2552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pageMargins left="0.25" right="0.17" top="0.3" bottom="0.38" header="0.18" footer="0.17"/>
  <pageSetup paperSize="9" scale="97" orientation="landscape" r:id="rId1"/>
  <headerFooter>
    <oddFooter>&amp;L&amp;8Report Date: &amp;D&amp;T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>
    <tabColor theme="7" tint="0.59999389629810485"/>
    <pageSetUpPr fitToPage="1"/>
  </sheetPr>
  <dimension ref="A1:ED70"/>
  <sheetViews>
    <sheetView showGridLines="0" zoomScale="80" zoomScaleNormal="80" workbookViewId="0">
      <pane xSplit="74" topLeftCell="DM1" activePane="topRight" state="frozen"/>
      <selection activeCell="A2" sqref="A2"/>
      <selection pane="topRight" activeCell="A2" sqref="A2"/>
    </sheetView>
  </sheetViews>
  <sheetFormatPr defaultColWidth="9.140625" defaultRowHeight="20.100000000000001" customHeight="1" outlineLevelRow="1" outlineLevelCol="1" x14ac:dyDescent="0.2"/>
  <cols>
    <col min="1" max="1" width="20.7109375" style="6" customWidth="1"/>
    <col min="2" max="2" width="15.85546875" style="9" customWidth="1"/>
    <col min="3" max="6" width="11.42578125" style="9" hidden="1" customWidth="1" outlineLevel="1"/>
    <col min="7" max="7" width="11" style="9" hidden="1" customWidth="1" outlineLevel="1"/>
    <col min="8" max="17" width="11.42578125" style="9" hidden="1" customWidth="1" outlineLevel="1"/>
    <col min="18" max="18" width="11" style="9" hidden="1" customWidth="1" outlineLevel="1"/>
    <col min="19" max="20" width="11.42578125" style="9" hidden="1" customWidth="1" outlineLevel="1"/>
    <col min="21" max="21" width="12.140625" style="5" hidden="1" customWidth="1" outlineLevel="1" collapsed="1"/>
    <col min="22" max="22" width="13" style="5" hidden="1" customWidth="1" outlineLevel="1"/>
    <col min="23" max="23" width="11.42578125" style="5" hidden="1" customWidth="1" outlineLevel="1"/>
    <col min="24" max="24" width="14.28515625" style="5" hidden="1" customWidth="1" outlineLevel="1"/>
    <col min="25" max="25" width="13.140625" style="5" hidden="1" customWidth="1" outlineLevel="1"/>
    <col min="26" max="50" width="11.85546875" style="5" hidden="1" customWidth="1" outlineLevel="1"/>
    <col min="51" max="51" width="11.42578125" style="5" hidden="1" customWidth="1" collapsed="1"/>
    <col min="52" max="52" width="11" style="5" hidden="1" customWidth="1"/>
    <col min="53" max="54" width="11.42578125" style="5" hidden="1" customWidth="1"/>
    <col min="55" max="55" width="10.5703125" style="5" hidden="1" customWidth="1"/>
    <col min="56" max="56" width="11" style="5" hidden="1" customWidth="1"/>
    <col min="57" max="57" width="10.7109375" style="5" hidden="1" customWidth="1"/>
    <col min="58" max="61" width="10.7109375" style="5" hidden="1" customWidth="1" outlineLevel="1"/>
    <col min="62" max="67" width="12.28515625" style="5" hidden="1" customWidth="1" outlineLevel="1"/>
    <col min="68" max="86" width="9.5703125" style="5" hidden="1" customWidth="1" outlineLevel="1"/>
    <col min="87" max="103" width="9.7109375" style="5" hidden="1" customWidth="1" outlineLevel="1"/>
    <col min="104" max="110" width="8.42578125" style="5" hidden="1" customWidth="1" outlineLevel="1"/>
    <col min="111" max="130" width="8.42578125" style="5" customWidth="1" outlineLevel="1"/>
    <col min="131" max="131" width="12" style="5" bestFit="1" customWidth="1"/>
    <col min="132" max="132" width="6" style="5" customWidth="1"/>
    <col min="133" max="16384" width="9.140625" style="6"/>
  </cols>
  <sheetData>
    <row r="1" spans="1:134" ht="20.100000000000001" customHeight="1" x14ac:dyDescent="0.2">
      <c r="A1" s="4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134" ht="20.100000000000001" customHeight="1" x14ac:dyDescent="0.2">
      <c r="A2" s="187" t="s">
        <v>207</v>
      </c>
      <c r="EA2" s="7"/>
    </row>
    <row r="3" spans="1:134" ht="4.5" customHeight="1" x14ac:dyDescent="0.2">
      <c r="EC3" s="8"/>
      <c r="ED3" s="8"/>
    </row>
    <row r="4" spans="1:134" ht="15" x14ac:dyDescent="0.2">
      <c r="A4" s="9" t="s">
        <v>16</v>
      </c>
      <c r="EC4" s="8"/>
      <c r="ED4" s="8"/>
    </row>
    <row r="5" spans="1:134" ht="23.25" customHeight="1" x14ac:dyDescent="0.2">
      <c r="B5" s="220" t="s">
        <v>17</v>
      </c>
      <c r="C5" s="220" t="e">
        <f>'Tribune-Lhr'!C5</f>
        <v>#REF!</v>
      </c>
      <c r="D5" s="220" t="e">
        <f>'Tribune-Lhr'!D5</f>
        <v>#REF!</v>
      </c>
      <c r="E5" s="220" t="e">
        <f>'Tribune-Lhr'!E5</f>
        <v>#REF!</v>
      </c>
      <c r="F5" s="220" t="e">
        <f>'Tribune-Lhr'!F5</f>
        <v>#REF!</v>
      </c>
      <c r="G5" s="220" t="e">
        <f>'Tribune-Lhr'!G5</f>
        <v>#REF!</v>
      </c>
      <c r="H5" s="220" t="e">
        <f>'Tribune-Lhr'!H5</f>
        <v>#REF!</v>
      </c>
      <c r="I5" s="220" t="e">
        <f>'Tribune-Lhr'!I5</f>
        <v>#REF!</v>
      </c>
      <c r="J5" s="220" t="e">
        <f>'Tribune-Lhr'!J5</f>
        <v>#REF!</v>
      </c>
      <c r="K5" s="220" t="e">
        <f>'Tribune-Lhr'!K5</f>
        <v>#REF!</v>
      </c>
      <c r="L5" s="220" t="e">
        <f>'Tribune-Lhr'!L5</f>
        <v>#REF!</v>
      </c>
      <c r="M5" s="220" t="e">
        <f>'Tribune-Lhr'!M5</f>
        <v>#REF!</v>
      </c>
      <c r="N5" s="220" t="e">
        <f>'Tribune-Lhr'!N5</f>
        <v>#REF!</v>
      </c>
      <c r="O5" s="220" t="e">
        <f>'Tribune-Lhr'!O5</f>
        <v>#REF!</v>
      </c>
      <c r="P5" s="220" t="e">
        <f>'Tribune-Lhr'!P5</f>
        <v>#REF!</v>
      </c>
      <c r="Q5" s="220" t="e">
        <f>'Tribune-Lhr'!Q5</f>
        <v>#REF!</v>
      </c>
      <c r="R5" s="220" t="e">
        <f>'Tribune-Lhr'!R5</f>
        <v>#REF!</v>
      </c>
      <c r="S5" s="220" t="e">
        <f>'Tribune-Lhr'!S5</f>
        <v>#REF!</v>
      </c>
      <c r="T5" s="220" t="e">
        <f>'Tribune-Lhr'!T5</f>
        <v>#REF!</v>
      </c>
      <c r="U5" s="220" t="e">
        <f>'Tribune-Lhr'!U5</f>
        <v>#REF!</v>
      </c>
      <c r="V5" s="220" t="e">
        <f>'Tribune-Lhr'!V5</f>
        <v>#REF!</v>
      </c>
      <c r="W5" s="220" t="e">
        <f>'Tribune-Lhr'!W5</f>
        <v>#REF!</v>
      </c>
      <c r="X5" s="220" t="e">
        <f>'Tribune-Lhr'!X5</f>
        <v>#REF!</v>
      </c>
      <c r="Y5" s="220" t="e">
        <f>'Tribune-Lhr'!Y5</f>
        <v>#REF!</v>
      </c>
      <c r="Z5" s="220" t="e">
        <f>'Tribune-Lhr'!Z5</f>
        <v>#REF!</v>
      </c>
      <c r="AA5" s="220" t="e">
        <f>'Tribune-Lhr'!AA5</f>
        <v>#REF!</v>
      </c>
      <c r="AB5" s="220" t="e">
        <f>'Tribune-Lhr'!AB5</f>
        <v>#REF!</v>
      </c>
      <c r="AC5" s="220" t="e">
        <f>'Tribune-Lhr'!AC5</f>
        <v>#REF!</v>
      </c>
      <c r="AD5" s="220" t="e">
        <f>'Tribune-Lhr'!AD5</f>
        <v>#REF!</v>
      </c>
      <c r="AE5" s="220" t="s">
        <v>150</v>
      </c>
      <c r="AF5" s="220" t="s">
        <v>151</v>
      </c>
      <c r="AG5" s="220" t="e">
        <f>'Tribune-Lhr'!AG5</f>
        <v>#REF!</v>
      </c>
      <c r="AH5" s="220" t="e">
        <f>'Tribune-Lhr'!AH5</f>
        <v>#REF!</v>
      </c>
      <c r="AI5" s="220" t="s">
        <v>158</v>
      </c>
      <c r="AJ5" s="220" t="e">
        <f>'Tribune-Lhr'!AJ5</f>
        <v>#REF!</v>
      </c>
      <c r="AK5" s="220" t="e">
        <f>'Tribune-Lhr'!AK5</f>
        <v>#REF!</v>
      </c>
      <c r="AL5" s="220" t="s">
        <v>163</v>
      </c>
      <c r="AM5" s="220" t="s">
        <v>167</v>
      </c>
      <c r="AN5" s="220" t="e">
        <f>'Tribune-Lhr'!AN5</f>
        <v>#REF!</v>
      </c>
      <c r="AO5" s="220" t="s">
        <v>172</v>
      </c>
      <c r="AP5" s="220" t="e">
        <f>'Tribune-Lhr'!AP5</f>
        <v>#REF!</v>
      </c>
      <c r="AQ5" s="220" t="e">
        <f>'Tribune-Lhr'!AQ5</f>
        <v>#REF!</v>
      </c>
      <c r="AR5" s="220" t="e">
        <f>'Tribune-Lhr'!AR5</f>
        <v>#REF!</v>
      </c>
      <c r="AS5" s="220" t="s">
        <v>180</v>
      </c>
      <c r="AT5" s="220" t="e">
        <f>'Tribune-Total'!#REF!</f>
        <v>#REF!</v>
      </c>
      <c r="AU5" s="220" t="e">
        <f>'Tribune-Total'!#REF!</f>
        <v>#REF!</v>
      </c>
      <c r="AV5" s="220" t="s">
        <v>187</v>
      </c>
      <c r="AW5" s="220" t="e">
        <f>'Tribune-Total'!#REF!</f>
        <v>#REF!</v>
      </c>
      <c r="AX5" s="220" t="e">
        <f>'Tribune-Total'!#REF!</f>
        <v>#REF!</v>
      </c>
      <c r="AY5" s="220" t="e">
        <f>'Tribune-Total'!#REF!</f>
        <v>#REF!</v>
      </c>
      <c r="AZ5" s="220" t="e">
        <f>'Tribune-Total'!Z5</f>
        <v>#REF!</v>
      </c>
      <c r="BA5" s="220" t="e">
        <f>'Tribune-Total'!AA5</f>
        <v>#REF!</v>
      </c>
      <c r="BB5" s="220" t="e">
        <f>'Tribune-Total'!AB5</f>
        <v>#REF!</v>
      </c>
      <c r="BC5" s="220" t="e">
        <f>'Tribune-Total'!AC5</f>
        <v>#REF!</v>
      </c>
      <c r="BD5" s="220" t="e">
        <f>'Tribune-Total'!AD5</f>
        <v>#REF!</v>
      </c>
      <c r="BE5" s="220" t="e">
        <f>'Tribune-Total'!AE5</f>
        <v>#REF!</v>
      </c>
      <c r="BF5" s="220" t="e">
        <f>'Tribune-Total'!AF5</f>
        <v>#REF!</v>
      </c>
      <c r="BG5" s="220" t="e">
        <f>'Tribune-Total'!AG5</f>
        <v>#REF!</v>
      </c>
      <c r="BH5" s="220" t="e">
        <f>'Tribune-Total'!AH5</f>
        <v>#REF!</v>
      </c>
      <c r="BI5" s="220" t="e">
        <f>'Tribune-Total'!AI5</f>
        <v>#REF!</v>
      </c>
      <c r="BJ5" s="220" t="e">
        <f>'Tribune-Total'!AJ5</f>
        <v>#REF!</v>
      </c>
      <c r="BK5" s="220" t="e">
        <f>'Tribune-Total'!AK5</f>
        <v>#REF!</v>
      </c>
      <c r="BL5" s="220" t="e">
        <f>'Tribune-Total'!AL5</f>
        <v>#REF!</v>
      </c>
      <c r="BM5" s="220" t="str">
        <f>'Tribune-Total'!AM5</f>
        <v xml:space="preserve">Feb'24 </v>
      </c>
      <c r="BN5" s="220" t="e">
        <f>'Tribune-Total'!AN5</f>
        <v>#REF!</v>
      </c>
      <c r="BO5" s="220" t="str">
        <f>'Tribune-Total'!AO5</f>
        <v xml:space="preserve">1-24-Apr'24 </v>
      </c>
      <c r="BP5" s="220" t="e">
        <f>'Tribune-Total'!AP5</f>
        <v>#REF!</v>
      </c>
      <c r="BQ5" s="220" t="e">
        <f>'Tribune-Total'!AQ5</f>
        <v>#REF!</v>
      </c>
      <c r="BR5" s="220" t="e">
        <f>'Tribune-Total'!AR5</f>
        <v>#REF!</v>
      </c>
      <c r="BS5" s="220" t="str">
        <f>'Tribune-Total'!AS5</f>
        <v xml:space="preserve">Aug'24 </v>
      </c>
      <c r="BT5" s="220" t="e">
        <f>'Tribune-Total'!AT5</f>
        <v>#REF!</v>
      </c>
      <c r="BU5" s="220" t="e">
        <f>'Tribune-Total'!AU5</f>
        <v>#REF!</v>
      </c>
      <c r="BV5" s="220" t="str">
        <f>'Tribune-Total'!AV5</f>
        <v>1-18-Nov'24</v>
      </c>
      <c r="BW5" s="220" t="str">
        <f>'Tribune-Total'!AW5</f>
        <v>Jan'21</v>
      </c>
      <c r="BX5" s="220" t="str">
        <f>'Tribune-Total'!AX5</f>
        <v>Feb'21</v>
      </c>
      <c r="BY5" s="220" t="str">
        <f>'Tribune-Total'!AY5</f>
        <v>Mar'21</v>
      </c>
      <c r="BZ5" s="220" t="str">
        <f>'Tribune-Total'!AZ5</f>
        <v>Apr'21</v>
      </c>
      <c r="CA5" s="220" t="str">
        <f>'Tribune-Total'!BA5</f>
        <v>May'21</v>
      </c>
      <c r="CB5" s="220" t="str">
        <f>'Tribune-Total'!BB5</f>
        <v>Jun'21</v>
      </c>
      <c r="CC5" s="220" t="str">
        <f>'Tribune-Total'!BC5</f>
        <v>Jul'21</v>
      </c>
      <c r="CD5" s="220" t="str">
        <f>'Tribune-Total'!BD5</f>
        <v>Aug'21</v>
      </c>
      <c r="CE5" s="220" t="str">
        <f>'Tribune-Total'!BE5</f>
        <v>Sep'21</v>
      </c>
      <c r="CF5" s="220" t="str">
        <f>'Tribune-Total'!BF5</f>
        <v>Oct'21</v>
      </c>
      <c r="CG5" s="220" t="str">
        <f>'Tribune-Total'!BG5</f>
        <v>Nov'21</v>
      </c>
      <c r="CH5" s="220" t="str">
        <f>'Tribune-Total'!BH5</f>
        <v>Dec'21</v>
      </c>
      <c r="CI5" s="220" t="str">
        <f>'Tribune-Total'!BI5</f>
        <v>Jan'22</v>
      </c>
      <c r="CJ5" s="220" t="str">
        <f>'Tribune-Total'!BJ5</f>
        <v>Feb'22</v>
      </c>
      <c r="CK5" s="220" t="str">
        <f>'Tribune-Total'!BK5</f>
        <v>Mar'22</v>
      </c>
      <c r="CL5" s="220" t="str">
        <f>'Tribune-Total'!BL5</f>
        <v>Apr'22</v>
      </c>
      <c r="CM5" s="220" t="str">
        <f>'Tribune-Total'!BM5</f>
        <v>May'22</v>
      </c>
      <c r="CN5" s="220" t="str">
        <f>'Tribune-Total'!BN5</f>
        <v>Jun'22</v>
      </c>
      <c r="CO5" s="220" t="str">
        <f>'Tribune-Total'!BO5</f>
        <v>Jul'22</v>
      </c>
      <c r="CP5" s="220" t="str">
        <f>'Tribune-Total'!BP5</f>
        <v>Aug'22</v>
      </c>
      <c r="CQ5" s="220" t="str">
        <f>'Tribune-Total'!BQ5</f>
        <v>Sep'22</v>
      </c>
      <c r="CR5" s="301" t="str">
        <f>'Tribune-Total'!BR5</f>
        <v>Oct'22</v>
      </c>
      <c r="CS5" s="301" t="str">
        <f>'Tribune-Total'!BS5</f>
        <v>Nov'22</v>
      </c>
      <c r="CT5" s="301" t="str">
        <f>'Tribune-Total'!BT5</f>
        <v>Dec'22</v>
      </c>
      <c r="CU5" s="301" t="str">
        <f>'Tribune-Total'!BU5</f>
        <v>Jan'23</v>
      </c>
      <c r="CV5" s="301" t="str">
        <f>'Tribune-Total'!BV5</f>
        <v>Feb'23</v>
      </c>
      <c r="CW5" s="301" t="str">
        <f>'Tribune-Total'!BW5</f>
        <v>Mar'23</v>
      </c>
      <c r="CX5" s="301" t="str">
        <f>'Tribune-Total'!BX5</f>
        <v>Apr'23</v>
      </c>
      <c r="CY5" s="301" t="str">
        <f>'Tribune-Total'!BY5</f>
        <v>May'23</v>
      </c>
      <c r="CZ5" s="301" t="str">
        <f>'Tribune-Total'!BZ5</f>
        <v>Jun'23</v>
      </c>
      <c r="DA5" s="301" t="str">
        <f>'Tribune-Total'!CA5</f>
        <v>Jul'23</v>
      </c>
      <c r="DB5" s="301" t="str">
        <f>'Tribune-Total'!CB5</f>
        <v>Aug'23</v>
      </c>
      <c r="DC5" s="301" t="str">
        <f>'Tribune-Total'!CC5</f>
        <v>Sep'23</v>
      </c>
      <c r="DD5" s="301" t="str">
        <f>'Tribune-Total'!CD5</f>
        <v>Oct'23</v>
      </c>
      <c r="DE5" s="301" t="str">
        <f>'Tribune-Total'!CE5</f>
        <v>Nov'23</v>
      </c>
      <c r="DF5" s="301" t="str">
        <f>'Tribune-Total'!CF5</f>
        <v>Dec'23</v>
      </c>
      <c r="DG5" s="301" t="str">
        <f>'Tribune-Total'!CG5</f>
        <v>Jan'24</v>
      </c>
      <c r="DH5" s="301" t="str">
        <f>'Tribune-Total'!CH5</f>
        <v>Feb'24</v>
      </c>
      <c r="DI5" s="301" t="str">
        <f>'Tribune-Total'!CI5</f>
        <v>Mar'24</v>
      </c>
      <c r="DJ5" s="301" t="str">
        <f>'Tribune-Total'!CJ5</f>
        <v>Apr'24</v>
      </c>
      <c r="DK5" s="301" t="str">
        <f>'Tribune-Total'!CK5</f>
        <v>May'24</v>
      </c>
      <c r="DL5" s="301" t="str">
        <f>'Tribune-Total'!CL5</f>
        <v>Jun'24</v>
      </c>
      <c r="DM5" s="301" t="str">
        <f>'Tribune-Total'!CM5</f>
        <v xml:space="preserve">Jul'24 </v>
      </c>
      <c r="DN5" s="301" t="str">
        <f>'Tribune-Total'!CN5</f>
        <v>Aug'24</v>
      </c>
      <c r="DO5" s="301" t="str">
        <f>'Tribune-Total'!CO5</f>
        <v>Sep'24</v>
      </c>
      <c r="DP5" s="301" t="str">
        <f>'Tribune-Total'!CP5</f>
        <v>Oct'24</v>
      </c>
      <c r="DQ5" s="301" t="str">
        <f>'Tribune-Total'!CQ5</f>
        <v>Nov'24</v>
      </c>
      <c r="DR5" s="301" t="str">
        <f>'Tribune-Total'!CR5</f>
        <v>Dec'24</v>
      </c>
      <c r="DS5" s="301" t="str">
        <f>'Tribune-Total'!CS5</f>
        <v>Jan'25</v>
      </c>
      <c r="DT5" s="301" t="str">
        <f>'Tribune-Total'!CT5</f>
        <v>Feb'25</v>
      </c>
      <c r="DU5" s="301" t="str">
        <f>'Tribune-Total'!CU5</f>
        <v>Mar'25</v>
      </c>
      <c r="DV5" s="301" t="str">
        <f>'Tribune-Total'!CV5</f>
        <v>Apr'25</v>
      </c>
      <c r="DW5" s="301" t="str">
        <f>'Tribune-Total'!CW5</f>
        <v>May'25</v>
      </c>
      <c r="DX5" s="301" t="str">
        <f>'Tribune-Total'!CX5</f>
        <v>Jun'25</v>
      </c>
      <c r="DY5" s="301" t="str">
        <f>'Tribune-Total'!CY5</f>
        <v>Jul'25</v>
      </c>
      <c r="DZ5" s="494" t="s">
        <v>208</v>
      </c>
      <c r="EA5" s="220" t="s">
        <v>61</v>
      </c>
      <c r="EC5" s="8"/>
      <c r="ED5" s="8"/>
    </row>
    <row r="6" spans="1:134" ht="3.75" customHeight="1" thickBot="1" x14ac:dyDescent="0.25">
      <c r="A6" s="10"/>
      <c r="B6" s="12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EA6" s="122"/>
    </row>
    <row r="7" spans="1:134" ht="15" customHeight="1" thickBot="1" x14ac:dyDescent="0.25">
      <c r="A7" s="221" t="s">
        <v>35</v>
      </c>
      <c r="B7" s="58" t="s">
        <v>14</v>
      </c>
      <c r="C7" s="112">
        <v>6025</v>
      </c>
      <c r="D7" s="112">
        <v>4877</v>
      </c>
      <c r="E7" s="112">
        <v>7527</v>
      </c>
      <c r="F7" s="112">
        <v>6345</v>
      </c>
      <c r="G7" s="112">
        <v>6436</v>
      </c>
      <c r="H7" s="112">
        <v>5891</v>
      </c>
      <c r="I7" s="112">
        <v>3533</v>
      </c>
      <c r="J7" s="113">
        <v>6010</v>
      </c>
      <c r="K7" s="113">
        <v>4137</v>
      </c>
      <c r="L7" s="113">
        <v>6177</v>
      </c>
      <c r="M7" s="113">
        <v>6774</v>
      </c>
      <c r="N7" s="113">
        <v>3350</v>
      </c>
      <c r="O7" s="112">
        <v>2876</v>
      </c>
      <c r="P7" s="113">
        <v>5160</v>
      </c>
      <c r="Q7" s="113">
        <v>3906</v>
      </c>
      <c r="R7" s="113">
        <v>4814</v>
      </c>
      <c r="S7" s="113">
        <v>5278</v>
      </c>
      <c r="T7" s="113">
        <v>3099</v>
      </c>
      <c r="U7" s="112">
        <v>3710</v>
      </c>
      <c r="V7" s="113">
        <v>3621</v>
      </c>
      <c r="W7" s="113">
        <v>4558</v>
      </c>
      <c r="X7" s="113">
        <v>4807</v>
      </c>
      <c r="Y7" s="113">
        <v>1663</v>
      </c>
      <c r="Z7" s="113">
        <v>5256</v>
      </c>
      <c r="AA7" s="112">
        <v>4268</v>
      </c>
      <c r="AB7" s="113">
        <v>3728</v>
      </c>
      <c r="AC7" s="113">
        <v>5552</v>
      </c>
      <c r="AD7" s="113">
        <v>4300</v>
      </c>
      <c r="AE7" s="113">
        <v>1923</v>
      </c>
      <c r="AF7" s="113">
        <v>3735</v>
      </c>
      <c r="AG7" s="113">
        <v>2704</v>
      </c>
      <c r="AH7" s="113">
        <v>3328</v>
      </c>
      <c r="AI7" s="113">
        <v>2159</v>
      </c>
      <c r="AJ7" s="113">
        <v>3830</v>
      </c>
      <c r="AK7" s="113">
        <v>3263</v>
      </c>
      <c r="AL7" s="113">
        <v>4178</v>
      </c>
      <c r="AM7" s="113">
        <v>3593</v>
      </c>
      <c r="AN7" s="113">
        <v>2779</v>
      </c>
      <c r="AO7" s="113">
        <v>6338</v>
      </c>
      <c r="AP7" s="113">
        <v>3022</v>
      </c>
      <c r="AQ7" s="113">
        <v>3036</v>
      </c>
      <c r="AR7" s="113">
        <v>4489</v>
      </c>
      <c r="AS7" s="113">
        <v>2700</v>
      </c>
      <c r="AT7" s="113">
        <v>1774</v>
      </c>
      <c r="AU7" s="113">
        <v>1335</v>
      </c>
      <c r="AV7" s="113">
        <v>1471</v>
      </c>
      <c r="AW7" s="113">
        <v>3361</v>
      </c>
      <c r="AX7" s="113">
        <v>2553</v>
      </c>
      <c r="AY7" s="113">
        <v>1910</v>
      </c>
      <c r="AZ7" s="113">
        <v>2786</v>
      </c>
      <c r="BA7" s="113">
        <v>4972</v>
      </c>
      <c r="BB7" s="113">
        <v>6114</v>
      </c>
      <c r="BC7" s="113">
        <v>2794</v>
      </c>
      <c r="BD7" s="113">
        <v>1600</v>
      </c>
      <c r="BE7" s="242">
        <v>2729</v>
      </c>
      <c r="BF7" s="113">
        <v>2326</v>
      </c>
      <c r="BG7" s="113">
        <v>3070</v>
      </c>
      <c r="BH7" s="113">
        <v>2836</v>
      </c>
      <c r="BI7" s="113">
        <v>1982</v>
      </c>
      <c r="BJ7" s="113">
        <v>19421</v>
      </c>
      <c r="BK7" s="113">
        <v>1454</v>
      </c>
      <c r="BL7" s="113">
        <v>1452</v>
      </c>
      <c r="BM7" s="113">
        <v>1675</v>
      </c>
      <c r="BN7" s="113">
        <v>1488</v>
      </c>
      <c r="BO7" s="113">
        <v>1173</v>
      </c>
      <c r="BP7" s="113">
        <v>898</v>
      </c>
      <c r="BQ7" s="113">
        <v>2868</v>
      </c>
      <c r="BR7" s="113">
        <v>2897</v>
      </c>
      <c r="BS7" s="113">
        <v>1816</v>
      </c>
      <c r="BT7" s="113">
        <v>2972</v>
      </c>
      <c r="BU7" s="113">
        <v>1791</v>
      </c>
      <c r="BV7" s="113">
        <v>1135</v>
      </c>
      <c r="BW7" s="113">
        <v>2583</v>
      </c>
      <c r="BX7" s="113">
        <v>2530</v>
      </c>
      <c r="BY7" s="113">
        <v>4031</v>
      </c>
      <c r="BZ7" s="113">
        <v>2087</v>
      </c>
      <c r="CA7" s="113">
        <v>3268</v>
      </c>
      <c r="CB7" s="113">
        <v>3925</v>
      </c>
      <c r="CC7" s="113">
        <v>2595</v>
      </c>
      <c r="CD7" s="113">
        <v>3339</v>
      </c>
      <c r="CE7" s="113">
        <v>3833</v>
      </c>
      <c r="CF7" s="113">
        <v>3792</v>
      </c>
      <c r="CG7" s="113">
        <v>1718</v>
      </c>
      <c r="CH7" s="113">
        <v>1482</v>
      </c>
      <c r="CI7" s="113">
        <v>1975</v>
      </c>
      <c r="CJ7" s="113">
        <v>3081</v>
      </c>
      <c r="CK7" s="113">
        <v>3766</v>
      </c>
      <c r="CL7" s="113">
        <v>1205</v>
      </c>
      <c r="CM7" s="113">
        <v>2513</v>
      </c>
      <c r="CN7" s="113">
        <v>2518</v>
      </c>
      <c r="CO7" s="113">
        <v>1674</v>
      </c>
      <c r="CP7" s="113">
        <v>1422</v>
      </c>
      <c r="CQ7" s="113">
        <v>1543</v>
      </c>
      <c r="CR7" s="113">
        <v>2691</v>
      </c>
      <c r="CS7" s="113">
        <v>1538</v>
      </c>
      <c r="CT7" s="113">
        <v>2116</v>
      </c>
      <c r="CU7" s="113">
        <v>1005</v>
      </c>
      <c r="CV7" s="113">
        <v>1077</v>
      </c>
      <c r="CW7" s="113">
        <v>1544</v>
      </c>
      <c r="CX7" s="113">
        <v>1248</v>
      </c>
      <c r="CY7" s="113">
        <v>1102</v>
      </c>
      <c r="CZ7" s="113">
        <v>2180</v>
      </c>
      <c r="DA7" s="113">
        <v>2232</v>
      </c>
      <c r="DB7" s="113">
        <v>1658</v>
      </c>
      <c r="DC7" s="113">
        <v>2524</v>
      </c>
      <c r="DD7" s="113">
        <v>2293</v>
      </c>
      <c r="DE7" s="113">
        <v>2358</v>
      </c>
      <c r="DF7" s="113">
        <v>2655</v>
      </c>
      <c r="DG7" s="113">
        <v>835</v>
      </c>
      <c r="DH7" s="113">
        <v>835</v>
      </c>
      <c r="DI7" s="46">
        <v>3141</v>
      </c>
      <c r="DJ7" s="46">
        <v>2069</v>
      </c>
      <c r="DK7" s="46">
        <v>1146</v>
      </c>
      <c r="DL7" s="46">
        <v>2145</v>
      </c>
      <c r="DM7" s="46">
        <v>963</v>
      </c>
      <c r="DN7" s="349">
        <v>1377</v>
      </c>
      <c r="DO7" s="349">
        <v>786</v>
      </c>
      <c r="DP7" s="349">
        <v>2143</v>
      </c>
      <c r="DQ7" s="349">
        <v>345</v>
      </c>
      <c r="DR7" s="349">
        <v>1754</v>
      </c>
      <c r="DS7" s="349">
        <v>863</v>
      </c>
      <c r="DT7" s="349">
        <v>1203</v>
      </c>
      <c r="DU7" s="349">
        <v>931</v>
      </c>
      <c r="DV7" s="349">
        <v>1492</v>
      </c>
      <c r="DW7" s="349">
        <v>2028</v>
      </c>
      <c r="DX7" s="349">
        <v>1380</v>
      </c>
      <c r="DY7" s="349">
        <v>1434</v>
      </c>
      <c r="DZ7" s="349">
        <v>346</v>
      </c>
      <c r="EA7" s="59">
        <f ca="1">SUM(OFFSET(EA7,0,-1,):OFFSET(EA7,0,-12))</f>
        <v>14705</v>
      </c>
      <c r="EB7" s="13">
        <f ca="1">EA7/EA$12</f>
        <v>0.1163885898815931</v>
      </c>
    </row>
    <row r="8" spans="1:134" ht="16.149999999999999" customHeight="1" x14ac:dyDescent="0.2">
      <c r="A8" s="14"/>
      <c r="B8" s="58" t="s">
        <v>15</v>
      </c>
      <c r="C8" s="112">
        <v>1332</v>
      </c>
      <c r="D8" s="112">
        <v>852</v>
      </c>
      <c r="E8" s="112">
        <v>858</v>
      </c>
      <c r="F8" s="112">
        <v>538</v>
      </c>
      <c r="G8" s="112">
        <v>933</v>
      </c>
      <c r="H8" s="112">
        <v>1224</v>
      </c>
      <c r="I8" s="112">
        <v>786</v>
      </c>
      <c r="J8" s="113">
        <v>1598</v>
      </c>
      <c r="K8" s="113">
        <v>1138</v>
      </c>
      <c r="L8" s="113">
        <v>1706</v>
      </c>
      <c r="M8" s="113">
        <v>1488</v>
      </c>
      <c r="N8" s="113">
        <v>500</v>
      </c>
      <c r="O8" s="112">
        <v>770</v>
      </c>
      <c r="P8" s="113">
        <v>1188</v>
      </c>
      <c r="Q8" s="113">
        <v>30</v>
      </c>
      <c r="R8" s="113">
        <v>470</v>
      </c>
      <c r="S8" s="113">
        <v>890</v>
      </c>
      <c r="T8" s="113">
        <v>1507</v>
      </c>
      <c r="U8" s="112">
        <v>518</v>
      </c>
      <c r="V8" s="113">
        <v>1102</v>
      </c>
      <c r="W8" s="113">
        <v>1446</v>
      </c>
      <c r="X8" s="113">
        <v>1346</v>
      </c>
      <c r="Y8" s="113">
        <v>360</v>
      </c>
      <c r="Z8" s="113">
        <v>688</v>
      </c>
      <c r="AA8" s="112">
        <v>944</v>
      </c>
      <c r="AB8" s="113">
        <v>768</v>
      </c>
      <c r="AC8" s="113">
        <v>776</v>
      </c>
      <c r="AD8" s="113">
        <v>36</v>
      </c>
      <c r="AE8" s="113">
        <v>316</v>
      </c>
      <c r="AF8" s="113">
        <v>272</v>
      </c>
      <c r="AG8" s="113">
        <v>3667</v>
      </c>
      <c r="AH8" s="113">
        <v>1314</v>
      </c>
      <c r="AI8" s="113">
        <v>1246</v>
      </c>
      <c r="AJ8" s="113">
        <v>796</v>
      </c>
      <c r="AK8" s="113">
        <v>1063</v>
      </c>
      <c r="AL8" s="113">
        <v>1191</v>
      </c>
      <c r="AM8" s="113">
        <v>403</v>
      </c>
      <c r="AN8" s="113">
        <v>1474</v>
      </c>
      <c r="AO8" s="113">
        <v>252</v>
      </c>
      <c r="AP8" s="113">
        <v>786</v>
      </c>
      <c r="AQ8" s="113">
        <v>832</v>
      </c>
      <c r="AR8" s="113">
        <v>760</v>
      </c>
      <c r="AS8" s="113">
        <v>1076</v>
      </c>
      <c r="AT8" s="113">
        <v>858</v>
      </c>
      <c r="AU8" s="113">
        <v>1000</v>
      </c>
      <c r="AV8" s="113">
        <v>1486</v>
      </c>
      <c r="AW8" s="113">
        <v>2792</v>
      </c>
      <c r="AX8" s="113">
        <v>918</v>
      </c>
      <c r="AY8" s="113">
        <v>1218</v>
      </c>
      <c r="AZ8" s="113">
        <v>791</v>
      </c>
      <c r="BA8" s="113">
        <v>387</v>
      </c>
      <c r="BB8" s="113">
        <v>832</v>
      </c>
      <c r="BC8" s="113">
        <v>985</v>
      </c>
      <c r="BD8" s="113">
        <v>872</v>
      </c>
      <c r="BE8" s="242">
        <v>1350</v>
      </c>
      <c r="BF8" s="113">
        <v>518</v>
      </c>
      <c r="BG8" s="113">
        <v>0</v>
      </c>
      <c r="BH8" s="113">
        <v>1340</v>
      </c>
      <c r="BI8" s="113">
        <v>165</v>
      </c>
      <c r="BJ8" s="113">
        <v>3759</v>
      </c>
      <c r="BK8" s="113">
        <v>438</v>
      </c>
      <c r="BL8" s="113">
        <v>394</v>
      </c>
      <c r="BM8" s="113">
        <v>20</v>
      </c>
      <c r="BN8" s="113">
        <v>240</v>
      </c>
      <c r="BO8" s="113">
        <v>40</v>
      </c>
      <c r="BP8" s="113">
        <v>556</v>
      </c>
      <c r="BQ8" s="113">
        <v>582</v>
      </c>
      <c r="BR8" s="113">
        <v>2466</v>
      </c>
      <c r="BS8" s="113">
        <v>1076</v>
      </c>
      <c r="BT8" s="113">
        <v>1893</v>
      </c>
      <c r="BU8" s="113">
        <v>1592</v>
      </c>
      <c r="BV8" s="113">
        <v>1584</v>
      </c>
      <c r="BW8" s="113">
        <v>1118</v>
      </c>
      <c r="BX8" s="113">
        <v>300</v>
      </c>
      <c r="BY8" s="113">
        <v>452</v>
      </c>
      <c r="BZ8" s="113">
        <v>152</v>
      </c>
      <c r="CA8" s="113">
        <v>0</v>
      </c>
      <c r="CB8" s="113">
        <v>136</v>
      </c>
      <c r="CC8" s="113">
        <v>702</v>
      </c>
      <c r="CD8" s="113">
        <v>64</v>
      </c>
      <c r="CE8" s="113">
        <v>712</v>
      </c>
      <c r="CF8" s="113">
        <v>976</v>
      </c>
      <c r="CG8" s="113">
        <v>812</v>
      </c>
      <c r="CH8" s="113">
        <v>880</v>
      </c>
      <c r="CI8" s="113">
        <v>916</v>
      </c>
      <c r="CJ8" s="113">
        <v>68</v>
      </c>
      <c r="CK8" s="113">
        <v>80</v>
      </c>
      <c r="CL8" s="113">
        <v>0</v>
      </c>
      <c r="CM8" s="113">
        <v>240</v>
      </c>
      <c r="CN8" s="113">
        <v>0</v>
      </c>
      <c r="CO8" s="113">
        <v>1416</v>
      </c>
      <c r="CP8" s="113">
        <v>1093</v>
      </c>
      <c r="CQ8" s="113">
        <v>512</v>
      </c>
      <c r="CR8" s="113">
        <v>958</v>
      </c>
      <c r="CS8" s="113">
        <v>1708</v>
      </c>
      <c r="CT8" s="113">
        <v>1014</v>
      </c>
      <c r="CU8" s="113">
        <v>768</v>
      </c>
      <c r="CV8" s="113">
        <v>197</v>
      </c>
      <c r="CW8" s="113">
        <v>596</v>
      </c>
      <c r="CX8" s="113">
        <v>196</v>
      </c>
      <c r="CY8" s="113">
        <v>886</v>
      </c>
      <c r="CZ8" s="113">
        <v>1311</v>
      </c>
      <c r="DA8" s="113">
        <v>1128</v>
      </c>
      <c r="DB8" s="113">
        <v>424</v>
      </c>
      <c r="DC8" s="113">
        <v>792</v>
      </c>
      <c r="DD8" s="113">
        <v>996</v>
      </c>
      <c r="DE8" s="113">
        <v>0</v>
      </c>
      <c r="DF8" s="113">
        <v>0</v>
      </c>
      <c r="DG8" s="113">
        <v>120</v>
      </c>
      <c r="DH8" s="113">
        <v>120</v>
      </c>
      <c r="DI8" s="46">
        <v>60</v>
      </c>
      <c r="DJ8" s="46">
        <v>430</v>
      </c>
      <c r="DK8" s="46">
        <v>0</v>
      </c>
      <c r="DL8" s="46">
        <v>0</v>
      </c>
      <c r="DM8" s="46">
        <v>0</v>
      </c>
      <c r="DN8" s="349">
        <v>540</v>
      </c>
      <c r="DO8" s="349">
        <v>235</v>
      </c>
      <c r="DP8" s="349">
        <v>0</v>
      </c>
      <c r="DQ8" s="349">
        <v>0</v>
      </c>
      <c r="DR8" s="349">
        <v>138</v>
      </c>
      <c r="DS8" s="349">
        <v>0</v>
      </c>
      <c r="DT8" s="349">
        <v>321</v>
      </c>
      <c r="DU8" s="349">
        <v>120</v>
      </c>
      <c r="DV8" s="349">
        <v>0</v>
      </c>
      <c r="DW8" s="349">
        <v>0</v>
      </c>
      <c r="DX8" s="349">
        <v>100</v>
      </c>
      <c r="DY8" s="349">
        <v>240</v>
      </c>
      <c r="DZ8" s="349">
        <v>120</v>
      </c>
      <c r="EA8" s="59">
        <f ca="1">SUM(OFFSET(EA8,0,-1,):OFFSET(EA8,0,-12))</f>
        <v>1274</v>
      </c>
      <c r="EB8" s="13">
        <f ca="1">EA8/EA$12</f>
        <v>1.0083581333502184E-2</v>
      </c>
    </row>
    <row r="9" spans="1:134" ht="18.600000000000001" customHeight="1" x14ac:dyDescent="0.2">
      <c r="A9" s="14"/>
      <c r="B9" s="58" t="s">
        <v>27</v>
      </c>
      <c r="C9" s="112">
        <v>1388</v>
      </c>
      <c r="D9" s="112">
        <v>3936</v>
      </c>
      <c r="E9" s="112">
        <v>4380</v>
      </c>
      <c r="F9" s="112">
        <v>616</v>
      </c>
      <c r="G9" s="112">
        <v>1014</v>
      </c>
      <c r="H9" s="112">
        <v>900</v>
      </c>
      <c r="I9" s="112">
        <v>273</v>
      </c>
      <c r="J9" s="113">
        <v>4068</v>
      </c>
      <c r="K9" s="113">
        <v>810</v>
      </c>
      <c r="L9" s="113">
        <v>300</v>
      </c>
      <c r="M9" s="113">
        <v>2025</v>
      </c>
      <c r="N9" s="113">
        <v>4416</v>
      </c>
      <c r="O9" s="112">
        <v>660</v>
      </c>
      <c r="P9" s="113">
        <v>936</v>
      </c>
      <c r="Q9" s="113">
        <v>2088</v>
      </c>
      <c r="R9" s="113">
        <v>444</v>
      </c>
      <c r="S9" s="113">
        <v>720</v>
      </c>
      <c r="T9" s="113">
        <v>0</v>
      </c>
      <c r="U9" s="112">
        <v>336</v>
      </c>
      <c r="V9" s="113">
        <v>540</v>
      </c>
      <c r="W9" s="113">
        <v>840</v>
      </c>
      <c r="X9" s="113">
        <v>0</v>
      </c>
      <c r="Y9" s="113">
        <v>0</v>
      </c>
      <c r="Z9" s="113">
        <v>0</v>
      </c>
      <c r="AA9" s="112">
        <v>1252</v>
      </c>
      <c r="AB9" s="113">
        <v>402</v>
      </c>
      <c r="AC9" s="113">
        <v>0</v>
      </c>
      <c r="AD9" s="113">
        <v>120</v>
      </c>
      <c r="AE9" s="113">
        <v>492</v>
      </c>
      <c r="AF9" s="113">
        <v>420</v>
      </c>
      <c r="AG9" s="113">
        <v>1020</v>
      </c>
      <c r="AH9" s="113">
        <v>2184</v>
      </c>
      <c r="AI9" s="113">
        <v>1788</v>
      </c>
      <c r="AJ9" s="113">
        <v>1212</v>
      </c>
      <c r="AK9" s="113">
        <v>1500</v>
      </c>
      <c r="AL9" s="113">
        <v>720</v>
      </c>
      <c r="AM9" s="113">
        <v>480</v>
      </c>
      <c r="AN9" s="113">
        <v>1872</v>
      </c>
      <c r="AO9" s="113">
        <v>1650</v>
      </c>
      <c r="AP9" s="113">
        <v>0</v>
      </c>
      <c r="AQ9" s="113">
        <v>432</v>
      </c>
      <c r="AR9" s="113">
        <v>360</v>
      </c>
      <c r="AS9" s="113">
        <v>0</v>
      </c>
      <c r="AT9" s="113">
        <v>0</v>
      </c>
      <c r="AU9" s="113">
        <v>0</v>
      </c>
      <c r="AV9" s="113">
        <v>180</v>
      </c>
      <c r="AW9" s="113">
        <v>216</v>
      </c>
      <c r="AX9" s="113">
        <v>0</v>
      </c>
      <c r="AY9" s="113">
        <v>0</v>
      </c>
      <c r="AZ9" s="113">
        <v>60</v>
      </c>
      <c r="BA9" s="113">
        <v>816</v>
      </c>
      <c r="BB9" s="113">
        <v>0</v>
      </c>
      <c r="BC9" s="113">
        <v>30</v>
      </c>
      <c r="BD9" s="113">
        <v>1680</v>
      </c>
      <c r="BE9" s="242">
        <v>0</v>
      </c>
      <c r="BF9" s="113">
        <v>2895</v>
      </c>
      <c r="BG9" s="113">
        <v>1920</v>
      </c>
      <c r="BH9" s="113">
        <v>3000</v>
      </c>
      <c r="BI9" s="113">
        <v>4554</v>
      </c>
      <c r="BJ9" s="113">
        <v>1976</v>
      </c>
      <c r="BK9" s="113">
        <v>1440</v>
      </c>
      <c r="BL9" s="113">
        <v>1800</v>
      </c>
      <c r="BM9" s="113">
        <v>5088</v>
      </c>
      <c r="BN9" s="113">
        <v>600</v>
      </c>
      <c r="BO9" s="113">
        <v>2160</v>
      </c>
      <c r="BP9" s="113">
        <v>864</v>
      </c>
      <c r="BQ9" s="113">
        <v>0</v>
      </c>
      <c r="BR9" s="113">
        <v>120</v>
      </c>
      <c r="BS9" s="113">
        <v>6288</v>
      </c>
      <c r="BT9" s="113">
        <v>2820</v>
      </c>
      <c r="BU9" s="113">
        <v>5828</v>
      </c>
      <c r="BV9" s="113">
        <v>3600</v>
      </c>
      <c r="BW9" s="113">
        <v>2580</v>
      </c>
      <c r="BX9" s="113">
        <v>1560</v>
      </c>
      <c r="BY9" s="113">
        <v>1800</v>
      </c>
      <c r="BZ9" s="113">
        <v>2280</v>
      </c>
      <c r="CA9" s="113">
        <v>1620</v>
      </c>
      <c r="CB9" s="113">
        <v>1164</v>
      </c>
      <c r="CC9" s="113">
        <v>4296</v>
      </c>
      <c r="CD9" s="113">
        <v>512</v>
      </c>
      <c r="CE9" s="113">
        <v>240</v>
      </c>
      <c r="CF9" s="113">
        <v>360</v>
      </c>
      <c r="CG9" s="113">
        <v>120</v>
      </c>
      <c r="CH9" s="113">
        <v>0</v>
      </c>
      <c r="CI9" s="113">
        <v>360</v>
      </c>
      <c r="CJ9" s="113">
        <v>9120</v>
      </c>
      <c r="CK9" s="113">
        <v>1868</v>
      </c>
      <c r="CL9" s="113">
        <v>336</v>
      </c>
      <c r="CM9" s="113">
        <v>216</v>
      </c>
      <c r="CN9" s="113">
        <v>1080</v>
      </c>
      <c r="CO9" s="113">
        <v>1365</v>
      </c>
      <c r="CP9" s="113">
        <v>360</v>
      </c>
      <c r="CQ9" s="113">
        <v>1416</v>
      </c>
      <c r="CR9" s="113">
        <v>336</v>
      </c>
      <c r="CS9" s="113">
        <v>720</v>
      </c>
      <c r="CT9" s="113">
        <v>0</v>
      </c>
      <c r="CU9" s="113">
        <v>0</v>
      </c>
      <c r="CV9" s="113">
        <v>720</v>
      </c>
      <c r="CW9" s="113">
        <v>360</v>
      </c>
      <c r="CX9" s="113">
        <v>114</v>
      </c>
      <c r="CY9" s="113">
        <v>282</v>
      </c>
      <c r="CZ9" s="113">
        <v>0</v>
      </c>
      <c r="DA9" s="113">
        <v>1836</v>
      </c>
      <c r="DB9" s="113">
        <v>1428</v>
      </c>
      <c r="DC9" s="113">
        <v>324</v>
      </c>
      <c r="DD9" s="113">
        <v>108</v>
      </c>
      <c r="DE9" s="113">
        <v>0</v>
      </c>
      <c r="DF9" s="113">
        <v>0</v>
      </c>
      <c r="DG9" s="113">
        <v>0</v>
      </c>
      <c r="DH9" s="113">
        <v>0</v>
      </c>
      <c r="DI9" s="46">
        <v>0</v>
      </c>
      <c r="DJ9" s="46">
        <v>0</v>
      </c>
      <c r="DK9" s="46">
        <v>720</v>
      </c>
      <c r="DL9" s="46">
        <v>0</v>
      </c>
      <c r="DM9" s="46">
        <v>0</v>
      </c>
      <c r="DN9" s="349">
        <v>1080</v>
      </c>
      <c r="DO9" s="349">
        <v>0</v>
      </c>
      <c r="DP9" s="349">
        <v>360</v>
      </c>
      <c r="DQ9" s="349">
        <v>0</v>
      </c>
      <c r="DR9" s="349">
        <v>0</v>
      </c>
      <c r="DS9" s="349">
        <v>960</v>
      </c>
      <c r="DT9" s="349">
        <v>0</v>
      </c>
      <c r="DU9" s="349">
        <v>0</v>
      </c>
      <c r="DV9" s="349">
        <v>0</v>
      </c>
      <c r="DW9" s="349">
        <v>648</v>
      </c>
      <c r="DX9" s="349">
        <v>588</v>
      </c>
      <c r="DY9" s="349">
        <v>0</v>
      </c>
      <c r="DZ9" s="349">
        <v>0</v>
      </c>
      <c r="EA9" s="59">
        <f ca="1">SUM(OFFSET(EA9,0,-1,):OFFSET(EA9,0,-12))</f>
        <v>2556</v>
      </c>
      <c r="EB9" s="13">
        <f ca="1">EA9/EA$12</f>
        <v>2.0230481859051477E-2</v>
      </c>
    </row>
    <row r="10" spans="1:134" ht="18.600000000000001" customHeight="1" x14ac:dyDescent="0.2">
      <c r="A10" s="14"/>
      <c r="B10" s="58" t="s">
        <v>28</v>
      </c>
      <c r="C10" s="112">
        <v>2100</v>
      </c>
      <c r="D10" s="112">
        <v>2076</v>
      </c>
      <c r="E10" s="112">
        <v>3876</v>
      </c>
      <c r="F10" s="112">
        <v>216</v>
      </c>
      <c r="G10" s="112">
        <v>1044</v>
      </c>
      <c r="H10" s="112">
        <v>1008</v>
      </c>
      <c r="I10" s="112">
        <v>64</v>
      </c>
      <c r="J10" s="113">
        <v>2544</v>
      </c>
      <c r="K10" s="113">
        <v>4028</v>
      </c>
      <c r="L10" s="113">
        <v>3480</v>
      </c>
      <c r="M10" s="113">
        <v>1164</v>
      </c>
      <c r="N10" s="113">
        <v>7716</v>
      </c>
      <c r="O10" s="112">
        <v>3348</v>
      </c>
      <c r="P10" s="113">
        <v>4056</v>
      </c>
      <c r="Q10" s="113">
        <v>1128</v>
      </c>
      <c r="R10" s="113">
        <v>4749</v>
      </c>
      <c r="S10" s="113">
        <v>8100</v>
      </c>
      <c r="T10" s="113">
        <v>4104</v>
      </c>
      <c r="U10" s="112">
        <v>3912</v>
      </c>
      <c r="V10" s="113">
        <v>3752</v>
      </c>
      <c r="W10" s="113">
        <v>2484</v>
      </c>
      <c r="X10" s="113">
        <v>5076</v>
      </c>
      <c r="Y10" s="113">
        <v>1296</v>
      </c>
      <c r="Z10" s="113">
        <v>3792</v>
      </c>
      <c r="AA10" s="112">
        <v>1524</v>
      </c>
      <c r="AB10" s="113">
        <v>2940</v>
      </c>
      <c r="AC10" s="113">
        <v>4224</v>
      </c>
      <c r="AD10" s="113">
        <v>7383</v>
      </c>
      <c r="AE10" s="113">
        <v>972</v>
      </c>
      <c r="AF10" s="113">
        <v>2700</v>
      </c>
      <c r="AG10" s="113">
        <v>504</v>
      </c>
      <c r="AH10" s="113">
        <v>1536</v>
      </c>
      <c r="AI10" s="113">
        <v>2172</v>
      </c>
      <c r="AJ10" s="113">
        <v>1644</v>
      </c>
      <c r="AK10" s="113">
        <v>1416</v>
      </c>
      <c r="AL10" s="113">
        <v>4668</v>
      </c>
      <c r="AM10" s="113">
        <v>1044</v>
      </c>
      <c r="AN10" s="113">
        <v>3132</v>
      </c>
      <c r="AO10" s="113">
        <v>5640</v>
      </c>
      <c r="AP10" s="113">
        <v>1082</v>
      </c>
      <c r="AQ10" s="113">
        <v>4450</v>
      </c>
      <c r="AR10" s="113">
        <v>1296</v>
      </c>
      <c r="AS10" s="113">
        <v>2808</v>
      </c>
      <c r="AT10" s="113">
        <v>2220</v>
      </c>
      <c r="AU10" s="113">
        <v>2340</v>
      </c>
      <c r="AV10" s="113">
        <v>1296</v>
      </c>
      <c r="AW10" s="113">
        <v>1968</v>
      </c>
      <c r="AX10" s="113">
        <v>3516</v>
      </c>
      <c r="AY10" s="113">
        <v>1200</v>
      </c>
      <c r="AZ10" s="113">
        <v>2724</v>
      </c>
      <c r="BA10" s="113">
        <v>2448</v>
      </c>
      <c r="BB10" s="113">
        <v>0</v>
      </c>
      <c r="BC10" s="113">
        <v>672</v>
      </c>
      <c r="BD10" s="113">
        <v>972</v>
      </c>
      <c r="BE10" s="242">
        <v>1260</v>
      </c>
      <c r="BF10" s="113">
        <v>0</v>
      </c>
      <c r="BG10" s="113">
        <v>216</v>
      </c>
      <c r="BH10" s="113">
        <v>1956</v>
      </c>
      <c r="BI10" s="113">
        <v>0</v>
      </c>
      <c r="BJ10" s="113">
        <v>1308</v>
      </c>
      <c r="BK10" s="113">
        <v>1308</v>
      </c>
      <c r="BL10" s="113">
        <v>912</v>
      </c>
      <c r="BM10" s="113">
        <v>552</v>
      </c>
      <c r="BN10" s="113">
        <v>0</v>
      </c>
      <c r="BO10" s="113">
        <v>0</v>
      </c>
      <c r="BP10" s="113">
        <v>1836</v>
      </c>
      <c r="BQ10" s="113">
        <v>0</v>
      </c>
      <c r="BR10" s="113">
        <v>1224</v>
      </c>
      <c r="BS10" s="113">
        <v>648</v>
      </c>
      <c r="BT10" s="113">
        <v>1296</v>
      </c>
      <c r="BU10" s="113">
        <v>0</v>
      </c>
      <c r="BV10" s="113">
        <v>108</v>
      </c>
      <c r="BW10" s="113">
        <v>972</v>
      </c>
      <c r="BX10" s="113">
        <v>108</v>
      </c>
      <c r="BY10" s="113">
        <v>216</v>
      </c>
      <c r="BZ10" s="113">
        <v>0</v>
      </c>
      <c r="CA10" s="113">
        <v>108</v>
      </c>
      <c r="CB10" s="113">
        <v>702</v>
      </c>
      <c r="CC10" s="113">
        <v>0</v>
      </c>
      <c r="CD10" s="113">
        <v>552</v>
      </c>
      <c r="CE10" s="113">
        <v>120</v>
      </c>
      <c r="CF10" s="113">
        <v>864</v>
      </c>
      <c r="CG10" s="113">
        <v>432</v>
      </c>
      <c r="CH10" s="113">
        <v>324</v>
      </c>
      <c r="CI10" s="113">
        <v>332</v>
      </c>
      <c r="CJ10" s="113">
        <v>432</v>
      </c>
      <c r="CK10" s="113">
        <v>432</v>
      </c>
      <c r="CL10" s="113">
        <v>0</v>
      </c>
      <c r="CM10" s="113">
        <v>0</v>
      </c>
      <c r="CN10" s="113">
        <v>552</v>
      </c>
      <c r="CO10" s="113">
        <v>0</v>
      </c>
      <c r="CP10" s="113">
        <v>3564</v>
      </c>
      <c r="CQ10" s="113">
        <v>120</v>
      </c>
      <c r="CR10" s="113">
        <v>192</v>
      </c>
      <c r="CS10" s="113">
        <v>432</v>
      </c>
      <c r="CT10" s="113">
        <v>1080</v>
      </c>
      <c r="CU10" s="113">
        <v>864</v>
      </c>
      <c r="CV10" s="113">
        <v>5916</v>
      </c>
      <c r="CW10" s="113">
        <v>648</v>
      </c>
      <c r="CX10" s="113">
        <v>648</v>
      </c>
      <c r="CY10" s="113">
        <v>216</v>
      </c>
      <c r="CZ10" s="113">
        <v>216</v>
      </c>
      <c r="DA10" s="113">
        <v>0</v>
      </c>
      <c r="DB10" s="113">
        <v>816</v>
      </c>
      <c r="DC10" s="113">
        <v>1188</v>
      </c>
      <c r="DD10" s="113">
        <v>940</v>
      </c>
      <c r="DE10" s="113">
        <v>0</v>
      </c>
      <c r="DF10" s="113">
        <v>492</v>
      </c>
      <c r="DG10" s="113">
        <v>1164</v>
      </c>
      <c r="DH10" s="113">
        <v>1164</v>
      </c>
      <c r="DI10" s="46">
        <v>168</v>
      </c>
      <c r="DJ10" s="46">
        <v>216</v>
      </c>
      <c r="DK10" s="46">
        <v>0</v>
      </c>
      <c r="DL10" s="46">
        <v>432</v>
      </c>
      <c r="DM10" s="46">
        <v>540</v>
      </c>
      <c r="DN10" s="349">
        <v>948</v>
      </c>
      <c r="DO10" s="349">
        <v>108</v>
      </c>
      <c r="DP10" s="349">
        <v>216</v>
      </c>
      <c r="DQ10" s="349">
        <v>1248</v>
      </c>
      <c r="DR10" s="349">
        <v>324</v>
      </c>
      <c r="DS10" s="349">
        <v>60</v>
      </c>
      <c r="DT10" s="349">
        <v>0</v>
      </c>
      <c r="DU10" s="349">
        <v>0</v>
      </c>
      <c r="DV10" s="349">
        <v>108</v>
      </c>
      <c r="DW10" s="349">
        <v>216</v>
      </c>
      <c r="DX10" s="349">
        <v>0</v>
      </c>
      <c r="DY10" s="349">
        <v>0</v>
      </c>
      <c r="DZ10" s="349"/>
      <c r="EA10" s="59">
        <f ca="1">SUM(OFFSET(EA10,0,-1,):OFFSET(EA10,0,-12))</f>
        <v>2280</v>
      </c>
      <c r="EB10" s="13">
        <f ca="1">EA10/EA$12</f>
        <v>1.80459697334262E-2</v>
      </c>
    </row>
    <row r="11" spans="1:134" ht="15" x14ac:dyDescent="0.2">
      <c r="A11" s="14"/>
      <c r="B11" s="58" t="s">
        <v>73</v>
      </c>
      <c r="C11" s="112">
        <v>30778</v>
      </c>
      <c r="D11" s="112">
        <v>38398</v>
      </c>
      <c r="E11" s="112">
        <v>34126</v>
      </c>
      <c r="F11" s="112">
        <v>29239</v>
      </c>
      <c r="G11" s="112">
        <v>31936</v>
      </c>
      <c r="H11" s="112">
        <v>28720</v>
      </c>
      <c r="I11" s="112">
        <v>27784</v>
      </c>
      <c r="J11" s="113">
        <v>39989</v>
      </c>
      <c r="K11" s="113">
        <v>47518</v>
      </c>
      <c r="L11" s="113">
        <v>32631</v>
      </c>
      <c r="M11" s="113">
        <v>43071</v>
      </c>
      <c r="N11" s="113">
        <v>36237</v>
      </c>
      <c r="O11" s="112">
        <v>24498</v>
      </c>
      <c r="P11" s="113">
        <v>27380</v>
      </c>
      <c r="Q11" s="113">
        <v>26384</v>
      </c>
      <c r="R11" s="113">
        <v>32184</v>
      </c>
      <c r="S11" s="113">
        <v>46145</v>
      </c>
      <c r="T11" s="113">
        <v>35350</v>
      </c>
      <c r="U11" s="112">
        <v>37697</v>
      </c>
      <c r="V11" s="113">
        <v>42526</v>
      </c>
      <c r="W11" s="113">
        <v>33596</v>
      </c>
      <c r="X11" s="113">
        <v>39749</v>
      </c>
      <c r="Y11" s="113">
        <v>28657</v>
      </c>
      <c r="Z11" s="113">
        <v>43441</v>
      </c>
      <c r="AA11" s="112">
        <v>33218</v>
      </c>
      <c r="AB11" s="113">
        <v>35180</v>
      </c>
      <c r="AC11" s="113">
        <v>38156</v>
      </c>
      <c r="AD11" s="113">
        <v>43509</v>
      </c>
      <c r="AE11" s="113">
        <v>32328</v>
      </c>
      <c r="AF11" s="113">
        <v>28541</v>
      </c>
      <c r="AG11" s="113">
        <v>36508</v>
      </c>
      <c r="AH11" s="113">
        <v>26213</v>
      </c>
      <c r="AI11" s="113">
        <v>32873</v>
      </c>
      <c r="AJ11" s="113">
        <v>37367</v>
      </c>
      <c r="AK11" s="113">
        <v>49317</v>
      </c>
      <c r="AL11" s="113">
        <v>36767</v>
      </c>
      <c r="AM11" s="113">
        <v>37738</v>
      </c>
      <c r="AN11" s="113">
        <v>27533</v>
      </c>
      <c r="AO11" s="113">
        <v>40252</v>
      </c>
      <c r="AP11" s="113">
        <v>32237</v>
      </c>
      <c r="AQ11" s="113">
        <v>29939</v>
      </c>
      <c r="AR11" s="113">
        <v>29064</v>
      </c>
      <c r="AS11" s="113">
        <v>33664</v>
      </c>
      <c r="AT11" s="113">
        <v>17896</v>
      </c>
      <c r="AU11" s="113">
        <v>24619</v>
      </c>
      <c r="AV11" s="113">
        <v>22296</v>
      </c>
      <c r="AW11" s="113">
        <v>26010</v>
      </c>
      <c r="AX11" s="113">
        <v>30553</v>
      </c>
      <c r="AY11" s="113">
        <v>23075</v>
      </c>
      <c r="AZ11" s="113">
        <v>25069</v>
      </c>
      <c r="BA11" s="113">
        <v>29421</v>
      </c>
      <c r="BB11" s="113">
        <v>17312</v>
      </c>
      <c r="BC11" s="113">
        <v>14151</v>
      </c>
      <c r="BD11" s="113">
        <v>23804</v>
      </c>
      <c r="BE11" s="242">
        <v>25793</v>
      </c>
      <c r="BF11" s="113">
        <v>18306</v>
      </c>
      <c r="BG11" s="113">
        <v>25826</v>
      </c>
      <c r="BH11" s="113">
        <v>34978</v>
      </c>
      <c r="BI11" s="113">
        <v>33412</v>
      </c>
      <c r="BJ11" s="113">
        <v>73159</v>
      </c>
      <c r="BK11" s="113">
        <v>2957</v>
      </c>
      <c r="BL11" s="113">
        <v>2104</v>
      </c>
      <c r="BM11" s="113">
        <v>11620</v>
      </c>
      <c r="BN11" s="113">
        <v>14254</v>
      </c>
      <c r="BO11" s="113">
        <v>17988</v>
      </c>
      <c r="BP11" s="113">
        <v>17887</v>
      </c>
      <c r="BQ11" s="113">
        <v>17157</v>
      </c>
      <c r="BR11" s="113">
        <v>15382</v>
      </c>
      <c r="BS11" s="113">
        <v>16622</v>
      </c>
      <c r="BT11" s="113">
        <v>14812</v>
      </c>
      <c r="BU11" s="113">
        <v>19444</v>
      </c>
      <c r="BV11" s="113">
        <v>18806</v>
      </c>
      <c r="BW11" s="113">
        <v>28532</v>
      </c>
      <c r="BX11" s="113">
        <v>9966</v>
      </c>
      <c r="BY11" s="113">
        <v>14591</v>
      </c>
      <c r="BZ11" s="113">
        <v>6756</v>
      </c>
      <c r="CA11" s="113">
        <v>16005</v>
      </c>
      <c r="CB11" s="113">
        <v>18205</v>
      </c>
      <c r="CC11" s="113">
        <v>18976</v>
      </c>
      <c r="CD11" s="113">
        <v>22052</v>
      </c>
      <c r="CE11" s="113">
        <v>17744</v>
      </c>
      <c r="CF11" s="113">
        <v>14953</v>
      </c>
      <c r="CG11" s="113">
        <v>22226</v>
      </c>
      <c r="CH11" s="113">
        <v>29016</v>
      </c>
      <c r="CI11" s="113">
        <v>27914</v>
      </c>
      <c r="CJ11" s="113">
        <v>25458</v>
      </c>
      <c r="CK11" s="113">
        <v>29703</v>
      </c>
      <c r="CL11" s="113">
        <v>21992</v>
      </c>
      <c r="CM11" s="113">
        <v>29119</v>
      </c>
      <c r="CN11" s="113">
        <v>25797</v>
      </c>
      <c r="CO11" s="113">
        <v>20902</v>
      </c>
      <c r="CP11" s="113">
        <v>26219</v>
      </c>
      <c r="CQ11" s="113">
        <v>35922</v>
      </c>
      <c r="CR11" s="113">
        <v>30159</v>
      </c>
      <c r="CS11" s="113">
        <v>34953</v>
      </c>
      <c r="CT11" s="113">
        <v>36156</v>
      </c>
      <c r="CU11" s="113">
        <v>28355</v>
      </c>
      <c r="CV11" s="113">
        <v>28136</v>
      </c>
      <c r="CW11" s="113">
        <v>33647</v>
      </c>
      <c r="CX11" s="113">
        <v>31631</v>
      </c>
      <c r="CY11" s="113">
        <v>39128</v>
      </c>
      <c r="CZ11" s="113">
        <v>30961</v>
      </c>
      <c r="DA11" s="113">
        <v>15530</v>
      </c>
      <c r="DB11" s="113">
        <v>30104</v>
      </c>
      <c r="DC11" s="113">
        <v>18649</v>
      </c>
      <c r="DD11" s="113">
        <v>27627</v>
      </c>
      <c r="DE11" s="113">
        <v>23760</v>
      </c>
      <c r="DF11" s="113">
        <v>30715</v>
      </c>
      <c r="DG11" s="113">
        <v>18025</v>
      </c>
      <c r="DH11" s="113">
        <v>16709</v>
      </c>
      <c r="DI11" s="113">
        <v>25832</v>
      </c>
      <c r="DJ11" s="113">
        <v>22029</v>
      </c>
      <c r="DK11" s="113">
        <v>29242</v>
      </c>
      <c r="DL11" s="113">
        <v>30993</v>
      </c>
      <c r="DM11" s="113">
        <v>24145</v>
      </c>
      <c r="DN11" s="351">
        <v>30053</v>
      </c>
      <c r="DO11" s="351">
        <v>28343</v>
      </c>
      <c r="DP11" s="351">
        <v>8961</v>
      </c>
      <c r="DQ11" s="351">
        <v>34803</v>
      </c>
      <c r="DR11" s="351">
        <v>5276</v>
      </c>
      <c r="DS11" s="349">
        <v>3263</v>
      </c>
      <c r="DT11" s="349">
        <v>3517</v>
      </c>
      <c r="DU11" s="349">
        <v>5989</v>
      </c>
      <c r="DV11" s="349">
        <v>3983</v>
      </c>
      <c r="DW11" s="349">
        <v>8072</v>
      </c>
      <c r="DX11" s="349">
        <v>3207</v>
      </c>
      <c r="DY11" s="349">
        <v>115</v>
      </c>
      <c r="DZ11" s="349">
        <v>0</v>
      </c>
      <c r="EA11" s="59">
        <f ca="1">SUM(OFFSET(EA11,0,-1,):OFFSET(EA11,0,-12))</f>
        <v>105529</v>
      </c>
      <c r="EB11" s="13">
        <f ca="1">EA11/EA$12</f>
        <v>0.83525137719242704</v>
      </c>
    </row>
    <row r="12" spans="1:134" ht="19.149999999999999" customHeight="1" x14ac:dyDescent="0.2">
      <c r="A12" s="14"/>
      <c r="B12" s="70" t="s">
        <v>25</v>
      </c>
      <c r="C12" s="114">
        <f t="shared" ref="C12:BN12" si="0">C7+C8+C9+C10+C11</f>
        <v>41623</v>
      </c>
      <c r="D12" s="114">
        <f t="shared" si="0"/>
        <v>50139</v>
      </c>
      <c r="E12" s="114">
        <f t="shared" si="0"/>
        <v>50767</v>
      </c>
      <c r="F12" s="114">
        <f t="shared" si="0"/>
        <v>36954</v>
      </c>
      <c r="G12" s="114">
        <f t="shared" si="0"/>
        <v>41363</v>
      </c>
      <c r="H12" s="114">
        <f t="shared" si="0"/>
        <v>37743</v>
      </c>
      <c r="I12" s="114">
        <f t="shared" si="0"/>
        <v>32440</v>
      </c>
      <c r="J12" s="114">
        <f t="shared" si="0"/>
        <v>54209</v>
      </c>
      <c r="K12" s="114">
        <f t="shared" si="0"/>
        <v>57631</v>
      </c>
      <c r="L12" s="114">
        <f t="shared" si="0"/>
        <v>44294</v>
      </c>
      <c r="M12" s="114">
        <f t="shared" si="0"/>
        <v>54522</v>
      </c>
      <c r="N12" s="114">
        <f t="shared" si="0"/>
        <v>52219</v>
      </c>
      <c r="O12" s="114">
        <f t="shared" si="0"/>
        <v>32152</v>
      </c>
      <c r="P12" s="114">
        <f t="shared" si="0"/>
        <v>38720</v>
      </c>
      <c r="Q12" s="114">
        <f t="shared" si="0"/>
        <v>33536</v>
      </c>
      <c r="R12" s="114">
        <f t="shared" si="0"/>
        <v>42661</v>
      </c>
      <c r="S12" s="114">
        <f t="shared" si="0"/>
        <v>61133</v>
      </c>
      <c r="T12" s="114">
        <f t="shared" si="0"/>
        <v>44060</v>
      </c>
      <c r="U12" s="114">
        <f t="shared" si="0"/>
        <v>46173</v>
      </c>
      <c r="V12" s="114">
        <f t="shared" si="0"/>
        <v>51541</v>
      </c>
      <c r="W12" s="114">
        <f t="shared" si="0"/>
        <v>42924</v>
      </c>
      <c r="X12" s="114">
        <f t="shared" si="0"/>
        <v>50978</v>
      </c>
      <c r="Y12" s="114">
        <f t="shared" si="0"/>
        <v>31976</v>
      </c>
      <c r="Z12" s="114">
        <f t="shared" si="0"/>
        <v>53177</v>
      </c>
      <c r="AA12" s="114">
        <f t="shared" si="0"/>
        <v>41206</v>
      </c>
      <c r="AB12" s="114">
        <f t="shared" si="0"/>
        <v>43018</v>
      </c>
      <c r="AC12" s="114">
        <f t="shared" si="0"/>
        <v>48708</v>
      </c>
      <c r="AD12" s="114">
        <f t="shared" si="0"/>
        <v>55348</v>
      </c>
      <c r="AE12" s="114">
        <f t="shared" si="0"/>
        <v>36031</v>
      </c>
      <c r="AF12" s="114">
        <f t="shared" si="0"/>
        <v>35668</v>
      </c>
      <c r="AG12" s="114">
        <f t="shared" si="0"/>
        <v>44403</v>
      </c>
      <c r="AH12" s="114">
        <f t="shared" si="0"/>
        <v>34575</v>
      </c>
      <c r="AI12" s="114">
        <f t="shared" si="0"/>
        <v>40238</v>
      </c>
      <c r="AJ12" s="114">
        <f t="shared" si="0"/>
        <v>44849</v>
      </c>
      <c r="AK12" s="114">
        <f t="shared" si="0"/>
        <v>56559</v>
      </c>
      <c r="AL12" s="114">
        <f t="shared" si="0"/>
        <v>47524</v>
      </c>
      <c r="AM12" s="114">
        <f t="shared" ref="AM12:AR12" si="1">AM7+AM8+AM9+AM10+AM11</f>
        <v>43258</v>
      </c>
      <c r="AN12" s="114">
        <f t="shared" si="1"/>
        <v>36790</v>
      </c>
      <c r="AO12" s="114">
        <f t="shared" si="1"/>
        <v>54132</v>
      </c>
      <c r="AP12" s="114">
        <f t="shared" si="1"/>
        <v>37127</v>
      </c>
      <c r="AQ12" s="114">
        <f t="shared" si="1"/>
        <v>38689</v>
      </c>
      <c r="AR12" s="114">
        <f t="shared" si="1"/>
        <v>35969</v>
      </c>
      <c r="AS12" s="114">
        <f t="shared" ref="AS12:BD12" si="2">AS7+AS8+AS9+AS10+AS11</f>
        <v>40248</v>
      </c>
      <c r="AT12" s="114">
        <f t="shared" si="2"/>
        <v>22748</v>
      </c>
      <c r="AU12" s="114">
        <f t="shared" si="2"/>
        <v>29294</v>
      </c>
      <c r="AV12" s="114">
        <f t="shared" si="2"/>
        <v>26729</v>
      </c>
      <c r="AW12" s="114">
        <f t="shared" si="2"/>
        <v>34347</v>
      </c>
      <c r="AX12" s="114">
        <f t="shared" si="2"/>
        <v>37540</v>
      </c>
      <c r="AY12" s="114">
        <f t="shared" si="2"/>
        <v>27403</v>
      </c>
      <c r="AZ12" s="114">
        <f t="shared" si="2"/>
        <v>31430</v>
      </c>
      <c r="BA12" s="114">
        <f t="shared" si="2"/>
        <v>38044</v>
      </c>
      <c r="BB12" s="114">
        <f t="shared" si="2"/>
        <v>24258</v>
      </c>
      <c r="BC12" s="114">
        <f t="shared" si="2"/>
        <v>18632</v>
      </c>
      <c r="BD12" s="114">
        <f t="shared" si="2"/>
        <v>28928</v>
      </c>
      <c r="BE12" s="114">
        <f t="shared" si="0"/>
        <v>31132</v>
      </c>
      <c r="BF12" s="114">
        <f t="shared" si="0"/>
        <v>24045</v>
      </c>
      <c r="BG12" s="114">
        <f t="shared" si="0"/>
        <v>31032</v>
      </c>
      <c r="BH12" s="114">
        <f t="shared" si="0"/>
        <v>44110</v>
      </c>
      <c r="BI12" s="114">
        <f t="shared" si="0"/>
        <v>40113</v>
      </c>
      <c r="BJ12" s="114">
        <f t="shared" si="0"/>
        <v>99623</v>
      </c>
      <c r="BK12" s="114">
        <f t="shared" si="0"/>
        <v>7597</v>
      </c>
      <c r="BL12" s="114">
        <f t="shared" si="0"/>
        <v>6662</v>
      </c>
      <c r="BM12" s="114">
        <f t="shared" si="0"/>
        <v>18955</v>
      </c>
      <c r="BN12" s="114">
        <f t="shared" si="0"/>
        <v>16582</v>
      </c>
      <c r="BO12" s="114">
        <f t="shared" ref="BO12:BV12" si="3">BO7+BO8+BO9+BO10+BO11</f>
        <v>21361</v>
      </c>
      <c r="BP12" s="114">
        <f t="shared" si="3"/>
        <v>22041</v>
      </c>
      <c r="BQ12" s="114">
        <f t="shared" si="3"/>
        <v>20607</v>
      </c>
      <c r="BR12" s="114">
        <f t="shared" si="3"/>
        <v>22089</v>
      </c>
      <c r="BS12" s="114">
        <f t="shared" si="3"/>
        <v>26450</v>
      </c>
      <c r="BT12" s="114">
        <f t="shared" si="3"/>
        <v>23793</v>
      </c>
      <c r="BU12" s="114">
        <f t="shared" si="3"/>
        <v>28655</v>
      </c>
      <c r="BV12" s="114">
        <f t="shared" si="3"/>
        <v>25233</v>
      </c>
      <c r="BW12" s="114">
        <f t="shared" ref="BW12:CN12" si="4">BW7+BW8+BW9+BW10+BW11</f>
        <v>35785</v>
      </c>
      <c r="BX12" s="114">
        <f t="shared" si="4"/>
        <v>14464</v>
      </c>
      <c r="BY12" s="114">
        <f t="shared" si="4"/>
        <v>21090</v>
      </c>
      <c r="BZ12" s="114">
        <f t="shared" si="4"/>
        <v>11275</v>
      </c>
      <c r="CA12" s="114">
        <f t="shared" si="4"/>
        <v>21001</v>
      </c>
      <c r="CB12" s="114">
        <f t="shared" si="4"/>
        <v>24132</v>
      </c>
      <c r="CC12" s="114">
        <f t="shared" si="4"/>
        <v>26569</v>
      </c>
      <c r="CD12" s="114">
        <f t="shared" si="4"/>
        <v>26519</v>
      </c>
      <c r="CE12" s="114">
        <f t="shared" si="4"/>
        <v>22649</v>
      </c>
      <c r="CF12" s="114">
        <f t="shared" si="4"/>
        <v>20945</v>
      </c>
      <c r="CG12" s="114">
        <f t="shared" si="4"/>
        <v>25308</v>
      </c>
      <c r="CH12" s="114">
        <f t="shared" si="4"/>
        <v>31702</v>
      </c>
      <c r="CI12" s="114">
        <f t="shared" si="4"/>
        <v>31497</v>
      </c>
      <c r="CJ12" s="114">
        <f t="shared" si="4"/>
        <v>38159</v>
      </c>
      <c r="CK12" s="114">
        <f t="shared" si="4"/>
        <v>35849</v>
      </c>
      <c r="CL12" s="114">
        <f t="shared" si="4"/>
        <v>23533</v>
      </c>
      <c r="CM12" s="114">
        <f t="shared" si="4"/>
        <v>32088</v>
      </c>
      <c r="CN12" s="114">
        <f t="shared" si="4"/>
        <v>29947</v>
      </c>
      <c r="CO12" s="114">
        <f t="shared" ref="CO12:DE12" si="5">CO7+CO8+CO9+CO10+CO11</f>
        <v>25357</v>
      </c>
      <c r="CP12" s="114">
        <f t="shared" si="5"/>
        <v>32658</v>
      </c>
      <c r="CQ12" s="114">
        <f t="shared" si="5"/>
        <v>39513</v>
      </c>
      <c r="CR12" s="114">
        <f t="shared" si="5"/>
        <v>34336</v>
      </c>
      <c r="CS12" s="114">
        <f t="shared" si="5"/>
        <v>39351</v>
      </c>
      <c r="CT12" s="114">
        <f t="shared" si="5"/>
        <v>40366</v>
      </c>
      <c r="CU12" s="114">
        <f t="shared" si="5"/>
        <v>30992</v>
      </c>
      <c r="CV12" s="114">
        <f t="shared" si="5"/>
        <v>36046</v>
      </c>
      <c r="CW12" s="114">
        <f t="shared" si="5"/>
        <v>36795</v>
      </c>
      <c r="CX12" s="114">
        <f t="shared" si="5"/>
        <v>33837</v>
      </c>
      <c r="CY12" s="114">
        <f t="shared" si="5"/>
        <v>41614</v>
      </c>
      <c r="CZ12" s="114">
        <f t="shared" si="5"/>
        <v>34668</v>
      </c>
      <c r="DA12" s="114">
        <f t="shared" si="5"/>
        <v>20726</v>
      </c>
      <c r="DB12" s="114">
        <f t="shared" si="5"/>
        <v>34430</v>
      </c>
      <c r="DC12" s="114">
        <f t="shared" si="5"/>
        <v>23477</v>
      </c>
      <c r="DD12" s="114">
        <f t="shared" si="5"/>
        <v>31964</v>
      </c>
      <c r="DE12" s="114">
        <f t="shared" si="5"/>
        <v>26118</v>
      </c>
      <c r="DF12" s="114">
        <f t="shared" ref="DF12:DZ12" si="6">DF7+DF8+DF9+DF10+DF11</f>
        <v>33862</v>
      </c>
      <c r="DG12" s="114">
        <f t="shared" si="6"/>
        <v>20144</v>
      </c>
      <c r="DH12" s="114">
        <f t="shared" si="6"/>
        <v>18828</v>
      </c>
      <c r="DI12" s="114">
        <f t="shared" si="6"/>
        <v>29201</v>
      </c>
      <c r="DJ12" s="114">
        <f t="shared" si="6"/>
        <v>24744</v>
      </c>
      <c r="DK12" s="114">
        <f t="shared" si="6"/>
        <v>31108</v>
      </c>
      <c r="DL12" s="114">
        <f t="shared" si="6"/>
        <v>33570</v>
      </c>
      <c r="DM12" s="114">
        <f t="shared" si="6"/>
        <v>25648</v>
      </c>
      <c r="DN12" s="114">
        <f t="shared" si="6"/>
        <v>33998</v>
      </c>
      <c r="DO12" s="114">
        <f t="shared" si="6"/>
        <v>29472</v>
      </c>
      <c r="DP12" s="114">
        <f t="shared" si="6"/>
        <v>11680</v>
      </c>
      <c r="DQ12" s="114">
        <f t="shared" si="6"/>
        <v>36396</v>
      </c>
      <c r="DR12" s="114">
        <f t="shared" si="6"/>
        <v>7492</v>
      </c>
      <c r="DS12" s="114">
        <f t="shared" si="6"/>
        <v>5146</v>
      </c>
      <c r="DT12" s="114">
        <f t="shared" si="6"/>
        <v>5041</v>
      </c>
      <c r="DU12" s="114">
        <f t="shared" si="6"/>
        <v>7040</v>
      </c>
      <c r="DV12" s="114">
        <f t="shared" si="6"/>
        <v>5583</v>
      </c>
      <c r="DW12" s="114">
        <f t="shared" si="6"/>
        <v>10964</v>
      </c>
      <c r="DX12" s="114">
        <f t="shared" si="6"/>
        <v>5275</v>
      </c>
      <c r="DY12" s="114">
        <f t="shared" si="6"/>
        <v>1789</v>
      </c>
      <c r="DZ12" s="114">
        <f t="shared" si="6"/>
        <v>466</v>
      </c>
      <c r="EA12" s="71">
        <f ca="1">SUM(OFFSET(EA12,0,-1,):OFFSET(EA12,0,-12))</f>
        <v>126344</v>
      </c>
    </row>
    <row r="13" spans="1:134" ht="7.5" customHeight="1" thickBot="1" x14ac:dyDescent="0.25">
      <c r="A13" s="11"/>
      <c r="B13" s="123"/>
      <c r="C13" s="115"/>
      <c r="D13" s="115"/>
      <c r="E13" s="115"/>
      <c r="F13" s="115"/>
      <c r="G13" s="115"/>
      <c r="H13" s="115"/>
      <c r="I13" s="115"/>
      <c r="J13" s="116"/>
      <c r="K13" s="116"/>
      <c r="L13" s="116"/>
      <c r="M13" s="116"/>
      <c r="N13" s="116"/>
      <c r="O13" s="115"/>
      <c r="P13" s="116"/>
      <c r="Q13" s="116"/>
      <c r="R13" s="116"/>
      <c r="S13" s="116"/>
      <c r="T13" s="116"/>
      <c r="U13" s="115"/>
      <c r="V13" s="116"/>
      <c r="W13" s="116"/>
      <c r="X13" s="116"/>
      <c r="Y13" s="116"/>
      <c r="Z13" s="116"/>
      <c r="AA13" s="115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24"/>
    </row>
    <row r="14" spans="1:134" ht="15.75" thickBot="1" x14ac:dyDescent="0.25">
      <c r="A14" s="232" t="s">
        <v>36</v>
      </c>
      <c r="B14" s="58" t="s">
        <v>14</v>
      </c>
      <c r="C14" s="112">
        <v>7540</v>
      </c>
      <c r="D14" s="112">
        <v>8600</v>
      </c>
      <c r="E14" s="112">
        <v>7843</v>
      </c>
      <c r="F14" s="112">
        <v>8102</v>
      </c>
      <c r="G14" s="112">
        <v>7787</v>
      </c>
      <c r="H14" s="112">
        <v>7286</v>
      </c>
      <c r="I14" s="112">
        <v>3986</v>
      </c>
      <c r="J14" s="113">
        <v>7458</v>
      </c>
      <c r="K14" s="113">
        <v>3497</v>
      </c>
      <c r="L14" s="113">
        <v>4343</v>
      </c>
      <c r="M14" s="113">
        <v>7694</v>
      </c>
      <c r="N14" s="113">
        <v>4953</v>
      </c>
      <c r="O14" s="112">
        <v>4078</v>
      </c>
      <c r="P14" s="113">
        <v>7913</v>
      </c>
      <c r="Q14" s="113">
        <v>5167</v>
      </c>
      <c r="R14" s="113">
        <v>4391</v>
      </c>
      <c r="S14" s="113">
        <v>7357</v>
      </c>
      <c r="T14" s="113">
        <v>4766</v>
      </c>
      <c r="U14" s="112">
        <v>3950</v>
      </c>
      <c r="V14" s="113">
        <v>3905</v>
      </c>
      <c r="W14" s="113">
        <v>3985</v>
      </c>
      <c r="X14" s="113">
        <v>5610</v>
      </c>
      <c r="Y14" s="113">
        <v>2134</v>
      </c>
      <c r="Z14" s="113">
        <v>6178</v>
      </c>
      <c r="AA14" s="112">
        <v>4631</v>
      </c>
      <c r="AB14" s="113">
        <v>4262</v>
      </c>
      <c r="AC14" s="113">
        <v>6093</v>
      </c>
      <c r="AD14" s="113">
        <v>3988</v>
      </c>
      <c r="AE14" s="113">
        <v>2053</v>
      </c>
      <c r="AF14" s="113">
        <v>4144</v>
      </c>
      <c r="AG14" s="113">
        <v>5189</v>
      </c>
      <c r="AH14" s="113">
        <v>7020</v>
      </c>
      <c r="AI14" s="113">
        <v>4906</v>
      </c>
      <c r="AJ14" s="113">
        <v>7433</v>
      </c>
      <c r="AK14" s="113">
        <v>4921</v>
      </c>
      <c r="AL14" s="113">
        <v>6079</v>
      </c>
      <c r="AM14" s="113">
        <v>2892</v>
      </c>
      <c r="AN14" s="113">
        <v>2477</v>
      </c>
      <c r="AO14" s="113">
        <v>8769</v>
      </c>
      <c r="AP14" s="113">
        <v>5392</v>
      </c>
      <c r="AQ14" s="113">
        <v>6797</v>
      </c>
      <c r="AR14" s="113">
        <v>7062</v>
      </c>
      <c r="AS14" s="113">
        <v>5625</v>
      </c>
      <c r="AT14" s="113">
        <v>5611</v>
      </c>
      <c r="AU14" s="113">
        <v>5235</v>
      </c>
      <c r="AV14" s="113">
        <v>7532</v>
      </c>
      <c r="AW14" s="113">
        <v>7165</v>
      </c>
      <c r="AX14" s="113">
        <v>5499</v>
      </c>
      <c r="AY14" s="113">
        <v>4023</v>
      </c>
      <c r="AZ14" s="113">
        <v>5117</v>
      </c>
      <c r="BA14" s="113">
        <v>4717</v>
      </c>
      <c r="BB14" s="113">
        <v>5995</v>
      </c>
      <c r="BC14" s="113">
        <v>5954</v>
      </c>
      <c r="BD14" s="113">
        <v>2654</v>
      </c>
      <c r="BE14" s="242">
        <v>2489</v>
      </c>
      <c r="BF14" s="113">
        <v>2808</v>
      </c>
      <c r="BG14" s="113">
        <v>3479</v>
      </c>
      <c r="BH14" s="113">
        <v>3229</v>
      </c>
      <c r="BI14" s="113">
        <v>3110</v>
      </c>
      <c r="BJ14" s="113">
        <v>16663</v>
      </c>
      <c r="BK14" s="113">
        <v>2460</v>
      </c>
      <c r="BL14" s="113">
        <v>2310</v>
      </c>
      <c r="BM14" s="113">
        <v>2321</v>
      </c>
      <c r="BN14" s="113">
        <v>1666</v>
      </c>
      <c r="BO14" s="113">
        <v>1477</v>
      </c>
      <c r="BP14" s="113">
        <v>1699</v>
      </c>
      <c r="BQ14" s="113">
        <v>2455</v>
      </c>
      <c r="BR14" s="113">
        <v>3555</v>
      </c>
      <c r="BS14" s="113">
        <v>4291</v>
      </c>
      <c r="BT14" s="113">
        <v>5129</v>
      </c>
      <c r="BU14" s="113">
        <v>1743</v>
      </c>
      <c r="BV14" s="113">
        <v>2593</v>
      </c>
      <c r="BW14" s="113">
        <v>2115</v>
      </c>
      <c r="BX14" s="113">
        <v>2773</v>
      </c>
      <c r="BY14" s="113">
        <v>5352</v>
      </c>
      <c r="BZ14" s="113">
        <v>3066</v>
      </c>
      <c r="CA14" s="113">
        <v>2889</v>
      </c>
      <c r="CB14" s="113">
        <v>6153</v>
      </c>
      <c r="CC14" s="113">
        <v>3980</v>
      </c>
      <c r="CD14" s="113">
        <v>3966</v>
      </c>
      <c r="CE14" s="113">
        <v>4719</v>
      </c>
      <c r="CF14" s="46">
        <v>4629</v>
      </c>
      <c r="CG14" s="46">
        <v>2893</v>
      </c>
      <c r="CH14" s="46">
        <v>2619</v>
      </c>
      <c r="CI14" s="46">
        <v>3483</v>
      </c>
      <c r="CJ14" s="46">
        <v>5946</v>
      </c>
      <c r="CK14" s="46">
        <v>3981</v>
      </c>
      <c r="CL14" s="46">
        <v>2075</v>
      </c>
      <c r="CM14" s="46">
        <v>2622</v>
      </c>
      <c r="CN14" s="113">
        <v>3218</v>
      </c>
      <c r="CO14" s="113">
        <v>3118</v>
      </c>
      <c r="CP14" s="113">
        <v>1902</v>
      </c>
      <c r="CQ14" s="113">
        <v>2233</v>
      </c>
      <c r="CR14" s="113">
        <v>3079</v>
      </c>
      <c r="CS14" s="113">
        <v>2002</v>
      </c>
      <c r="CT14" s="113">
        <v>6807</v>
      </c>
      <c r="CU14" s="113">
        <v>1447</v>
      </c>
      <c r="CV14" s="113">
        <v>1969</v>
      </c>
      <c r="CW14" s="113">
        <v>2581</v>
      </c>
      <c r="CX14" s="113">
        <v>2350</v>
      </c>
      <c r="CY14" s="113">
        <v>1576</v>
      </c>
      <c r="CZ14" s="113">
        <v>1982</v>
      </c>
      <c r="DA14" s="113">
        <v>2813</v>
      </c>
      <c r="DB14" s="113">
        <v>2006</v>
      </c>
      <c r="DC14" s="113">
        <v>2189</v>
      </c>
      <c r="DD14" s="113">
        <v>4318</v>
      </c>
      <c r="DE14" s="113">
        <v>2502</v>
      </c>
      <c r="DF14" s="113">
        <v>3777</v>
      </c>
      <c r="DG14" s="113">
        <v>1337</v>
      </c>
      <c r="DH14" s="113">
        <v>1337</v>
      </c>
      <c r="DI14" s="46">
        <v>3626</v>
      </c>
      <c r="DJ14" s="46">
        <v>3938</v>
      </c>
      <c r="DK14" s="46">
        <v>2493</v>
      </c>
      <c r="DL14" s="46">
        <v>2970</v>
      </c>
      <c r="DM14" s="46">
        <v>3821</v>
      </c>
      <c r="DN14" s="349">
        <v>3951</v>
      </c>
      <c r="DO14" s="349">
        <v>2585</v>
      </c>
      <c r="DP14" s="349">
        <v>3882</v>
      </c>
      <c r="DQ14" s="349">
        <v>2681</v>
      </c>
      <c r="DR14" s="349">
        <v>2909</v>
      </c>
      <c r="DS14" s="349">
        <v>2300</v>
      </c>
      <c r="DT14" s="349">
        <v>2622</v>
      </c>
      <c r="DU14" s="349">
        <v>3786</v>
      </c>
      <c r="DV14" s="349">
        <v>3236</v>
      </c>
      <c r="DW14" s="349">
        <v>3264</v>
      </c>
      <c r="DX14" s="349">
        <v>2444</v>
      </c>
      <c r="DY14" s="349">
        <v>1818</v>
      </c>
      <c r="DZ14" s="349">
        <v>831</v>
      </c>
      <c r="EA14" s="59">
        <f ca="1">SUM(OFFSET(EA14,0,-1,):OFFSET(EA14,0,-12))</f>
        <v>32358</v>
      </c>
      <c r="EB14" s="13">
        <f ca="1">EA14/EA$19</f>
        <v>5.7725036303371308E-2</v>
      </c>
    </row>
    <row r="15" spans="1:134" ht="15" x14ac:dyDescent="0.2">
      <c r="A15" s="17"/>
      <c r="B15" s="58" t="s">
        <v>15</v>
      </c>
      <c r="C15" s="112">
        <v>1705</v>
      </c>
      <c r="D15" s="112">
        <v>1878</v>
      </c>
      <c r="E15" s="112">
        <v>1963</v>
      </c>
      <c r="F15" s="112">
        <v>1665</v>
      </c>
      <c r="G15" s="112">
        <v>2121</v>
      </c>
      <c r="H15" s="112">
        <v>2582</v>
      </c>
      <c r="I15" s="112">
        <v>2134</v>
      </c>
      <c r="J15" s="113">
        <v>7883</v>
      </c>
      <c r="K15" s="113">
        <v>3119</v>
      </c>
      <c r="L15" s="113">
        <v>1983</v>
      </c>
      <c r="M15" s="113">
        <v>1583</v>
      </c>
      <c r="N15" s="113">
        <v>2593</v>
      </c>
      <c r="O15" s="112">
        <v>1582</v>
      </c>
      <c r="P15" s="113">
        <v>1192</v>
      </c>
      <c r="Q15" s="113">
        <v>691</v>
      </c>
      <c r="R15" s="113">
        <v>809</v>
      </c>
      <c r="S15" s="113">
        <v>884</v>
      </c>
      <c r="T15" s="113">
        <v>2213</v>
      </c>
      <c r="U15" s="112">
        <v>2026</v>
      </c>
      <c r="V15" s="113">
        <v>2957</v>
      </c>
      <c r="W15" s="113">
        <v>2228</v>
      </c>
      <c r="X15" s="113">
        <v>1849</v>
      </c>
      <c r="Y15" s="113">
        <v>461</v>
      </c>
      <c r="Z15" s="113">
        <v>582</v>
      </c>
      <c r="AA15" s="112">
        <v>2585</v>
      </c>
      <c r="AB15" s="113">
        <v>728</v>
      </c>
      <c r="AC15" s="113">
        <v>544</v>
      </c>
      <c r="AD15" s="113">
        <v>1569</v>
      </c>
      <c r="AE15" s="113">
        <v>938</v>
      </c>
      <c r="AF15" s="113">
        <v>2294</v>
      </c>
      <c r="AG15" s="113">
        <v>3960</v>
      </c>
      <c r="AH15" s="113">
        <v>9882</v>
      </c>
      <c r="AI15" s="113">
        <v>3410</v>
      </c>
      <c r="AJ15" s="113">
        <v>4428</v>
      </c>
      <c r="AK15" s="113">
        <v>3750</v>
      </c>
      <c r="AL15" s="113">
        <v>3222</v>
      </c>
      <c r="AM15" s="113">
        <v>3585</v>
      </c>
      <c r="AN15" s="113">
        <v>3054</v>
      </c>
      <c r="AO15" s="113">
        <v>3649</v>
      </c>
      <c r="AP15" s="113">
        <v>5707</v>
      </c>
      <c r="AQ15" s="113">
        <v>6059</v>
      </c>
      <c r="AR15" s="113">
        <v>5546</v>
      </c>
      <c r="AS15" s="113">
        <v>4169</v>
      </c>
      <c r="AT15" s="113">
        <v>4144</v>
      </c>
      <c r="AU15" s="113">
        <v>3502</v>
      </c>
      <c r="AV15" s="113">
        <v>2605</v>
      </c>
      <c r="AW15" s="113">
        <v>2714</v>
      </c>
      <c r="AX15" s="113">
        <v>2908</v>
      </c>
      <c r="AY15" s="113">
        <v>3908</v>
      </c>
      <c r="AZ15" s="113">
        <v>1391</v>
      </c>
      <c r="BA15" s="113">
        <v>1718</v>
      </c>
      <c r="BB15" s="113">
        <v>1381</v>
      </c>
      <c r="BC15" s="113">
        <v>1858</v>
      </c>
      <c r="BD15" s="113">
        <v>2606</v>
      </c>
      <c r="BE15" s="242">
        <v>1600</v>
      </c>
      <c r="BF15" s="113">
        <v>5602</v>
      </c>
      <c r="BG15" s="113">
        <v>2055</v>
      </c>
      <c r="BH15" s="113">
        <v>1498</v>
      </c>
      <c r="BI15" s="113">
        <v>2134</v>
      </c>
      <c r="BJ15" s="113">
        <v>5863</v>
      </c>
      <c r="BK15" s="113">
        <v>2556</v>
      </c>
      <c r="BL15" s="113">
        <v>1642</v>
      </c>
      <c r="BM15" s="113">
        <v>870</v>
      </c>
      <c r="BN15" s="113">
        <v>34</v>
      </c>
      <c r="BO15" s="113">
        <v>120</v>
      </c>
      <c r="BP15" s="113">
        <v>456</v>
      </c>
      <c r="BQ15" s="113">
        <v>785</v>
      </c>
      <c r="BR15" s="113">
        <v>2181</v>
      </c>
      <c r="BS15" s="113">
        <v>828</v>
      </c>
      <c r="BT15" s="113">
        <v>723</v>
      </c>
      <c r="BU15" s="113">
        <v>421</v>
      </c>
      <c r="BV15" s="113">
        <v>847</v>
      </c>
      <c r="BW15" s="113">
        <v>666</v>
      </c>
      <c r="BX15" s="113">
        <v>456</v>
      </c>
      <c r="BY15" s="113">
        <v>540</v>
      </c>
      <c r="BZ15" s="113">
        <v>404</v>
      </c>
      <c r="CA15" s="113">
        <v>275</v>
      </c>
      <c r="CB15" s="113">
        <v>462</v>
      </c>
      <c r="CC15" s="113">
        <v>1951</v>
      </c>
      <c r="CD15" s="113">
        <v>1363</v>
      </c>
      <c r="CE15" s="113">
        <v>1404</v>
      </c>
      <c r="CF15" s="46">
        <v>1374</v>
      </c>
      <c r="CG15" s="46">
        <v>2518</v>
      </c>
      <c r="CH15" s="46">
        <v>888</v>
      </c>
      <c r="CI15" s="46">
        <v>1656</v>
      </c>
      <c r="CJ15" s="46">
        <v>90</v>
      </c>
      <c r="CK15" s="46">
        <v>654</v>
      </c>
      <c r="CL15" s="46">
        <v>120</v>
      </c>
      <c r="CM15" s="46">
        <v>900</v>
      </c>
      <c r="CN15" s="113">
        <v>16</v>
      </c>
      <c r="CO15" s="113">
        <v>1671</v>
      </c>
      <c r="CP15" s="113">
        <v>1631</v>
      </c>
      <c r="CQ15" s="113">
        <v>1366</v>
      </c>
      <c r="CR15" s="113">
        <v>1422</v>
      </c>
      <c r="CS15" s="113">
        <v>945</v>
      </c>
      <c r="CT15" s="113">
        <v>1106</v>
      </c>
      <c r="CU15" s="113">
        <v>2408</v>
      </c>
      <c r="CV15" s="305">
        <v>798</v>
      </c>
      <c r="CW15" s="305">
        <v>1160</v>
      </c>
      <c r="CX15" s="305">
        <v>1149</v>
      </c>
      <c r="CY15" s="305">
        <v>600</v>
      </c>
      <c r="CZ15" s="305">
        <v>111</v>
      </c>
      <c r="DA15" s="305">
        <v>168</v>
      </c>
      <c r="DB15" s="305">
        <v>3006</v>
      </c>
      <c r="DC15" s="305">
        <v>852</v>
      </c>
      <c r="DD15" s="305">
        <v>1389</v>
      </c>
      <c r="DE15" s="305">
        <v>948</v>
      </c>
      <c r="DF15" s="305">
        <v>1484</v>
      </c>
      <c r="DG15" s="305">
        <v>1219</v>
      </c>
      <c r="DH15" s="305">
        <v>1219</v>
      </c>
      <c r="DI15" s="46">
        <v>838</v>
      </c>
      <c r="DJ15" s="46">
        <v>1299</v>
      </c>
      <c r="DK15" s="46">
        <v>1764</v>
      </c>
      <c r="DL15" s="46">
        <v>1623</v>
      </c>
      <c r="DM15" s="46">
        <v>171</v>
      </c>
      <c r="DN15" s="349">
        <v>3540</v>
      </c>
      <c r="DO15" s="349">
        <v>1282</v>
      </c>
      <c r="DP15" s="349">
        <v>914</v>
      </c>
      <c r="DQ15" s="349">
        <v>864</v>
      </c>
      <c r="DR15" s="349">
        <v>1272</v>
      </c>
      <c r="DS15" s="349">
        <v>3046</v>
      </c>
      <c r="DT15" s="349">
        <v>2268</v>
      </c>
      <c r="DU15" s="349">
        <v>850</v>
      </c>
      <c r="DV15" s="349">
        <v>936</v>
      </c>
      <c r="DW15" s="349">
        <v>612</v>
      </c>
      <c r="DX15" s="349">
        <v>648</v>
      </c>
      <c r="DY15" s="349">
        <v>548</v>
      </c>
      <c r="DZ15" s="349">
        <v>180</v>
      </c>
      <c r="EA15" s="59">
        <f ca="1">SUM(OFFSET(EA15,0,-1,):OFFSET(EA15,0,-12))</f>
        <v>13420</v>
      </c>
      <c r="EB15" s="13">
        <f ca="1">EA15/EA$19</f>
        <v>2.3940601619112521E-2</v>
      </c>
    </row>
    <row r="16" spans="1:134" ht="15" x14ac:dyDescent="0.2">
      <c r="A16" s="14"/>
      <c r="B16" s="58" t="s">
        <v>27</v>
      </c>
      <c r="C16" s="112">
        <v>1514</v>
      </c>
      <c r="D16" s="112">
        <v>1416</v>
      </c>
      <c r="E16" s="112">
        <v>896</v>
      </c>
      <c r="F16" s="112">
        <v>276</v>
      </c>
      <c r="G16" s="112">
        <v>694</v>
      </c>
      <c r="H16" s="112">
        <v>477</v>
      </c>
      <c r="I16" s="112">
        <v>150</v>
      </c>
      <c r="J16" s="113">
        <v>5120</v>
      </c>
      <c r="K16" s="113">
        <v>855</v>
      </c>
      <c r="L16" s="113">
        <v>528</v>
      </c>
      <c r="M16" s="113">
        <v>2708</v>
      </c>
      <c r="N16" s="113">
        <v>3264</v>
      </c>
      <c r="O16" s="112">
        <v>668</v>
      </c>
      <c r="P16" s="113">
        <v>1122</v>
      </c>
      <c r="Q16" s="113">
        <v>1448</v>
      </c>
      <c r="R16" s="113">
        <v>1878</v>
      </c>
      <c r="S16" s="113">
        <v>2484</v>
      </c>
      <c r="T16" s="113">
        <v>1100</v>
      </c>
      <c r="U16" s="112">
        <v>642</v>
      </c>
      <c r="V16" s="113">
        <v>546</v>
      </c>
      <c r="W16" s="113">
        <v>1944</v>
      </c>
      <c r="X16" s="113">
        <v>108</v>
      </c>
      <c r="Y16" s="113">
        <v>108</v>
      </c>
      <c r="Z16" s="113">
        <v>1346</v>
      </c>
      <c r="AA16" s="112">
        <v>896</v>
      </c>
      <c r="AB16" s="113">
        <v>972</v>
      </c>
      <c r="AC16" s="113">
        <v>1860</v>
      </c>
      <c r="AD16" s="113">
        <v>2080</v>
      </c>
      <c r="AE16" s="113">
        <v>1876</v>
      </c>
      <c r="AF16" s="113">
        <v>2508</v>
      </c>
      <c r="AG16" s="113">
        <v>4128</v>
      </c>
      <c r="AH16" s="113">
        <v>2797</v>
      </c>
      <c r="AI16" s="113">
        <v>2804</v>
      </c>
      <c r="AJ16" s="113">
        <v>3225</v>
      </c>
      <c r="AK16" s="113">
        <v>2268</v>
      </c>
      <c r="AL16" s="113">
        <v>1092</v>
      </c>
      <c r="AM16" s="113">
        <v>1112</v>
      </c>
      <c r="AN16" s="113">
        <v>1488</v>
      </c>
      <c r="AO16" s="113">
        <v>2112</v>
      </c>
      <c r="AP16" s="113">
        <v>486</v>
      </c>
      <c r="AQ16" s="113">
        <v>1416</v>
      </c>
      <c r="AR16" s="113">
        <v>1606</v>
      </c>
      <c r="AS16" s="113">
        <v>2410</v>
      </c>
      <c r="AT16" s="113">
        <v>4044</v>
      </c>
      <c r="AU16" s="113">
        <v>4154</v>
      </c>
      <c r="AV16" s="113">
        <v>3240</v>
      </c>
      <c r="AW16" s="113">
        <v>2850</v>
      </c>
      <c r="AX16" s="113">
        <v>1773</v>
      </c>
      <c r="AY16" s="113">
        <v>3152</v>
      </c>
      <c r="AZ16" s="113">
        <v>2517</v>
      </c>
      <c r="BA16" s="113">
        <v>1702</v>
      </c>
      <c r="BB16" s="113">
        <v>1356</v>
      </c>
      <c r="BC16" s="113">
        <v>330</v>
      </c>
      <c r="BD16" s="113">
        <v>0</v>
      </c>
      <c r="BE16" s="242">
        <v>108</v>
      </c>
      <c r="BF16" s="113">
        <v>324</v>
      </c>
      <c r="BG16" s="113">
        <v>0</v>
      </c>
      <c r="BH16" s="113">
        <v>336</v>
      </c>
      <c r="BI16" s="113">
        <v>468</v>
      </c>
      <c r="BJ16" s="113">
        <v>1836</v>
      </c>
      <c r="BK16" s="113">
        <v>0</v>
      </c>
      <c r="BL16" s="113">
        <v>120</v>
      </c>
      <c r="BM16" s="113">
        <v>1728</v>
      </c>
      <c r="BN16" s="113">
        <v>0</v>
      </c>
      <c r="BO16" s="113">
        <v>1224</v>
      </c>
      <c r="BP16" s="113">
        <v>0</v>
      </c>
      <c r="BQ16" s="113">
        <v>240</v>
      </c>
      <c r="BR16" s="113">
        <v>552</v>
      </c>
      <c r="BS16" s="113">
        <v>1096</v>
      </c>
      <c r="BT16" s="113">
        <v>1014</v>
      </c>
      <c r="BU16" s="113">
        <v>213</v>
      </c>
      <c r="BV16" s="113">
        <v>864</v>
      </c>
      <c r="BW16" s="113">
        <v>2316</v>
      </c>
      <c r="BX16" s="113">
        <v>120</v>
      </c>
      <c r="BY16" s="113">
        <v>3456</v>
      </c>
      <c r="BZ16" s="113">
        <v>216</v>
      </c>
      <c r="CA16" s="113">
        <v>240</v>
      </c>
      <c r="CB16" s="113">
        <v>2376</v>
      </c>
      <c r="CC16" s="113">
        <v>9456</v>
      </c>
      <c r="CD16" s="113">
        <v>1218</v>
      </c>
      <c r="CE16" s="113">
        <v>708</v>
      </c>
      <c r="CF16" s="46">
        <v>1200</v>
      </c>
      <c r="CG16" s="46">
        <v>660</v>
      </c>
      <c r="CH16" s="46">
        <v>0</v>
      </c>
      <c r="CI16" s="46">
        <v>432</v>
      </c>
      <c r="CJ16" s="46">
        <v>8856</v>
      </c>
      <c r="CK16" s="46">
        <v>2052</v>
      </c>
      <c r="CL16" s="46">
        <v>60</v>
      </c>
      <c r="CM16" s="46">
        <v>216</v>
      </c>
      <c r="CN16" s="113">
        <v>1233</v>
      </c>
      <c r="CO16" s="113">
        <v>1688</v>
      </c>
      <c r="CP16" s="113">
        <v>0</v>
      </c>
      <c r="CQ16" s="113">
        <v>3948</v>
      </c>
      <c r="CR16" s="113">
        <v>1140</v>
      </c>
      <c r="CS16" s="113">
        <v>756</v>
      </c>
      <c r="CT16" s="113">
        <v>648</v>
      </c>
      <c r="CU16" s="113">
        <v>552</v>
      </c>
      <c r="CV16" s="113">
        <v>108</v>
      </c>
      <c r="CW16" s="113">
        <v>648</v>
      </c>
      <c r="CX16" s="113">
        <v>216</v>
      </c>
      <c r="CY16" s="113">
        <v>108</v>
      </c>
      <c r="CZ16" s="113">
        <v>728</v>
      </c>
      <c r="DA16" s="113">
        <v>1836</v>
      </c>
      <c r="DB16" s="113">
        <v>5208</v>
      </c>
      <c r="DC16" s="113">
        <v>1458</v>
      </c>
      <c r="DD16" s="113">
        <v>693</v>
      </c>
      <c r="DE16" s="113">
        <v>480</v>
      </c>
      <c r="DF16" s="113">
        <v>120</v>
      </c>
      <c r="DG16" s="113">
        <v>0</v>
      </c>
      <c r="DH16" s="113">
        <v>0</v>
      </c>
      <c r="DI16" s="46">
        <v>0</v>
      </c>
      <c r="DJ16" s="46">
        <v>720</v>
      </c>
      <c r="DK16" s="46">
        <v>1188</v>
      </c>
      <c r="DL16" s="46">
        <v>972</v>
      </c>
      <c r="DM16" s="46">
        <v>4176</v>
      </c>
      <c r="DN16" s="349">
        <v>4064</v>
      </c>
      <c r="DO16" s="349">
        <v>1584</v>
      </c>
      <c r="DP16" s="349">
        <v>720</v>
      </c>
      <c r="DQ16" s="349">
        <v>720</v>
      </c>
      <c r="DR16" s="349">
        <v>1188</v>
      </c>
      <c r="DS16" s="349">
        <v>2256</v>
      </c>
      <c r="DT16" s="349">
        <v>1440</v>
      </c>
      <c r="DU16" s="349">
        <v>564</v>
      </c>
      <c r="DV16" s="349">
        <v>720</v>
      </c>
      <c r="DW16" s="349">
        <v>2016</v>
      </c>
      <c r="DX16" s="349">
        <v>720</v>
      </c>
      <c r="DY16" s="349">
        <v>120</v>
      </c>
      <c r="DZ16" s="349">
        <v>60</v>
      </c>
      <c r="EA16" s="59">
        <f ca="1">SUM(OFFSET(EA16,0,-1,):OFFSET(EA16,0,-12))</f>
        <v>12108</v>
      </c>
      <c r="EB16" s="13">
        <f ca="1">EA16/EA$19</f>
        <v>2.1600059940701521E-2</v>
      </c>
    </row>
    <row r="17" spans="1:132" ht="15" x14ac:dyDescent="0.2">
      <c r="A17" s="14"/>
      <c r="B17" s="58" t="s">
        <v>28</v>
      </c>
      <c r="C17" s="112">
        <v>2079</v>
      </c>
      <c r="D17" s="112">
        <v>4148</v>
      </c>
      <c r="E17" s="112">
        <v>2700</v>
      </c>
      <c r="F17" s="112">
        <v>11460</v>
      </c>
      <c r="G17" s="112">
        <v>5466</v>
      </c>
      <c r="H17" s="112">
        <v>4329</v>
      </c>
      <c r="I17" s="112">
        <v>216</v>
      </c>
      <c r="J17" s="113">
        <v>6660</v>
      </c>
      <c r="K17" s="113">
        <v>1836</v>
      </c>
      <c r="L17" s="113">
        <v>6048</v>
      </c>
      <c r="M17" s="113">
        <v>972</v>
      </c>
      <c r="N17" s="113">
        <v>3780</v>
      </c>
      <c r="O17" s="112">
        <v>5540</v>
      </c>
      <c r="P17" s="113">
        <v>8784</v>
      </c>
      <c r="Q17" s="113">
        <v>7660</v>
      </c>
      <c r="R17" s="113">
        <v>11352</v>
      </c>
      <c r="S17" s="113">
        <v>14740</v>
      </c>
      <c r="T17" s="113">
        <v>6912</v>
      </c>
      <c r="U17" s="112">
        <v>864</v>
      </c>
      <c r="V17" s="113">
        <v>6272</v>
      </c>
      <c r="W17" s="113">
        <v>924</v>
      </c>
      <c r="X17" s="113">
        <v>5286</v>
      </c>
      <c r="Y17" s="113">
        <v>0</v>
      </c>
      <c r="Z17" s="113">
        <v>3438</v>
      </c>
      <c r="AA17" s="112">
        <v>936</v>
      </c>
      <c r="AB17" s="113">
        <v>1200</v>
      </c>
      <c r="AC17" s="113">
        <v>5464</v>
      </c>
      <c r="AD17" s="113">
        <v>5133</v>
      </c>
      <c r="AE17" s="113">
        <v>2160</v>
      </c>
      <c r="AF17" s="113">
        <v>6696</v>
      </c>
      <c r="AG17" s="113">
        <v>1728</v>
      </c>
      <c r="AH17" s="113">
        <v>4995</v>
      </c>
      <c r="AI17" s="113">
        <v>0</v>
      </c>
      <c r="AJ17" s="113">
        <v>1512</v>
      </c>
      <c r="AK17" s="113">
        <v>432</v>
      </c>
      <c r="AL17" s="113">
        <v>1632</v>
      </c>
      <c r="AM17" s="113">
        <v>1296</v>
      </c>
      <c r="AN17" s="113">
        <v>1416</v>
      </c>
      <c r="AO17" s="113">
        <v>2112</v>
      </c>
      <c r="AP17" s="113">
        <v>1296</v>
      </c>
      <c r="AQ17" s="113">
        <v>1080</v>
      </c>
      <c r="AR17" s="113">
        <v>2712</v>
      </c>
      <c r="AS17" s="113">
        <v>2808</v>
      </c>
      <c r="AT17" s="113">
        <v>3252</v>
      </c>
      <c r="AU17" s="113">
        <v>3024</v>
      </c>
      <c r="AV17" s="113">
        <v>432</v>
      </c>
      <c r="AW17" s="113">
        <v>120</v>
      </c>
      <c r="AX17" s="113">
        <v>1512</v>
      </c>
      <c r="AY17" s="113">
        <v>1728</v>
      </c>
      <c r="AZ17" s="113">
        <v>3900</v>
      </c>
      <c r="BA17" s="113">
        <v>1188</v>
      </c>
      <c r="BB17" s="113">
        <v>2048</v>
      </c>
      <c r="BC17" s="113">
        <v>0</v>
      </c>
      <c r="BD17" s="113">
        <v>3636</v>
      </c>
      <c r="BE17" s="242">
        <v>0</v>
      </c>
      <c r="BF17" s="113">
        <v>432</v>
      </c>
      <c r="BG17" s="113">
        <v>120</v>
      </c>
      <c r="BH17" s="113">
        <v>1188</v>
      </c>
      <c r="BI17" s="113">
        <v>432</v>
      </c>
      <c r="BJ17" s="113">
        <v>1836</v>
      </c>
      <c r="BK17" s="113">
        <v>1836</v>
      </c>
      <c r="BL17" s="113">
        <v>1584</v>
      </c>
      <c r="BM17" s="113">
        <v>108</v>
      </c>
      <c r="BN17" s="113">
        <v>216</v>
      </c>
      <c r="BO17" s="113">
        <v>0</v>
      </c>
      <c r="BP17" s="113">
        <v>432</v>
      </c>
      <c r="BQ17" s="113">
        <v>432</v>
      </c>
      <c r="BR17" s="113">
        <v>1356</v>
      </c>
      <c r="BS17" s="113">
        <v>2448</v>
      </c>
      <c r="BT17" s="113">
        <v>1728</v>
      </c>
      <c r="BU17" s="113">
        <v>660</v>
      </c>
      <c r="BV17" s="113">
        <v>1788</v>
      </c>
      <c r="BW17" s="113">
        <v>3456</v>
      </c>
      <c r="BX17" s="113">
        <v>2172</v>
      </c>
      <c r="BY17" s="113">
        <v>1404</v>
      </c>
      <c r="BZ17" s="113">
        <v>240</v>
      </c>
      <c r="CA17" s="113">
        <v>216</v>
      </c>
      <c r="CB17" s="113">
        <v>432</v>
      </c>
      <c r="CC17" s="113">
        <v>432</v>
      </c>
      <c r="CD17" s="113">
        <v>2144</v>
      </c>
      <c r="CE17" s="113">
        <v>3632</v>
      </c>
      <c r="CF17" s="46">
        <v>2052</v>
      </c>
      <c r="CG17" s="46">
        <v>1620</v>
      </c>
      <c r="CH17" s="46">
        <v>2328</v>
      </c>
      <c r="CI17" s="46">
        <v>1080</v>
      </c>
      <c r="CJ17" s="46">
        <v>3240</v>
      </c>
      <c r="CK17" s="46">
        <v>1080</v>
      </c>
      <c r="CL17" s="46">
        <v>216</v>
      </c>
      <c r="CM17" s="46">
        <v>0</v>
      </c>
      <c r="CN17" s="113">
        <v>2700</v>
      </c>
      <c r="CO17" s="113">
        <v>432</v>
      </c>
      <c r="CP17" s="113">
        <v>2684</v>
      </c>
      <c r="CQ17" s="113">
        <v>984</v>
      </c>
      <c r="CR17" s="113">
        <v>540</v>
      </c>
      <c r="CS17" s="113">
        <v>0</v>
      </c>
      <c r="CT17" s="113">
        <v>1620</v>
      </c>
      <c r="CU17" s="113">
        <v>1053</v>
      </c>
      <c r="CV17" s="113">
        <v>3996</v>
      </c>
      <c r="CW17" s="113">
        <v>1680</v>
      </c>
      <c r="CX17" s="113">
        <v>216</v>
      </c>
      <c r="CY17" s="113">
        <v>216</v>
      </c>
      <c r="CZ17" s="113">
        <v>2142</v>
      </c>
      <c r="DA17" s="113">
        <v>5992</v>
      </c>
      <c r="DB17" s="113">
        <v>2436</v>
      </c>
      <c r="DC17" s="113">
        <v>1620</v>
      </c>
      <c r="DD17" s="113">
        <v>3564</v>
      </c>
      <c r="DE17" s="113">
        <v>780</v>
      </c>
      <c r="DF17" s="113">
        <v>1356</v>
      </c>
      <c r="DG17" s="113">
        <v>432</v>
      </c>
      <c r="DH17" s="113">
        <v>432</v>
      </c>
      <c r="DI17" s="305">
        <v>660</v>
      </c>
      <c r="DJ17" s="305">
        <v>1080</v>
      </c>
      <c r="DK17" s="305">
        <v>216</v>
      </c>
      <c r="DL17" s="305">
        <v>4824</v>
      </c>
      <c r="DM17" s="305">
        <v>216</v>
      </c>
      <c r="DN17" s="352">
        <v>1464</v>
      </c>
      <c r="DO17" s="352">
        <v>2484</v>
      </c>
      <c r="DP17" s="352">
        <v>0</v>
      </c>
      <c r="DQ17" s="352">
        <v>1080</v>
      </c>
      <c r="DR17" s="352">
        <v>1984</v>
      </c>
      <c r="DS17" s="352">
        <v>0</v>
      </c>
      <c r="DT17" s="352">
        <v>1620</v>
      </c>
      <c r="DU17" s="352">
        <v>1296</v>
      </c>
      <c r="DV17" s="352">
        <v>648</v>
      </c>
      <c r="DW17" s="352">
        <v>216</v>
      </c>
      <c r="DX17" s="352">
        <v>2802</v>
      </c>
      <c r="DY17" s="352">
        <v>648</v>
      </c>
      <c r="DZ17" s="352"/>
      <c r="EA17" s="59">
        <f ca="1">SUM(OFFSET(EA17,0,-1,):OFFSET(EA17,0,-12))</f>
        <v>12778</v>
      </c>
      <c r="EB17" s="13">
        <f ca="1">EA17/EA$19</f>
        <v>2.2795306072207137E-2</v>
      </c>
    </row>
    <row r="18" spans="1:132" ht="15" x14ac:dyDescent="0.2">
      <c r="A18" s="14"/>
      <c r="B18" s="58" t="s">
        <v>73</v>
      </c>
      <c r="C18" s="112">
        <v>23966</v>
      </c>
      <c r="D18" s="112">
        <v>27616</v>
      </c>
      <c r="E18" s="112">
        <v>28260</v>
      </c>
      <c r="F18" s="112">
        <v>29910</v>
      </c>
      <c r="G18" s="112">
        <v>35226</v>
      </c>
      <c r="H18" s="112">
        <v>30940</v>
      </c>
      <c r="I18" s="112">
        <v>23565</v>
      </c>
      <c r="J18" s="113">
        <v>30914</v>
      </c>
      <c r="K18" s="113">
        <v>24493</v>
      </c>
      <c r="L18" s="113">
        <v>22504</v>
      </c>
      <c r="M18" s="113">
        <v>30840</v>
      </c>
      <c r="N18" s="113">
        <v>24657</v>
      </c>
      <c r="O18" s="112">
        <v>27362</v>
      </c>
      <c r="P18" s="113">
        <v>27525</v>
      </c>
      <c r="Q18" s="113">
        <v>22018</v>
      </c>
      <c r="R18" s="113">
        <v>23264</v>
      </c>
      <c r="S18" s="113">
        <v>28155</v>
      </c>
      <c r="T18" s="113">
        <v>25845</v>
      </c>
      <c r="U18" s="112">
        <v>25114</v>
      </c>
      <c r="V18" s="113">
        <v>25789</v>
      </c>
      <c r="W18" s="113">
        <v>26956</v>
      </c>
      <c r="X18" s="113">
        <v>27973</v>
      </c>
      <c r="Y18" s="113">
        <v>23643</v>
      </c>
      <c r="Z18" s="113">
        <v>29887</v>
      </c>
      <c r="AA18" s="112">
        <v>24009</v>
      </c>
      <c r="AB18" s="113">
        <v>24107</v>
      </c>
      <c r="AC18" s="113">
        <v>32127</v>
      </c>
      <c r="AD18" s="113">
        <v>31592</v>
      </c>
      <c r="AE18" s="113">
        <v>23996</v>
      </c>
      <c r="AF18" s="113">
        <v>26283</v>
      </c>
      <c r="AG18" s="113">
        <v>30881</v>
      </c>
      <c r="AH18" s="113">
        <v>25089</v>
      </c>
      <c r="AI18" s="113">
        <v>23290</v>
      </c>
      <c r="AJ18" s="113">
        <v>27516</v>
      </c>
      <c r="AK18" s="113">
        <v>23493</v>
      </c>
      <c r="AL18" s="113">
        <v>28558</v>
      </c>
      <c r="AM18" s="113">
        <v>31901</v>
      </c>
      <c r="AN18" s="113">
        <v>21271</v>
      </c>
      <c r="AO18" s="113">
        <v>28141</v>
      </c>
      <c r="AP18" s="113">
        <v>25947</v>
      </c>
      <c r="AQ18" s="113">
        <v>21512</v>
      </c>
      <c r="AR18" s="113">
        <v>28815</v>
      </c>
      <c r="AS18" s="113">
        <v>33885</v>
      </c>
      <c r="AT18" s="113">
        <v>16056</v>
      </c>
      <c r="AU18" s="113">
        <v>18384</v>
      </c>
      <c r="AV18" s="113">
        <v>19791</v>
      </c>
      <c r="AW18" s="113">
        <v>25831</v>
      </c>
      <c r="AX18" s="113">
        <v>26213</v>
      </c>
      <c r="AY18" s="113">
        <v>18739</v>
      </c>
      <c r="AZ18" s="113">
        <v>26354</v>
      </c>
      <c r="BA18" s="113">
        <v>21487</v>
      </c>
      <c r="BB18" s="113">
        <v>23904</v>
      </c>
      <c r="BC18" s="113">
        <v>27276</v>
      </c>
      <c r="BD18" s="113">
        <v>27522</v>
      </c>
      <c r="BE18" s="242">
        <v>28464</v>
      </c>
      <c r="BF18" s="113">
        <v>16195</v>
      </c>
      <c r="BG18" s="113">
        <v>18664</v>
      </c>
      <c r="BH18" s="113">
        <v>28023</v>
      </c>
      <c r="BI18" s="113">
        <v>27695</v>
      </c>
      <c r="BJ18" s="113">
        <v>19153</v>
      </c>
      <c r="BK18" s="113">
        <v>5725</v>
      </c>
      <c r="BL18" s="113">
        <v>4712</v>
      </c>
      <c r="BM18" s="113">
        <v>5185</v>
      </c>
      <c r="BN18" s="113">
        <v>4350</v>
      </c>
      <c r="BO18" s="113">
        <v>11846</v>
      </c>
      <c r="BP18" s="113">
        <v>18711</v>
      </c>
      <c r="BQ18" s="113">
        <v>17158</v>
      </c>
      <c r="BR18" s="113">
        <v>18135</v>
      </c>
      <c r="BS18" s="113">
        <v>19812</v>
      </c>
      <c r="BT18" s="113">
        <v>20222</v>
      </c>
      <c r="BU18" s="113">
        <v>28614</v>
      </c>
      <c r="BV18" s="113">
        <v>23688</v>
      </c>
      <c r="BW18" s="113">
        <v>18041</v>
      </c>
      <c r="BX18" s="113">
        <v>13571</v>
      </c>
      <c r="BY18" s="113">
        <v>17274</v>
      </c>
      <c r="BZ18" s="113">
        <v>10236</v>
      </c>
      <c r="CA18" s="113">
        <v>21734</v>
      </c>
      <c r="CB18" s="113">
        <v>21017</v>
      </c>
      <c r="CC18" s="113">
        <v>17782</v>
      </c>
      <c r="CD18" s="113">
        <v>14788</v>
      </c>
      <c r="CE18" s="113">
        <v>12515</v>
      </c>
      <c r="CF18" s="46">
        <v>20403</v>
      </c>
      <c r="CG18" s="46">
        <v>23717</v>
      </c>
      <c r="CH18" s="46">
        <v>23574</v>
      </c>
      <c r="CI18" s="46">
        <v>21608</v>
      </c>
      <c r="CJ18" s="46">
        <v>15692</v>
      </c>
      <c r="CK18" s="46">
        <v>6759</v>
      </c>
      <c r="CL18" s="46">
        <v>18489</v>
      </c>
      <c r="CM18" s="46">
        <v>32453</v>
      </c>
      <c r="CN18" s="113">
        <v>26078</v>
      </c>
      <c r="CO18" s="113">
        <v>26596</v>
      </c>
      <c r="CP18" s="113">
        <v>26539</v>
      </c>
      <c r="CQ18" s="113">
        <v>32775</v>
      </c>
      <c r="CR18" s="113">
        <v>30624</v>
      </c>
      <c r="CS18" s="113">
        <v>32733</v>
      </c>
      <c r="CT18" s="113">
        <v>29664</v>
      </c>
      <c r="CU18" s="113">
        <v>30615</v>
      </c>
      <c r="CV18" s="113">
        <v>27495</v>
      </c>
      <c r="CW18" s="113">
        <v>29339</v>
      </c>
      <c r="CX18" s="113">
        <v>31837</v>
      </c>
      <c r="CY18" s="113">
        <v>32793</v>
      </c>
      <c r="CZ18" s="113">
        <v>34055</v>
      </c>
      <c r="DA18" s="113">
        <v>32822</v>
      </c>
      <c r="DB18" s="113">
        <v>38997</v>
      </c>
      <c r="DC18" s="113">
        <v>26902</v>
      </c>
      <c r="DD18" s="113">
        <v>24279</v>
      </c>
      <c r="DE18" s="113">
        <v>24810</v>
      </c>
      <c r="DF18" s="113">
        <v>27999</v>
      </c>
      <c r="DG18" s="113">
        <v>22629</v>
      </c>
      <c r="DH18" s="113">
        <v>21580</v>
      </c>
      <c r="DI18" s="113">
        <v>30269</v>
      </c>
      <c r="DJ18" s="113">
        <v>26773</v>
      </c>
      <c r="DK18" s="113">
        <v>41932</v>
      </c>
      <c r="DL18" s="113">
        <v>29689</v>
      </c>
      <c r="DM18" s="113">
        <v>30689</v>
      </c>
      <c r="DN18" s="351">
        <v>33189</v>
      </c>
      <c r="DO18" s="351">
        <v>38228</v>
      </c>
      <c r="DP18" s="351">
        <v>35770</v>
      </c>
      <c r="DQ18" s="351">
        <v>39607</v>
      </c>
      <c r="DR18" s="351">
        <v>51638</v>
      </c>
      <c r="DS18" s="351">
        <v>46588</v>
      </c>
      <c r="DT18" s="351">
        <v>50022</v>
      </c>
      <c r="DU18" s="351">
        <v>56730</v>
      </c>
      <c r="DV18" s="351">
        <v>37576</v>
      </c>
      <c r="DW18" s="351">
        <v>44622</v>
      </c>
      <c r="DX18" s="351">
        <v>44803</v>
      </c>
      <c r="DY18" s="351">
        <v>37162</v>
      </c>
      <c r="DZ18" s="351">
        <v>7144</v>
      </c>
      <c r="EA18" s="59">
        <f ca="1">SUM(OFFSET(EA18,0,-1,):OFFSET(EA18,0,-12))</f>
        <v>489890</v>
      </c>
      <c r="EB18" s="13">
        <f ca="1">EA18/EA$19</f>
        <v>0.87393899606460757</v>
      </c>
    </row>
    <row r="19" spans="1:132" ht="15" x14ac:dyDescent="0.2">
      <c r="A19" s="14"/>
      <c r="B19" s="70" t="s">
        <v>25</v>
      </c>
      <c r="C19" s="114">
        <f t="shared" ref="C19:BN19" si="7">C14+C15+C16+C17+C18</f>
        <v>36804</v>
      </c>
      <c r="D19" s="114">
        <f t="shared" si="7"/>
        <v>43658</v>
      </c>
      <c r="E19" s="114">
        <f t="shared" si="7"/>
        <v>41662</v>
      </c>
      <c r="F19" s="114">
        <f t="shared" si="7"/>
        <v>51413</v>
      </c>
      <c r="G19" s="114">
        <f t="shared" si="7"/>
        <v>51294</v>
      </c>
      <c r="H19" s="114">
        <f t="shared" si="7"/>
        <v>45614</v>
      </c>
      <c r="I19" s="114">
        <f t="shared" si="7"/>
        <v>30051</v>
      </c>
      <c r="J19" s="114">
        <f t="shared" si="7"/>
        <v>58035</v>
      </c>
      <c r="K19" s="114">
        <f t="shared" si="7"/>
        <v>33800</v>
      </c>
      <c r="L19" s="114">
        <f t="shared" si="7"/>
        <v>35406</v>
      </c>
      <c r="M19" s="114">
        <f t="shared" si="7"/>
        <v>43797</v>
      </c>
      <c r="N19" s="114">
        <f t="shared" si="7"/>
        <v>39247</v>
      </c>
      <c r="O19" s="114">
        <f t="shared" si="7"/>
        <v>39230</v>
      </c>
      <c r="P19" s="114">
        <f t="shared" si="7"/>
        <v>46536</v>
      </c>
      <c r="Q19" s="114">
        <f t="shared" si="7"/>
        <v>36984</v>
      </c>
      <c r="R19" s="114">
        <f t="shared" si="7"/>
        <v>41694</v>
      </c>
      <c r="S19" s="114">
        <f t="shared" si="7"/>
        <v>53620</v>
      </c>
      <c r="T19" s="114">
        <f t="shared" si="7"/>
        <v>40836</v>
      </c>
      <c r="U19" s="114">
        <f t="shared" si="7"/>
        <v>32596</v>
      </c>
      <c r="V19" s="114">
        <f t="shared" si="7"/>
        <v>39469</v>
      </c>
      <c r="W19" s="114">
        <f t="shared" si="7"/>
        <v>36037</v>
      </c>
      <c r="X19" s="114">
        <f t="shared" si="7"/>
        <v>40826</v>
      </c>
      <c r="Y19" s="114">
        <f t="shared" si="7"/>
        <v>26346</v>
      </c>
      <c r="Z19" s="114">
        <f t="shared" si="7"/>
        <v>41431</v>
      </c>
      <c r="AA19" s="114">
        <f t="shared" si="7"/>
        <v>33057</v>
      </c>
      <c r="AB19" s="114">
        <f t="shared" si="7"/>
        <v>31269</v>
      </c>
      <c r="AC19" s="114">
        <f t="shared" si="7"/>
        <v>46088</v>
      </c>
      <c r="AD19" s="114">
        <f t="shared" si="7"/>
        <v>44362</v>
      </c>
      <c r="AE19" s="114">
        <f t="shared" si="7"/>
        <v>31023</v>
      </c>
      <c r="AF19" s="114">
        <f t="shared" si="7"/>
        <v>41925</v>
      </c>
      <c r="AG19" s="114">
        <f t="shared" si="7"/>
        <v>45886</v>
      </c>
      <c r="AH19" s="114">
        <f t="shared" si="7"/>
        <v>49783</v>
      </c>
      <c r="AI19" s="114">
        <f t="shared" si="7"/>
        <v>34410</v>
      </c>
      <c r="AJ19" s="114">
        <f t="shared" si="7"/>
        <v>44114</v>
      </c>
      <c r="AK19" s="114">
        <f t="shared" si="7"/>
        <v>34864</v>
      </c>
      <c r="AL19" s="114">
        <f t="shared" si="7"/>
        <v>40583</v>
      </c>
      <c r="AM19" s="114">
        <f t="shared" ref="AM19:AR19" si="8">AM14+AM15+AM16+AM17+AM18</f>
        <v>40786</v>
      </c>
      <c r="AN19" s="114">
        <f t="shared" si="8"/>
        <v>29706</v>
      </c>
      <c r="AO19" s="114">
        <f t="shared" si="8"/>
        <v>44783</v>
      </c>
      <c r="AP19" s="114">
        <f t="shared" si="8"/>
        <v>38828</v>
      </c>
      <c r="AQ19" s="114">
        <f t="shared" si="8"/>
        <v>36864</v>
      </c>
      <c r="AR19" s="114">
        <f t="shared" si="8"/>
        <v>45741</v>
      </c>
      <c r="AS19" s="114">
        <f t="shared" ref="AS19:BD19" si="9">AS14+AS15+AS16+AS17+AS18</f>
        <v>48897</v>
      </c>
      <c r="AT19" s="114">
        <f t="shared" si="9"/>
        <v>33107</v>
      </c>
      <c r="AU19" s="114">
        <f t="shared" si="9"/>
        <v>34299</v>
      </c>
      <c r="AV19" s="114">
        <f t="shared" si="9"/>
        <v>33600</v>
      </c>
      <c r="AW19" s="114">
        <f t="shared" si="9"/>
        <v>38680</v>
      </c>
      <c r="AX19" s="114">
        <f t="shared" si="9"/>
        <v>37905</v>
      </c>
      <c r="AY19" s="114">
        <f t="shared" si="9"/>
        <v>31550</v>
      </c>
      <c r="AZ19" s="114">
        <f t="shared" si="9"/>
        <v>39279</v>
      </c>
      <c r="BA19" s="114">
        <f t="shared" si="9"/>
        <v>30812</v>
      </c>
      <c r="BB19" s="114">
        <f t="shared" si="9"/>
        <v>34684</v>
      </c>
      <c r="BC19" s="114">
        <f t="shared" si="9"/>
        <v>35418</v>
      </c>
      <c r="BD19" s="114">
        <f t="shared" si="9"/>
        <v>36418</v>
      </c>
      <c r="BE19" s="114">
        <f t="shared" si="7"/>
        <v>32661</v>
      </c>
      <c r="BF19" s="114">
        <f t="shared" si="7"/>
        <v>25361</v>
      </c>
      <c r="BG19" s="114">
        <f t="shared" si="7"/>
        <v>24318</v>
      </c>
      <c r="BH19" s="114">
        <f t="shared" si="7"/>
        <v>34274</v>
      </c>
      <c r="BI19" s="114">
        <f t="shared" si="7"/>
        <v>33839</v>
      </c>
      <c r="BJ19" s="114">
        <f t="shared" si="7"/>
        <v>45351</v>
      </c>
      <c r="BK19" s="114">
        <f t="shared" si="7"/>
        <v>12577</v>
      </c>
      <c r="BL19" s="114">
        <f t="shared" si="7"/>
        <v>10368</v>
      </c>
      <c r="BM19" s="114">
        <f t="shared" si="7"/>
        <v>10212</v>
      </c>
      <c r="BN19" s="114">
        <f t="shared" si="7"/>
        <v>6266</v>
      </c>
      <c r="BO19" s="114">
        <f t="shared" ref="BO19:BV19" si="10">BO14+BO15+BO16+BO17+BO18</f>
        <v>14667</v>
      </c>
      <c r="BP19" s="114">
        <f t="shared" si="10"/>
        <v>21298</v>
      </c>
      <c r="BQ19" s="114">
        <f t="shared" si="10"/>
        <v>21070</v>
      </c>
      <c r="BR19" s="114">
        <f t="shared" si="10"/>
        <v>25779</v>
      </c>
      <c r="BS19" s="114">
        <f t="shared" si="10"/>
        <v>28475</v>
      </c>
      <c r="BT19" s="114">
        <f t="shared" si="10"/>
        <v>28816</v>
      </c>
      <c r="BU19" s="114">
        <f t="shared" si="10"/>
        <v>31651</v>
      </c>
      <c r="BV19" s="114">
        <f t="shared" si="10"/>
        <v>29780</v>
      </c>
      <c r="BW19" s="114">
        <f t="shared" ref="BW19:CN19" si="11">BW14+BW15+BW16+BW17+BW18</f>
        <v>26594</v>
      </c>
      <c r="BX19" s="114">
        <f t="shared" si="11"/>
        <v>19092</v>
      </c>
      <c r="BY19" s="114">
        <f t="shared" si="11"/>
        <v>28026</v>
      </c>
      <c r="BZ19" s="114">
        <f t="shared" si="11"/>
        <v>14162</v>
      </c>
      <c r="CA19" s="114">
        <f t="shared" si="11"/>
        <v>25354</v>
      </c>
      <c r="CB19" s="114">
        <f t="shared" si="11"/>
        <v>30440</v>
      </c>
      <c r="CC19" s="114">
        <f t="shared" si="11"/>
        <v>33601</v>
      </c>
      <c r="CD19" s="114">
        <f t="shared" si="11"/>
        <v>23479</v>
      </c>
      <c r="CE19" s="114">
        <f t="shared" si="11"/>
        <v>22978</v>
      </c>
      <c r="CF19" s="114">
        <f t="shared" si="11"/>
        <v>29658</v>
      </c>
      <c r="CG19" s="114">
        <f t="shared" si="11"/>
        <v>31408</v>
      </c>
      <c r="CH19" s="114">
        <f t="shared" si="11"/>
        <v>29409</v>
      </c>
      <c r="CI19" s="114">
        <f t="shared" si="11"/>
        <v>28259</v>
      </c>
      <c r="CJ19" s="114">
        <f t="shared" si="11"/>
        <v>33824</v>
      </c>
      <c r="CK19" s="114">
        <f t="shared" si="11"/>
        <v>14526</v>
      </c>
      <c r="CL19" s="114">
        <f t="shared" si="11"/>
        <v>20960</v>
      </c>
      <c r="CM19" s="114">
        <f t="shared" si="11"/>
        <v>36191</v>
      </c>
      <c r="CN19" s="114">
        <f t="shared" si="11"/>
        <v>33245</v>
      </c>
      <c r="CO19" s="114">
        <f t="shared" ref="CO19:DE19" si="12">CO14+CO15+CO16+CO17+CO18</f>
        <v>33505</v>
      </c>
      <c r="CP19" s="114">
        <f t="shared" si="12"/>
        <v>32756</v>
      </c>
      <c r="CQ19" s="114">
        <f t="shared" si="12"/>
        <v>41306</v>
      </c>
      <c r="CR19" s="114">
        <f t="shared" si="12"/>
        <v>36805</v>
      </c>
      <c r="CS19" s="114">
        <f t="shared" si="12"/>
        <v>36436</v>
      </c>
      <c r="CT19" s="114">
        <f t="shared" si="12"/>
        <v>39845</v>
      </c>
      <c r="CU19" s="114">
        <f t="shared" si="12"/>
        <v>36075</v>
      </c>
      <c r="CV19" s="114">
        <f t="shared" si="12"/>
        <v>34366</v>
      </c>
      <c r="CW19" s="114">
        <f t="shared" si="12"/>
        <v>35408</v>
      </c>
      <c r="CX19" s="114">
        <f t="shared" si="12"/>
        <v>35768</v>
      </c>
      <c r="CY19" s="114">
        <f t="shared" si="12"/>
        <v>35293</v>
      </c>
      <c r="CZ19" s="114">
        <f t="shared" si="12"/>
        <v>39018</v>
      </c>
      <c r="DA19" s="114">
        <f t="shared" si="12"/>
        <v>43631</v>
      </c>
      <c r="DB19" s="114">
        <f t="shared" si="12"/>
        <v>51653</v>
      </c>
      <c r="DC19" s="114">
        <f t="shared" si="12"/>
        <v>33021</v>
      </c>
      <c r="DD19" s="114">
        <f t="shared" si="12"/>
        <v>34243</v>
      </c>
      <c r="DE19" s="114">
        <f t="shared" si="12"/>
        <v>29520</v>
      </c>
      <c r="DF19" s="114">
        <f t="shared" ref="DF19:DZ19" si="13">DF14+DF15+DF16+DF17+DF18</f>
        <v>34736</v>
      </c>
      <c r="DG19" s="114">
        <f t="shared" si="13"/>
        <v>25617</v>
      </c>
      <c r="DH19" s="114">
        <f t="shared" si="13"/>
        <v>24568</v>
      </c>
      <c r="DI19" s="114">
        <f t="shared" si="13"/>
        <v>35393</v>
      </c>
      <c r="DJ19" s="114">
        <f t="shared" si="13"/>
        <v>33810</v>
      </c>
      <c r="DK19" s="114">
        <f t="shared" si="13"/>
        <v>47593</v>
      </c>
      <c r="DL19" s="114">
        <f t="shared" si="13"/>
        <v>40078</v>
      </c>
      <c r="DM19" s="114">
        <f t="shared" si="13"/>
        <v>39073</v>
      </c>
      <c r="DN19" s="114">
        <f t="shared" si="13"/>
        <v>46208</v>
      </c>
      <c r="DO19" s="114">
        <f t="shared" si="13"/>
        <v>46163</v>
      </c>
      <c r="DP19" s="114">
        <f t="shared" si="13"/>
        <v>41286</v>
      </c>
      <c r="DQ19" s="114">
        <f t="shared" si="13"/>
        <v>44952</v>
      </c>
      <c r="DR19" s="114">
        <f t="shared" si="13"/>
        <v>58991</v>
      </c>
      <c r="DS19" s="114">
        <f t="shared" si="13"/>
        <v>54190</v>
      </c>
      <c r="DT19" s="114">
        <f t="shared" si="13"/>
        <v>57972</v>
      </c>
      <c r="DU19" s="114">
        <f t="shared" si="13"/>
        <v>63226</v>
      </c>
      <c r="DV19" s="114">
        <f t="shared" si="13"/>
        <v>43116</v>
      </c>
      <c r="DW19" s="114">
        <f t="shared" si="13"/>
        <v>50730</v>
      </c>
      <c r="DX19" s="114">
        <f t="shared" si="13"/>
        <v>51417</v>
      </c>
      <c r="DY19" s="114">
        <f t="shared" si="13"/>
        <v>40296</v>
      </c>
      <c r="DZ19" s="114">
        <f t="shared" si="13"/>
        <v>8215</v>
      </c>
      <c r="EA19" s="71">
        <f ca="1">SUM(OFFSET(EA19,0,-1,):OFFSET(EA19,0,-12))</f>
        <v>560554</v>
      </c>
    </row>
    <row r="20" spans="1:132" ht="6" customHeight="1" thickBot="1" x14ac:dyDescent="0.25">
      <c r="A20" s="19"/>
      <c r="B20" s="123"/>
      <c r="C20" s="115"/>
      <c r="D20" s="115"/>
      <c r="E20" s="115"/>
      <c r="F20" s="115"/>
      <c r="G20" s="115"/>
      <c r="H20" s="115"/>
      <c r="I20" s="115"/>
      <c r="J20" s="116"/>
      <c r="K20" s="116"/>
      <c r="L20" s="116"/>
      <c r="M20" s="116"/>
      <c r="N20" s="116"/>
      <c r="O20" s="115"/>
      <c r="P20" s="116"/>
      <c r="Q20" s="116"/>
      <c r="R20" s="116"/>
      <c r="S20" s="116"/>
      <c r="T20" s="116"/>
      <c r="U20" s="115"/>
      <c r="V20" s="116"/>
      <c r="W20" s="116"/>
      <c r="X20" s="116"/>
      <c r="Y20" s="116"/>
      <c r="Z20" s="116"/>
      <c r="AA20" s="115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24"/>
    </row>
    <row r="21" spans="1:132" ht="20.100000000000001" customHeight="1" outlineLevel="1" thickBot="1" x14ac:dyDescent="0.25">
      <c r="A21" s="230" t="s">
        <v>37</v>
      </c>
      <c r="B21" s="58" t="s">
        <v>14</v>
      </c>
      <c r="C21" s="112">
        <v>2613</v>
      </c>
      <c r="D21" s="112">
        <v>2701</v>
      </c>
      <c r="E21" s="112">
        <v>1138</v>
      </c>
      <c r="F21" s="112">
        <v>1553</v>
      </c>
      <c r="G21" s="112">
        <v>566</v>
      </c>
      <c r="H21" s="112">
        <v>2975</v>
      </c>
      <c r="I21" s="112">
        <v>2395</v>
      </c>
      <c r="J21" s="113">
        <v>2269</v>
      </c>
      <c r="K21" s="113">
        <v>844</v>
      </c>
      <c r="L21" s="113">
        <v>628</v>
      </c>
      <c r="M21" s="113">
        <v>1811</v>
      </c>
      <c r="N21" s="113">
        <v>2196</v>
      </c>
      <c r="O21" s="112">
        <v>1316</v>
      </c>
      <c r="P21" s="113">
        <v>2788</v>
      </c>
      <c r="Q21" s="113">
        <v>2132</v>
      </c>
      <c r="R21" s="113">
        <v>2198</v>
      </c>
      <c r="S21" s="113">
        <v>1352</v>
      </c>
      <c r="T21" s="113">
        <v>3252</v>
      </c>
      <c r="U21" s="112">
        <v>3790</v>
      </c>
      <c r="V21" s="113">
        <v>2384</v>
      </c>
      <c r="W21" s="113">
        <v>3725</v>
      </c>
      <c r="X21" s="113">
        <v>2412</v>
      </c>
      <c r="Y21" s="113">
        <v>762</v>
      </c>
      <c r="Z21" s="113">
        <v>3436</v>
      </c>
      <c r="AA21" s="112">
        <v>1955</v>
      </c>
      <c r="AB21" s="113">
        <v>2578</v>
      </c>
      <c r="AC21" s="113">
        <v>2982</v>
      </c>
      <c r="AD21" s="113">
        <v>1358</v>
      </c>
      <c r="AE21" s="113">
        <v>324</v>
      </c>
      <c r="AF21" s="113">
        <v>304</v>
      </c>
      <c r="AG21" s="113">
        <v>254</v>
      </c>
      <c r="AH21" s="113">
        <v>1700</v>
      </c>
      <c r="AI21" s="113">
        <v>1396</v>
      </c>
      <c r="AJ21" s="113">
        <v>1469</v>
      </c>
      <c r="AK21" s="113">
        <v>354</v>
      </c>
      <c r="AL21" s="113">
        <v>2472</v>
      </c>
      <c r="AM21" s="113">
        <v>496</v>
      </c>
      <c r="AN21" s="113">
        <v>1512</v>
      </c>
      <c r="AO21" s="113">
        <v>1988</v>
      </c>
      <c r="AP21" s="113">
        <v>1068</v>
      </c>
      <c r="AQ21" s="113">
        <v>430</v>
      </c>
      <c r="AR21" s="113">
        <v>830</v>
      </c>
      <c r="AS21" s="113">
        <v>1462</v>
      </c>
      <c r="AT21" s="113">
        <v>624</v>
      </c>
      <c r="AU21" s="113">
        <v>1479</v>
      </c>
      <c r="AV21" s="113">
        <v>1330</v>
      </c>
      <c r="AW21" s="113">
        <v>1614</v>
      </c>
      <c r="AX21" s="113">
        <v>794</v>
      </c>
      <c r="AY21" s="113">
        <v>527</v>
      </c>
      <c r="AZ21" s="113">
        <v>1007</v>
      </c>
      <c r="BA21" s="113">
        <v>1514</v>
      </c>
      <c r="BB21" s="113">
        <v>1510</v>
      </c>
      <c r="BC21" s="113">
        <v>784</v>
      </c>
      <c r="BD21" s="113">
        <v>1918</v>
      </c>
      <c r="BE21" s="242">
        <v>1661</v>
      </c>
      <c r="BF21" s="113">
        <v>1330</v>
      </c>
      <c r="BG21" s="113">
        <v>580</v>
      </c>
      <c r="BH21" s="113">
        <v>1122</v>
      </c>
      <c r="BI21" s="113">
        <v>734</v>
      </c>
      <c r="BJ21" s="113">
        <v>5184</v>
      </c>
      <c r="BK21" s="113">
        <v>384</v>
      </c>
      <c r="BL21" s="113">
        <v>746</v>
      </c>
      <c r="BM21" s="113">
        <v>472</v>
      </c>
      <c r="BN21" s="113">
        <v>174</v>
      </c>
      <c r="BO21" s="113">
        <v>179</v>
      </c>
      <c r="BP21" s="113">
        <v>255</v>
      </c>
      <c r="BQ21" s="113">
        <v>1075</v>
      </c>
      <c r="BR21" s="113">
        <v>2160</v>
      </c>
      <c r="BS21" s="113">
        <v>2413</v>
      </c>
      <c r="BT21" s="113">
        <v>2896</v>
      </c>
      <c r="BU21" s="113">
        <v>471</v>
      </c>
      <c r="BV21" s="113">
        <v>528</v>
      </c>
      <c r="BW21" s="113">
        <v>714</v>
      </c>
      <c r="BX21" s="113">
        <v>1149</v>
      </c>
      <c r="BY21" s="113">
        <v>798</v>
      </c>
      <c r="BZ21" s="113">
        <v>553</v>
      </c>
      <c r="CA21" s="113">
        <v>743</v>
      </c>
      <c r="CB21" s="113">
        <v>2267</v>
      </c>
      <c r="CC21" s="113">
        <v>2272</v>
      </c>
      <c r="CD21" s="113">
        <v>384</v>
      </c>
      <c r="CE21" s="113">
        <v>1028</v>
      </c>
      <c r="CF21" s="46">
        <v>2657</v>
      </c>
      <c r="CG21" s="46">
        <v>296</v>
      </c>
      <c r="CH21" s="46">
        <v>389</v>
      </c>
      <c r="CI21" s="46">
        <v>861</v>
      </c>
      <c r="CJ21" s="46">
        <v>188</v>
      </c>
      <c r="CK21" s="46">
        <v>1119</v>
      </c>
      <c r="CL21" s="46">
        <v>793</v>
      </c>
      <c r="CM21" s="46">
        <v>530</v>
      </c>
      <c r="CN21" s="113">
        <v>1306</v>
      </c>
      <c r="CO21" s="113">
        <v>297</v>
      </c>
      <c r="CP21" s="113">
        <v>624</v>
      </c>
      <c r="CQ21" s="113">
        <v>483</v>
      </c>
      <c r="CR21" s="113">
        <v>499</v>
      </c>
      <c r="CS21" s="113">
        <v>630</v>
      </c>
      <c r="CT21" s="113">
        <v>306</v>
      </c>
      <c r="CU21" s="113">
        <v>60</v>
      </c>
      <c r="CV21" s="113">
        <v>670</v>
      </c>
      <c r="CW21" s="113">
        <v>1327</v>
      </c>
      <c r="CX21" s="113">
        <v>865</v>
      </c>
      <c r="CY21" s="113">
        <v>467</v>
      </c>
      <c r="CZ21" s="113">
        <v>1462</v>
      </c>
      <c r="DA21" s="113">
        <v>870</v>
      </c>
      <c r="DB21" s="113">
        <v>498</v>
      </c>
      <c r="DC21" s="113">
        <v>1473</v>
      </c>
      <c r="DD21" s="113">
        <v>3794</v>
      </c>
      <c r="DE21" s="113">
        <v>1211</v>
      </c>
      <c r="DF21" s="113">
        <v>1023</v>
      </c>
      <c r="DG21" s="113">
        <v>132</v>
      </c>
      <c r="DH21" s="113">
        <v>102</v>
      </c>
      <c r="DI21" s="46">
        <v>646</v>
      </c>
      <c r="DJ21" s="46">
        <v>1401</v>
      </c>
      <c r="DK21" s="46">
        <v>681</v>
      </c>
      <c r="DL21" s="46">
        <v>3740</v>
      </c>
      <c r="DM21" s="46">
        <v>1997</v>
      </c>
      <c r="DN21" s="349">
        <v>1526</v>
      </c>
      <c r="DO21" s="349">
        <v>3960</v>
      </c>
      <c r="DP21" s="349">
        <v>1812</v>
      </c>
      <c r="DQ21" s="349">
        <v>1444</v>
      </c>
      <c r="DR21" s="349">
        <v>1798</v>
      </c>
      <c r="DS21" s="349">
        <v>414</v>
      </c>
      <c r="DT21" s="349">
        <v>602</v>
      </c>
      <c r="DU21" s="349">
        <v>2460</v>
      </c>
      <c r="DV21" s="349">
        <v>2554</v>
      </c>
      <c r="DW21" s="349">
        <v>1206</v>
      </c>
      <c r="DX21" s="349">
        <v>2525</v>
      </c>
      <c r="DY21" s="349">
        <v>0</v>
      </c>
      <c r="DZ21" s="349">
        <v>0</v>
      </c>
      <c r="EA21" s="59">
        <f ca="1">SUM(OFFSET(EA21,0,-1,):OFFSET(EA21,0,-12))</f>
        <v>18775</v>
      </c>
    </row>
    <row r="22" spans="1:132" ht="20.100000000000001" customHeight="1" outlineLevel="1" x14ac:dyDescent="0.2">
      <c r="A22" s="20"/>
      <c r="B22" s="58" t="s">
        <v>15</v>
      </c>
      <c r="C22" s="112">
        <v>51</v>
      </c>
      <c r="D22" s="112">
        <v>369</v>
      </c>
      <c r="E22" s="112">
        <v>42</v>
      </c>
      <c r="F22" s="112">
        <v>48</v>
      </c>
      <c r="G22" s="112">
        <v>306</v>
      </c>
      <c r="H22" s="112">
        <v>264</v>
      </c>
      <c r="I22" s="112">
        <v>54</v>
      </c>
      <c r="J22" s="113">
        <v>351</v>
      </c>
      <c r="K22" s="113">
        <v>108</v>
      </c>
      <c r="L22" s="113">
        <v>0</v>
      </c>
      <c r="M22" s="113">
        <v>48</v>
      </c>
      <c r="N22" s="113">
        <v>450</v>
      </c>
      <c r="O22" s="112">
        <v>270</v>
      </c>
      <c r="P22" s="113">
        <v>68</v>
      </c>
      <c r="Q22" s="113">
        <v>40</v>
      </c>
      <c r="R22" s="113">
        <v>180</v>
      </c>
      <c r="S22" s="113">
        <v>156</v>
      </c>
      <c r="T22" s="113">
        <v>375</v>
      </c>
      <c r="U22" s="112">
        <v>612</v>
      </c>
      <c r="V22" s="113">
        <v>152</v>
      </c>
      <c r="W22" s="113">
        <v>0</v>
      </c>
      <c r="X22" s="113">
        <v>0</v>
      </c>
      <c r="Y22" s="113">
        <v>60</v>
      </c>
      <c r="Z22" s="113">
        <v>0</v>
      </c>
      <c r="AA22" s="112">
        <v>528</v>
      </c>
      <c r="AB22" s="113">
        <v>0</v>
      </c>
      <c r="AC22" s="113">
        <v>120</v>
      </c>
      <c r="AD22" s="113">
        <v>0</v>
      </c>
      <c r="AE22" s="113">
        <v>0</v>
      </c>
      <c r="AF22" s="113">
        <v>108</v>
      </c>
      <c r="AG22" s="113">
        <v>324</v>
      </c>
      <c r="AH22" s="113">
        <v>288</v>
      </c>
      <c r="AI22" s="113">
        <v>0</v>
      </c>
      <c r="AJ22" s="113">
        <v>120</v>
      </c>
      <c r="AK22" s="113">
        <v>188</v>
      </c>
      <c r="AL22" s="113">
        <v>40</v>
      </c>
      <c r="AM22" s="113">
        <v>120</v>
      </c>
      <c r="AN22" s="113">
        <v>360</v>
      </c>
      <c r="AO22" s="113">
        <v>0</v>
      </c>
      <c r="AP22" s="113">
        <v>0</v>
      </c>
      <c r="AQ22" s="113">
        <v>0</v>
      </c>
      <c r="AR22" s="113">
        <v>160</v>
      </c>
      <c r="AS22" s="113">
        <v>64</v>
      </c>
      <c r="AT22" s="113">
        <v>0</v>
      </c>
      <c r="AU22" s="113">
        <v>240</v>
      </c>
      <c r="AV22" s="113">
        <v>66</v>
      </c>
      <c r="AW22" s="113">
        <v>244</v>
      </c>
      <c r="AX22" s="113">
        <v>400</v>
      </c>
      <c r="AY22" s="113">
        <v>342</v>
      </c>
      <c r="AZ22" s="113">
        <v>360</v>
      </c>
      <c r="BA22" s="113">
        <v>648</v>
      </c>
      <c r="BB22" s="113">
        <v>0</v>
      </c>
      <c r="BC22" s="113">
        <v>848</v>
      </c>
      <c r="BD22" s="113">
        <v>177</v>
      </c>
      <c r="BE22" s="242">
        <v>348</v>
      </c>
      <c r="BF22" s="113">
        <v>657</v>
      </c>
      <c r="BG22" s="113">
        <v>100</v>
      </c>
      <c r="BH22" s="113">
        <v>0</v>
      </c>
      <c r="BI22" s="113">
        <v>454</v>
      </c>
      <c r="BJ22" s="113">
        <v>377</v>
      </c>
      <c r="BK22" s="113">
        <v>0</v>
      </c>
      <c r="BL22" s="113">
        <v>165</v>
      </c>
      <c r="BM22" s="113">
        <v>0</v>
      </c>
      <c r="BN22" s="113">
        <v>40</v>
      </c>
      <c r="BO22" s="113">
        <v>0</v>
      </c>
      <c r="BP22" s="113">
        <v>0</v>
      </c>
      <c r="BQ22" s="113">
        <v>28</v>
      </c>
      <c r="BR22" s="113">
        <v>34</v>
      </c>
      <c r="BS22" s="113">
        <v>0</v>
      </c>
      <c r="BT22" s="113">
        <v>0</v>
      </c>
      <c r="BU22" s="113">
        <v>45</v>
      </c>
      <c r="BV22" s="113">
        <v>0</v>
      </c>
      <c r="BW22" s="113">
        <v>0</v>
      </c>
      <c r="BX22" s="113">
        <v>0</v>
      </c>
      <c r="BY22" s="113">
        <v>240</v>
      </c>
      <c r="BZ22" s="113">
        <v>96</v>
      </c>
      <c r="CA22" s="113">
        <v>140</v>
      </c>
      <c r="CB22" s="113">
        <v>45</v>
      </c>
      <c r="CC22" s="113">
        <v>105</v>
      </c>
      <c r="CD22" s="113">
        <v>0</v>
      </c>
      <c r="CE22" s="113">
        <v>120</v>
      </c>
      <c r="CF22" s="46">
        <v>0</v>
      </c>
      <c r="CG22" s="46">
        <v>141</v>
      </c>
      <c r="CH22" s="46">
        <v>96</v>
      </c>
      <c r="CI22" s="46">
        <v>0</v>
      </c>
      <c r="CJ22" s="46">
        <v>0</v>
      </c>
      <c r="CK22" s="46">
        <v>28</v>
      </c>
      <c r="CL22" s="46">
        <v>0</v>
      </c>
      <c r="CM22" s="46">
        <v>0</v>
      </c>
      <c r="CN22" s="113">
        <v>0</v>
      </c>
      <c r="CO22" s="113">
        <v>0</v>
      </c>
      <c r="CP22" s="113">
        <v>1698</v>
      </c>
      <c r="CQ22" s="113">
        <v>0</v>
      </c>
      <c r="CR22" s="113">
        <v>78</v>
      </c>
      <c r="CS22" s="113">
        <v>156</v>
      </c>
      <c r="CT22" s="113">
        <v>80</v>
      </c>
      <c r="CU22" s="113">
        <v>366</v>
      </c>
      <c r="CV22" s="305">
        <v>42</v>
      </c>
      <c r="CW22" s="305">
        <v>342</v>
      </c>
      <c r="CX22" s="305">
        <v>42</v>
      </c>
      <c r="CY22" s="305">
        <v>84</v>
      </c>
      <c r="CZ22" s="305">
        <v>147</v>
      </c>
      <c r="DA22" s="305">
        <v>0</v>
      </c>
      <c r="DB22" s="305">
        <v>182</v>
      </c>
      <c r="DC22" s="305">
        <v>42</v>
      </c>
      <c r="DD22" s="305">
        <v>0</v>
      </c>
      <c r="DE22" s="305">
        <v>0</v>
      </c>
      <c r="DF22" s="305">
        <v>0</v>
      </c>
      <c r="DG22" s="305">
        <v>42</v>
      </c>
      <c r="DH22" s="305">
        <v>42</v>
      </c>
      <c r="DI22" s="46">
        <v>0</v>
      </c>
      <c r="DJ22" s="46">
        <v>90</v>
      </c>
      <c r="DK22" s="46">
        <v>0</v>
      </c>
      <c r="DL22" s="46">
        <v>84</v>
      </c>
      <c r="DM22" s="46">
        <v>0</v>
      </c>
      <c r="DN22" s="349">
        <v>126</v>
      </c>
      <c r="DO22" s="349">
        <v>42</v>
      </c>
      <c r="DP22" s="349">
        <v>42</v>
      </c>
      <c r="DQ22" s="349">
        <v>42</v>
      </c>
      <c r="DR22" s="349">
        <v>70</v>
      </c>
      <c r="DS22" s="349">
        <v>42</v>
      </c>
      <c r="DT22" s="349">
        <v>42</v>
      </c>
      <c r="DU22" s="349">
        <v>0</v>
      </c>
      <c r="DV22" s="349">
        <v>0</v>
      </c>
      <c r="DW22" s="349">
        <v>24</v>
      </c>
      <c r="DX22" s="349">
        <v>42</v>
      </c>
      <c r="DY22" s="349">
        <v>0</v>
      </c>
      <c r="DZ22" s="349">
        <v>0</v>
      </c>
      <c r="EA22" s="59">
        <f ca="1">SUM(OFFSET(EA22,0,-1,):OFFSET(EA22,0,-12))</f>
        <v>346</v>
      </c>
    </row>
    <row r="23" spans="1:132" ht="20.100000000000001" customHeight="1" outlineLevel="1" x14ac:dyDescent="0.2">
      <c r="A23" s="19"/>
      <c r="B23" s="58" t="s">
        <v>27</v>
      </c>
      <c r="C23" s="112">
        <v>0</v>
      </c>
      <c r="D23" s="112">
        <v>216</v>
      </c>
      <c r="E23" s="112">
        <v>0</v>
      </c>
      <c r="F23" s="112">
        <v>0</v>
      </c>
      <c r="G23" s="112">
        <v>0</v>
      </c>
      <c r="H23" s="112">
        <v>240</v>
      </c>
      <c r="I23" s="112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240</v>
      </c>
      <c r="O23" s="112">
        <v>0</v>
      </c>
      <c r="P23" s="113">
        <v>0</v>
      </c>
      <c r="Q23" s="113">
        <v>108</v>
      </c>
      <c r="R23" s="113">
        <v>0</v>
      </c>
      <c r="S23" s="113">
        <v>0</v>
      </c>
      <c r="T23" s="113">
        <v>0</v>
      </c>
      <c r="U23" s="112">
        <v>0</v>
      </c>
      <c r="V23" s="113">
        <v>0</v>
      </c>
      <c r="W23" s="113">
        <v>60</v>
      </c>
      <c r="X23" s="113">
        <v>0</v>
      </c>
      <c r="Y23" s="113">
        <v>0</v>
      </c>
      <c r="Z23" s="113">
        <v>0</v>
      </c>
      <c r="AA23" s="112">
        <v>216</v>
      </c>
      <c r="AB23" s="113">
        <v>0</v>
      </c>
      <c r="AC23" s="113">
        <v>564</v>
      </c>
      <c r="AD23" s="113">
        <v>1188</v>
      </c>
      <c r="AE23" s="113">
        <v>324</v>
      </c>
      <c r="AF23" s="113">
        <v>0</v>
      </c>
      <c r="AG23" s="113">
        <v>216</v>
      </c>
      <c r="AH23" s="113">
        <v>1152</v>
      </c>
      <c r="AI23" s="113">
        <v>1404</v>
      </c>
      <c r="AJ23" s="113">
        <v>45</v>
      </c>
      <c r="AK23" s="113">
        <v>552</v>
      </c>
      <c r="AL23" s="113">
        <v>648</v>
      </c>
      <c r="AM23" s="113">
        <v>540</v>
      </c>
      <c r="AN23" s="113">
        <v>0</v>
      </c>
      <c r="AO23" s="113">
        <v>0</v>
      </c>
      <c r="AP23" s="113">
        <v>0</v>
      </c>
      <c r="AQ23" s="113">
        <v>0</v>
      </c>
      <c r="AR23" s="113">
        <v>60</v>
      </c>
      <c r="AS23" s="113">
        <v>0</v>
      </c>
      <c r="AT23" s="113">
        <v>0</v>
      </c>
      <c r="AU23" s="113">
        <v>0</v>
      </c>
      <c r="AV23" s="113">
        <v>0</v>
      </c>
      <c r="AW23" s="113">
        <v>0</v>
      </c>
      <c r="AX23" s="113">
        <v>0</v>
      </c>
      <c r="AY23" s="113">
        <v>0</v>
      </c>
      <c r="AZ23" s="113">
        <v>188</v>
      </c>
      <c r="BA23" s="113">
        <v>344</v>
      </c>
      <c r="BB23" s="113">
        <v>46</v>
      </c>
      <c r="BC23" s="113">
        <v>0</v>
      </c>
      <c r="BD23" s="113">
        <v>0</v>
      </c>
      <c r="BE23" s="242">
        <v>0</v>
      </c>
      <c r="BF23" s="113">
        <v>114</v>
      </c>
      <c r="BG23" s="113">
        <v>0</v>
      </c>
      <c r="BH23" s="113">
        <v>36</v>
      </c>
      <c r="BI23" s="113">
        <v>0</v>
      </c>
      <c r="BJ23" s="113">
        <v>190</v>
      </c>
      <c r="BK23" s="113">
        <v>0</v>
      </c>
      <c r="BL23" s="113">
        <v>0</v>
      </c>
      <c r="BM23" s="113">
        <v>0</v>
      </c>
      <c r="BN23" s="113">
        <v>0</v>
      </c>
      <c r="BO23" s="113">
        <v>0</v>
      </c>
      <c r="BP23" s="113">
        <v>0</v>
      </c>
      <c r="BQ23" s="113">
        <v>0</v>
      </c>
      <c r="BR23" s="113">
        <v>0</v>
      </c>
      <c r="BS23" s="113">
        <v>576</v>
      </c>
      <c r="BT23" s="113">
        <v>0</v>
      </c>
      <c r="BU23" s="113">
        <v>216</v>
      </c>
      <c r="BV23" s="113">
        <v>0</v>
      </c>
      <c r="BW23" s="113">
        <v>228</v>
      </c>
      <c r="BX23" s="113">
        <v>0</v>
      </c>
      <c r="BY23" s="113">
        <v>0</v>
      </c>
      <c r="BZ23" s="113">
        <v>0</v>
      </c>
      <c r="CA23" s="113">
        <v>432</v>
      </c>
      <c r="CB23" s="113">
        <v>0</v>
      </c>
      <c r="CC23" s="113">
        <v>0</v>
      </c>
      <c r="CD23" s="113">
        <v>0</v>
      </c>
      <c r="CE23" s="113">
        <v>0</v>
      </c>
      <c r="CF23" s="46">
        <v>648</v>
      </c>
      <c r="CG23" s="46">
        <v>0</v>
      </c>
      <c r="CH23" s="46">
        <v>108</v>
      </c>
      <c r="CI23" s="46">
        <v>0</v>
      </c>
      <c r="CJ23" s="46">
        <v>432</v>
      </c>
      <c r="CK23" s="46">
        <v>352</v>
      </c>
      <c r="CL23" s="46">
        <v>0</v>
      </c>
      <c r="CM23" s="46">
        <v>0</v>
      </c>
      <c r="CN23" s="113">
        <v>0</v>
      </c>
      <c r="CO23" s="113">
        <v>0</v>
      </c>
      <c r="CP23" s="113">
        <v>0</v>
      </c>
      <c r="CQ23" s="113">
        <v>360</v>
      </c>
      <c r="CR23" s="113">
        <v>3456</v>
      </c>
      <c r="CS23" s="113">
        <v>108</v>
      </c>
      <c r="CT23" s="113">
        <v>105</v>
      </c>
      <c r="CU23" s="113">
        <v>108</v>
      </c>
      <c r="CV23" s="305">
        <v>0</v>
      </c>
      <c r="CW23" s="305">
        <v>360</v>
      </c>
      <c r="CX23" s="305">
        <v>0</v>
      </c>
      <c r="CY23" s="305">
        <v>0</v>
      </c>
      <c r="CZ23" s="305">
        <v>0</v>
      </c>
      <c r="DA23" s="305">
        <v>1116</v>
      </c>
      <c r="DB23" s="305">
        <v>108</v>
      </c>
      <c r="DC23" s="305">
        <v>24</v>
      </c>
      <c r="DD23" s="305">
        <v>0</v>
      </c>
      <c r="DE23" s="305">
        <v>0</v>
      </c>
      <c r="DF23" s="305">
        <v>120</v>
      </c>
      <c r="DG23" s="305">
        <v>0</v>
      </c>
      <c r="DH23" s="305">
        <v>0</v>
      </c>
      <c r="DI23" s="46">
        <v>0</v>
      </c>
      <c r="DJ23" s="46">
        <v>0</v>
      </c>
      <c r="DK23" s="46">
        <v>108</v>
      </c>
      <c r="DL23" s="46">
        <v>0</v>
      </c>
      <c r="DM23" s="46">
        <v>108</v>
      </c>
      <c r="DN23" s="349">
        <v>30</v>
      </c>
      <c r="DO23" s="349">
        <v>0</v>
      </c>
      <c r="DP23" s="349">
        <v>0</v>
      </c>
      <c r="DQ23" s="349">
        <v>0</v>
      </c>
      <c r="DR23" s="349">
        <v>0</v>
      </c>
      <c r="DS23" s="349">
        <v>648</v>
      </c>
      <c r="DT23" s="349">
        <v>108</v>
      </c>
      <c r="DU23" s="349">
        <v>0</v>
      </c>
      <c r="DV23" s="349">
        <v>0</v>
      </c>
      <c r="DW23" s="349"/>
      <c r="DX23" s="349">
        <v>0</v>
      </c>
      <c r="DY23" s="349">
        <v>0</v>
      </c>
      <c r="DZ23" s="349">
        <v>0</v>
      </c>
      <c r="EA23" s="59">
        <f ca="1">SUM(OFFSET(EA23,0,-1,):OFFSET(EA23,0,-12))</f>
        <v>756</v>
      </c>
    </row>
    <row r="24" spans="1:132" ht="20.100000000000001" customHeight="1" outlineLevel="1" x14ac:dyDescent="0.2">
      <c r="A24" s="19"/>
      <c r="B24" s="58" t="s">
        <v>28</v>
      </c>
      <c r="C24" s="112">
        <v>216</v>
      </c>
      <c r="D24" s="112">
        <v>864</v>
      </c>
      <c r="E24" s="112">
        <v>756</v>
      </c>
      <c r="F24" s="112">
        <v>324</v>
      </c>
      <c r="G24" s="112">
        <v>0</v>
      </c>
      <c r="H24" s="112">
        <v>0</v>
      </c>
      <c r="I24" s="112">
        <v>0</v>
      </c>
      <c r="J24" s="113">
        <v>1692</v>
      </c>
      <c r="K24" s="113">
        <v>2520</v>
      </c>
      <c r="L24" s="113">
        <v>3276</v>
      </c>
      <c r="M24" s="113">
        <v>0</v>
      </c>
      <c r="N24" s="113">
        <v>1296</v>
      </c>
      <c r="O24" s="112">
        <v>540</v>
      </c>
      <c r="P24" s="113">
        <v>0</v>
      </c>
      <c r="Q24" s="113">
        <v>1320</v>
      </c>
      <c r="R24" s="113">
        <v>540</v>
      </c>
      <c r="S24" s="113">
        <v>2556</v>
      </c>
      <c r="T24" s="113">
        <v>972</v>
      </c>
      <c r="U24" s="112">
        <v>216</v>
      </c>
      <c r="V24" s="113">
        <v>2724</v>
      </c>
      <c r="W24" s="113">
        <v>216</v>
      </c>
      <c r="X24" s="113">
        <v>2232</v>
      </c>
      <c r="Y24" s="113">
        <v>432</v>
      </c>
      <c r="Z24" s="113">
        <v>1080</v>
      </c>
      <c r="AA24" s="112">
        <v>2508</v>
      </c>
      <c r="AB24" s="113">
        <v>1053</v>
      </c>
      <c r="AC24" s="113">
        <v>1908</v>
      </c>
      <c r="AD24" s="113">
        <v>1296</v>
      </c>
      <c r="AE24" s="113">
        <v>0</v>
      </c>
      <c r="AF24" s="113">
        <v>1944</v>
      </c>
      <c r="AG24" s="113">
        <v>216</v>
      </c>
      <c r="AH24" s="113">
        <v>924</v>
      </c>
      <c r="AI24" s="113">
        <v>336</v>
      </c>
      <c r="AJ24" s="113">
        <v>1217</v>
      </c>
      <c r="AK24" s="113">
        <v>0</v>
      </c>
      <c r="AL24" s="113">
        <v>1944</v>
      </c>
      <c r="AM24" s="113">
        <v>648</v>
      </c>
      <c r="AN24" s="113">
        <v>0</v>
      </c>
      <c r="AO24" s="113">
        <v>216</v>
      </c>
      <c r="AP24" s="113">
        <v>216</v>
      </c>
      <c r="AQ24" s="113">
        <v>216</v>
      </c>
      <c r="AR24" s="113">
        <v>1080</v>
      </c>
      <c r="AS24" s="113">
        <v>432</v>
      </c>
      <c r="AT24" s="113">
        <v>0</v>
      </c>
      <c r="AU24" s="113">
        <v>768</v>
      </c>
      <c r="AV24" s="113">
        <v>648</v>
      </c>
      <c r="AW24" s="113">
        <v>120</v>
      </c>
      <c r="AX24" s="113">
        <v>0</v>
      </c>
      <c r="AY24" s="113">
        <v>0</v>
      </c>
      <c r="AZ24" s="113">
        <v>2376</v>
      </c>
      <c r="BA24" s="113">
        <v>0</v>
      </c>
      <c r="BB24" s="113">
        <v>0</v>
      </c>
      <c r="BC24" s="113">
        <v>0</v>
      </c>
      <c r="BD24" s="113">
        <v>648</v>
      </c>
      <c r="BE24" s="242">
        <v>0</v>
      </c>
      <c r="BF24" s="113">
        <v>0</v>
      </c>
      <c r="BG24" s="113">
        <v>432</v>
      </c>
      <c r="BH24" s="113">
        <v>864</v>
      </c>
      <c r="BI24" s="113">
        <v>0</v>
      </c>
      <c r="BJ24" s="113">
        <v>216</v>
      </c>
      <c r="BK24" s="113">
        <v>216</v>
      </c>
      <c r="BL24" s="113">
        <v>1080</v>
      </c>
      <c r="BM24" s="113">
        <v>0</v>
      </c>
      <c r="BN24" s="113">
        <v>0</v>
      </c>
      <c r="BO24" s="113">
        <v>0</v>
      </c>
      <c r="BP24" s="113">
        <v>0</v>
      </c>
      <c r="BQ24" s="113">
        <v>0</v>
      </c>
      <c r="BR24" s="113">
        <v>864</v>
      </c>
      <c r="BS24" s="113">
        <v>108</v>
      </c>
      <c r="BT24" s="113">
        <v>540</v>
      </c>
      <c r="BU24" s="113">
        <v>432</v>
      </c>
      <c r="BV24" s="113">
        <v>1728</v>
      </c>
      <c r="BW24" s="113">
        <v>216</v>
      </c>
      <c r="BX24" s="113">
        <v>1512</v>
      </c>
      <c r="BY24" s="113">
        <v>648</v>
      </c>
      <c r="BZ24" s="113">
        <v>0</v>
      </c>
      <c r="CA24" s="113">
        <v>648</v>
      </c>
      <c r="CB24" s="113">
        <v>216</v>
      </c>
      <c r="CC24" s="113">
        <v>216</v>
      </c>
      <c r="CD24" s="113">
        <v>0</v>
      </c>
      <c r="CE24" s="113">
        <v>672</v>
      </c>
      <c r="CF24" s="46">
        <v>864</v>
      </c>
      <c r="CG24" s="46">
        <v>0</v>
      </c>
      <c r="CH24" s="46">
        <v>1188</v>
      </c>
      <c r="CI24" s="46">
        <v>0</v>
      </c>
      <c r="CJ24" s="46">
        <v>216</v>
      </c>
      <c r="CK24" s="46">
        <v>648</v>
      </c>
      <c r="CL24" s="46">
        <v>216</v>
      </c>
      <c r="CM24" s="46">
        <v>432</v>
      </c>
      <c r="CN24" s="113">
        <v>0</v>
      </c>
      <c r="CO24" s="113">
        <v>216</v>
      </c>
      <c r="CP24" s="113">
        <v>1512</v>
      </c>
      <c r="CQ24" s="113">
        <v>864</v>
      </c>
      <c r="CR24" s="113">
        <v>216</v>
      </c>
      <c r="CS24" s="113">
        <v>0</v>
      </c>
      <c r="CT24" s="113">
        <v>324</v>
      </c>
      <c r="CU24" s="113">
        <v>0</v>
      </c>
      <c r="CV24" s="113">
        <v>1512</v>
      </c>
      <c r="CW24" s="113">
        <v>444</v>
      </c>
      <c r="CX24" s="113">
        <v>0</v>
      </c>
      <c r="CY24" s="113">
        <v>432</v>
      </c>
      <c r="CZ24" s="113">
        <v>0</v>
      </c>
      <c r="DA24" s="113">
        <v>0</v>
      </c>
      <c r="DB24" s="113">
        <v>0</v>
      </c>
      <c r="DC24" s="113">
        <v>1620</v>
      </c>
      <c r="DD24" s="113">
        <v>648</v>
      </c>
      <c r="DE24" s="113">
        <v>0</v>
      </c>
      <c r="DF24" s="113">
        <v>648</v>
      </c>
      <c r="DG24" s="113">
        <v>0</v>
      </c>
      <c r="DH24" s="113">
        <v>0</v>
      </c>
      <c r="DI24" s="46">
        <v>0</v>
      </c>
      <c r="DJ24" s="46">
        <v>0</v>
      </c>
      <c r="DK24" s="46">
        <v>216</v>
      </c>
      <c r="DL24" s="46">
        <v>0</v>
      </c>
      <c r="DM24" s="46">
        <v>0</v>
      </c>
      <c r="DN24" s="349">
        <v>0</v>
      </c>
      <c r="DO24" s="349">
        <v>432</v>
      </c>
      <c r="DP24" s="349">
        <v>0</v>
      </c>
      <c r="DQ24" s="349">
        <v>0</v>
      </c>
      <c r="DR24" s="349">
        <v>540</v>
      </c>
      <c r="DS24" s="349">
        <v>0</v>
      </c>
      <c r="DT24" s="349">
        <v>864</v>
      </c>
      <c r="DU24" s="349">
        <v>600</v>
      </c>
      <c r="DV24" s="349">
        <v>0</v>
      </c>
      <c r="DW24" s="349">
        <v>0</v>
      </c>
      <c r="DX24" s="349">
        <v>0</v>
      </c>
      <c r="DY24" s="349">
        <v>0</v>
      </c>
      <c r="DZ24" s="349"/>
      <c r="EA24" s="59">
        <f ca="1">SUM(OFFSET(EA24,0,-1,):OFFSET(EA24,0,-12))</f>
        <v>2436</v>
      </c>
    </row>
    <row r="25" spans="1:132" ht="20.100000000000001" customHeight="1" outlineLevel="1" x14ac:dyDescent="0.2">
      <c r="A25" s="19"/>
      <c r="B25" s="58" t="s">
        <v>73</v>
      </c>
      <c r="C25" s="112">
        <v>8514</v>
      </c>
      <c r="D25" s="112">
        <v>9872</v>
      </c>
      <c r="E25" s="112">
        <v>9432</v>
      </c>
      <c r="F25" s="112">
        <v>13521</v>
      </c>
      <c r="G25" s="112">
        <v>12152</v>
      </c>
      <c r="H25" s="112">
        <v>11639</v>
      </c>
      <c r="I25" s="112">
        <v>11416</v>
      </c>
      <c r="J25" s="113">
        <v>16102</v>
      </c>
      <c r="K25" s="113">
        <v>25724</v>
      </c>
      <c r="L25" s="113">
        <v>15406</v>
      </c>
      <c r="M25" s="113">
        <v>17616</v>
      </c>
      <c r="N25" s="113">
        <v>19047</v>
      </c>
      <c r="O25" s="112">
        <v>15541</v>
      </c>
      <c r="P25" s="113">
        <v>15303</v>
      </c>
      <c r="Q25" s="113">
        <v>10207</v>
      </c>
      <c r="R25" s="113">
        <v>9174</v>
      </c>
      <c r="S25" s="113">
        <v>8160</v>
      </c>
      <c r="T25" s="113">
        <v>7473</v>
      </c>
      <c r="U25" s="112">
        <v>7909</v>
      </c>
      <c r="V25" s="113">
        <v>8312</v>
      </c>
      <c r="W25" s="113">
        <v>11224</v>
      </c>
      <c r="X25" s="113">
        <v>15093</v>
      </c>
      <c r="Y25" s="113">
        <v>7074</v>
      </c>
      <c r="Z25" s="113">
        <v>13968</v>
      </c>
      <c r="AA25" s="112">
        <v>8144</v>
      </c>
      <c r="AB25" s="113">
        <v>9448</v>
      </c>
      <c r="AC25" s="113">
        <v>12953</v>
      </c>
      <c r="AD25" s="113">
        <v>13108</v>
      </c>
      <c r="AE25" s="113">
        <v>8877</v>
      </c>
      <c r="AF25" s="113">
        <v>6265</v>
      </c>
      <c r="AG25" s="113">
        <v>10023</v>
      </c>
      <c r="AH25" s="113">
        <v>11240</v>
      </c>
      <c r="AI25" s="113">
        <v>12853</v>
      </c>
      <c r="AJ25" s="113">
        <v>12833</v>
      </c>
      <c r="AK25" s="113">
        <v>12028</v>
      </c>
      <c r="AL25" s="113">
        <v>13505</v>
      </c>
      <c r="AM25" s="113">
        <v>13410</v>
      </c>
      <c r="AN25" s="113">
        <v>8409</v>
      </c>
      <c r="AO25" s="113">
        <v>12779</v>
      </c>
      <c r="AP25" s="113">
        <v>12109</v>
      </c>
      <c r="AQ25" s="113">
        <v>10252</v>
      </c>
      <c r="AR25" s="113">
        <v>11075</v>
      </c>
      <c r="AS25" s="113">
        <v>17672</v>
      </c>
      <c r="AT25" s="113">
        <v>8048</v>
      </c>
      <c r="AU25" s="113">
        <v>11957</v>
      </c>
      <c r="AV25" s="113">
        <v>9652</v>
      </c>
      <c r="AW25" s="113">
        <v>9909</v>
      </c>
      <c r="AX25" s="113">
        <v>10627</v>
      </c>
      <c r="AY25" s="113">
        <v>9390</v>
      </c>
      <c r="AZ25" s="113">
        <v>9876</v>
      </c>
      <c r="BA25" s="113">
        <v>11058</v>
      </c>
      <c r="BB25" s="113">
        <v>10750</v>
      </c>
      <c r="BC25" s="113">
        <v>10007</v>
      </c>
      <c r="BD25" s="113">
        <v>12466</v>
      </c>
      <c r="BE25" s="242">
        <v>8491</v>
      </c>
      <c r="BF25" s="113">
        <v>10927</v>
      </c>
      <c r="BG25" s="113">
        <v>13201</v>
      </c>
      <c r="BH25" s="113">
        <v>7752</v>
      </c>
      <c r="BI25" s="113">
        <v>7800</v>
      </c>
      <c r="BJ25" s="113">
        <v>57402</v>
      </c>
      <c r="BK25" s="113">
        <v>16034</v>
      </c>
      <c r="BL25" s="113">
        <v>20979</v>
      </c>
      <c r="BM25" s="113">
        <v>17636</v>
      </c>
      <c r="BN25" s="113">
        <v>9480</v>
      </c>
      <c r="BO25" s="113">
        <v>10463</v>
      </c>
      <c r="BP25" s="113">
        <v>10647</v>
      </c>
      <c r="BQ25" s="113">
        <v>17639</v>
      </c>
      <c r="BR25" s="113">
        <v>9296</v>
      </c>
      <c r="BS25" s="113">
        <v>8670</v>
      </c>
      <c r="BT25" s="113">
        <v>12413</v>
      </c>
      <c r="BU25" s="113">
        <v>12532</v>
      </c>
      <c r="BV25" s="113">
        <v>13163</v>
      </c>
      <c r="BW25" s="113">
        <v>12320</v>
      </c>
      <c r="BX25" s="113">
        <v>10388</v>
      </c>
      <c r="BY25" s="113">
        <v>14276</v>
      </c>
      <c r="BZ25" s="113">
        <v>17367</v>
      </c>
      <c r="CA25" s="113">
        <v>14648</v>
      </c>
      <c r="CB25" s="113">
        <v>8517</v>
      </c>
      <c r="CC25" s="113">
        <v>12807</v>
      </c>
      <c r="CD25" s="113">
        <v>16384</v>
      </c>
      <c r="CE25" s="113">
        <v>11752</v>
      </c>
      <c r="CF25" s="46">
        <v>17307</v>
      </c>
      <c r="CG25" s="46">
        <v>12806</v>
      </c>
      <c r="CH25" s="46">
        <v>13648</v>
      </c>
      <c r="CI25" s="46">
        <v>16225</v>
      </c>
      <c r="CJ25" s="46">
        <v>6490</v>
      </c>
      <c r="CK25" s="46">
        <v>12701</v>
      </c>
      <c r="CL25" s="46">
        <v>12511</v>
      </c>
      <c r="CM25" s="46">
        <v>12870</v>
      </c>
      <c r="CN25" s="113">
        <v>10354</v>
      </c>
      <c r="CO25" s="113">
        <v>6902</v>
      </c>
      <c r="CP25" s="113">
        <v>6354</v>
      </c>
      <c r="CQ25" s="113">
        <v>11804</v>
      </c>
      <c r="CR25" s="113">
        <v>10034</v>
      </c>
      <c r="CS25" s="113">
        <v>12412</v>
      </c>
      <c r="CT25" s="113">
        <v>12840</v>
      </c>
      <c r="CU25" s="113">
        <v>12108</v>
      </c>
      <c r="CV25" s="113">
        <v>13585</v>
      </c>
      <c r="CW25" s="113">
        <v>13459</v>
      </c>
      <c r="CX25" s="113">
        <v>10753</v>
      </c>
      <c r="CY25" s="113">
        <v>12648</v>
      </c>
      <c r="CZ25" s="113">
        <v>9639</v>
      </c>
      <c r="DA25" s="113">
        <v>15820</v>
      </c>
      <c r="DB25" s="113">
        <v>17956</v>
      </c>
      <c r="DC25" s="113">
        <v>9155</v>
      </c>
      <c r="DD25" s="113">
        <v>12208</v>
      </c>
      <c r="DE25" s="113">
        <v>13789</v>
      </c>
      <c r="DF25" s="113">
        <v>16986</v>
      </c>
      <c r="DG25" s="113">
        <v>11175</v>
      </c>
      <c r="DH25" s="113">
        <v>10897</v>
      </c>
      <c r="DI25" s="113">
        <v>11991</v>
      </c>
      <c r="DJ25" s="113">
        <v>9295</v>
      </c>
      <c r="DK25" s="113">
        <v>20514</v>
      </c>
      <c r="DL25" s="113">
        <v>13588</v>
      </c>
      <c r="DM25" s="113">
        <v>15526</v>
      </c>
      <c r="DN25" s="351">
        <v>19710</v>
      </c>
      <c r="DO25" s="351">
        <v>12119</v>
      </c>
      <c r="DP25" s="351">
        <v>17997</v>
      </c>
      <c r="DQ25" s="351">
        <v>21095</v>
      </c>
      <c r="DR25" s="351">
        <v>22591</v>
      </c>
      <c r="DS25" s="351">
        <v>22062</v>
      </c>
      <c r="DT25" s="351">
        <v>22138</v>
      </c>
      <c r="DU25" s="351">
        <v>19048</v>
      </c>
      <c r="DV25" s="351">
        <v>32772</v>
      </c>
      <c r="DW25" s="351">
        <v>22767</v>
      </c>
      <c r="DX25" s="351">
        <v>18069</v>
      </c>
      <c r="DY25" s="351"/>
      <c r="DZ25" s="351">
        <v>0</v>
      </c>
      <c r="EA25" s="59">
        <f ca="1">SUM(OFFSET(EA25,0,-1,):OFFSET(EA25,0,-12))</f>
        <v>210658</v>
      </c>
    </row>
    <row r="26" spans="1:132" ht="20.100000000000001" customHeight="1" outlineLevel="1" x14ac:dyDescent="0.2">
      <c r="A26" s="19"/>
      <c r="B26" s="70" t="s">
        <v>25</v>
      </c>
      <c r="C26" s="114">
        <f t="shared" ref="C26:BN26" si="14">C21+C22+C23+C24+C25</f>
        <v>11394</v>
      </c>
      <c r="D26" s="114">
        <f t="shared" si="14"/>
        <v>14022</v>
      </c>
      <c r="E26" s="114">
        <f t="shared" si="14"/>
        <v>11368</v>
      </c>
      <c r="F26" s="114">
        <f t="shared" si="14"/>
        <v>15446</v>
      </c>
      <c r="G26" s="114">
        <f t="shared" si="14"/>
        <v>13024</v>
      </c>
      <c r="H26" s="114">
        <f t="shared" si="14"/>
        <v>15118</v>
      </c>
      <c r="I26" s="114">
        <f t="shared" si="14"/>
        <v>13865</v>
      </c>
      <c r="J26" s="114">
        <f t="shared" si="14"/>
        <v>20414</v>
      </c>
      <c r="K26" s="114">
        <f t="shared" si="14"/>
        <v>29196</v>
      </c>
      <c r="L26" s="114">
        <f t="shared" si="14"/>
        <v>19310</v>
      </c>
      <c r="M26" s="114">
        <f t="shared" si="14"/>
        <v>19475</v>
      </c>
      <c r="N26" s="114">
        <f t="shared" si="14"/>
        <v>23229</v>
      </c>
      <c r="O26" s="114">
        <f t="shared" si="14"/>
        <v>17667</v>
      </c>
      <c r="P26" s="114">
        <f t="shared" si="14"/>
        <v>18159</v>
      </c>
      <c r="Q26" s="114">
        <f t="shared" si="14"/>
        <v>13807</v>
      </c>
      <c r="R26" s="114">
        <f t="shared" si="14"/>
        <v>12092</v>
      </c>
      <c r="S26" s="114">
        <f t="shared" si="14"/>
        <v>12224</v>
      </c>
      <c r="T26" s="114">
        <f t="shared" si="14"/>
        <v>12072</v>
      </c>
      <c r="U26" s="114">
        <f t="shared" si="14"/>
        <v>12527</v>
      </c>
      <c r="V26" s="114">
        <f t="shared" si="14"/>
        <v>13572</v>
      </c>
      <c r="W26" s="114">
        <f t="shared" si="14"/>
        <v>15225</v>
      </c>
      <c r="X26" s="114">
        <f t="shared" si="14"/>
        <v>19737</v>
      </c>
      <c r="Y26" s="114">
        <f t="shared" si="14"/>
        <v>8328</v>
      </c>
      <c r="Z26" s="114">
        <f t="shared" si="14"/>
        <v>18484</v>
      </c>
      <c r="AA26" s="114">
        <f t="shared" si="14"/>
        <v>13351</v>
      </c>
      <c r="AB26" s="114">
        <f t="shared" si="14"/>
        <v>13079</v>
      </c>
      <c r="AC26" s="114">
        <f t="shared" si="14"/>
        <v>18527</v>
      </c>
      <c r="AD26" s="114">
        <f t="shared" si="14"/>
        <v>16950</v>
      </c>
      <c r="AE26" s="114">
        <f t="shared" si="14"/>
        <v>9525</v>
      </c>
      <c r="AF26" s="114">
        <f t="shared" si="14"/>
        <v>8621</v>
      </c>
      <c r="AG26" s="114">
        <f t="shared" si="14"/>
        <v>11033</v>
      </c>
      <c r="AH26" s="114">
        <f t="shared" si="14"/>
        <v>15304</v>
      </c>
      <c r="AI26" s="114">
        <f t="shared" si="14"/>
        <v>15989</v>
      </c>
      <c r="AJ26" s="114">
        <f t="shared" si="14"/>
        <v>15684</v>
      </c>
      <c r="AK26" s="114">
        <f t="shared" si="14"/>
        <v>13122</v>
      </c>
      <c r="AL26" s="114">
        <f t="shared" si="14"/>
        <v>18609</v>
      </c>
      <c r="AM26" s="114">
        <f t="shared" ref="AM26:AR26" si="15">AM21+AM22+AM23+AM24+AM25</f>
        <v>15214</v>
      </c>
      <c r="AN26" s="114">
        <f t="shared" si="15"/>
        <v>10281</v>
      </c>
      <c r="AO26" s="114">
        <f t="shared" si="15"/>
        <v>14983</v>
      </c>
      <c r="AP26" s="114">
        <f t="shared" si="15"/>
        <v>13393</v>
      </c>
      <c r="AQ26" s="114">
        <f t="shared" si="15"/>
        <v>10898</v>
      </c>
      <c r="AR26" s="114">
        <f t="shared" si="15"/>
        <v>13205</v>
      </c>
      <c r="AS26" s="114">
        <f t="shared" ref="AS26:BD26" si="16">AS21+AS22+AS23+AS24+AS25</f>
        <v>19630</v>
      </c>
      <c r="AT26" s="114">
        <f t="shared" si="16"/>
        <v>8672</v>
      </c>
      <c r="AU26" s="114">
        <f t="shared" si="16"/>
        <v>14444</v>
      </c>
      <c r="AV26" s="114">
        <f t="shared" si="16"/>
        <v>11696</v>
      </c>
      <c r="AW26" s="114">
        <f t="shared" si="16"/>
        <v>11887</v>
      </c>
      <c r="AX26" s="114">
        <f t="shared" si="16"/>
        <v>11821</v>
      </c>
      <c r="AY26" s="114">
        <f t="shared" si="16"/>
        <v>10259</v>
      </c>
      <c r="AZ26" s="114">
        <f t="shared" si="16"/>
        <v>13807</v>
      </c>
      <c r="BA26" s="114">
        <f t="shared" si="16"/>
        <v>13564</v>
      </c>
      <c r="BB26" s="114">
        <f t="shared" si="16"/>
        <v>12306</v>
      </c>
      <c r="BC26" s="114">
        <f t="shared" si="16"/>
        <v>11639</v>
      </c>
      <c r="BD26" s="114">
        <f t="shared" si="16"/>
        <v>15209</v>
      </c>
      <c r="BE26" s="114">
        <f t="shared" si="14"/>
        <v>10500</v>
      </c>
      <c r="BF26" s="114">
        <f t="shared" si="14"/>
        <v>13028</v>
      </c>
      <c r="BG26" s="114">
        <f t="shared" si="14"/>
        <v>14313</v>
      </c>
      <c r="BH26" s="114">
        <f t="shared" si="14"/>
        <v>9774</v>
      </c>
      <c r="BI26" s="114">
        <f t="shared" si="14"/>
        <v>8988</v>
      </c>
      <c r="BJ26" s="114">
        <f t="shared" si="14"/>
        <v>63369</v>
      </c>
      <c r="BK26" s="114">
        <f t="shared" si="14"/>
        <v>16634</v>
      </c>
      <c r="BL26" s="114">
        <f t="shared" si="14"/>
        <v>22970</v>
      </c>
      <c r="BM26" s="114">
        <f t="shared" si="14"/>
        <v>18108</v>
      </c>
      <c r="BN26" s="114">
        <f t="shared" si="14"/>
        <v>9694</v>
      </c>
      <c r="BO26" s="114">
        <f t="shared" ref="BO26:BV26" si="17">BO21+BO22+BO23+BO24+BO25</f>
        <v>10642</v>
      </c>
      <c r="BP26" s="114">
        <f t="shared" si="17"/>
        <v>10902</v>
      </c>
      <c r="BQ26" s="114">
        <f t="shared" si="17"/>
        <v>18742</v>
      </c>
      <c r="BR26" s="114">
        <f t="shared" si="17"/>
        <v>12354</v>
      </c>
      <c r="BS26" s="114">
        <f t="shared" si="17"/>
        <v>11767</v>
      </c>
      <c r="BT26" s="114">
        <f t="shared" si="17"/>
        <v>15849</v>
      </c>
      <c r="BU26" s="114">
        <f t="shared" si="17"/>
        <v>13696</v>
      </c>
      <c r="BV26" s="114">
        <f t="shared" si="17"/>
        <v>15419</v>
      </c>
      <c r="BW26" s="114">
        <f t="shared" ref="BW26:CN26" si="18">BW21+BW22+BW23+BW24+BW25</f>
        <v>13478</v>
      </c>
      <c r="BX26" s="114">
        <f t="shared" si="18"/>
        <v>13049</v>
      </c>
      <c r="BY26" s="114">
        <f t="shared" si="18"/>
        <v>15962</v>
      </c>
      <c r="BZ26" s="114">
        <f t="shared" si="18"/>
        <v>18016</v>
      </c>
      <c r="CA26" s="114">
        <f t="shared" si="18"/>
        <v>16611</v>
      </c>
      <c r="CB26" s="114">
        <f t="shared" si="18"/>
        <v>11045</v>
      </c>
      <c r="CC26" s="114">
        <f t="shared" si="18"/>
        <v>15400</v>
      </c>
      <c r="CD26" s="114">
        <f t="shared" si="18"/>
        <v>16768</v>
      </c>
      <c r="CE26" s="114">
        <f t="shared" si="18"/>
        <v>13572</v>
      </c>
      <c r="CF26" s="114">
        <f t="shared" si="18"/>
        <v>21476</v>
      </c>
      <c r="CG26" s="114">
        <f t="shared" si="18"/>
        <v>13243</v>
      </c>
      <c r="CH26" s="114">
        <f t="shared" si="18"/>
        <v>15429</v>
      </c>
      <c r="CI26" s="114">
        <f t="shared" si="18"/>
        <v>17086</v>
      </c>
      <c r="CJ26" s="114">
        <f t="shared" si="18"/>
        <v>7326</v>
      </c>
      <c r="CK26" s="114">
        <f t="shared" si="18"/>
        <v>14848</v>
      </c>
      <c r="CL26" s="114">
        <f t="shared" si="18"/>
        <v>13520</v>
      </c>
      <c r="CM26" s="114">
        <f t="shared" si="18"/>
        <v>13832</v>
      </c>
      <c r="CN26" s="114">
        <f t="shared" si="18"/>
        <v>11660</v>
      </c>
      <c r="CO26" s="114">
        <f t="shared" ref="CO26:DE26" si="19">CO21+CO22+CO23+CO24+CO25</f>
        <v>7415</v>
      </c>
      <c r="CP26" s="114">
        <f t="shared" si="19"/>
        <v>10188</v>
      </c>
      <c r="CQ26" s="114">
        <f t="shared" si="19"/>
        <v>13511</v>
      </c>
      <c r="CR26" s="114">
        <f t="shared" si="19"/>
        <v>14283</v>
      </c>
      <c r="CS26" s="114">
        <f t="shared" si="19"/>
        <v>13306</v>
      </c>
      <c r="CT26" s="114">
        <f t="shared" si="19"/>
        <v>13655</v>
      </c>
      <c r="CU26" s="114">
        <f t="shared" si="19"/>
        <v>12642</v>
      </c>
      <c r="CV26" s="114">
        <f t="shared" si="19"/>
        <v>15809</v>
      </c>
      <c r="CW26" s="114">
        <f t="shared" si="19"/>
        <v>15932</v>
      </c>
      <c r="CX26" s="114">
        <f t="shared" si="19"/>
        <v>11660</v>
      </c>
      <c r="CY26" s="114">
        <f t="shared" si="19"/>
        <v>13631</v>
      </c>
      <c r="CZ26" s="114">
        <f t="shared" si="19"/>
        <v>11248</v>
      </c>
      <c r="DA26" s="114">
        <f t="shared" si="19"/>
        <v>17806</v>
      </c>
      <c r="DB26" s="114">
        <f t="shared" si="19"/>
        <v>18744</v>
      </c>
      <c r="DC26" s="114">
        <f t="shared" si="19"/>
        <v>12314</v>
      </c>
      <c r="DD26" s="114">
        <f t="shared" si="19"/>
        <v>16650</v>
      </c>
      <c r="DE26" s="114">
        <f t="shared" si="19"/>
        <v>15000</v>
      </c>
      <c r="DF26" s="114">
        <f t="shared" ref="DF26:DZ26" si="20">DF21+DF22+DF23+DF24+DF25</f>
        <v>18777</v>
      </c>
      <c r="DG26" s="114">
        <f t="shared" si="20"/>
        <v>11349</v>
      </c>
      <c r="DH26" s="114">
        <f t="shared" si="20"/>
        <v>11041</v>
      </c>
      <c r="DI26" s="114">
        <f t="shared" si="20"/>
        <v>12637</v>
      </c>
      <c r="DJ26" s="114">
        <f t="shared" si="20"/>
        <v>10786</v>
      </c>
      <c r="DK26" s="114">
        <f t="shared" si="20"/>
        <v>21519</v>
      </c>
      <c r="DL26" s="114">
        <f t="shared" si="20"/>
        <v>17412</v>
      </c>
      <c r="DM26" s="114">
        <f t="shared" si="20"/>
        <v>17631</v>
      </c>
      <c r="DN26" s="114">
        <f t="shared" si="20"/>
        <v>21392</v>
      </c>
      <c r="DO26" s="114">
        <f t="shared" si="20"/>
        <v>16553</v>
      </c>
      <c r="DP26" s="114">
        <f t="shared" si="20"/>
        <v>19851</v>
      </c>
      <c r="DQ26" s="114">
        <f t="shared" si="20"/>
        <v>22581</v>
      </c>
      <c r="DR26" s="114">
        <f t="shared" si="20"/>
        <v>24999</v>
      </c>
      <c r="DS26" s="114">
        <f t="shared" si="20"/>
        <v>23166</v>
      </c>
      <c r="DT26" s="114">
        <f t="shared" si="20"/>
        <v>23754</v>
      </c>
      <c r="DU26" s="114">
        <f t="shared" si="20"/>
        <v>22108</v>
      </c>
      <c r="DV26" s="114">
        <f t="shared" si="20"/>
        <v>35326</v>
      </c>
      <c r="DW26" s="114">
        <f t="shared" si="20"/>
        <v>23997</v>
      </c>
      <c r="DX26" s="114">
        <f t="shared" si="20"/>
        <v>20636</v>
      </c>
      <c r="DY26" s="114">
        <f t="shared" si="20"/>
        <v>0</v>
      </c>
      <c r="DZ26" s="114">
        <f t="shared" si="20"/>
        <v>0</v>
      </c>
      <c r="EA26" s="71">
        <f ca="1">SUM(OFFSET(EA26,0,-1,):OFFSET(EA26,0,-12))</f>
        <v>232971</v>
      </c>
    </row>
    <row r="27" spans="1:132" ht="9" customHeight="1" outlineLevel="1" x14ac:dyDescent="0.2">
      <c r="A27" s="19"/>
      <c r="B27" s="123"/>
      <c r="C27" s="115"/>
      <c r="D27" s="115"/>
      <c r="E27" s="115"/>
      <c r="F27" s="115"/>
      <c r="G27" s="115"/>
      <c r="H27" s="115"/>
      <c r="I27" s="115"/>
      <c r="J27" s="116"/>
      <c r="K27" s="116"/>
      <c r="L27" s="116"/>
      <c r="M27" s="116"/>
      <c r="N27" s="116"/>
      <c r="O27" s="115"/>
      <c r="P27" s="116"/>
      <c r="Q27" s="116"/>
      <c r="R27" s="116"/>
      <c r="S27" s="116"/>
      <c r="T27" s="116"/>
      <c r="U27" s="115"/>
      <c r="V27" s="116"/>
      <c r="W27" s="116"/>
      <c r="X27" s="116"/>
      <c r="Y27" s="116"/>
      <c r="Z27" s="116"/>
      <c r="AA27" s="115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6"/>
      <c r="DA27" s="116"/>
      <c r="DB27" s="116"/>
      <c r="DC27" s="116"/>
      <c r="DD27" s="116"/>
      <c r="DE27" s="116"/>
      <c r="DF27" s="116"/>
      <c r="DG27" s="116"/>
      <c r="DH27" s="116"/>
      <c r="DI27" s="116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6"/>
      <c r="DU27" s="116"/>
      <c r="DV27" s="116"/>
      <c r="DW27" s="116"/>
      <c r="DX27" s="116"/>
      <c r="DY27" s="116"/>
      <c r="DZ27" s="116"/>
      <c r="EA27" s="124"/>
    </row>
    <row r="28" spans="1:132" ht="20.100000000000001" hidden="1" customHeight="1" outlineLevel="1" thickBot="1" x14ac:dyDescent="0.25">
      <c r="A28" s="230" t="s">
        <v>38</v>
      </c>
      <c r="B28" s="58" t="s">
        <v>14</v>
      </c>
      <c r="C28" s="112">
        <v>3822</v>
      </c>
      <c r="D28" s="112">
        <v>2468</v>
      </c>
      <c r="E28" s="112">
        <v>11127</v>
      </c>
      <c r="F28" s="112">
        <v>6020</v>
      </c>
      <c r="G28" s="112">
        <v>1364</v>
      </c>
      <c r="H28" s="112">
        <v>2984</v>
      </c>
      <c r="I28" s="112">
        <v>1563</v>
      </c>
      <c r="J28" s="113">
        <v>5019</v>
      </c>
      <c r="K28" s="113">
        <v>2031</v>
      </c>
      <c r="L28" s="113">
        <v>5593</v>
      </c>
      <c r="M28" s="113">
        <v>2167</v>
      </c>
      <c r="N28" s="113">
        <v>1062</v>
      </c>
      <c r="O28" s="112">
        <v>812</v>
      </c>
      <c r="P28" s="113">
        <v>1253</v>
      </c>
      <c r="Q28" s="113">
        <v>10507</v>
      </c>
      <c r="R28" s="113">
        <v>6411</v>
      </c>
      <c r="S28" s="113">
        <v>3541</v>
      </c>
      <c r="T28" s="113">
        <v>11693</v>
      </c>
      <c r="U28" s="112">
        <v>2373</v>
      </c>
      <c r="V28" s="113">
        <v>5532</v>
      </c>
      <c r="W28" s="113">
        <v>4797</v>
      </c>
      <c r="X28" s="113">
        <v>4610</v>
      </c>
      <c r="Y28" s="113">
        <v>1221</v>
      </c>
      <c r="Z28" s="113">
        <v>1640</v>
      </c>
      <c r="AA28" s="112">
        <v>1950</v>
      </c>
      <c r="AB28" s="113">
        <v>2362</v>
      </c>
      <c r="AC28" s="113">
        <v>11169</v>
      </c>
      <c r="AD28" s="113">
        <v>5268</v>
      </c>
      <c r="AE28" s="113">
        <v>300</v>
      </c>
      <c r="AF28" s="113">
        <v>2190</v>
      </c>
      <c r="AG28" s="113">
        <v>1118</v>
      </c>
      <c r="AH28" s="113">
        <v>5313</v>
      </c>
      <c r="AI28" s="113">
        <v>1596</v>
      </c>
      <c r="AJ28" s="113">
        <v>5889</v>
      </c>
      <c r="AK28" s="113">
        <v>1701</v>
      </c>
      <c r="AL28" s="113">
        <v>2400</v>
      </c>
      <c r="AM28" s="113">
        <v>980</v>
      </c>
      <c r="AN28" s="113">
        <v>2699</v>
      </c>
      <c r="AO28" s="113">
        <v>21598</v>
      </c>
      <c r="AP28" s="113">
        <v>7872</v>
      </c>
      <c r="AQ28" s="113">
        <v>1190</v>
      </c>
      <c r="AR28" s="113">
        <v>2494</v>
      </c>
      <c r="AS28" s="113">
        <v>3366</v>
      </c>
      <c r="AT28" s="113">
        <v>4714</v>
      </c>
      <c r="AU28" s="113">
        <v>1041</v>
      </c>
      <c r="AV28" s="113">
        <v>392</v>
      </c>
      <c r="AW28" s="113">
        <v>0</v>
      </c>
      <c r="AX28" s="113">
        <v>0</v>
      </c>
      <c r="AY28" s="113">
        <v>0</v>
      </c>
      <c r="AZ28" s="113">
        <v>0</v>
      </c>
      <c r="BA28" s="113">
        <v>0</v>
      </c>
      <c r="BB28" s="113">
        <v>0</v>
      </c>
      <c r="BC28" s="113">
        <v>0</v>
      </c>
      <c r="BD28" s="113">
        <v>0</v>
      </c>
      <c r="BE28" s="113">
        <v>0</v>
      </c>
      <c r="BF28" s="113">
        <v>0</v>
      </c>
      <c r="BG28" s="113">
        <v>0</v>
      </c>
      <c r="BH28" s="113">
        <v>0</v>
      </c>
      <c r="BI28" s="113">
        <v>0</v>
      </c>
      <c r="BJ28" s="113">
        <v>0</v>
      </c>
      <c r="BK28" s="113">
        <v>0</v>
      </c>
      <c r="BL28" s="113">
        <v>0</v>
      </c>
      <c r="BM28" s="113">
        <v>0</v>
      </c>
      <c r="BN28" s="113">
        <v>0</v>
      </c>
      <c r="BO28" s="113">
        <v>0</v>
      </c>
      <c r="BP28" s="113">
        <v>0</v>
      </c>
      <c r="BQ28" s="113">
        <v>0</v>
      </c>
      <c r="BR28" s="113">
        <v>0</v>
      </c>
      <c r="BS28" s="113">
        <v>0</v>
      </c>
      <c r="BT28" s="113">
        <v>0</v>
      </c>
      <c r="BU28" s="113">
        <v>0</v>
      </c>
      <c r="BV28" s="113">
        <v>0</v>
      </c>
      <c r="BW28" s="113">
        <v>0</v>
      </c>
      <c r="BX28" s="113">
        <v>0</v>
      </c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  <c r="CK28" s="113"/>
      <c r="CL28" s="113"/>
      <c r="CM28" s="113"/>
      <c r="CN28" s="113"/>
      <c r="CO28" s="113"/>
      <c r="CP28" s="113"/>
      <c r="CQ28" s="113"/>
      <c r="CR28" s="113"/>
      <c r="CS28" s="113"/>
      <c r="CT28" s="113"/>
      <c r="CU28" s="113"/>
      <c r="CV28" s="113"/>
      <c r="CW28" s="113"/>
      <c r="CX28" s="113"/>
      <c r="CY28" s="113"/>
      <c r="CZ28" s="113"/>
      <c r="DA28" s="113"/>
      <c r="DB28" s="113"/>
      <c r="DC28" s="113"/>
      <c r="DD28" s="113"/>
      <c r="DE28" s="113"/>
      <c r="DF28" s="113"/>
      <c r="DG28" s="113"/>
      <c r="DH28" s="113"/>
      <c r="DI28" s="113"/>
      <c r="DJ28" s="113"/>
      <c r="DK28" s="113"/>
      <c r="DL28" s="113"/>
      <c r="DM28" s="113"/>
      <c r="DN28" s="351"/>
      <c r="DO28" s="351"/>
      <c r="DP28" s="351"/>
      <c r="DQ28" s="351"/>
      <c r="DR28" s="351"/>
      <c r="DS28" s="351"/>
      <c r="DT28" s="351"/>
      <c r="DU28" s="351"/>
      <c r="DV28" s="351"/>
      <c r="DW28" s="351"/>
      <c r="DX28" s="351"/>
      <c r="DY28" s="351"/>
      <c r="DZ28" s="351"/>
      <c r="EA28" s="59">
        <f ca="1">SUM(OFFSET(EA28,0,-1,):OFFSET(EA28,0,-12))</f>
        <v>0</v>
      </c>
    </row>
    <row r="29" spans="1:132" ht="20.100000000000001" hidden="1" customHeight="1" outlineLevel="1" x14ac:dyDescent="0.2">
      <c r="A29" s="20"/>
      <c r="B29" s="58" t="s">
        <v>15</v>
      </c>
      <c r="C29" s="112">
        <v>0</v>
      </c>
      <c r="D29" s="112">
        <v>120</v>
      </c>
      <c r="E29" s="112">
        <v>60</v>
      </c>
      <c r="F29" s="112">
        <v>0</v>
      </c>
      <c r="G29" s="112">
        <v>0</v>
      </c>
      <c r="H29" s="112">
        <v>0</v>
      </c>
      <c r="I29" s="112">
        <v>0</v>
      </c>
      <c r="J29" s="113">
        <v>60</v>
      </c>
      <c r="K29" s="113">
        <v>0</v>
      </c>
      <c r="L29" s="113">
        <v>0</v>
      </c>
      <c r="M29" s="113">
        <v>0</v>
      </c>
      <c r="N29" s="113">
        <v>0</v>
      </c>
      <c r="O29" s="112">
        <v>0</v>
      </c>
      <c r="P29" s="113">
        <v>120</v>
      </c>
      <c r="Q29" s="113">
        <v>0</v>
      </c>
      <c r="R29" s="113">
        <v>0</v>
      </c>
      <c r="S29" s="113">
        <v>60</v>
      </c>
      <c r="T29" s="113">
        <v>0</v>
      </c>
      <c r="U29" s="112">
        <v>108</v>
      </c>
      <c r="V29" s="113">
        <v>0</v>
      </c>
      <c r="W29" s="113">
        <v>0</v>
      </c>
      <c r="X29" s="113">
        <v>0</v>
      </c>
      <c r="Y29" s="113">
        <v>60</v>
      </c>
      <c r="Z29" s="113">
        <v>0</v>
      </c>
      <c r="AA29" s="112">
        <v>0</v>
      </c>
      <c r="AB29" s="113">
        <v>240</v>
      </c>
      <c r="AC29" s="113">
        <v>0</v>
      </c>
      <c r="AD29" s="113">
        <v>0</v>
      </c>
      <c r="AE29" s="113">
        <v>0</v>
      </c>
      <c r="AF29" s="113">
        <v>0</v>
      </c>
      <c r="AG29" s="113">
        <v>120</v>
      </c>
      <c r="AH29" s="113">
        <v>0</v>
      </c>
      <c r="AI29" s="113">
        <v>240</v>
      </c>
      <c r="AJ29" s="113">
        <v>1286</v>
      </c>
      <c r="AK29" s="113">
        <v>120</v>
      </c>
      <c r="AL29" s="113">
        <v>0</v>
      </c>
      <c r="AM29" s="113">
        <v>0</v>
      </c>
      <c r="AN29" s="113">
        <v>120</v>
      </c>
      <c r="AO29" s="113">
        <v>180</v>
      </c>
      <c r="AP29" s="113">
        <v>180</v>
      </c>
      <c r="AQ29" s="113">
        <v>0</v>
      </c>
      <c r="AR29" s="113">
        <v>60</v>
      </c>
      <c r="AS29" s="113">
        <v>0</v>
      </c>
      <c r="AT29" s="113">
        <v>0</v>
      </c>
      <c r="AU29" s="113">
        <v>0</v>
      </c>
      <c r="AV29" s="113">
        <v>0</v>
      </c>
      <c r="AW29" s="113">
        <v>0</v>
      </c>
      <c r="AX29" s="113">
        <v>0</v>
      </c>
      <c r="AY29" s="113">
        <v>0</v>
      </c>
      <c r="AZ29" s="113">
        <v>0</v>
      </c>
      <c r="BA29" s="113">
        <v>0</v>
      </c>
      <c r="BB29" s="113">
        <v>0</v>
      </c>
      <c r="BC29" s="113">
        <v>0</v>
      </c>
      <c r="BD29" s="113">
        <v>0</v>
      </c>
      <c r="BE29" s="113">
        <v>0</v>
      </c>
      <c r="BF29" s="113">
        <v>0</v>
      </c>
      <c r="BG29" s="113">
        <v>0</v>
      </c>
      <c r="BH29" s="113">
        <v>0</v>
      </c>
      <c r="BI29" s="113">
        <v>0</v>
      </c>
      <c r="BJ29" s="113">
        <v>0</v>
      </c>
      <c r="BK29" s="113">
        <v>0</v>
      </c>
      <c r="BL29" s="113">
        <v>0</v>
      </c>
      <c r="BM29" s="113">
        <v>0</v>
      </c>
      <c r="BN29" s="113">
        <v>0</v>
      </c>
      <c r="BO29" s="113">
        <v>0</v>
      </c>
      <c r="BP29" s="113">
        <v>0</v>
      </c>
      <c r="BQ29" s="113">
        <v>0</v>
      </c>
      <c r="BR29" s="113">
        <v>0</v>
      </c>
      <c r="BS29" s="113">
        <v>0</v>
      </c>
      <c r="BT29" s="113">
        <v>0</v>
      </c>
      <c r="BU29" s="113">
        <v>0</v>
      </c>
      <c r="BV29" s="113">
        <v>0</v>
      </c>
      <c r="BW29" s="113">
        <v>0</v>
      </c>
      <c r="BX29" s="113">
        <v>0</v>
      </c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13"/>
      <c r="CP29" s="113"/>
      <c r="CQ29" s="113"/>
      <c r="CR29" s="113"/>
      <c r="CS29" s="113"/>
      <c r="CT29" s="113"/>
      <c r="CU29" s="113"/>
      <c r="CV29" s="113"/>
      <c r="CW29" s="113"/>
      <c r="CX29" s="113"/>
      <c r="CY29" s="113"/>
      <c r="CZ29" s="113"/>
      <c r="DA29" s="113"/>
      <c r="DB29" s="113"/>
      <c r="DC29" s="113"/>
      <c r="DD29" s="113"/>
      <c r="DE29" s="113"/>
      <c r="DF29" s="113"/>
      <c r="DG29" s="113"/>
      <c r="DH29" s="113"/>
      <c r="DI29" s="113"/>
      <c r="DJ29" s="113"/>
      <c r="DK29" s="113"/>
      <c r="DL29" s="113"/>
      <c r="DM29" s="113"/>
      <c r="DN29" s="351"/>
      <c r="DO29" s="351"/>
      <c r="DP29" s="351"/>
      <c r="DQ29" s="351"/>
      <c r="DR29" s="351"/>
      <c r="DS29" s="351"/>
      <c r="DT29" s="351"/>
      <c r="DU29" s="351"/>
      <c r="DV29" s="351"/>
      <c r="DW29" s="351"/>
      <c r="DX29" s="351"/>
      <c r="DY29" s="351"/>
      <c r="DZ29" s="351"/>
      <c r="EA29" s="59">
        <f ca="1">SUM(OFFSET(EA29,0,-1,):OFFSET(EA29,0,-12))</f>
        <v>0</v>
      </c>
    </row>
    <row r="30" spans="1:132" ht="20.100000000000001" hidden="1" customHeight="1" outlineLevel="1" x14ac:dyDescent="0.2">
      <c r="A30" s="19"/>
      <c r="B30" s="58" t="s">
        <v>27</v>
      </c>
      <c r="C30" s="112">
        <v>100</v>
      </c>
      <c r="D30" s="112">
        <v>120</v>
      </c>
      <c r="E30" s="112">
        <v>960</v>
      </c>
      <c r="F30" s="112">
        <v>0</v>
      </c>
      <c r="G30" s="112">
        <v>0</v>
      </c>
      <c r="H30" s="112">
        <v>0</v>
      </c>
      <c r="I30" s="112">
        <v>0</v>
      </c>
      <c r="J30" s="113">
        <v>0</v>
      </c>
      <c r="K30" s="113">
        <v>0</v>
      </c>
      <c r="L30" s="113">
        <v>0</v>
      </c>
      <c r="M30" s="113">
        <v>0</v>
      </c>
      <c r="N30" s="113">
        <v>0</v>
      </c>
      <c r="O30" s="112">
        <v>0</v>
      </c>
      <c r="P30" s="113">
        <v>0</v>
      </c>
      <c r="Q30" s="113">
        <v>324</v>
      </c>
      <c r="R30" s="113">
        <v>0</v>
      </c>
      <c r="S30" s="113">
        <v>108</v>
      </c>
      <c r="T30" s="113">
        <v>0</v>
      </c>
      <c r="U30" s="112">
        <v>0</v>
      </c>
      <c r="V30" s="113">
        <v>0</v>
      </c>
      <c r="W30" s="113">
        <v>0</v>
      </c>
      <c r="X30" s="113">
        <v>0</v>
      </c>
      <c r="Y30" s="113">
        <v>0</v>
      </c>
      <c r="Z30" s="113">
        <v>0</v>
      </c>
      <c r="AA30" s="112">
        <v>0</v>
      </c>
      <c r="AB30" s="113">
        <v>0</v>
      </c>
      <c r="AC30" s="113">
        <v>0</v>
      </c>
      <c r="AD30" s="113">
        <v>0</v>
      </c>
      <c r="AE30" s="113">
        <v>0</v>
      </c>
      <c r="AF30" s="113">
        <v>0</v>
      </c>
      <c r="AG30" s="113">
        <v>0</v>
      </c>
      <c r="AH30" s="113">
        <v>588</v>
      </c>
      <c r="AI30" s="113">
        <v>108</v>
      </c>
      <c r="AJ30" s="113">
        <v>45</v>
      </c>
      <c r="AK30" s="113">
        <v>378</v>
      </c>
      <c r="AL30" s="113">
        <v>0</v>
      </c>
      <c r="AM30" s="113">
        <v>216</v>
      </c>
      <c r="AN30" s="113">
        <v>432</v>
      </c>
      <c r="AO30" s="113">
        <v>2052</v>
      </c>
      <c r="AP30" s="113">
        <v>0</v>
      </c>
      <c r="AQ30" s="113">
        <v>432</v>
      </c>
      <c r="AR30" s="113">
        <v>0</v>
      </c>
      <c r="AS30" s="113">
        <v>0</v>
      </c>
      <c r="AT30" s="113">
        <v>0</v>
      </c>
      <c r="AU30" s="113">
        <v>0</v>
      </c>
      <c r="AV30" s="240">
        <v>216</v>
      </c>
      <c r="AW30" s="113">
        <v>0</v>
      </c>
      <c r="AX30" s="113">
        <v>0</v>
      </c>
      <c r="AY30" s="113">
        <v>0</v>
      </c>
      <c r="AZ30" s="113">
        <v>0</v>
      </c>
      <c r="BA30" s="113">
        <v>0</v>
      </c>
      <c r="BB30" s="240">
        <v>0</v>
      </c>
      <c r="BC30" s="113">
        <v>0</v>
      </c>
      <c r="BD30" s="113">
        <v>0</v>
      </c>
      <c r="BE30" s="113">
        <v>0</v>
      </c>
      <c r="BF30" s="113">
        <v>0</v>
      </c>
      <c r="BG30" s="113">
        <v>0</v>
      </c>
      <c r="BH30" s="240">
        <v>0</v>
      </c>
      <c r="BI30" s="113">
        <v>0</v>
      </c>
      <c r="BJ30" s="113">
        <v>0</v>
      </c>
      <c r="BK30" s="113">
        <v>0</v>
      </c>
      <c r="BL30" s="113">
        <v>0</v>
      </c>
      <c r="BM30" s="113">
        <v>0</v>
      </c>
      <c r="BN30" s="113">
        <v>0</v>
      </c>
      <c r="BO30" s="113">
        <v>0</v>
      </c>
      <c r="BP30" s="113">
        <v>0</v>
      </c>
      <c r="BQ30" s="113">
        <v>0</v>
      </c>
      <c r="BR30" s="113">
        <v>0</v>
      </c>
      <c r="BS30" s="113">
        <v>0</v>
      </c>
      <c r="BT30" s="113">
        <v>0</v>
      </c>
      <c r="BU30" s="113">
        <v>0</v>
      </c>
      <c r="BV30" s="113">
        <v>0</v>
      </c>
      <c r="BW30" s="113">
        <v>0</v>
      </c>
      <c r="BX30" s="113">
        <v>0</v>
      </c>
      <c r="BY30" s="113"/>
      <c r="BZ30" s="113"/>
      <c r="CA30" s="113"/>
      <c r="CB30" s="113"/>
      <c r="CC30" s="113"/>
      <c r="CD30" s="113"/>
      <c r="CE30" s="113"/>
      <c r="CF30" s="113"/>
      <c r="CG30" s="113"/>
      <c r="CH30" s="113"/>
      <c r="CI30" s="113"/>
      <c r="CJ30" s="113"/>
      <c r="CK30" s="113"/>
      <c r="CL30" s="113"/>
      <c r="CM30" s="113"/>
      <c r="CN30" s="113"/>
      <c r="CO30" s="113"/>
      <c r="CP30" s="113"/>
      <c r="CQ30" s="113"/>
      <c r="CR30" s="113"/>
      <c r="CS30" s="113"/>
      <c r="CT30" s="113"/>
      <c r="CU30" s="113"/>
      <c r="CV30" s="113"/>
      <c r="CW30" s="113"/>
      <c r="CX30" s="113"/>
      <c r="CY30" s="113"/>
      <c r="CZ30" s="113"/>
      <c r="DA30" s="113"/>
      <c r="DB30" s="113"/>
      <c r="DC30" s="113"/>
      <c r="DD30" s="113"/>
      <c r="DE30" s="113"/>
      <c r="DF30" s="113"/>
      <c r="DG30" s="113"/>
      <c r="DH30" s="113"/>
      <c r="DI30" s="113"/>
      <c r="DJ30" s="113"/>
      <c r="DK30" s="113"/>
      <c r="DL30" s="113"/>
      <c r="DM30" s="113"/>
      <c r="DN30" s="351"/>
      <c r="DO30" s="351"/>
      <c r="DP30" s="351"/>
      <c r="DQ30" s="351"/>
      <c r="DR30" s="351"/>
      <c r="DS30" s="351"/>
      <c r="DT30" s="351"/>
      <c r="DU30" s="351"/>
      <c r="DV30" s="351"/>
      <c r="DW30" s="351"/>
      <c r="DX30" s="351"/>
      <c r="DY30" s="351"/>
      <c r="DZ30" s="351"/>
      <c r="EA30" s="59">
        <f ca="1">SUM(OFFSET(EA30,0,-1,):OFFSET(EA30,0,-12))</f>
        <v>0</v>
      </c>
    </row>
    <row r="31" spans="1:132" ht="20.100000000000001" hidden="1" customHeight="1" outlineLevel="1" x14ac:dyDescent="0.2">
      <c r="A31" s="19"/>
      <c r="B31" s="58" t="s">
        <v>28</v>
      </c>
      <c r="C31" s="112">
        <v>0</v>
      </c>
      <c r="D31" s="112">
        <v>0</v>
      </c>
      <c r="E31" s="112">
        <v>2232</v>
      </c>
      <c r="F31" s="112">
        <v>3114</v>
      </c>
      <c r="G31" s="112">
        <v>0</v>
      </c>
      <c r="H31" s="112">
        <v>468</v>
      </c>
      <c r="I31" s="112">
        <v>0</v>
      </c>
      <c r="J31" s="113">
        <v>1896</v>
      </c>
      <c r="K31" s="113">
        <v>3764</v>
      </c>
      <c r="L31" s="113">
        <v>2880</v>
      </c>
      <c r="M31" s="113">
        <v>396</v>
      </c>
      <c r="N31" s="113">
        <v>1188</v>
      </c>
      <c r="O31" s="112">
        <v>756</v>
      </c>
      <c r="P31" s="113">
        <v>120</v>
      </c>
      <c r="Q31" s="113">
        <v>2028</v>
      </c>
      <c r="R31" s="113">
        <v>645</v>
      </c>
      <c r="S31" s="113">
        <v>1728</v>
      </c>
      <c r="T31" s="113">
        <v>1968</v>
      </c>
      <c r="U31" s="112">
        <v>0</v>
      </c>
      <c r="V31" s="113">
        <v>4140</v>
      </c>
      <c r="W31" s="113">
        <v>888</v>
      </c>
      <c r="X31" s="113">
        <v>2268</v>
      </c>
      <c r="Y31" s="113">
        <v>60</v>
      </c>
      <c r="Z31" s="113">
        <v>1404</v>
      </c>
      <c r="AA31" s="112">
        <v>216</v>
      </c>
      <c r="AB31" s="113">
        <v>432</v>
      </c>
      <c r="AC31" s="113">
        <v>2412</v>
      </c>
      <c r="AD31" s="113">
        <v>1536</v>
      </c>
      <c r="AE31" s="113">
        <v>0</v>
      </c>
      <c r="AF31" s="113">
        <v>0</v>
      </c>
      <c r="AG31" s="113">
        <v>0</v>
      </c>
      <c r="AH31" s="113">
        <v>2148</v>
      </c>
      <c r="AI31" s="113">
        <v>612</v>
      </c>
      <c r="AJ31" s="113">
        <v>1080</v>
      </c>
      <c r="AK31" s="113">
        <v>216</v>
      </c>
      <c r="AL31" s="113">
        <v>660</v>
      </c>
      <c r="AM31" s="113">
        <v>888</v>
      </c>
      <c r="AN31" s="113">
        <v>0</v>
      </c>
      <c r="AO31" s="113">
        <v>384</v>
      </c>
      <c r="AP31" s="113">
        <v>552</v>
      </c>
      <c r="AQ31" s="113">
        <v>972</v>
      </c>
      <c r="AR31" s="113">
        <v>0</v>
      </c>
      <c r="AS31" s="113">
        <v>756</v>
      </c>
      <c r="AT31" s="113">
        <v>564</v>
      </c>
      <c r="AU31" s="113">
        <v>828</v>
      </c>
      <c r="AV31" s="113">
        <v>0</v>
      </c>
      <c r="AW31" s="113"/>
      <c r="AX31" s="113">
        <v>0</v>
      </c>
      <c r="AY31" s="113">
        <v>0</v>
      </c>
      <c r="AZ31" s="113">
        <v>0</v>
      </c>
      <c r="BA31" s="113">
        <v>0</v>
      </c>
      <c r="BB31" s="113">
        <v>0</v>
      </c>
      <c r="BC31" s="113">
        <v>0</v>
      </c>
      <c r="BD31" s="113">
        <v>0</v>
      </c>
      <c r="BE31" s="113">
        <v>0</v>
      </c>
      <c r="BF31" s="113">
        <v>0</v>
      </c>
      <c r="BG31" s="113">
        <v>0</v>
      </c>
      <c r="BH31" s="113">
        <v>0</v>
      </c>
      <c r="BI31" s="113">
        <v>0</v>
      </c>
      <c r="BJ31" s="113">
        <v>0</v>
      </c>
      <c r="BK31" s="113">
        <v>0</v>
      </c>
      <c r="BL31" s="113">
        <v>0</v>
      </c>
      <c r="BM31" s="113">
        <v>0</v>
      </c>
      <c r="BN31" s="113">
        <v>0</v>
      </c>
      <c r="BO31" s="113">
        <v>0</v>
      </c>
      <c r="BP31" s="113">
        <v>0</v>
      </c>
      <c r="BQ31" s="113">
        <v>0</v>
      </c>
      <c r="BR31" s="113">
        <v>0</v>
      </c>
      <c r="BS31" s="113">
        <v>0</v>
      </c>
      <c r="BT31" s="113">
        <v>0</v>
      </c>
      <c r="BU31" s="113">
        <v>0</v>
      </c>
      <c r="BV31" s="113">
        <v>0</v>
      </c>
      <c r="BW31" s="113">
        <v>0</v>
      </c>
      <c r="BX31" s="113">
        <v>0</v>
      </c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  <c r="DH31" s="113"/>
      <c r="DI31" s="113"/>
      <c r="DJ31" s="113"/>
      <c r="DK31" s="113"/>
      <c r="DL31" s="113"/>
      <c r="DM31" s="113"/>
      <c r="DN31" s="351"/>
      <c r="DO31" s="351"/>
      <c r="DP31" s="351"/>
      <c r="DQ31" s="351"/>
      <c r="DR31" s="351"/>
      <c r="DS31" s="351"/>
      <c r="DT31" s="351"/>
      <c r="DU31" s="351"/>
      <c r="DV31" s="351"/>
      <c r="DW31" s="351"/>
      <c r="DX31" s="351"/>
      <c r="DY31" s="351"/>
      <c r="DZ31" s="351"/>
      <c r="EA31" s="59">
        <f ca="1">SUM(OFFSET(EA31,0,-1,):OFFSET(EA31,0,-12))</f>
        <v>0</v>
      </c>
    </row>
    <row r="32" spans="1:132" ht="20.100000000000001" hidden="1" customHeight="1" outlineLevel="1" x14ac:dyDescent="0.2">
      <c r="A32" s="19"/>
      <c r="B32" s="58" t="s">
        <v>73</v>
      </c>
      <c r="C32" s="112">
        <v>5840</v>
      </c>
      <c r="D32" s="112">
        <v>14444</v>
      </c>
      <c r="E32" s="112">
        <v>8378</v>
      </c>
      <c r="F32" s="112">
        <v>7480</v>
      </c>
      <c r="G32" s="112">
        <v>5881</v>
      </c>
      <c r="H32" s="112">
        <v>6558</v>
      </c>
      <c r="I32" s="112">
        <v>5192</v>
      </c>
      <c r="J32" s="113">
        <v>7065</v>
      </c>
      <c r="K32" s="113">
        <v>6195</v>
      </c>
      <c r="L32" s="113">
        <v>7546</v>
      </c>
      <c r="M32" s="113">
        <v>6960</v>
      </c>
      <c r="N32" s="113">
        <v>7927</v>
      </c>
      <c r="O32" s="112">
        <v>5515</v>
      </c>
      <c r="P32" s="113">
        <v>8599</v>
      </c>
      <c r="Q32" s="113">
        <v>12105</v>
      </c>
      <c r="R32" s="113">
        <v>3798</v>
      </c>
      <c r="S32" s="113">
        <v>4983</v>
      </c>
      <c r="T32" s="113">
        <v>4680</v>
      </c>
      <c r="U32" s="112">
        <v>3541</v>
      </c>
      <c r="V32" s="113">
        <v>4488</v>
      </c>
      <c r="W32" s="113">
        <v>3180</v>
      </c>
      <c r="X32" s="113">
        <v>5377</v>
      </c>
      <c r="Y32" s="113">
        <v>2678</v>
      </c>
      <c r="Z32" s="113">
        <v>8304</v>
      </c>
      <c r="AA32" s="112">
        <v>5510</v>
      </c>
      <c r="AB32" s="113">
        <v>7258</v>
      </c>
      <c r="AC32" s="113">
        <v>16659</v>
      </c>
      <c r="AD32" s="113">
        <v>7693</v>
      </c>
      <c r="AE32" s="113">
        <v>5080</v>
      </c>
      <c r="AF32" s="113">
        <v>5815</v>
      </c>
      <c r="AG32" s="113">
        <v>3836</v>
      </c>
      <c r="AH32" s="113">
        <v>5319</v>
      </c>
      <c r="AI32" s="113">
        <v>6284</v>
      </c>
      <c r="AJ32" s="113">
        <v>4442</v>
      </c>
      <c r="AK32" s="113">
        <v>5789</v>
      </c>
      <c r="AL32" s="113">
        <v>7941</v>
      </c>
      <c r="AM32" s="113">
        <v>4414</v>
      </c>
      <c r="AN32" s="113">
        <v>4094</v>
      </c>
      <c r="AO32" s="113">
        <v>12998</v>
      </c>
      <c r="AP32" s="113">
        <v>2986</v>
      </c>
      <c r="AQ32" s="113">
        <v>2344</v>
      </c>
      <c r="AR32" s="113">
        <v>4802</v>
      </c>
      <c r="AS32" s="113">
        <v>5948</v>
      </c>
      <c r="AT32" s="113">
        <v>3096</v>
      </c>
      <c r="AU32" s="113">
        <v>2121</v>
      </c>
      <c r="AV32" s="113">
        <v>278</v>
      </c>
      <c r="AW32" s="113">
        <v>0</v>
      </c>
      <c r="AX32" s="113">
        <v>0</v>
      </c>
      <c r="AY32" s="113">
        <v>0</v>
      </c>
      <c r="AZ32" s="113">
        <v>0</v>
      </c>
      <c r="BA32" s="113">
        <v>0</v>
      </c>
      <c r="BB32" s="113">
        <v>0</v>
      </c>
      <c r="BC32" s="113">
        <v>0</v>
      </c>
      <c r="BD32" s="113">
        <v>0</v>
      </c>
      <c r="BE32" s="113">
        <v>0</v>
      </c>
      <c r="BF32" s="113">
        <v>0</v>
      </c>
      <c r="BG32" s="113">
        <v>0</v>
      </c>
      <c r="BH32" s="113">
        <v>0</v>
      </c>
      <c r="BI32" s="113">
        <v>0</v>
      </c>
      <c r="BJ32" s="113">
        <v>0</v>
      </c>
      <c r="BK32" s="113">
        <v>0</v>
      </c>
      <c r="BL32" s="113">
        <v>0</v>
      </c>
      <c r="BM32" s="113">
        <v>0</v>
      </c>
      <c r="BN32" s="113">
        <v>0</v>
      </c>
      <c r="BO32" s="113">
        <v>0</v>
      </c>
      <c r="BP32" s="113">
        <v>0</v>
      </c>
      <c r="BQ32" s="113">
        <v>0</v>
      </c>
      <c r="BR32" s="113">
        <v>0</v>
      </c>
      <c r="BS32" s="113">
        <v>0</v>
      </c>
      <c r="BT32" s="113">
        <v>0</v>
      </c>
      <c r="BU32" s="113">
        <v>0</v>
      </c>
      <c r="BV32" s="113">
        <v>0</v>
      </c>
      <c r="BW32" s="113">
        <v>0</v>
      </c>
      <c r="BX32" s="113">
        <v>0</v>
      </c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  <c r="DH32" s="113"/>
      <c r="DI32" s="113"/>
      <c r="DJ32" s="113"/>
      <c r="DK32" s="113"/>
      <c r="DL32" s="113"/>
      <c r="DM32" s="113"/>
      <c r="DN32" s="351"/>
      <c r="DO32" s="351"/>
      <c r="DP32" s="351"/>
      <c r="DQ32" s="351"/>
      <c r="DR32" s="351"/>
      <c r="DS32" s="351"/>
      <c r="DT32" s="351"/>
      <c r="DU32" s="351"/>
      <c r="DV32" s="351"/>
      <c r="DW32" s="351"/>
      <c r="DX32" s="351"/>
      <c r="DY32" s="351"/>
      <c r="DZ32" s="351"/>
      <c r="EA32" s="59">
        <f ca="1">SUM(OFFSET(EA32,0,-1,):OFFSET(EA32,0,-12))</f>
        <v>0</v>
      </c>
    </row>
    <row r="33" spans="1:132" ht="20.100000000000001" hidden="1" customHeight="1" outlineLevel="1" x14ac:dyDescent="0.2">
      <c r="A33" s="19"/>
      <c r="B33" s="70" t="s">
        <v>25</v>
      </c>
      <c r="C33" s="114">
        <f t="shared" ref="C33:BN33" si="21">C28+C29+C30+C31+C32</f>
        <v>9762</v>
      </c>
      <c r="D33" s="114">
        <f t="shared" si="21"/>
        <v>17152</v>
      </c>
      <c r="E33" s="114">
        <f t="shared" si="21"/>
        <v>22757</v>
      </c>
      <c r="F33" s="114">
        <f t="shared" si="21"/>
        <v>16614</v>
      </c>
      <c r="G33" s="114">
        <f t="shared" si="21"/>
        <v>7245</v>
      </c>
      <c r="H33" s="114">
        <f t="shared" si="21"/>
        <v>10010</v>
      </c>
      <c r="I33" s="114">
        <f t="shared" si="21"/>
        <v>6755</v>
      </c>
      <c r="J33" s="114">
        <f t="shared" si="21"/>
        <v>14040</v>
      </c>
      <c r="K33" s="114">
        <f t="shared" si="21"/>
        <v>11990</v>
      </c>
      <c r="L33" s="114">
        <f t="shared" si="21"/>
        <v>16019</v>
      </c>
      <c r="M33" s="114">
        <f t="shared" si="21"/>
        <v>9523</v>
      </c>
      <c r="N33" s="114">
        <f t="shared" si="21"/>
        <v>10177</v>
      </c>
      <c r="O33" s="114">
        <f t="shared" si="21"/>
        <v>7083</v>
      </c>
      <c r="P33" s="114">
        <f t="shared" si="21"/>
        <v>10092</v>
      </c>
      <c r="Q33" s="114">
        <f t="shared" si="21"/>
        <v>24964</v>
      </c>
      <c r="R33" s="114">
        <f t="shared" si="21"/>
        <v>10854</v>
      </c>
      <c r="S33" s="114">
        <f t="shared" si="21"/>
        <v>10420</v>
      </c>
      <c r="T33" s="114">
        <f t="shared" si="21"/>
        <v>18341</v>
      </c>
      <c r="U33" s="114">
        <f t="shared" si="21"/>
        <v>6022</v>
      </c>
      <c r="V33" s="114">
        <f t="shared" si="21"/>
        <v>14160</v>
      </c>
      <c r="W33" s="114">
        <f t="shared" si="21"/>
        <v>8865</v>
      </c>
      <c r="X33" s="114">
        <f t="shared" si="21"/>
        <v>12255</v>
      </c>
      <c r="Y33" s="114">
        <f t="shared" si="21"/>
        <v>4019</v>
      </c>
      <c r="Z33" s="114">
        <f t="shared" si="21"/>
        <v>11348</v>
      </c>
      <c r="AA33" s="114">
        <f t="shared" si="21"/>
        <v>7676</v>
      </c>
      <c r="AB33" s="114">
        <f t="shared" si="21"/>
        <v>10292</v>
      </c>
      <c r="AC33" s="114">
        <f t="shared" si="21"/>
        <v>30240</v>
      </c>
      <c r="AD33" s="114">
        <f t="shared" si="21"/>
        <v>14497</v>
      </c>
      <c r="AE33" s="114">
        <f t="shared" si="21"/>
        <v>5380</v>
      </c>
      <c r="AF33" s="114">
        <f t="shared" si="21"/>
        <v>8005</v>
      </c>
      <c r="AG33" s="114">
        <f t="shared" si="21"/>
        <v>5074</v>
      </c>
      <c r="AH33" s="114">
        <f t="shared" si="21"/>
        <v>13368</v>
      </c>
      <c r="AI33" s="114">
        <f t="shared" si="21"/>
        <v>8840</v>
      </c>
      <c r="AJ33" s="114">
        <f t="shared" si="21"/>
        <v>12742</v>
      </c>
      <c r="AK33" s="114">
        <f t="shared" si="21"/>
        <v>8204</v>
      </c>
      <c r="AL33" s="114">
        <f t="shared" si="21"/>
        <v>11001</v>
      </c>
      <c r="AM33" s="114">
        <f t="shared" ref="AM33:AR33" si="22">AM28+AM29+AM30+AM31+AM32</f>
        <v>6498</v>
      </c>
      <c r="AN33" s="114">
        <f t="shared" si="22"/>
        <v>7345</v>
      </c>
      <c r="AO33" s="114">
        <f t="shared" si="22"/>
        <v>37212</v>
      </c>
      <c r="AP33" s="114">
        <f t="shared" si="22"/>
        <v>11590</v>
      </c>
      <c r="AQ33" s="114">
        <f t="shared" si="22"/>
        <v>4938</v>
      </c>
      <c r="AR33" s="114">
        <f t="shared" si="22"/>
        <v>7356</v>
      </c>
      <c r="AS33" s="114">
        <f t="shared" ref="AS33:BD33" si="23">AS28+AS29+AS30+AS31+AS32</f>
        <v>10070</v>
      </c>
      <c r="AT33" s="114">
        <f t="shared" si="23"/>
        <v>8374</v>
      </c>
      <c r="AU33" s="114">
        <f t="shared" si="23"/>
        <v>3990</v>
      </c>
      <c r="AV33" s="114">
        <f t="shared" si="23"/>
        <v>886</v>
      </c>
      <c r="AW33" s="114">
        <f t="shared" si="23"/>
        <v>0</v>
      </c>
      <c r="AX33" s="114">
        <f t="shared" si="23"/>
        <v>0</v>
      </c>
      <c r="AY33" s="114">
        <f t="shared" si="23"/>
        <v>0</v>
      </c>
      <c r="AZ33" s="114">
        <f t="shared" si="23"/>
        <v>0</v>
      </c>
      <c r="BA33" s="114">
        <f t="shared" si="23"/>
        <v>0</v>
      </c>
      <c r="BB33" s="114">
        <f t="shared" si="23"/>
        <v>0</v>
      </c>
      <c r="BC33" s="114">
        <f t="shared" si="23"/>
        <v>0</v>
      </c>
      <c r="BD33" s="114">
        <f t="shared" si="23"/>
        <v>0</v>
      </c>
      <c r="BE33" s="114">
        <f t="shared" si="21"/>
        <v>0</v>
      </c>
      <c r="BF33" s="114">
        <f t="shared" si="21"/>
        <v>0</v>
      </c>
      <c r="BG33" s="114">
        <f t="shared" si="21"/>
        <v>0</v>
      </c>
      <c r="BH33" s="114">
        <f t="shared" si="21"/>
        <v>0</v>
      </c>
      <c r="BI33" s="114">
        <f t="shared" si="21"/>
        <v>0</v>
      </c>
      <c r="BJ33" s="114">
        <f t="shared" si="21"/>
        <v>0</v>
      </c>
      <c r="BK33" s="114">
        <f t="shared" si="21"/>
        <v>0</v>
      </c>
      <c r="BL33" s="114">
        <f t="shared" si="21"/>
        <v>0</v>
      </c>
      <c r="BM33" s="114">
        <f t="shared" si="21"/>
        <v>0</v>
      </c>
      <c r="BN33" s="114">
        <f t="shared" si="21"/>
        <v>0</v>
      </c>
      <c r="BO33" s="114">
        <f t="shared" ref="BO33:BV33" si="24">BO28+BO29+BO30+BO31+BO32</f>
        <v>0</v>
      </c>
      <c r="BP33" s="114">
        <f t="shared" si="24"/>
        <v>0</v>
      </c>
      <c r="BQ33" s="114">
        <f t="shared" si="24"/>
        <v>0</v>
      </c>
      <c r="BR33" s="114">
        <f t="shared" si="24"/>
        <v>0</v>
      </c>
      <c r="BS33" s="114">
        <f t="shared" si="24"/>
        <v>0</v>
      </c>
      <c r="BT33" s="114">
        <f t="shared" si="24"/>
        <v>0</v>
      </c>
      <c r="BU33" s="114">
        <f t="shared" si="24"/>
        <v>0</v>
      </c>
      <c r="BV33" s="114">
        <f t="shared" si="24"/>
        <v>0</v>
      </c>
      <c r="BW33" s="114">
        <f>BW28+BW29+BW30+BW31+BW32</f>
        <v>0</v>
      </c>
      <c r="BX33" s="114">
        <f>BX28+BX29+BX30+BX31+BX32</f>
        <v>0</v>
      </c>
      <c r="BY33" s="114"/>
      <c r="BZ33" s="114"/>
      <c r="CA33" s="114"/>
      <c r="CB33" s="114"/>
      <c r="CC33" s="114"/>
      <c r="CD33" s="114"/>
      <c r="CE33" s="114"/>
      <c r="CF33" s="114"/>
      <c r="CG33" s="114"/>
      <c r="CH33" s="114"/>
      <c r="CI33" s="114"/>
      <c r="CJ33" s="114"/>
      <c r="CK33" s="114"/>
      <c r="CL33" s="114"/>
      <c r="CM33" s="114"/>
      <c r="CN33" s="114"/>
      <c r="CO33" s="114"/>
      <c r="CP33" s="114"/>
      <c r="CQ33" s="114"/>
      <c r="CR33" s="114"/>
      <c r="CS33" s="114"/>
      <c r="CT33" s="114"/>
      <c r="CU33" s="114"/>
      <c r="CV33" s="114"/>
      <c r="CW33" s="114"/>
      <c r="CX33" s="114"/>
      <c r="CY33" s="114"/>
      <c r="CZ33" s="114"/>
      <c r="DA33" s="114"/>
      <c r="DB33" s="114"/>
      <c r="DC33" s="114"/>
      <c r="DD33" s="114"/>
      <c r="DE33" s="114"/>
      <c r="DF33" s="114"/>
      <c r="DG33" s="114"/>
      <c r="DH33" s="114"/>
      <c r="DI33" s="114"/>
      <c r="DJ33" s="114"/>
      <c r="DK33" s="114"/>
      <c r="DL33" s="114"/>
      <c r="DM33" s="114"/>
      <c r="DN33" s="353"/>
      <c r="DO33" s="353"/>
      <c r="DP33" s="353"/>
      <c r="DQ33" s="353"/>
      <c r="DR33" s="353"/>
      <c r="DS33" s="353"/>
      <c r="DT33" s="353"/>
      <c r="DU33" s="353"/>
      <c r="DV33" s="353"/>
      <c r="DW33" s="353"/>
      <c r="DX33" s="353"/>
      <c r="DY33" s="353"/>
      <c r="DZ33" s="353"/>
      <c r="EA33" s="71">
        <f ca="1">SUM(OFFSET(EA33,0,-1,):OFFSET(EA33,0,-12))</f>
        <v>0</v>
      </c>
    </row>
    <row r="34" spans="1:132" ht="7.5" customHeight="1" outlineLevel="1" thickBot="1" x14ac:dyDescent="0.25">
      <c r="A34" s="19"/>
      <c r="B34" s="123"/>
      <c r="C34" s="115"/>
      <c r="D34" s="115"/>
      <c r="E34" s="115"/>
      <c r="F34" s="115"/>
      <c r="G34" s="115"/>
      <c r="H34" s="115"/>
      <c r="I34" s="115"/>
      <c r="J34" s="116"/>
      <c r="K34" s="116"/>
      <c r="L34" s="116"/>
      <c r="M34" s="116"/>
      <c r="N34" s="116"/>
      <c r="O34" s="115"/>
      <c r="P34" s="116"/>
      <c r="Q34" s="116"/>
      <c r="R34" s="116"/>
      <c r="S34" s="116"/>
      <c r="T34" s="116"/>
      <c r="U34" s="115"/>
      <c r="V34" s="116"/>
      <c r="W34" s="116"/>
      <c r="X34" s="116"/>
      <c r="Y34" s="116"/>
      <c r="Z34" s="116"/>
      <c r="AA34" s="115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24"/>
    </row>
    <row r="35" spans="1:132" ht="15.6" customHeight="1" thickBot="1" x14ac:dyDescent="0.25">
      <c r="A35" s="222" t="s">
        <v>41</v>
      </c>
      <c r="B35" s="58" t="s">
        <v>14</v>
      </c>
      <c r="C35" s="112">
        <v>4536</v>
      </c>
      <c r="D35" s="112">
        <v>2570</v>
      </c>
      <c r="E35" s="112">
        <v>4241</v>
      </c>
      <c r="F35" s="112">
        <v>2639</v>
      </c>
      <c r="G35" s="112">
        <v>1359</v>
      </c>
      <c r="H35" s="112">
        <v>2270</v>
      </c>
      <c r="I35" s="112">
        <v>692</v>
      </c>
      <c r="J35" s="113">
        <v>1504</v>
      </c>
      <c r="K35" s="113">
        <v>859</v>
      </c>
      <c r="L35" s="113">
        <v>604</v>
      </c>
      <c r="M35" s="113">
        <v>3370</v>
      </c>
      <c r="N35" s="113">
        <v>1318</v>
      </c>
      <c r="O35" s="112">
        <v>1310</v>
      </c>
      <c r="P35" s="113">
        <v>1670</v>
      </c>
      <c r="Q35" s="113">
        <v>1123</v>
      </c>
      <c r="R35" s="113">
        <v>557</v>
      </c>
      <c r="S35" s="113">
        <v>1859</v>
      </c>
      <c r="T35" s="113">
        <v>945</v>
      </c>
      <c r="U35" s="112">
        <v>1022</v>
      </c>
      <c r="V35" s="113">
        <v>1462</v>
      </c>
      <c r="W35" s="113">
        <v>1818</v>
      </c>
      <c r="X35" s="113">
        <v>2444</v>
      </c>
      <c r="Y35" s="113">
        <v>714</v>
      </c>
      <c r="Z35" s="113">
        <v>2262</v>
      </c>
      <c r="AA35" s="112">
        <v>3722</v>
      </c>
      <c r="AB35" s="113">
        <v>2078</v>
      </c>
      <c r="AC35" s="113">
        <v>3006</v>
      </c>
      <c r="AD35" s="113">
        <v>2534</v>
      </c>
      <c r="AE35" s="113">
        <v>676</v>
      </c>
      <c r="AF35" s="113">
        <v>1811</v>
      </c>
      <c r="AG35" s="113">
        <v>1897</v>
      </c>
      <c r="AH35" s="113">
        <v>3219</v>
      </c>
      <c r="AI35" s="113">
        <v>1520</v>
      </c>
      <c r="AJ35" s="113">
        <v>3147</v>
      </c>
      <c r="AK35" s="113">
        <v>955</v>
      </c>
      <c r="AL35" s="113">
        <v>3160</v>
      </c>
      <c r="AM35" s="113">
        <v>1853</v>
      </c>
      <c r="AN35" s="113">
        <v>460</v>
      </c>
      <c r="AO35" s="113">
        <v>4368</v>
      </c>
      <c r="AP35" s="113">
        <v>1680</v>
      </c>
      <c r="AQ35" s="113">
        <v>1388</v>
      </c>
      <c r="AR35" s="113">
        <v>1751</v>
      </c>
      <c r="AS35" s="113">
        <v>3471</v>
      </c>
      <c r="AT35" s="113">
        <v>1856</v>
      </c>
      <c r="AU35" s="113">
        <v>2934</v>
      </c>
      <c r="AV35" s="113">
        <v>1235</v>
      </c>
      <c r="AW35" s="113">
        <v>2621</v>
      </c>
      <c r="AX35" s="113">
        <v>1503</v>
      </c>
      <c r="AY35" s="113">
        <v>3766</v>
      </c>
      <c r="AZ35" s="113">
        <v>4812</v>
      </c>
      <c r="BA35" s="113">
        <v>4074</v>
      </c>
      <c r="BB35" s="113">
        <v>3863</v>
      </c>
      <c r="BC35" s="113">
        <v>3246</v>
      </c>
      <c r="BD35" s="113">
        <v>4553</v>
      </c>
      <c r="BE35" s="242">
        <v>604</v>
      </c>
      <c r="BF35" s="113">
        <v>3382</v>
      </c>
      <c r="BG35" s="113">
        <v>1320</v>
      </c>
      <c r="BH35" s="113">
        <v>2272</v>
      </c>
      <c r="BI35" s="113">
        <v>1216</v>
      </c>
      <c r="BJ35" s="113">
        <v>8117</v>
      </c>
      <c r="BK35" s="113">
        <v>502</v>
      </c>
      <c r="BL35" s="113">
        <v>2229</v>
      </c>
      <c r="BM35" s="113">
        <v>1909</v>
      </c>
      <c r="BN35" s="113">
        <v>1668</v>
      </c>
      <c r="BO35" s="113">
        <v>50</v>
      </c>
      <c r="BP35" s="113">
        <v>140</v>
      </c>
      <c r="BQ35" s="113">
        <v>1137</v>
      </c>
      <c r="BR35" s="113">
        <v>872</v>
      </c>
      <c r="BS35" s="113">
        <v>681</v>
      </c>
      <c r="BT35" s="113">
        <v>1719</v>
      </c>
      <c r="BU35" s="113">
        <v>280</v>
      </c>
      <c r="BV35" s="113">
        <v>2176</v>
      </c>
      <c r="BW35" s="113">
        <v>1232</v>
      </c>
      <c r="BX35" s="113">
        <v>1718</v>
      </c>
      <c r="BY35" s="113">
        <v>792</v>
      </c>
      <c r="BZ35" s="113">
        <v>726</v>
      </c>
      <c r="CA35" s="113">
        <v>1746</v>
      </c>
      <c r="CB35" s="113">
        <v>4660</v>
      </c>
      <c r="CC35" s="113">
        <v>1476</v>
      </c>
      <c r="CD35" s="113">
        <v>1477</v>
      </c>
      <c r="CE35" s="113">
        <v>1783</v>
      </c>
      <c r="CF35" s="46">
        <v>2821</v>
      </c>
      <c r="CG35" s="46">
        <v>2333</v>
      </c>
      <c r="CH35" s="46">
        <v>1211</v>
      </c>
      <c r="CI35" s="46">
        <v>3032</v>
      </c>
      <c r="CJ35" s="46">
        <v>2144</v>
      </c>
      <c r="CK35" s="46">
        <v>1032</v>
      </c>
      <c r="CL35" s="46">
        <v>792</v>
      </c>
      <c r="CM35" s="46">
        <v>1828</v>
      </c>
      <c r="CN35" s="113">
        <v>958</v>
      </c>
      <c r="CO35" s="113">
        <v>798</v>
      </c>
      <c r="CP35" s="113">
        <v>104</v>
      </c>
      <c r="CQ35" s="113">
        <v>481</v>
      </c>
      <c r="CR35" s="113">
        <v>489</v>
      </c>
      <c r="CS35" s="113">
        <v>1186</v>
      </c>
      <c r="CT35" s="113">
        <v>2635</v>
      </c>
      <c r="CU35" s="113">
        <v>736</v>
      </c>
      <c r="CV35" s="113">
        <v>997</v>
      </c>
      <c r="CW35" s="113">
        <v>712</v>
      </c>
      <c r="CX35" s="113">
        <v>694</v>
      </c>
      <c r="CY35" s="113">
        <v>1256</v>
      </c>
      <c r="CZ35" s="113">
        <v>354</v>
      </c>
      <c r="DA35" s="113">
        <v>1600</v>
      </c>
      <c r="DB35" s="113">
        <v>484</v>
      </c>
      <c r="DC35" s="113">
        <v>360</v>
      </c>
      <c r="DD35" s="113">
        <v>1652</v>
      </c>
      <c r="DE35" s="113">
        <v>1921</v>
      </c>
      <c r="DF35" s="113">
        <v>647</v>
      </c>
      <c r="DG35" s="113">
        <v>500</v>
      </c>
      <c r="DH35" s="113">
        <v>500</v>
      </c>
      <c r="DI35" s="46">
        <v>553</v>
      </c>
      <c r="DJ35" s="46">
        <v>894</v>
      </c>
      <c r="DK35" s="46">
        <v>385</v>
      </c>
      <c r="DL35" s="46">
        <v>781</v>
      </c>
      <c r="DM35" s="46">
        <v>3070</v>
      </c>
      <c r="DN35" s="349">
        <v>2108</v>
      </c>
      <c r="DO35" s="349">
        <v>1692</v>
      </c>
      <c r="DP35" s="349">
        <v>748</v>
      </c>
      <c r="DQ35" s="349">
        <v>731</v>
      </c>
      <c r="DR35" s="349">
        <v>1523</v>
      </c>
      <c r="DS35" s="349">
        <v>396</v>
      </c>
      <c r="DT35" s="349">
        <v>578</v>
      </c>
      <c r="DU35" s="349">
        <v>1752</v>
      </c>
      <c r="DV35" s="349">
        <v>1636</v>
      </c>
      <c r="DW35" s="349">
        <v>675</v>
      </c>
      <c r="DX35" s="349">
        <v>1165</v>
      </c>
      <c r="DY35" s="349">
        <v>712</v>
      </c>
      <c r="DZ35" s="349">
        <v>70</v>
      </c>
      <c r="EA35" s="59">
        <f ca="1">SUM(OFFSET(EA35,0,-1,):OFFSET(EA35,0,-12))</f>
        <v>11678</v>
      </c>
      <c r="EB35" s="13">
        <f ca="1">EA35/EA$40</f>
        <v>2.9108402502554899E-2</v>
      </c>
    </row>
    <row r="36" spans="1:132" ht="16.5" customHeight="1" x14ac:dyDescent="0.2">
      <c r="A36" s="19"/>
      <c r="B36" s="58" t="s">
        <v>15</v>
      </c>
      <c r="C36" s="112">
        <v>588</v>
      </c>
      <c r="D36" s="112">
        <v>699</v>
      </c>
      <c r="E36" s="112">
        <v>930</v>
      </c>
      <c r="F36" s="112">
        <v>860</v>
      </c>
      <c r="G36" s="112">
        <v>1098</v>
      </c>
      <c r="H36" s="112">
        <v>48</v>
      </c>
      <c r="I36" s="112">
        <v>297</v>
      </c>
      <c r="J36" s="113">
        <v>1801</v>
      </c>
      <c r="K36" s="113">
        <v>540</v>
      </c>
      <c r="L36" s="113">
        <v>0</v>
      </c>
      <c r="M36" s="113">
        <v>228</v>
      </c>
      <c r="N36" s="113">
        <v>300</v>
      </c>
      <c r="O36" s="112">
        <v>546</v>
      </c>
      <c r="P36" s="113">
        <v>240</v>
      </c>
      <c r="Q36" s="113">
        <v>138</v>
      </c>
      <c r="R36" s="113">
        <v>360</v>
      </c>
      <c r="S36" s="113">
        <v>48</v>
      </c>
      <c r="T36" s="113">
        <v>30</v>
      </c>
      <c r="U36" s="112">
        <v>188</v>
      </c>
      <c r="V36" s="113">
        <v>604</v>
      </c>
      <c r="W36" s="113">
        <v>816</v>
      </c>
      <c r="X36" s="113">
        <v>1120</v>
      </c>
      <c r="Y36" s="113">
        <v>0</v>
      </c>
      <c r="Z36" s="113">
        <v>198</v>
      </c>
      <c r="AA36" s="112">
        <v>1638</v>
      </c>
      <c r="AB36" s="113">
        <v>598</v>
      </c>
      <c r="AC36" s="113">
        <v>480</v>
      </c>
      <c r="AD36" s="113">
        <v>714</v>
      </c>
      <c r="AE36" s="113">
        <v>45</v>
      </c>
      <c r="AF36" s="113">
        <v>412</v>
      </c>
      <c r="AG36" s="113">
        <v>1268</v>
      </c>
      <c r="AH36" s="113">
        <v>823</v>
      </c>
      <c r="AI36" s="113">
        <v>0</v>
      </c>
      <c r="AJ36" s="113">
        <v>432</v>
      </c>
      <c r="AK36" s="113">
        <v>138</v>
      </c>
      <c r="AL36" s="113">
        <v>502</v>
      </c>
      <c r="AM36" s="113">
        <v>525</v>
      </c>
      <c r="AN36" s="113">
        <v>360</v>
      </c>
      <c r="AO36" s="113">
        <v>1476</v>
      </c>
      <c r="AP36" s="113">
        <v>1802</v>
      </c>
      <c r="AQ36" s="113">
        <v>2502</v>
      </c>
      <c r="AR36" s="113">
        <v>1294</v>
      </c>
      <c r="AS36" s="113">
        <v>2795</v>
      </c>
      <c r="AT36" s="113">
        <v>1640</v>
      </c>
      <c r="AU36" s="113">
        <v>2225</v>
      </c>
      <c r="AV36" s="113">
        <v>2387</v>
      </c>
      <c r="AW36" s="113">
        <v>1426</v>
      </c>
      <c r="AX36" s="113">
        <v>1995</v>
      </c>
      <c r="AY36" s="113">
        <v>3593</v>
      </c>
      <c r="AZ36" s="113">
        <v>2436</v>
      </c>
      <c r="BA36" s="113">
        <v>3768</v>
      </c>
      <c r="BB36" s="113">
        <v>1570</v>
      </c>
      <c r="BC36" s="113">
        <v>2230</v>
      </c>
      <c r="BD36" s="113">
        <v>3597</v>
      </c>
      <c r="BE36" s="242">
        <v>1114</v>
      </c>
      <c r="BF36" s="113">
        <v>3302</v>
      </c>
      <c r="BG36" s="113">
        <v>1120</v>
      </c>
      <c r="BH36" s="113">
        <v>3345</v>
      </c>
      <c r="BI36" s="113">
        <v>2174</v>
      </c>
      <c r="BJ36" s="113">
        <v>3632</v>
      </c>
      <c r="BK36" s="113">
        <v>2336</v>
      </c>
      <c r="BL36" s="113">
        <v>1772</v>
      </c>
      <c r="BM36" s="113">
        <v>1488</v>
      </c>
      <c r="BN36" s="113">
        <v>1074</v>
      </c>
      <c r="BO36" s="113">
        <v>246</v>
      </c>
      <c r="BP36" s="113">
        <v>552</v>
      </c>
      <c r="BQ36" s="113">
        <v>308</v>
      </c>
      <c r="BR36" s="113">
        <v>1786</v>
      </c>
      <c r="BS36" s="113">
        <v>580</v>
      </c>
      <c r="BT36" s="113">
        <v>481</v>
      </c>
      <c r="BU36" s="113">
        <v>324</v>
      </c>
      <c r="BV36" s="113">
        <v>888</v>
      </c>
      <c r="BW36" s="113">
        <v>520</v>
      </c>
      <c r="BX36" s="113">
        <v>808</v>
      </c>
      <c r="BY36" s="113">
        <v>394</v>
      </c>
      <c r="BZ36" s="113">
        <v>324</v>
      </c>
      <c r="CA36" s="113">
        <v>108</v>
      </c>
      <c r="CB36" s="113">
        <v>540</v>
      </c>
      <c r="CC36" s="113">
        <v>1292</v>
      </c>
      <c r="CD36" s="113">
        <v>1844</v>
      </c>
      <c r="CE36" s="113">
        <v>934</v>
      </c>
      <c r="CF36" s="46">
        <v>1184</v>
      </c>
      <c r="CG36" s="46">
        <v>1020</v>
      </c>
      <c r="CH36" s="46">
        <v>612</v>
      </c>
      <c r="CI36" s="46">
        <v>2096</v>
      </c>
      <c r="CJ36" s="46">
        <v>438</v>
      </c>
      <c r="CK36" s="46">
        <v>580</v>
      </c>
      <c r="CL36" s="46">
        <v>580</v>
      </c>
      <c r="CM36" s="46">
        <v>972</v>
      </c>
      <c r="CN36" s="113">
        <v>188</v>
      </c>
      <c r="CO36" s="113">
        <v>300</v>
      </c>
      <c r="CP36" s="113">
        <v>0</v>
      </c>
      <c r="CQ36" s="113">
        <v>1224</v>
      </c>
      <c r="CR36" s="113">
        <v>956</v>
      </c>
      <c r="CS36" s="113">
        <v>663</v>
      </c>
      <c r="CT36" s="113">
        <v>680</v>
      </c>
      <c r="CU36" s="113">
        <v>2166</v>
      </c>
      <c r="CV36" s="113">
        <v>1156</v>
      </c>
      <c r="CW36" s="113">
        <v>864</v>
      </c>
      <c r="CX36" s="113">
        <v>1068</v>
      </c>
      <c r="CY36" s="113">
        <v>1240</v>
      </c>
      <c r="CZ36" s="113">
        <v>452</v>
      </c>
      <c r="DA36" s="113">
        <v>488</v>
      </c>
      <c r="DB36" s="113">
        <v>2160</v>
      </c>
      <c r="DC36" s="113">
        <v>540</v>
      </c>
      <c r="DD36" s="113">
        <v>648</v>
      </c>
      <c r="DE36" s="113">
        <v>972</v>
      </c>
      <c r="DF36" s="113">
        <v>648</v>
      </c>
      <c r="DG36" s="113">
        <v>738</v>
      </c>
      <c r="DH36" s="113">
        <v>738</v>
      </c>
      <c r="DI36" s="46">
        <v>903</v>
      </c>
      <c r="DJ36" s="46">
        <v>648</v>
      </c>
      <c r="DK36" s="46">
        <v>690</v>
      </c>
      <c r="DL36" s="46">
        <v>344</v>
      </c>
      <c r="DM36" s="46">
        <v>0</v>
      </c>
      <c r="DN36" s="349">
        <v>2123</v>
      </c>
      <c r="DO36" s="349">
        <v>432</v>
      </c>
      <c r="DP36" s="349">
        <v>648</v>
      </c>
      <c r="DQ36" s="349">
        <v>888</v>
      </c>
      <c r="DR36" s="349">
        <v>464</v>
      </c>
      <c r="DS36" s="349">
        <v>1968</v>
      </c>
      <c r="DT36" s="349">
        <v>1680</v>
      </c>
      <c r="DU36" s="349">
        <v>648</v>
      </c>
      <c r="DV36" s="349">
        <v>768</v>
      </c>
      <c r="DW36" s="349">
        <v>324</v>
      </c>
      <c r="DX36" s="349">
        <v>255</v>
      </c>
      <c r="DY36" s="349">
        <v>120</v>
      </c>
      <c r="DZ36" s="349">
        <v>0</v>
      </c>
      <c r="EA36" s="59">
        <f ca="1">SUM(OFFSET(EA36,0,-1,):OFFSET(EA36,0,-12))</f>
        <v>8195</v>
      </c>
      <c r="EB36" s="13">
        <f ca="1">EA36/EA$40</f>
        <v>2.0426730476831426E-2</v>
      </c>
    </row>
    <row r="37" spans="1:132" ht="18.75" customHeight="1" x14ac:dyDescent="0.2">
      <c r="A37" s="19"/>
      <c r="B37" s="58" t="s">
        <v>27</v>
      </c>
      <c r="C37" s="112">
        <v>1512</v>
      </c>
      <c r="D37" s="112">
        <v>1776</v>
      </c>
      <c r="E37" s="112">
        <v>2056</v>
      </c>
      <c r="F37" s="112">
        <v>0</v>
      </c>
      <c r="G37" s="112">
        <v>360</v>
      </c>
      <c r="H37" s="112">
        <v>0</v>
      </c>
      <c r="I37" s="112">
        <v>0</v>
      </c>
      <c r="J37" s="113">
        <v>2736</v>
      </c>
      <c r="K37" s="113">
        <v>0</v>
      </c>
      <c r="L37" s="113">
        <v>0</v>
      </c>
      <c r="M37" s="113">
        <v>360</v>
      </c>
      <c r="N37" s="113">
        <v>1296</v>
      </c>
      <c r="O37" s="112">
        <v>324</v>
      </c>
      <c r="P37" s="113">
        <v>0</v>
      </c>
      <c r="Q37" s="113">
        <v>0</v>
      </c>
      <c r="R37" s="113">
        <v>80</v>
      </c>
      <c r="S37" s="113">
        <v>30</v>
      </c>
      <c r="T37" s="113">
        <v>0</v>
      </c>
      <c r="U37" s="112">
        <v>0</v>
      </c>
      <c r="V37" s="113">
        <v>1208</v>
      </c>
      <c r="W37" s="113">
        <v>0</v>
      </c>
      <c r="X37" s="113">
        <v>0</v>
      </c>
      <c r="Y37" s="113">
        <v>360</v>
      </c>
      <c r="Z37" s="113">
        <v>360</v>
      </c>
      <c r="AA37" s="112">
        <v>480</v>
      </c>
      <c r="AB37" s="113">
        <v>132</v>
      </c>
      <c r="AC37" s="113">
        <v>1200</v>
      </c>
      <c r="AD37" s="113">
        <v>216</v>
      </c>
      <c r="AE37" s="113">
        <v>0</v>
      </c>
      <c r="AF37" s="113">
        <v>576</v>
      </c>
      <c r="AG37" s="113">
        <v>0</v>
      </c>
      <c r="AH37" s="113">
        <v>2664</v>
      </c>
      <c r="AI37" s="113">
        <v>1956</v>
      </c>
      <c r="AJ37" s="113">
        <v>240</v>
      </c>
      <c r="AK37" s="113">
        <v>1392</v>
      </c>
      <c r="AL37" s="113">
        <v>768</v>
      </c>
      <c r="AM37" s="113">
        <v>360</v>
      </c>
      <c r="AN37" s="113">
        <v>2232</v>
      </c>
      <c r="AO37" s="113">
        <v>2052</v>
      </c>
      <c r="AP37" s="113">
        <v>432</v>
      </c>
      <c r="AQ37" s="113">
        <v>864</v>
      </c>
      <c r="AR37" s="113">
        <v>444</v>
      </c>
      <c r="AS37" s="113">
        <v>0</v>
      </c>
      <c r="AT37" s="113">
        <v>660</v>
      </c>
      <c r="AU37" s="113">
        <v>0</v>
      </c>
      <c r="AV37" s="113">
        <v>256</v>
      </c>
      <c r="AW37" s="113">
        <v>0</v>
      </c>
      <c r="AX37" s="113">
        <v>1499</v>
      </c>
      <c r="AY37" s="113">
        <v>0</v>
      </c>
      <c r="AZ37" s="113">
        <v>236</v>
      </c>
      <c r="BA37" s="113">
        <v>324</v>
      </c>
      <c r="BB37" s="113">
        <v>32</v>
      </c>
      <c r="BC37" s="113">
        <v>151</v>
      </c>
      <c r="BD37" s="113">
        <v>2040</v>
      </c>
      <c r="BE37" s="242">
        <v>0</v>
      </c>
      <c r="BF37" s="113">
        <v>108</v>
      </c>
      <c r="BG37" s="113">
        <v>0</v>
      </c>
      <c r="BH37" s="113">
        <v>396</v>
      </c>
      <c r="BI37" s="113">
        <v>0</v>
      </c>
      <c r="BJ37" s="113">
        <v>859</v>
      </c>
      <c r="BK37" s="113">
        <v>0</v>
      </c>
      <c r="BL37" s="113">
        <v>80</v>
      </c>
      <c r="BM37" s="113">
        <v>4962</v>
      </c>
      <c r="BN37" s="113">
        <v>0</v>
      </c>
      <c r="BO37" s="113">
        <v>720</v>
      </c>
      <c r="BP37" s="113">
        <v>216</v>
      </c>
      <c r="BQ37" s="113">
        <v>174</v>
      </c>
      <c r="BR37" s="113">
        <v>0</v>
      </c>
      <c r="BS37" s="113">
        <v>1584</v>
      </c>
      <c r="BT37" s="113">
        <v>360</v>
      </c>
      <c r="BU37" s="113">
        <v>1080</v>
      </c>
      <c r="BV37" s="113">
        <v>720</v>
      </c>
      <c r="BW37" s="113">
        <v>960</v>
      </c>
      <c r="BX37" s="113">
        <v>720</v>
      </c>
      <c r="BY37" s="113">
        <v>600</v>
      </c>
      <c r="BZ37" s="113">
        <v>480</v>
      </c>
      <c r="CA37" s="113">
        <v>720</v>
      </c>
      <c r="CB37" s="113">
        <v>1044</v>
      </c>
      <c r="CC37" s="113">
        <v>720</v>
      </c>
      <c r="CD37" s="113">
        <v>336</v>
      </c>
      <c r="CE37" s="113">
        <v>1176</v>
      </c>
      <c r="CF37" s="46">
        <v>432</v>
      </c>
      <c r="CG37" s="46">
        <v>972</v>
      </c>
      <c r="CH37" s="46">
        <v>0</v>
      </c>
      <c r="CI37" s="46">
        <v>648</v>
      </c>
      <c r="CJ37" s="46">
        <v>1776</v>
      </c>
      <c r="CK37" s="46">
        <v>1760</v>
      </c>
      <c r="CL37" s="46">
        <v>0</v>
      </c>
      <c r="CM37" s="46">
        <v>0</v>
      </c>
      <c r="CN37" s="113">
        <v>570</v>
      </c>
      <c r="CO37" s="113">
        <v>240</v>
      </c>
      <c r="CP37" s="113">
        <v>0</v>
      </c>
      <c r="CQ37" s="113">
        <v>552</v>
      </c>
      <c r="CR37" s="113">
        <v>4116</v>
      </c>
      <c r="CS37" s="113">
        <v>540</v>
      </c>
      <c r="CT37" s="113">
        <v>108</v>
      </c>
      <c r="CU37" s="113">
        <v>108</v>
      </c>
      <c r="CV37" s="113">
        <v>20</v>
      </c>
      <c r="CW37" s="113">
        <v>426</v>
      </c>
      <c r="CX37" s="113">
        <v>360</v>
      </c>
      <c r="CY37" s="113">
        <v>108</v>
      </c>
      <c r="CZ37" s="113">
        <v>360</v>
      </c>
      <c r="DA37" s="113">
        <v>1416</v>
      </c>
      <c r="DB37" s="113">
        <v>2268</v>
      </c>
      <c r="DC37" s="113">
        <v>0</v>
      </c>
      <c r="DD37" s="113">
        <v>360</v>
      </c>
      <c r="DE37" s="113">
        <v>108</v>
      </c>
      <c r="DF37" s="113">
        <v>0</v>
      </c>
      <c r="DG37" s="113">
        <v>0</v>
      </c>
      <c r="DH37" s="113">
        <v>0</v>
      </c>
      <c r="DI37" s="46">
        <v>0</v>
      </c>
      <c r="DJ37" s="46">
        <v>720</v>
      </c>
      <c r="DK37" s="46">
        <v>828</v>
      </c>
      <c r="DL37" s="46">
        <v>360</v>
      </c>
      <c r="DM37" s="46">
        <v>3168</v>
      </c>
      <c r="DN37" s="349">
        <v>1440</v>
      </c>
      <c r="DO37" s="349">
        <v>720</v>
      </c>
      <c r="DP37" s="349">
        <v>360</v>
      </c>
      <c r="DQ37" s="349">
        <v>360</v>
      </c>
      <c r="DR37" s="349">
        <v>960</v>
      </c>
      <c r="DS37" s="349">
        <v>1800</v>
      </c>
      <c r="DT37" s="349">
        <v>1680</v>
      </c>
      <c r="DU37" s="349">
        <v>0</v>
      </c>
      <c r="DV37" s="349">
        <v>840</v>
      </c>
      <c r="DW37" s="349"/>
      <c r="DX37" s="349">
        <v>600</v>
      </c>
      <c r="DY37" s="349">
        <v>480</v>
      </c>
      <c r="DZ37" s="349">
        <v>60</v>
      </c>
      <c r="EA37" s="59">
        <f ca="1">SUM(OFFSET(EA37,0,-1,):OFFSET(EA37,0,-12))</f>
        <v>7860</v>
      </c>
      <c r="EB37" s="13">
        <f ca="1">EA37/EA$40</f>
        <v>1.9591714648919463E-2</v>
      </c>
    </row>
    <row r="38" spans="1:132" ht="16.5" customHeight="1" x14ac:dyDescent="0.2">
      <c r="A38" s="19"/>
      <c r="B38" s="58" t="s">
        <v>28</v>
      </c>
      <c r="C38" s="112">
        <v>972</v>
      </c>
      <c r="D38" s="112">
        <v>216</v>
      </c>
      <c r="E38" s="112">
        <v>0</v>
      </c>
      <c r="F38" s="112">
        <v>240</v>
      </c>
      <c r="G38" s="112">
        <v>1044</v>
      </c>
      <c r="H38" s="112">
        <v>0</v>
      </c>
      <c r="I38" s="112">
        <v>336</v>
      </c>
      <c r="J38" s="113">
        <v>1680</v>
      </c>
      <c r="K38" s="113">
        <v>2700</v>
      </c>
      <c r="L38" s="113">
        <v>3240</v>
      </c>
      <c r="M38" s="113">
        <v>1296</v>
      </c>
      <c r="N38" s="113">
        <v>1188</v>
      </c>
      <c r="O38" s="112">
        <v>576</v>
      </c>
      <c r="P38" s="113">
        <v>648</v>
      </c>
      <c r="Q38" s="113">
        <v>2112</v>
      </c>
      <c r="R38" s="113">
        <v>216</v>
      </c>
      <c r="S38" s="113">
        <v>4224</v>
      </c>
      <c r="T38" s="113">
        <v>2376</v>
      </c>
      <c r="U38" s="112">
        <v>540</v>
      </c>
      <c r="V38" s="113">
        <v>3888</v>
      </c>
      <c r="W38" s="113">
        <v>1572</v>
      </c>
      <c r="X38" s="113">
        <v>5292</v>
      </c>
      <c r="Y38" s="113">
        <v>216</v>
      </c>
      <c r="Z38" s="113">
        <v>3132</v>
      </c>
      <c r="AA38" s="112">
        <v>2052</v>
      </c>
      <c r="AB38" s="113">
        <v>1080</v>
      </c>
      <c r="AC38" s="113">
        <v>2604</v>
      </c>
      <c r="AD38" s="113">
        <v>2592</v>
      </c>
      <c r="AE38" s="113">
        <v>600</v>
      </c>
      <c r="AF38" s="113">
        <v>1344</v>
      </c>
      <c r="AG38" s="113">
        <v>2268</v>
      </c>
      <c r="AH38" s="113">
        <v>2928</v>
      </c>
      <c r="AI38" s="113">
        <v>2268</v>
      </c>
      <c r="AJ38" s="113">
        <v>1296</v>
      </c>
      <c r="AK38" s="113">
        <v>240</v>
      </c>
      <c r="AL38" s="113">
        <v>1296</v>
      </c>
      <c r="AM38" s="113">
        <v>1632</v>
      </c>
      <c r="AN38" s="113">
        <v>648</v>
      </c>
      <c r="AO38" s="113">
        <v>432</v>
      </c>
      <c r="AP38" s="113">
        <v>108</v>
      </c>
      <c r="AQ38" s="113">
        <v>768</v>
      </c>
      <c r="AR38" s="113">
        <v>0</v>
      </c>
      <c r="AS38" s="113">
        <v>708</v>
      </c>
      <c r="AT38" s="113">
        <v>228</v>
      </c>
      <c r="AU38" s="113">
        <v>1008</v>
      </c>
      <c r="AV38" s="113">
        <v>1296</v>
      </c>
      <c r="AW38" s="113">
        <v>0</v>
      </c>
      <c r="AX38" s="113">
        <v>972</v>
      </c>
      <c r="AY38" s="113">
        <v>216</v>
      </c>
      <c r="AZ38" s="113">
        <v>1356</v>
      </c>
      <c r="BA38" s="113">
        <v>108</v>
      </c>
      <c r="BB38" s="113">
        <v>324</v>
      </c>
      <c r="BC38" s="113">
        <v>1080</v>
      </c>
      <c r="BD38" s="113">
        <v>0</v>
      </c>
      <c r="BE38" s="242">
        <v>0</v>
      </c>
      <c r="BF38" s="113">
        <v>216</v>
      </c>
      <c r="BG38" s="113">
        <v>432</v>
      </c>
      <c r="BH38" s="113">
        <v>864</v>
      </c>
      <c r="BI38" s="113">
        <v>216</v>
      </c>
      <c r="BJ38" s="113">
        <v>648</v>
      </c>
      <c r="BK38" s="113">
        <v>648</v>
      </c>
      <c r="BL38" s="113">
        <v>1200</v>
      </c>
      <c r="BM38" s="113">
        <v>1188</v>
      </c>
      <c r="BN38" s="113">
        <v>0</v>
      </c>
      <c r="BO38" s="113">
        <v>0</v>
      </c>
      <c r="BP38" s="113">
        <v>216</v>
      </c>
      <c r="BQ38" s="113">
        <v>0</v>
      </c>
      <c r="BR38" s="113">
        <v>864</v>
      </c>
      <c r="BS38" s="113">
        <v>1620</v>
      </c>
      <c r="BT38" s="113">
        <v>5652</v>
      </c>
      <c r="BU38" s="113">
        <v>0</v>
      </c>
      <c r="BV38" s="113">
        <v>864</v>
      </c>
      <c r="BW38" s="113">
        <v>2052</v>
      </c>
      <c r="BX38" s="113">
        <v>432</v>
      </c>
      <c r="BY38" s="113">
        <v>216</v>
      </c>
      <c r="BZ38" s="113">
        <v>0</v>
      </c>
      <c r="CA38" s="113">
        <v>216</v>
      </c>
      <c r="CB38" s="113">
        <v>648</v>
      </c>
      <c r="CC38" s="113">
        <v>0</v>
      </c>
      <c r="CD38" s="113">
        <v>756</v>
      </c>
      <c r="CE38" s="113">
        <v>972</v>
      </c>
      <c r="CF38" s="46">
        <v>3348</v>
      </c>
      <c r="CG38" s="46">
        <v>216</v>
      </c>
      <c r="CH38" s="46">
        <v>3456</v>
      </c>
      <c r="CI38" s="46">
        <v>1296</v>
      </c>
      <c r="CJ38" s="46">
        <v>1536</v>
      </c>
      <c r="CK38" s="46">
        <v>972</v>
      </c>
      <c r="CL38" s="46">
        <v>0</v>
      </c>
      <c r="CM38" s="46">
        <v>0</v>
      </c>
      <c r="CN38" s="113">
        <v>1116</v>
      </c>
      <c r="CO38" s="113">
        <v>0</v>
      </c>
      <c r="CP38" s="113">
        <v>5616</v>
      </c>
      <c r="CQ38" s="113">
        <v>1308</v>
      </c>
      <c r="CR38" s="113">
        <v>216</v>
      </c>
      <c r="CS38" s="113">
        <v>0</v>
      </c>
      <c r="CT38" s="113">
        <v>216</v>
      </c>
      <c r="CU38" s="113">
        <v>648</v>
      </c>
      <c r="CV38" s="113">
        <v>1632</v>
      </c>
      <c r="CW38" s="113">
        <v>324</v>
      </c>
      <c r="CX38" s="113">
        <v>0</v>
      </c>
      <c r="CY38" s="113">
        <v>540</v>
      </c>
      <c r="CZ38" s="113">
        <v>108</v>
      </c>
      <c r="DA38" s="113">
        <v>432</v>
      </c>
      <c r="DB38" s="113">
        <v>432</v>
      </c>
      <c r="DC38" s="113">
        <v>1080</v>
      </c>
      <c r="DD38" s="113">
        <v>1080</v>
      </c>
      <c r="DE38" s="113">
        <v>0</v>
      </c>
      <c r="DF38" s="113">
        <v>756</v>
      </c>
      <c r="DG38" s="113">
        <v>432</v>
      </c>
      <c r="DH38" s="113">
        <v>432</v>
      </c>
      <c r="DI38" s="113">
        <v>0</v>
      </c>
      <c r="DJ38" s="113">
        <v>324</v>
      </c>
      <c r="DK38" s="113">
        <v>0</v>
      </c>
      <c r="DL38" s="113">
        <v>1440</v>
      </c>
      <c r="DM38" s="113">
        <v>0</v>
      </c>
      <c r="DN38" s="351">
        <v>648</v>
      </c>
      <c r="DO38" s="351">
        <v>1188</v>
      </c>
      <c r="DP38" s="351">
        <v>0</v>
      </c>
      <c r="DQ38" s="351">
        <v>864</v>
      </c>
      <c r="DR38" s="351">
        <v>432</v>
      </c>
      <c r="DS38" s="351">
        <v>0</v>
      </c>
      <c r="DT38" s="351">
        <v>648</v>
      </c>
      <c r="DU38" s="351">
        <v>336</v>
      </c>
      <c r="DV38" s="351">
        <v>0</v>
      </c>
      <c r="DW38" s="351">
        <v>108</v>
      </c>
      <c r="DX38" s="351">
        <v>720</v>
      </c>
      <c r="DY38" s="351">
        <v>0</v>
      </c>
      <c r="DZ38" s="351"/>
      <c r="EA38" s="59">
        <f ca="1">SUM(OFFSET(EA38,0,-1,):OFFSET(EA38,0,-12))</f>
        <v>4296</v>
      </c>
      <c r="EB38" s="13">
        <f ca="1">EA38/EA$40</f>
        <v>1.0708143273760563E-2</v>
      </c>
    </row>
    <row r="39" spans="1:132" ht="18" customHeight="1" x14ac:dyDescent="0.2">
      <c r="A39" s="19"/>
      <c r="B39" s="58" t="s">
        <v>73</v>
      </c>
      <c r="C39" s="112">
        <v>17625</v>
      </c>
      <c r="D39" s="112">
        <v>12764</v>
      </c>
      <c r="E39" s="112">
        <v>11908</v>
      </c>
      <c r="F39" s="112">
        <v>10834</v>
      </c>
      <c r="G39" s="112">
        <v>10854</v>
      </c>
      <c r="H39" s="112">
        <v>10846</v>
      </c>
      <c r="I39" s="112">
        <v>12332</v>
      </c>
      <c r="J39" s="113">
        <v>11944</v>
      </c>
      <c r="K39" s="113">
        <v>24282</v>
      </c>
      <c r="L39" s="113">
        <v>9788</v>
      </c>
      <c r="M39" s="113">
        <v>13139</v>
      </c>
      <c r="N39" s="113">
        <v>15117</v>
      </c>
      <c r="O39" s="112">
        <v>13226</v>
      </c>
      <c r="P39" s="113">
        <v>12553</v>
      </c>
      <c r="Q39" s="113">
        <v>13401</v>
      </c>
      <c r="R39" s="113">
        <v>11248</v>
      </c>
      <c r="S39" s="113">
        <v>12376</v>
      </c>
      <c r="T39" s="113">
        <v>7659</v>
      </c>
      <c r="U39" s="112">
        <v>8592</v>
      </c>
      <c r="V39" s="113">
        <v>14743</v>
      </c>
      <c r="W39" s="113">
        <v>13575</v>
      </c>
      <c r="X39" s="113">
        <v>12642</v>
      </c>
      <c r="Y39" s="113">
        <v>6458</v>
      </c>
      <c r="Z39" s="113">
        <v>10776</v>
      </c>
      <c r="AA39" s="112">
        <v>11490</v>
      </c>
      <c r="AB39" s="113">
        <v>9562</v>
      </c>
      <c r="AC39" s="113">
        <v>18655</v>
      </c>
      <c r="AD39" s="113">
        <v>11597</v>
      </c>
      <c r="AE39" s="113">
        <v>12073</v>
      </c>
      <c r="AF39" s="113">
        <v>9851</v>
      </c>
      <c r="AG39" s="113">
        <v>10792</v>
      </c>
      <c r="AH39" s="113">
        <v>9397</v>
      </c>
      <c r="AI39" s="113">
        <v>13251</v>
      </c>
      <c r="AJ39" s="113">
        <v>13840</v>
      </c>
      <c r="AK39" s="113">
        <v>11237</v>
      </c>
      <c r="AL39" s="113">
        <v>14023</v>
      </c>
      <c r="AM39" s="113">
        <v>15304</v>
      </c>
      <c r="AN39" s="113">
        <v>8415</v>
      </c>
      <c r="AO39" s="113">
        <v>13610</v>
      </c>
      <c r="AP39" s="113">
        <v>11234</v>
      </c>
      <c r="AQ39" s="113">
        <v>10216</v>
      </c>
      <c r="AR39" s="113">
        <v>10537</v>
      </c>
      <c r="AS39" s="113">
        <v>12454</v>
      </c>
      <c r="AT39" s="113">
        <v>9224</v>
      </c>
      <c r="AU39" s="113">
        <v>9738</v>
      </c>
      <c r="AV39" s="113">
        <v>9979</v>
      </c>
      <c r="AW39" s="113">
        <v>11210</v>
      </c>
      <c r="AX39" s="113">
        <v>9373</v>
      </c>
      <c r="AY39" s="113">
        <v>9253</v>
      </c>
      <c r="AZ39" s="113">
        <v>9194</v>
      </c>
      <c r="BA39" s="113">
        <v>10088</v>
      </c>
      <c r="BB39" s="113">
        <v>10005</v>
      </c>
      <c r="BC39" s="113">
        <v>9281</v>
      </c>
      <c r="BD39" s="113">
        <v>10678</v>
      </c>
      <c r="BE39" s="242">
        <v>7376</v>
      </c>
      <c r="BF39" s="113">
        <v>10660</v>
      </c>
      <c r="BG39" s="113">
        <v>13544</v>
      </c>
      <c r="BH39" s="113">
        <v>10014</v>
      </c>
      <c r="BI39" s="113">
        <v>9138</v>
      </c>
      <c r="BJ39" s="113">
        <v>89180</v>
      </c>
      <c r="BK39" s="113">
        <v>29708</v>
      </c>
      <c r="BL39" s="113">
        <v>23889</v>
      </c>
      <c r="BM39" s="113">
        <v>20923</v>
      </c>
      <c r="BN39" s="113">
        <v>9895</v>
      </c>
      <c r="BO39" s="113">
        <v>16305</v>
      </c>
      <c r="BP39" s="113">
        <v>7752</v>
      </c>
      <c r="BQ39" s="113">
        <v>15999</v>
      </c>
      <c r="BR39" s="113">
        <v>17046</v>
      </c>
      <c r="BS39" s="113">
        <v>16397</v>
      </c>
      <c r="BT39" s="113">
        <v>17788</v>
      </c>
      <c r="BU39" s="113">
        <v>19841</v>
      </c>
      <c r="BV39" s="113">
        <v>12064</v>
      </c>
      <c r="BW39" s="113">
        <v>16965</v>
      </c>
      <c r="BX39" s="113">
        <v>13020</v>
      </c>
      <c r="BY39" s="113">
        <v>17333</v>
      </c>
      <c r="BZ39" s="113">
        <v>17678</v>
      </c>
      <c r="CA39" s="113">
        <v>16691</v>
      </c>
      <c r="CB39" s="113">
        <v>11835</v>
      </c>
      <c r="CC39" s="113">
        <v>13968</v>
      </c>
      <c r="CD39" s="113">
        <v>21880</v>
      </c>
      <c r="CE39" s="113">
        <v>25786</v>
      </c>
      <c r="CF39" s="46">
        <v>23208</v>
      </c>
      <c r="CG39" s="46">
        <v>16538</v>
      </c>
      <c r="CH39" s="46">
        <v>22112</v>
      </c>
      <c r="CI39" s="46">
        <v>24610</v>
      </c>
      <c r="CJ39" s="46">
        <v>16332</v>
      </c>
      <c r="CK39" s="46">
        <v>22380</v>
      </c>
      <c r="CL39" s="46">
        <v>25432</v>
      </c>
      <c r="CM39" s="46">
        <v>14624</v>
      </c>
      <c r="CN39" s="113">
        <v>11311</v>
      </c>
      <c r="CO39" s="113">
        <v>10614</v>
      </c>
      <c r="CP39" s="113">
        <v>19133</v>
      </c>
      <c r="CQ39" s="113">
        <v>14153</v>
      </c>
      <c r="CR39" s="113">
        <v>15442</v>
      </c>
      <c r="CS39" s="113">
        <v>18396</v>
      </c>
      <c r="CT39" s="113">
        <v>16046</v>
      </c>
      <c r="CU39" s="113">
        <v>18960</v>
      </c>
      <c r="CV39" s="113">
        <v>14637</v>
      </c>
      <c r="CW39" s="113">
        <v>18652</v>
      </c>
      <c r="CX39" s="113">
        <v>12627</v>
      </c>
      <c r="CY39" s="113">
        <v>19037</v>
      </c>
      <c r="CZ39" s="113">
        <v>19848</v>
      </c>
      <c r="DA39" s="113">
        <v>29862</v>
      </c>
      <c r="DB39" s="113">
        <v>26447</v>
      </c>
      <c r="DC39" s="113">
        <v>19609</v>
      </c>
      <c r="DD39" s="113">
        <v>19991</v>
      </c>
      <c r="DE39" s="113">
        <v>18606</v>
      </c>
      <c r="DF39" s="113">
        <v>16688</v>
      </c>
      <c r="DG39" s="113">
        <v>13248</v>
      </c>
      <c r="DH39" s="113">
        <v>12586</v>
      </c>
      <c r="DI39" s="113">
        <v>23250</v>
      </c>
      <c r="DJ39" s="113">
        <v>16491</v>
      </c>
      <c r="DK39" s="113">
        <v>26965</v>
      </c>
      <c r="DL39" s="113">
        <v>21078</v>
      </c>
      <c r="DM39" s="113">
        <v>25515</v>
      </c>
      <c r="DN39" s="351">
        <v>26303</v>
      </c>
      <c r="DO39" s="351">
        <v>25433</v>
      </c>
      <c r="DP39" s="351">
        <v>26390</v>
      </c>
      <c r="DQ39" s="351">
        <v>33196</v>
      </c>
      <c r="DR39" s="351">
        <v>41893</v>
      </c>
      <c r="DS39" s="351">
        <v>31587</v>
      </c>
      <c r="DT39" s="351">
        <v>32322</v>
      </c>
      <c r="DU39" s="351">
        <v>41248</v>
      </c>
      <c r="DV39" s="351">
        <v>28510</v>
      </c>
      <c r="DW39" s="351">
        <v>35967</v>
      </c>
      <c r="DX39" s="351">
        <v>37255</v>
      </c>
      <c r="DY39" s="351">
        <v>30170</v>
      </c>
      <c r="DZ39" s="351">
        <v>5190</v>
      </c>
      <c r="EA39" s="59">
        <f ca="1">SUM(OFFSET(EA39,0,-1,):OFFSET(EA39,0,-12))</f>
        <v>369161</v>
      </c>
      <c r="EB39" s="13">
        <f ca="1">EA39/EA$40</f>
        <v>0.92016500909793364</v>
      </c>
    </row>
    <row r="40" spans="1:132" ht="15.75" customHeight="1" x14ac:dyDescent="0.2">
      <c r="A40" s="19"/>
      <c r="B40" s="70" t="s">
        <v>25</v>
      </c>
      <c r="C40" s="114">
        <f t="shared" ref="C40:BN40" si="25">C35+C36+C37+C38+C39</f>
        <v>25233</v>
      </c>
      <c r="D40" s="114">
        <f t="shared" si="25"/>
        <v>18025</v>
      </c>
      <c r="E40" s="114">
        <f t="shared" si="25"/>
        <v>19135</v>
      </c>
      <c r="F40" s="114">
        <f t="shared" si="25"/>
        <v>14573</v>
      </c>
      <c r="G40" s="114">
        <f t="shared" si="25"/>
        <v>14715</v>
      </c>
      <c r="H40" s="114">
        <f t="shared" si="25"/>
        <v>13164</v>
      </c>
      <c r="I40" s="114">
        <f t="shared" si="25"/>
        <v>13657</v>
      </c>
      <c r="J40" s="114">
        <f t="shared" si="25"/>
        <v>19665</v>
      </c>
      <c r="K40" s="114">
        <f t="shared" si="25"/>
        <v>28381</v>
      </c>
      <c r="L40" s="114">
        <f t="shared" si="25"/>
        <v>13632</v>
      </c>
      <c r="M40" s="114">
        <f t="shared" si="25"/>
        <v>18393</v>
      </c>
      <c r="N40" s="114">
        <f t="shared" si="25"/>
        <v>19219</v>
      </c>
      <c r="O40" s="114">
        <f t="shared" si="25"/>
        <v>15982</v>
      </c>
      <c r="P40" s="114">
        <f t="shared" si="25"/>
        <v>15111</v>
      </c>
      <c r="Q40" s="114">
        <f t="shared" si="25"/>
        <v>16774</v>
      </c>
      <c r="R40" s="114">
        <f t="shared" si="25"/>
        <v>12461</v>
      </c>
      <c r="S40" s="114">
        <f t="shared" si="25"/>
        <v>18537</v>
      </c>
      <c r="T40" s="114">
        <f t="shared" si="25"/>
        <v>11010</v>
      </c>
      <c r="U40" s="114">
        <f t="shared" si="25"/>
        <v>10342</v>
      </c>
      <c r="V40" s="114">
        <f t="shared" si="25"/>
        <v>21905</v>
      </c>
      <c r="W40" s="114">
        <f t="shared" si="25"/>
        <v>17781</v>
      </c>
      <c r="X40" s="114">
        <f t="shared" si="25"/>
        <v>21498</v>
      </c>
      <c r="Y40" s="114">
        <f t="shared" si="25"/>
        <v>7748</v>
      </c>
      <c r="Z40" s="114">
        <f t="shared" si="25"/>
        <v>16728</v>
      </c>
      <c r="AA40" s="114">
        <f t="shared" si="25"/>
        <v>19382</v>
      </c>
      <c r="AB40" s="114">
        <f t="shared" si="25"/>
        <v>13450</v>
      </c>
      <c r="AC40" s="114">
        <f t="shared" si="25"/>
        <v>25945</v>
      </c>
      <c r="AD40" s="114">
        <f t="shared" si="25"/>
        <v>17653</v>
      </c>
      <c r="AE40" s="114">
        <f t="shared" si="25"/>
        <v>13394</v>
      </c>
      <c r="AF40" s="114">
        <f t="shared" si="25"/>
        <v>13994</v>
      </c>
      <c r="AG40" s="114">
        <f t="shared" si="25"/>
        <v>16225</v>
      </c>
      <c r="AH40" s="114">
        <f t="shared" si="25"/>
        <v>19031</v>
      </c>
      <c r="AI40" s="114">
        <f t="shared" si="25"/>
        <v>18995</v>
      </c>
      <c r="AJ40" s="114">
        <f t="shared" si="25"/>
        <v>18955</v>
      </c>
      <c r="AK40" s="114">
        <f t="shared" si="25"/>
        <v>13962</v>
      </c>
      <c r="AL40" s="114">
        <f t="shared" si="25"/>
        <v>19749</v>
      </c>
      <c r="AM40" s="114">
        <f t="shared" ref="AM40:AR40" si="26">AM35+AM36+AM37+AM38+AM39</f>
        <v>19674</v>
      </c>
      <c r="AN40" s="114">
        <f t="shared" si="26"/>
        <v>12115</v>
      </c>
      <c r="AO40" s="114">
        <f t="shared" si="26"/>
        <v>21938</v>
      </c>
      <c r="AP40" s="114">
        <f t="shared" si="26"/>
        <v>15256</v>
      </c>
      <c r="AQ40" s="114">
        <f t="shared" si="26"/>
        <v>15738</v>
      </c>
      <c r="AR40" s="114">
        <f t="shared" si="26"/>
        <v>14026</v>
      </c>
      <c r="AS40" s="114">
        <f t="shared" ref="AS40:BD40" si="27">AS35+AS36+AS37+AS38+AS39</f>
        <v>19428</v>
      </c>
      <c r="AT40" s="114">
        <f t="shared" si="27"/>
        <v>13608</v>
      </c>
      <c r="AU40" s="114">
        <f t="shared" si="27"/>
        <v>15905</v>
      </c>
      <c r="AV40" s="114">
        <f t="shared" si="27"/>
        <v>15153</v>
      </c>
      <c r="AW40" s="114">
        <f t="shared" si="27"/>
        <v>15257</v>
      </c>
      <c r="AX40" s="114">
        <f t="shared" si="27"/>
        <v>15342</v>
      </c>
      <c r="AY40" s="114">
        <f t="shared" si="27"/>
        <v>16828</v>
      </c>
      <c r="AZ40" s="114">
        <f t="shared" si="27"/>
        <v>18034</v>
      </c>
      <c r="BA40" s="114">
        <f t="shared" si="27"/>
        <v>18362</v>
      </c>
      <c r="BB40" s="114">
        <f t="shared" si="27"/>
        <v>15794</v>
      </c>
      <c r="BC40" s="114">
        <f t="shared" si="27"/>
        <v>15988</v>
      </c>
      <c r="BD40" s="114">
        <f t="shared" si="27"/>
        <v>20868</v>
      </c>
      <c r="BE40" s="114">
        <f t="shared" si="25"/>
        <v>9094</v>
      </c>
      <c r="BF40" s="114">
        <f t="shared" si="25"/>
        <v>17668</v>
      </c>
      <c r="BG40" s="114">
        <f t="shared" si="25"/>
        <v>16416</v>
      </c>
      <c r="BH40" s="114">
        <f t="shared" si="25"/>
        <v>16891</v>
      </c>
      <c r="BI40" s="114">
        <f t="shared" si="25"/>
        <v>12744</v>
      </c>
      <c r="BJ40" s="114">
        <f t="shared" si="25"/>
        <v>102436</v>
      </c>
      <c r="BK40" s="114">
        <f t="shared" si="25"/>
        <v>33194</v>
      </c>
      <c r="BL40" s="114">
        <f t="shared" si="25"/>
        <v>29170</v>
      </c>
      <c r="BM40" s="114">
        <f t="shared" si="25"/>
        <v>30470</v>
      </c>
      <c r="BN40" s="114">
        <f t="shared" si="25"/>
        <v>12637</v>
      </c>
      <c r="BO40" s="114">
        <f t="shared" ref="BO40:BV40" si="28">BO35+BO36+BO37+BO38+BO39</f>
        <v>17321</v>
      </c>
      <c r="BP40" s="114">
        <f t="shared" si="28"/>
        <v>8876</v>
      </c>
      <c r="BQ40" s="114">
        <f t="shared" si="28"/>
        <v>17618</v>
      </c>
      <c r="BR40" s="114">
        <f t="shared" si="28"/>
        <v>20568</v>
      </c>
      <c r="BS40" s="114">
        <f t="shared" si="28"/>
        <v>20862</v>
      </c>
      <c r="BT40" s="114">
        <f t="shared" si="28"/>
        <v>26000</v>
      </c>
      <c r="BU40" s="114">
        <f t="shared" si="28"/>
        <v>21525</v>
      </c>
      <c r="BV40" s="114">
        <f t="shared" si="28"/>
        <v>16712</v>
      </c>
      <c r="BW40" s="114">
        <f t="shared" ref="BW40:CN40" si="29">BW35+BW36+BW37+BW38+BW39</f>
        <v>21729</v>
      </c>
      <c r="BX40" s="114">
        <f t="shared" si="29"/>
        <v>16698</v>
      </c>
      <c r="BY40" s="114">
        <f t="shared" si="29"/>
        <v>19335</v>
      </c>
      <c r="BZ40" s="114">
        <f t="shared" si="29"/>
        <v>19208</v>
      </c>
      <c r="CA40" s="114">
        <f t="shared" si="29"/>
        <v>19481</v>
      </c>
      <c r="CB40" s="114">
        <f t="shared" si="29"/>
        <v>18727</v>
      </c>
      <c r="CC40" s="114">
        <f t="shared" si="29"/>
        <v>17456</v>
      </c>
      <c r="CD40" s="114">
        <f t="shared" si="29"/>
        <v>26293</v>
      </c>
      <c r="CE40" s="114">
        <f t="shared" si="29"/>
        <v>30651</v>
      </c>
      <c r="CF40" s="114">
        <f t="shared" si="29"/>
        <v>30993</v>
      </c>
      <c r="CG40" s="114">
        <f t="shared" si="29"/>
        <v>21079</v>
      </c>
      <c r="CH40" s="114">
        <f t="shared" si="29"/>
        <v>27391</v>
      </c>
      <c r="CI40" s="114">
        <f t="shared" si="29"/>
        <v>31682</v>
      </c>
      <c r="CJ40" s="114">
        <f t="shared" si="29"/>
        <v>22226</v>
      </c>
      <c r="CK40" s="114">
        <f t="shared" si="29"/>
        <v>26724</v>
      </c>
      <c r="CL40" s="114">
        <f t="shared" si="29"/>
        <v>26804</v>
      </c>
      <c r="CM40" s="114">
        <f t="shared" si="29"/>
        <v>17424</v>
      </c>
      <c r="CN40" s="114">
        <f t="shared" si="29"/>
        <v>14143</v>
      </c>
      <c r="CO40" s="114">
        <f t="shared" ref="CO40:DB40" si="30">CO35+CO36+CO37+CO38+CO39</f>
        <v>11952</v>
      </c>
      <c r="CP40" s="114">
        <f t="shared" si="30"/>
        <v>24853</v>
      </c>
      <c r="CQ40" s="114">
        <f t="shared" si="30"/>
        <v>17718</v>
      </c>
      <c r="CR40" s="114">
        <f t="shared" si="30"/>
        <v>21219</v>
      </c>
      <c r="CS40" s="114">
        <f t="shared" si="30"/>
        <v>20785</v>
      </c>
      <c r="CT40" s="114">
        <f t="shared" si="30"/>
        <v>19685</v>
      </c>
      <c r="CU40" s="114">
        <f t="shared" si="30"/>
        <v>22618</v>
      </c>
      <c r="CV40" s="114">
        <f>CV35+CV36+CV37+CV38+CV39</f>
        <v>18442</v>
      </c>
      <c r="CW40" s="114">
        <f t="shared" si="30"/>
        <v>20978</v>
      </c>
      <c r="CX40" s="114">
        <f t="shared" si="30"/>
        <v>14749</v>
      </c>
      <c r="CY40" s="114">
        <f t="shared" si="30"/>
        <v>22181</v>
      </c>
      <c r="CZ40" s="114">
        <f t="shared" si="30"/>
        <v>21122</v>
      </c>
      <c r="DA40" s="114">
        <f t="shared" si="30"/>
        <v>33798</v>
      </c>
      <c r="DB40" s="114">
        <f t="shared" si="30"/>
        <v>31791</v>
      </c>
      <c r="DC40" s="114">
        <f t="shared" ref="DC40:DZ40" si="31">DC35+DC36+DC37+DC38+DC39</f>
        <v>21589</v>
      </c>
      <c r="DD40" s="114">
        <f t="shared" si="31"/>
        <v>23731</v>
      </c>
      <c r="DE40" s="114">
        <f t="shared" si="31"/>
        <v>21607</v>
      </c>
      <c r="DF40" s="114">
        <f t="shared" si="31"/>
        <v>18739</v>
      </c>
      <c r="DG40" s="114">
        <f t="shared" si="31"/>
        <v>14918</v>
      </c>
      <c r="DH40" s="114">
        <f t="shared" si="31"/>
        <v>14256</v>
      </c>
      <c r="DI40" s="114">
        <f t="shared" si="31"/>
        <v>24706</v>
      </c>
      <c r="DJ40" s="114">
        <f t="shared" si="31"/>
        <v>19077</v>
      </c>
      <c r="DK40" s="114">
        <f t="shared" si="31"/>
        <v>28868</v>
      </c>
      <c r="DL40" s="114">
        <f t="shared" si="31"/>
        <v>24003</v>
      </c>
      <c r="DM40" s="114">
        <f t="shared" si="31"/>
        <v>31753</v>
      </c>
      <c r="DN40" s="114">
        <f t="shared" si="31"/>
        <v>32622</v>
      </c>
      <c r="DO40" s="114">
        <f t="shared" si="31"/>
        <v>29465</v>
      </c>
      <c r="DP40" s="114">
        <f t="shared" si="31"/>
        <v>28146</v>
      </c>
      <c r="DQ40" s="114">
        <f t="shared" si="31"/>
        <v>36039</v>
      </c>
      <c r="DR40" s="114">
        <f t="shared" si="31"/>
        <v>45272</v>
      </c>
      <c r="DS40" s="114">
        <f t="shared" si="31"/>
        <v>35751</v>
      </c>
      <c r="DT40" s="114">
        <f t="shared" si="31"/>
        <v>36908</v>
      </c>
      <c r="DU40" s="114">
        <f t="shared" si="31"/>
        <v>43984</v>
      </c>
      <c r="DV40" s="114">
        <f t="shared" si="31"/>
        <v>31754</v>
      </c>
      <c r="DW40" s="114">
        <f t="shared" si="31"/>
        <v>37074</v>
      </c>
      <c r="DX40" s="114">
        <f t="shared" si="31"/>
        <v>39995</v>
      </c>
      <c r="DY40" s="114">
        <f t="shared" si="31"/>
        <v>31482</v>
      </c>
      <c r="DZ40" s="114">
        <f t="shared" si="31"/>
        <v>5320</v>
      </c>
      <c r="EA40" s="71">
        <f ca="1">SUM(OFFSET(EA40,0,-1,):OFFSET(EA40,0,-12))</f>
        <v>401190</v>
      </c>
    </row>
    <row r="41" spans="1:132" ht="7.5" customHeight="1" x14ac:dyDescent="0.2">
      <c r="A41" s="19"/>
      <c r="B41" s="1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125"/>
    </row>
    <row r="42" spans="1:132" ht="15" x14ac:dyDescent="0.2">
      <c r="A42" s="233" t="s">
        <v>40</v>
      </c>
      <c r="B42" s="67" t="s">
        <v>14</v>
      </c>
      <c r="C42" s="105">
        <f t="shared" ref="C42:H42" si="32">IFERROR(C35/C7,"")</f>
        <v>0.75286307053941903</v>
      </c>
      <c r="D42" s="105">
        <f t="shared" si="32"/>
        <v>0.52696329710887846</v>
      </c>
      <c r="E42" s="105">
        <f t="shared" si="32"/>
        <v>0.56343828882688984</v>
      </c>
      <c r="F42" s="105">
        <f t="shared" si="32"/>
        <v>0.41591804570527974</v>
      </c>
      <c r="G42" s="105">
        <f t="shared" si="32"/>
        <v>0.21115599751398384</v>
      </c>
      <c r="H42" s="105">
        <f t="shared" si="32"/>
        <v>0.38533355966728911</v>
      </c>
      <c r="I42" s="105">
        <f t="shared" ref="I42:N42" si="33">IFERROR(I35/I7,"")</f>
        <v>0.19586753467308238</v>
      </c>
      <c r="J42" s="105">
        <f t="shared" si="33"/>
        <v>0.25024958402662228</v>
      </c>
      <c r="K42" s="105">
        <f t="shared" si="33"/>
        <v>0.20763838530335993</v>
      </c>
      <c r="L42" s="105">
        <f t="shared" si="33"/>
        <v>9.778209486805893E-2</v>
      </c>
      <c r="M42" s="105">
        <f t="shared" si="33"/>
        <v>0.49749040448774728</v>
      </c>
      <c r="N42" s="105">
        <f t="shared" si="33"/>
        <v>0.3934328358208955</v>
      </c>
      <c r="O42" s="105">
        <f t="shared" ref="O42:AF42" si="34">IFERROR(O35/O7,"")</f>
        <v>0.45549374130737136</v>
      </c>
      <c r="P42" s="105">
        <f t="shared" si="34"/>
        <v>0.3236434108527132</v>
      </c>
      <c r="Q42" s="105">
        <f t="shared" si="34"/>
        <v>0.28750640040962622</v>
      </c>
      <c r="R42" s="105">
        <f t="shared" si="34"/>
        <v>0.11570419609472372</v>
      </c>
      <c r="S42" s="105">
        <f t="shared" si="34"/>
        <v>0.35221674876847292</v>
      </c>
      <c r="T42" s="105">
        <f t="shared" si="34"/>
        <v>0.30493707647628265</v>
      </c>
      <c r="U42" s="105">
        <f t="shared" si="34"/>
        <v>0.27547169811320754</v>
      </c>
      <c r="V42" s="105">
        <f t="shared" si="34"/>
        <v>0.40375586854460094</v>
      </c>
      <c r="W42" s="105">
        <f t="shared" si="34"/>
        <v>0.3988591487494515</v>
      </c>
      <c r="X42" s="105">
        <f t="shared" si="34"/>
        <v>0.50842521323070522</v>
      </c>
      <c r="Y42" s="105">
        <f t="shared" si="34"/>
        <v>0.42934455802766086</v>
      </c>
      <c r="Z42" s="105">
        <f t="shared" si="34"/>
        <v>0.43036529680365299</v>
      </c>
      <c r="AA42" s="105">
        <f t="shared" si="34"/>
        <v>0.87207122774133083</v>
      </c>
      <c r="AB42" s="105">
        <f t="shared" si="34"/>
        <v>0.55740343347639487</v>
      </c>
      <c r="AC42" s="105">
        <f t="shared" si="34"/>
        <v>0.54142651296829969</v>
      </c>
      <c r="AD42" s="105">
        <f t="shared" si="34"/>
        <v>0.58930232558139539</v>
      </c>
      <c r="AE42" s="105">
        <f t="shared" si="34"/>
        <v>0.35153406136245452</v>
      </c>
      <c r="AF42" s="105">
        <f t="shared" si="34"/>
        <v>0.48487282463186077</v>
      </c>
      <c r="AG42" s="105">
        <v>0.70155325443786987</v>
      </c>
      <c r="AH42" s="105">
        <v>0.96724759615384615</v>
      </c>
      <c r="AI42" s="105">
        <v>0.70402964335340434</v>
      </c>
      <c r="AJ42" s="105">
        <v>0.82167101827676237</v>
      </c>
      <c r="AK42" s="105">
        <v>0.29267545203800183</v>
      </c>
      <c r="AL42" s="105">
        <v>0.75634274772618482</v>
      </c>
      <c r="AM42" s="105">
        <f t="shared" ref="AM42:AR47" si="35">IFERROR(AM35/AM7,"")</f>
        <v>0.51572502087392147</v>
      </c>
      <c r="AN42" s="105">
        <f t="shared" si="35"/>
        <v>0.16552716804605974</v>
      </c>
      <c r="AO42" s="105">
        <f t="shared" si="35"/>
        <v>0.68917639633953931</v>
      </c>
      <c r="AP42" s="105">
        <f t="shared" si="35"/>
        <v>0.5559232296492389</v>
      </c>
      <c r="AQ42" s="105">
        <f t="shared" si="35"/>
        <v>0.45718050065876153</v>
      </c>
      <c r="AR42" s="105">
        <f t="shared" si="35"/>
        <v>0.39006460236132767</v>
      </c>
      <c r="AS42" s="105">
        <f t="shared" ref="AS42:BD42" si="36">IFERROR(AS35/AS7,"")</f>
        <v>1.2855555555555556</v>
      </c>
      <c r="AT42" s="105">
        <f t="shared" si="36"/>
        <v>1.0462232243517475</v>
      </c>
      <c r="AU42" s="105">
        <f t="shared" si="36"/>
        <v>2.1977528089887639</v>
      </c>
      <c r="AV42" s="105">
        <f t="shared" si="36"/>
        <v>0.83956492182188991</v>
      </c>
      <c r="AW42" s="105">
        <f t="shared" si="36"/>
        <v>0.77982743231181195</v>
      </c>
      <c r="AX42" s="105">
        <f t="shared" si="36"/>
        <v>0.58871915393654528</v>
      </c>
      <c r="AY42" s="105">
        <f t="shared" si="36"/>
        <v>1.9717277486910996</v>
      </c>
      <c r="AZ42" s="105">
        <f t="shared" si="36"/>
        <v>1.7272074659009333</v>
      </c>
      <c r="BA42" s="105">
        <f t="shared" si="36"/>
        <v>0.81938857602574422</v>
      </c>
      <c r="BB42" s="105">
        <f t="shared" si="36"/>
        <v>0.63182859012103365</v>
      </c>
      <c r="BC42" s="105">
        <f t="shared" si="36"/>
        <v>1.1617752326413744</v>
      </c>
      <c r="BD42" s="105">
        <f t="shared" si="36"/>
        <v>2.8456250000000001</v>
      </c>
      <c r="BE42" s="105">
        <f t="shared" ref="BE42:BJ42" si="37">IFERROR(BE35/BE7,"")</f>
        <v>0.22132649322096007</v>
      </c>
      <c r="BF42" s="105">
        <f t="shared" si="37"/>
        <v>1.4539982803095444</v>
      </c>
      <c r="BG42" s="105">
        <f t="shared" si="37"/>
        <v>0.42996742671009774</v>
      </c>
      <c r="BH42" s="105">
        <f t="shared" si="37"/>
        <v>0.80112834978843439</v>
      </c>
      <c r="BI42" s="105">
        <f t="shared" si="37"/>
        <v>0.61352169525731581</v>
      </c>
      <c r="BJ42" s="105">
        <f t="shared" si="37"/>
        <v>0.41794964213995162</v>
      </c>
      <c r="BK42" s="105">
        <f t="shared" ref="BK42:BX42" si="38">IFERROR(BK35/BK7,"")</f>
        <v>0.34525447042640989</v>
      </c>
      <c r="BL42" s="105">
        <f t="shared" si="38"/>
        <v>1.5351239669421488</v>
      </c>
      <c r="BM42" s="105">
        <f t="shared" si="38"/>
        <v>1.1397014925373135</v>
      </c>
      <c r="BN42" s="105">
        <f t="shared" si="38"/>
        <v>1.1209677419354838</v>
      </c>
      <c r="BO42" s="105">
        <f t="shared" si="38"/>
        <v>4.2625745950554135E-2</v>
      </c>
      <c r="BP42" s="105">
        <f t="shared" si="38"/>
        <v>0.15590200445434299</v>
      </c>
      <c r="BQ42" s="105">
        <f t="shared" si="38"/>
        <v>0.39644351464435146</v>
      </c>
      <c r="BR42" s="105">
        <f t="shared" si="38"/>
        <v>0.30100103555402141</v>
      </c>
      <c r="BS42" s="105">
        <f t="shared" si="38"/>
        <v>0.375</v>
      </c>
      <c r="BT42" s="105">
        <f t="shared" si="38"/>
        <v>0.57839838492597573</v>
      </c>
      <c r="BU42" s="105">
        <f t="shared" si="38"/>
        <v>0.15633724176437744</v>
      </c>
      <c r="BV42" s="105">
        <f t="shared" si="38"/>
        <v>1.917180616740088</v>
      </c>
      <c r="BW42" s="105">
        <f t="shared" si="38"/>
        <v>0.47696476964769646</v>
      </c>
      <c r="BX42" s="105">
        <f t="shared" si="38"/>
        <v>0.67905138339920945</v>
      </c>
      <c r="BY42" s="105">
        <f t="shared" ref="BY42:CE42" si="39">IFERROR(BY35/BY7,"")</f>
        <v>0.19647730091788637</v>
      </c>
      <c r="BZ42" s="105">
        <f t="shared" si="39"/>
        <v>0.34786775275515092</v>
      </c>
      <c r="CA42" s="105">
        <f t="shared" si="39"/>
        <v>0.53427172582619342</v>
      </c>
      <c r="CB42" s="105">
        <f t="shared" si="39"/>
        <v>1.1872611464968152</v>
      </c>
      <c r="CC42" s="105">
        <f t="shared" si="39"/>
        <v>0.56878612716763011</v>
      </c>
      <c r="CD42" s="105">
        <f t="shared" si="39"/>
        <v>0.44234800838574423</v>
      </c>
      <c r="CE42" s="105">
        <f t="shared" si="39"/>
        <v>0.46517088442473259</v>
      </c>
      <c r="CF42" s="105">
        <f t="shared" ref="CF42:CN42" si="40">IFERROR(CF35/CF7,"")</f>
        <v>0.74393459915611815</v>
      </c>
      <c r="CG42" s="105">
        <f t="shared" si="40"/>
        <v>1.3579743888242142</v>
      </c>
      <c r="CH42" s="105">
        <f t="shared" si="40"/>
        <v>0.81713900134952766</v>
      </c>
      <c r="CI42" s="105">
        <f t="shared" si="40"/>
        <v>1.5351898734177216</v>
      </c>
      <c r="CJ42" s="105">
        <f t="shared" si="40"/>
        <v>0.69587796170074656</v>
      </c>
      <c r="CK42" s="105">
        <f t="shared" si="40"/>
        <v>0.27403080191184281</v>
      </c>
      <c r="CL42" s="105">
        <f t="shared" si="40"/>
        <v>0.65726141078838174</v>
      </c>
      <c r="CM42" s="105">
        <f t="shared" si="40"/>
        <v>0.72741742936729015</v>
      </c>
      <c r="CN42" s="105">
        <f t="shared" si="40"/>
        <v>0.38046068308181097</v>
      </c>
      <c r="CO42" s="105">
        <f t="shared" ref="CO42:DK42" si="41">IFERROR(CO35/CO7,"")</f>
        <v>0.47670250896057348</v>
      </c>
      <c r="CP42" s="105">
        <f t="shared" si="41"/>
        <v>7.3136427566807313E-2</v>
      </c>
      <c r="CQ42" s="105">
        <f t="shared" si="41"/>
        <v>0.3117303953337654</v>
      </c>
      <c r="CR42" s="105">
        <f t="shared" si="41"/>
        <v>0.18171683389074694</v>
      </c>
      <c r="CS42" s="105">
        <f t="shared" si="41"/>
        <v>0.77113133940182055</v>
      </c>
      <c r="CT42" s="105">
        <f t="shared" si="41"/>
        <v>1.2452741020793952</v>
      </c>
      <c r="CU42" s="105">
        <f t="shared" si="41"/>
        <v>0.73233830845771142</v>
      </c>
      <c r="CV42" s="105">
        <f t="shared" si="41"/>
        <v>0.92571959145775307</v>
      </c>
      <c r="CW42" s="105">
        <f t="shared" si="41"/>
        <v>0.46113989637305697</v>
      </c>
      <c r="CX42" s="105">
        <f t="shared" si="41"/>
        <v>0.55608974358974361</v>
      </c>
      <c r="CY42" s="105">
        <f t="shared" si="41"/>
        <v>1.1397459165154264</v>
      </c>
      <c r="CZ42" s="105">
        <f t="shared" si="41"/>
        <v>0.16238532110091744</v>
      </c>
      <c r="DA42" s="105">
        <f t="shared" si="41"/>
        <v>0.71684587813620071</v>
      </c>
      <c r="DB42" s="105">
        <f t="shared" si="41"/>
        <v>0.29191797346200243</v>
      </c>
      <c r="DC42" s="105">
        <f t="shared" si="41"/>
        <v>0.14263074484944532</v>
      </c>
      <c r="DD42" s="105">
        <f t="shared" si="41"/>
        <v>0.72045355429568247</v>
      </c>
      <c r="DE42" s="105">
        <f t="shared" si="41"/>
        <v>0.81467345207803221</v>
      </c>
      <c r="DF42" s="105">
        <f t="shared" si="41"/>
        <v>0.24369114877589454</v>
      </c>
      <c r="DG42" s="105">
        <f t="shared" si="41"/>
        <v>0.59880239520958078</v>
      </c>
      <c r="DH42" s="105">
        <f t="shared" si="41"/>
        <v>0.59880239520958078</v>
      </c>
      <c r="DI42" s="105">
        <f t="shared" si="41"/>
        <v>0.17605858007004138</v>
      </c>
      <c r="DJ42" s="105">
        <f t="shared" si="41"/>
        <v>0.43209279845335913</v>
      </c>
      <c r="DK42" s="105">
        <f t="shared" si="41"/>
        <v>0.33595113438045376</v>
      </c>
      <c r="DL42" s="105">
        <f t="shared" ref="DL42:DM42" si="42">IFERROR(DL35/DL7,"")</f>
        <v>0.36410256410256409</v>
      </c>
      <c r="DM42" s="105">
        <f t="shared" si="42"/>
        <v>3.1879543094496365</v>
      </c>
      <c r="DN42" s="105">
        <f t="shared" ref="DN42:DO42" si="43">IFERROR(DN35/DN7,"")</f>
        <v>1.5308641975308641</v>
      </c>
      <c r="DO42" s="105">
        <f t="shared" si="43"/>
        <v>2.1526717557251906</v>
      </c>
      <c r="DP42" s="105">
        <f t="shared" ref="DP42:DQ42" si="44">IFERROR(DP35/DP7,"")</f>
        <v>0.34904339710685955</v>
      </c>
      <c r="DQ42" s="105">
        <f t="shared" si="44"/>
        <v>2.1188405797101448</v>
      </c>
      <c r="DR42" s="105">
        <f t="shared" ref="DR42:DS42" si="45">IFERROR(DR35/DR7,"")</f>
        <v>0.86830102622576966</v>
      </c>
      <c r="DS42" s="105">
        <f t="shared" si="45"/>
        <v>0.45886442641946695</v>
      </c>
      <c r="DT42" s="105">
        <f t="shared" ref="DT42:DU42" si="46">IFERROR(DT35/DT7,"")</f>
        <v>0.48046550290939316</v>
      </c>
      <c r="DU42" s="105">
        <f t="shared" si="46"/>
        <v>1.8818474758324382</v>
      </c>
      <c r="DV42" s="105">
        <f t="shared" ref="DV42:DW42" si="47">IFERROR(DV35/DV7,"")</f>
        <v>1.0965147453083111</v>
      </c>
      <c r="DW42" s="105">
        <f t="shared" si="47"/>
        <v>0.33284023668639051</v>
      </c>
      <c r="DX42" s="105">
        <f t="shared" ref="DX42" si="48">IFERROR(DX35/DX7,"")</f>
        <v>0.84420289855072461</v>
      </c>
      <c r="DY42" s="475">
        <v>0.84420289855072461</v>
      </c>
      <c r="DZ42" s="475">
        <v>0.84420289855072461</v>
      </c>
      <c r="EA42" s="64">
        <f t="shared" ref="EA42:EA47" ca="1" si="49">IFERROR(EA35/EA7,"")</f>
        <v>0.79415164909894598</v>
      </c>
    </row>
    <row r="43" spans="1:132" ht="15" x14ac:dyDescent="0.2">
      <c r="B43" s="67" t="s">
        <v>15</v>
      </c>
      <c r="C43" s="105">
        <f t="shared" ref="C43:H43" si="50">IFERROR(C36/C8,"")</f>
        <v>0.44144144144144143</v>
      </c>
      <c r="D43" s="105">
        <f t="shared" si="50"/>
        <v>0.82042253521126762</v>
      </c>
      <c r="E43" s="105">
        <f t="shared" si="50"/>
        <v>1.083916083916084</v>
      </c>
      <c r="F43" s="105">
        <f t="shared" si="50"/>
        <v>1.5985130111524164</v>
      </c>
      <c r="G43" s="105">
        <f t="shared" si="50"/>
        <v>1.1768488745980707</v>
      </c>
      <c r="H43" s="105">
        <f t="shared" si="50"/>
        <v>3.9215686274509803E-2</v>
      </c>
      <c r="I43" s="105">
        <f t="shared" ref="I43:N43" si="51">IFERROR(I36/I8,"")</f>
        <v>0.37786259541984735</v>
      </c>
      <c r="J43" s="105">
        <f t="shared" si="51"/>
        <v>1.1270337922403004</v>
      </c>
      <c r="K43" s="105">
        <f t="shared" si="51"/>
        <v>0.47451669595782076</v>
      </c>
      <c r="L43" s="105">
        <f t="shared" si="51"/>
        <v>0</v>
      </c>
      <c r="M43" s="105">
        <f t="shared" si="51"/>
        <v>0.15322580645161291</v>
      </c>
      <c r="N43" s="105">
        <f t="shared" si="51"/>
        <v>0.6</v>
      </c>
      <c r="O43" s="105">
        <f t="shared" ref="O43:AF43" si="52">IFERROR(O36/O8,"")</f>
        <v>0.70909090909090911</v>
      </c>
      <c r="P43" s="105">
        <f t="shared" si="52"/>
        <v>0.20202020202020202</v>
      </c>
      <c r="Q43" s="105">
        <f t="shared" si="52"/>
        <v>4.5999999999999996</v>
      </c>
      <c r="R43" s="105">
        <f t="shared" si="52"/>
        <v>0.76595744680851063</v>
      </c>
      <c r="S43" s="105">
        <f t="shared" si="52"/>
        <v>5.3932584269662923E-2</v>
      </c>
      <c r="T43" s="105">
        <f t="shared" si="52"/>
        <v>1.9907100199071003E-2</v>
      </c>
      <c r="U43" s="105">
        <f t="shared" si="52"/>
        <v>0.36293436293436293</v>
      </c>
      <c r="V43" s="105">
        <f t="shared" si="52"/>
        <v>0.5480943738656987</v>
      </c>
      <c r="W43" s="105">
        <f t="shared" si="52"/>
        <v>0.56431535269709543</v>
      </c>
      <c r="X43" s="105">
        <f t="shared" si="52"/>
        <v>0.83209509658246661</v>
      </c>
      <c r="Y43" s="105">
        <f t="shared" si="52"/>
        <v>0</v>
      </c>
      <c r="Z43" s="105">
        <f t="shared" si="52"/>
        <v>0.28779069767441862</v>
      </c>
      <c r="AA43" s="105">
        <f t="shared" si="52"/>
        <v>1.7351694915254237</v>
      </c>
      <c r="AB43" s="105">
        <f t="shared" si="52"/>
        <v>0.77864583333333337</v>
      </c>
      <c r="AC43" s="105">
        <f t="shared" si="52"/>
        <v>0.61855670103092786</v>
      </c>
      <c r="AD43" s="105">
        <f t="shared" si="52"/>
        <v>19.833333333333332</v>
      </c>
      <c r="AE43" s="105">
        <f t="shared" si="52"/>
        <v>0.14240506329113925</v>
      </c>
      <c r="AF43" s="105">
        <f t="shared" si="52"/>
        <v>1.5147058823529411</v>
      </c>
      <c r="AG43" s="105">
        <v>0.34578674665939463</v>
      </c>
      <c r="AH43" s="105">
        <v>0.62633181126331816</v>
      </c>
      <c r="AI43" s="105">
        <v>0</v>
      </c>
      <c r="AJ43" s="105">
        <v>0.542713567839196</v>
      </c>
      <c r="AK43" s="105">
        <v>0.12982126058325494</v>
      </c>
      <c r="AL43" s="105">
        <v>0.42149454240134343</v>
      </c>
      <c r="AM43" s="105">
        <f t="shared" si="35"/>
        <v>1.3027295285359801</v>
      </c>
      <c r="AN43" s="105">
        <f t="shared" si="35"/>
        <v>0.24423337856173677</v>
      </c>
      <c r="AO43" s="105">
        <f t="shared" si="35"/>
        <v>5.8571428571428568</v>
      </c>
      <c r="AP43" s="105">
        <f t="shared" si="35"/>
        <v>2.2926208651399489</v>
      </c>
      <c r="AQ43" s="105">
        <f t="shared" si="35"/>
        <v>3.0072115384615383</v>
      </c>
      <c r="AR43" s="105">
        <f t="shared" si="35"/>
        <v>1.7026315789473685</v>
      </c>
      <c r="AS43" s="105">
        <f t="shared" ref="AS43:BD43" si="53">IFERROR(AS36/AS8,"")</f>
        <v>2.5975836431226766</v>
      </c>
      <c r="AT43" s="105">
        <f t="shared" si="53"/>
        <v>1.9114219114219113</v>
      </c>
      <c r="AU43" s="105">
        <f t="shared" si="53"/>
        <v>2.2250000000000001</v>
      </c>
      <c r="AV43" s="105">
        <f t="shared" si="53"/>
        <v>1.6063257065948855</v>
      </c>
      <c r="AW43" s="105">
        <f t="shared" si="53"/>
        <v>0.51074498567335247</v>
      </c>
      <c r="AX43" s="105">
        <f t="shared" si="53"/>
        <v>2.1732026143790848</v>
      </c>
      <c r="AY43" s="105">
        <f t="shared" si="53"/>
        <v>2.9499178981937604</v>
      </c>
      <c r="AZ43" s="105">
        <f t="shared" si="53"/>
        <v>3.0796460176991149</v>
      </c>
      <c r="BA43" s="105">
        <f t="shared" si="53"/>
        <v>9.7364341085271313</v>
      </c>
      <c r="BB43" s="105">
        <f t="shared" si="53"/>
        <v>1.8870192307692308</v>
      </c>
      <c r="BC43" s="105">
        <f t="shared" si="53"/>
        <v>2.2639593908629441</v>
      </c>
      <c r="BD43" s="105">
        <f t="shared" si="53"/>
        <v>4.125</v>
      </c>
      <c r="BE43" s="105">
        <f t="shared" ref="BE43:BJ43" si="54">IFERROR(BE36/BE8,"")</f>
        <v>0.82518518518518513</v>
      </c>
      <c r="BF43" s="105">
        <f t="shared" si="54"/>
        <v>6.3745173745173744</v>
      </c>
      <c r="BG43" s="105" t="str">
        <f t="shared" si="54"/>
        <v/>
      </c>
      <c r="BH43" s="105">
        <f t="shared" si="54"/>
        <v>2.4962686567164178</v>
      </c>
      <c r="BI43" s="105">
        <f t="shared" si="54"/>
        <v>13.175757575757576</v>
      </c>
      <c r="BJ43" s="105">
        <f t="shared" si="54"/>
        <v>0.9662144187283852</v>
      </c>
      <c r="BK43" s="105">
        <f t="shared" ref="BK43:BX43" si="55">IFERROR(BK36/BK8,"")</f>
        <v>5.333333333333333</v>
      </c>
      <c r="BL43" s="105">
        <f t="shared" si="55"/>
        <v>4.4974619289340101</v>
      </c>
      <c r="BM43" s="105">
        <f t="shared" si="55"/>
        <v>74.400000000000006</v>
      </c>
      <c r="BN43" s="105">
        <f t="shared" si="55"/>
        <v>4.4749999999999996</v>
      </c>
      <c r="BO43" s="105">
        <f t="shared" si="55"/>
        <v>6.15</v>
      </c>
      <c r="BP43" s="105">
        <f t="shared" si="55"/>
        <v>0.9928057553956835</v>
      </c>
      <c r="BQ43" s="105">
        <f t="shared" si="55"/>
        <v>0.52920962199312716</v>
      </c>
      <c r="BR43" s="105">
        <f t="shared" si="55"/>
        <v>0.72424979724249794</v>
      </c>
      <c r="BS43" s="105">
        <f t="shared" si="55"/>
        <v>0.53903345724907059</v>
      </c>
      <c r="BT43" s="105">
        <f t="shared" si="55"/>
        <v>0.25409403063919705</v>
      </c>
      <c r="BU43" s="105">
        <f t="shared" si="55"/>
        <v>0.20351758793969849</v>
      </c>
      <c r="BV43" s="105">
        <f t="shared" si="55"/>
        <v>0.56060606060606055</v>
      </c>
      <c r="BW43" s="105">
        <f t="shared" si="55"/>
        <v>0.46511627906976744</v>
      </c>
      <c r="BX43" s="105">
        <f t="shared" si="55"/>
        <v>2.6933333333333334</v>
      </c>
      <c r="BY43" s="105">
        <f t="shared" ref="BY43:CE43" si="56">IFERROR(BY36/BY8,"")</f>
        <v>0.87168141592920356</v>
      </c>
      <c r="BZ43" s="105">
        <f t="shared" si="56"/>
        <v>2.1315789473684212</v>
      </c>
      <c r="CA43" s="105" t="str">
        <f t="shared" si="56"/>
        <v/>
      </c>
      <c r="CB43" s="105">
        <f t="shared" si="56"/>
        <v>3.9705882352941178</v>
      </c>
      <c r="CC43" s="105">
        <f t="shared" si="56"/>
        <v>1.8404558404558404</v>
      </c>
      <c r="CD43" s="105">
        <f t="shared" si="56"/>
        <v>28.8125</v>
      </c>
      <c r="CE43" s="105">
        <f t="shared" si="56"/>
        <v>1.3117977528089888</v>
      </c>
      <c r="CF43" s="105">
        <f t="shared" ref="CF43:CN43" si="57">IFERROR(CF36/CF8,"")</f>
        <v>1.2131147540983607</v>
      </c>
      <c r="CG43" s="105">
        <f t="shared" si="57"/>
        <v>1.2561576354679802</v>
      </c>
      <c r="CH43" s="105">
        <f t="shared" si="57"/>
        <v>0.69545454545454544</v>
      </c>
      <c r="CI43" s="105">
        <f t="shared" si="57"/>
        <v>2.2882096069868996</v>
      </c>
      <c r="CJ43" s="105">
        <f t="shared" si="57"/>
        <v>6.4411764705882355</v>
      </c>
      <c r="CK43" s="105">
        <f t="shared" si="57"/>
        <v>7.25</v>
      </c>
      <c r="CL43" s="105" t="str">
        <f t="shared" si="57"/>
        <v/>
      </c>
      <c r="CM43" s="105">
        <f t="shared" si="57"/>
        <v>4.05</v>
      </c>
      <c r="CN43" s="105" t="str">
        <f t="shared" si="57"/>
        <v/>
      </c>
      <c r="CO43" s="105">
        <f t="shared" ref="CO43:DK43" si="58">IFERROR(CO36/CO8,"")</f>
        <v>0.21186440677966101</v>
      </c>
      <c r="CP43" s="105">
        <f t="shared" si="58"/>
        <v>0</v>
      </c>
      <c r="CQ43" s="105">
        <f t="shared" si="58"/>
        <v>2.390625</v>
      </c>
      <c r="CR43" s="105">
        <f t="shared" si="58"/>
        <v>0.9979123173277662</v>
      </c>
      <c r="CS43" s="105">
        <f t="shared" si="58"/>
        <v>0.38817330210772832</v>
      </c>
      <c r="CT43" s="105">
        <f t="shared" si="58"/>
        <v>0.67061143984220906</v>
      </c>
      <c r="CU43" s="105">
        <f t="shared" si="58"/>
        <v>2.8203125</v>
      </c>
      <c r="CV43" s="105">
        <f t="shared" si="58"/>
        <v>5.8680203045685282</v>
      </c>
      <c r="CW43" s="105">
        <f t="shared" si="58"/>
        <v>1.4496644295302012</v>
      </c>
      <c r="CX43" s="105">
        <f t="shared" si="58"/>
        <v>5.4489795918367347</v>
      </c>
      <c r="CY43" s="105">
        <f t="shared" si="58"/>
        <v>1.399548532731377</v>
      </c>
      <c r="CZ43" s="105">
        <f t="shared" si="58"/>
        <v>0.34477498093058734</v>
      </c>
      <c r="DA43" s="105">
        <f t="shared" si="58"/>
        <v>0.43262411347517732</v>
      </c>
      <c r="DB43" s="105">
        <f t="shared" si="58"/>
        <v>5.0943396226415096</v>
      </c>
      <c r="DC43" s="105">
        <f t="shared" si="58"/>
        <v>0.68181818181818177</v>
      </c>
      <c r="DD43" s="105">
        <f t="shared" si="58"/>
        <v>0.6506024096385542</v>
      </c>
      <c r="DE43" s="105" t="str">
        <f t="shared" si="58"/>
        <v/>
      </c>
      <c r="DF43" s="105" t="str">
        <f t="shared" si="58"/>
        <v/>
      </c>
      <c r="DG43" s="105">
        <f t="shared" si="58"/>
        <v>6.15</v>
      </c>
      <c r="DH43" s="105">
        <f t="shared" si="58"/>
        <v>6.15</v>
      </c>
      <c r="DI43" s="105">
        <f t="shared" si="58"/>
        <v>15.05</v>
      </c>
      <c r="DJ43" s="105">
        <f t="shared" si="58"/>
        <v>1.5069767441860464</v>
      </c>
      <c r="DK43" s="105" t="str">
        <f t="shared" si="58"/>
        <v/>
      </c>
      <c r="DL43" s="105" t="str">
        <f t="shared" ref="DL43:DM43" si="59">IFERROR(DL36/DL8,"")</f>
        <v/>
      </c>
      <c r="DM43" s="105" t="str">
        <f t="shared" si="59"/>
        <v/>
      </c>
      <c r="DN43" s="105">
        <f t="shared" ref="DN43:DO43" si="60">IFERROR(DN36/DN8,"")</f>
        <v>3.9314814814814816</v>
      </c>
      <c r="DO43" s="105">
        <f t="shared" si="60"/>
        <v>1.8382978723404255</v>
      </c>
      <c r="DP43" s="105" t="str">
        <f t="shared" ref="DP43:DQ43" si="61">IFERROR(DP36/DP8,"")</f>
        <v/>
      </c>
      <c r="DQ43" s="105" t="str">
        <f t="shared" si="61"/>
        <v/>
      </c>
      <c r="DR43" s="105">
        <f t="shared" ref="DR43:DS43" si="62">IFERROR(DR36/DR8,"")</f>
        <v>3.36231884057971</v>
      </c>
      <c r="DS43" s="105" t="str">
        <f t="shared" si="62"/>
        <v/>
      </c>
      <c r="DT43" s="105">
        <f t="shared" ref="DT43:DU43" si="63">IFERROR(DT36/DT8,"")</f>
        <v>5.2336448598130838</v>
      </c>
      <c r="DU43" s="105">
        <f t="shared" si="63"/>
        <v>5.4</v>
      </c>
      <c r="DV43" s="105" t="str">
        <f t="shared" ref="DV43:DW43" si="64">IFERROR(DV36/DV8,"")</f>
        <v/>
      </c>
      <c r="DW43" s="105" t="str">
        <f t="shared" si="64"/>
        <v/>
      </c>
      <c r="DX43" s="105">
        <f t="shared" ref="DX43" si="65">IFERROR(DX36/DX8,"")</f>
        <v>2.5499999999999998</v>
      </c>
      <c r="DY43" s="475">
        <v>2.5499999999999998</v>
      </c>
      <c r="DZ43" s="475">
        <v>2.5499999999999998</v>
      </c>
      <c r="EA43" s="64">
        <f t="shared" ca="1" si="49"/>
        <v>6.4324960753532183</v>
      </c>
    </row>
    <row r="44" spans="1:132" ht="15" x14ac:dyDescent="0.2">
      <c r="B44" s="74" t="s">
        <v>27</v>
      </c>
      <c r="C44" s="105">
        <f t="shared" ref="C44:H44" si="66">IFERROR(C37/C9,"")</f>
        <v>1.0893371757925072</v>
      </c>
      <c r="D44" s="105">
        <f t="shared" si="66"/>
        <v>0.45121951219512196</v>
      </c>
      <c r="E44" s="105">
        <f t="shared" si="66"/>
        <v>0.46940639269406392</v>
      </c>
      <c r="F44" s="105">
        <f t="shared" si="66"/>
        <v>0</v>
      </c>
      <c r="G44" s="105">
        <f t="shared" si="66"/>
        <v>0.35502958579881655</v>
      </c>
      <c r="H44" s="105">
        <f t="shared" si="66"/>
        <v>0</v>
      </c>
      <c r="I44" s="105">
        <f t="shared" ref="I44:N44" si="67">IFERROR(I37/I9,"")</f>
        <v>0</v>
      </c>
      <c r="J44" s="105">
        <f t="shared" si="67"/>
        <v>0.67256637168141598</v>
      </c>
      <c r="K44" s="105">
        <f t="shared" si="67"/>
        <v>0</v>
      </c>
      <c r="L44" s="105">
        <f t="shared" si="67"/>
        <v>0</v>
      </c>
      <c r="M44" s="105">
        <f t="shared" si="67"/>
        <v>0.17777777777777778</v>
      </c>
      <c r="N44" s="105">
        <f t="shared" si="67"/>
        <v>0.29347826086956524</v>
      </c>
      <c r="O44" s="105">
        <f t="shared" ref="O44:AF44" si="68">IFERROR(O37/O9,"")</f>
        <v>0.49090909090909091</v>
      </c>
      <c r="P44" s="105">
        <f t="shared" si="68"/>
        <v>0</v>
      </c>
      <c r="Q44" s="105">
        <f t="shared" si="68"/>
        <v>0</v>
      </c>
      <c r="R44" s="105">
        <f t="shared" si="68"/>
        <v>0.18018018018018017</v>
      </c>
      <c r="S44" s="105">
        <f t="shared" si="68"/>
        <v>4.1666666666666664E-2</v>
      </c>
      <c r="T44" s="105" t="str">
        <f t="shared" si="68"/>
        <v/>
      </c>
      <c r="U44" s="105">
        <f t="shared" si="68"/>
        <v>0</v>
      </c>
      <c r="V44" s="105">
        <f t="shared" si="68"/>
        <v>2.2370370370370369</v>
      </c>
      <c r="W44" s="105">
        <f t="shared" si="68"/>
        <v>0</v>
      </c>
      <c r="X44" s="105" t="str">
        <f t="shared" si="68"/>
        <v/>
      </c>
      <c r="Y44" s="105" t="str">
        <f t="shared" si="68"/>
        <v/>
      </c>
      <c r="Z44" s="105" t="str">
        <f t="shared" si="68"/>
        <v/>
      </c>
      <c r="AA44" s="105">
        <f t="shared" si="68"/>
        <v>0.38338658146964855</v>
      </c>
      <c r="AB44" s="105">
        <f t="shared" si="68"/>
        <v>0.32835820895522388</v>
      </c>
      <c r="AC44" s="105" t="str">
        <f t="shared" si="68"/>
        <v/>
      </c>
      <c r="AD44" s="105">
        <f t="shared" si="68"/>
        <v>1.8</v>
      </c>
      <c r="AE44" s="105">
        <f t="shared" si="68"/>
        <v>0</v>
      </c>
      <c r="AF44" s="105">
        <f t="shared" si="68"/>
        <v>1.3714285714285714</v>
      </c>
      <c r="AG44" s="105">
        <v>0</v>
      </c>
      <c r="AH44" s="105">
        <v>1.2197802197802199</v>
      </c>
      <c r="AI44" s="105">
        <v>1.0939597315436242</v>
      </c>
      <c r="AJ44" s="105">
        <v>0.19801980198019803</v>
      </c>
      <c r="AK44" s="105">
        <v>0.92800000000000005</v>
      </c>
      <c r="AL44" s="105">
        <v>1.0666666666666667</v>
      </c>
      <c r="AM44" s="105">
        <f t="shared" si="35"/>
        <v>0.75</v>
      </c>
      <c r="AN44" s="105">
        <f t="shared" si="35"/>
        <v>1.1923076923076923</v>
      </c>
      <c r="AO44" s="105">
        <f t="shared" si="35"/>
        <v>1.2436363636363637</v>
      </c>
      <c r="AP44" s="105" t="str">
        <f t="shared" si="35"/>
        <v/>
      </c>
      <c r="AQ44" s="105">
        <f t="shared" si="35"/>
        <v>2</v>
      </c>
      <c r="AR44" s="105">
        <f t="shared" si="35"/>
        <v>1.2333333333333334</v>
      </c>
      <c r="AS44" s="105" t="str">
        <f t="shared" ref="AS44:BD44" si="69">IFERROR(AS37/AS9,"")</f>
        <v/>
      </c>
      <c r="AT44" s="105" t="str">
        <f t="shared" si="69"/>
        <v/>
      </c>
      <c r="AU44" s="105" t="str">
        <f t="shared" si="69"/>
        <v/>
      </c>
      <c r="AV44" s="105">
        <f t="shared" si="69"/>
        <v>1.4222222222222223</v>
      </c>
      <c r="AW44" s="105">
        <f t="shared" si="69"/>
        <v>0</v>
      </c>
      <c r="AX44" s="105" t="str">
        <f t="shared" si="69"/>
        <v/>
      </c>
      <c r="AY44" s="105" t="str">
        <f t="shared" si="69"/>
        <v/>
      </c>
      <c r="AZ44" s="105">
        <f t="shared" si="69"/>
        <v>3.9333333333333331</v>
      </c>
      <c r="BA44" s="105">
        <f t="shared" si="69"/>
        <v>0.39705882352941174</v>
      </c>
      <c r="BB44" s="105" t="str">
        <f t="shared" si="69"/>
        <v/>
      </c>
      <c r="BC44" s="105">
        <f t="shared" si="69"/>
        <v>5.0333333333333332</v>
      </c>
      <c r="BD44" s="105">
        <f t="shared" si="69"/>
        <v>1.2142857142857142</v>
      </c>
      <c r="BE44" s="105" t="str">
        <f t="shared" ref="BE44:BJ44" si="70">IFERROR(BE37/BE9,"")</f>
        <v/>
      </c>
      <c r="BF44" s="105">
        <f t="shared" si="70"/>
        <v>3.7305699481865282E-2</v>
      </c>
      <c r="BG44" s="105">
        <f t="shared" si="70"/>
        <v>0</v>
      </c>
      <c r="BH44" s="105">
        <f t="shared" si="70"/>
        <v>0.13200000000000001</v>
      </c>
      <c r="BI44" s="105">
        <f t="shared" si="70"/>
        <v>0</v>
      </c>
      <c r="BJ44" s="105">
        <f t="shared" si="70"/>
        <v>0.43471659919028338</v>
      </c>
      <c r="BK44" s="105">
        <f t="shared" ref="BK44:BX44" si="71">IFERROR(BK37/BK9,"")</f>
        <v>0</v>
      </c>
      <c r="BL44" s="105">
        <f t="shared" si="71"/>
        <v>4.4444444444444446E-2</v>
      </c>
      <c r="BM44" s="105">
        <f t="shared" si="71"/>
        <v>0.97523584905660377</v>
      </c>
      <c r="BN44" s="105">
        <f t="shared" si="71"/>
        <v>0</v>
      </c>
      <c r="BO44" s="105">
        <f t="shared" si="71"/>
        <v>0.33333333333333331</v>
      </c>
      <c r="BP44" s="105">
        <f t="shared" si="71"/>
        <v>0.25</v>
      </c>
      <c r="BQ44" s="105" t="str">
        <f t="shared" si="71"/>
        <v/>
      </c>
      <c r="BR44" s="105">
        <f t="shared" si="71"/>
        <v>0</v>
      </c>
      <c r="BS44" s="105">
        <f t="shared" si="71"/>
        <v>0.25190839694656486</v>
      </c>
      <c r="BT44" s="105">
        <f t="shared" si="71"/>
        <v>0.1276595744680851</v>
      </c>
      <c r="BU44" s="105">
        <f t="shared" si="71"/>
        <v>0.18531228551818807</v>
      </c>
      <c r="BV44" s="105">
        <f t="shared" si="71"/>
        <v>0.2</v>
      </c>
      <c r="BW44" s="105">
        <f t="shared" si="71"/>
        <v>0.37209302325581395</v>
      </c>
      <c r="BX44" s="105">
        <f t="shared" si="71"/>
        <v>0.46153846153846156</v>
      </c>
      <c r="BY44" s="105">
        <f t="shared" ref="BY44:CE44" si="72">IFERROR(BY37/BY9,"")</f>
        <v>0.33333333333333331</v>
      </c>
      <c r="BZ44" s="105">
        <f t="shared" si="72"/>
        <v>0.21052631578947367</v>
      </c>
      <c r="CA44" s="105">
        <f t="shared" si="72"/>
        <v>0.44444444444444442</v>
      </c>
      <c r="CB44" s="105">
        <f t="shared" si="72"/>
        <v>0.89690721649484539</v>
      </c>
      <c r="CC44" s="105">
        <f t="shared" si="72"/>
        <v>0.16759776536312848</v>
      </c>
      <c r="CD44" s="105">
        <f t="shared" si="72"/>
        <v>0.65625</v>
      </c>
      <c r="CE44" s="105">
        <f t="shared" si="72"/>
        <v>4.9000000000000004</v>
      </c>
      <c r="CF44" s="105">
        <f t="shared" ref="CF44:CN44" si="73">IFERROR(CF37/CF9,"")</f>
        <v>1.2</v>
      </c>
      <c r="CG44" s="105">
        <f t="shared" si="73"/>
        <v>8.1</v>
      </c>
      <c r="CH44" s="105" t="str">
        <f t="shared" si="73"/>
        <v/>
      </c>
      <c r="CI44" s="105">
        <f t="shared" si="73"/>
        <v>1.8</v>
      </c>
      <c r="CJ44" s="105">
        <f t="shared" si="73"/>
        <v>0.19473684210526315</v>
      </c>
      <c r="CK44" s="105">
        <f t="shared" si="73"/>
        <v>0.94218415417558887</v>
      </c>
      <c r="CL44" s="105">
        <f t="shared" si="73"/>
        <v>0</v>
      </c>
      <c r="CM44" s="105">
        <f t="shared" si="73"/>
        <v>0</v>
      </c>
      <c r="CN44" s="105">
        <f t="shared" si="73"/>
        <v>0.52777777777777779</v>
      </c>
      <c r="CO44" s="105">
        <f t="shared" ref="CO44:DK44" si="74">IFERROR(CO37/CO9,"")</f>
        <v>0.17582417582417584</v>
      </c>
      <c r="CP44" s="105">
        <f t="shared" si="74"/>
        <v>0</v>
      </c>
      <c r="CQ44" s="105">
        <f t="shared" si="74"/>
        <v>0.38983050847457629</v>
      </c>
      <c r="CR44" s="105">
        <f t="shared" si="74"/>
        <v>12.25</v>
      </c>
      <c r="CS44" s="105">
        <f t="shared" si="74"/>
        <v>0.75</v>
      </c>
      <c r="CT44" s="105" t="str">
        <f t="shared" si="74"/>
        <v/>
      </c>
      <c r="CU44" s="105" t="str">
        <f t="shared" si="74"/>
        <v/>
      </c>
      <c r="CV44" s="105">
        <f t="shared" si="74"/>
        <v>2.7777777777777776E-2</v>
      </c>
      <c r="CW44" s="105">
        <f t="shared" si="74"/>
        <v>1.1833333333333333</v>
      </c>
      <c r="CX44" s="105">
        <f t="shared" si="74"/>
        <v>3.1578947368421053</v>
      </c>
      <c r="CY44" s="105">
        <f t="shared" si="74"/>
        <v>0.38297872340425532</v>
      </c>
      <c r="CZ44" s="105" t="str">
        <f t="shared" si="74"/>
        <v/>
      </c>
      <c r="DA44" s="105">
        <f t="shared" si="74"/>
        <v>0.77124183006535951</v>
      </c>
      <c r="DB44" s="105">
        <f t="shared" si="74"/>
        <v>1.588235294117647</v>
      </c>
      <c r="DC44" s="105">
        <f t="shared" si="74"/>
        <v>0</v>
      </c>
      <c r="DD44" s="105">
        <f t="shared" si="74"/>
        <v>3.3333333333333335</v>
      </c>
      <c r="DE44" s="105" t="str">
        <f t="shared" si="74"/>
        <v/>
      </c>
      <c r="DF44" s="105" t="str">
        <f t="shared" si="74"/>
        <v/>
      </c>
      <c r="DG44" s="105" t="str">
        <f t="shared" si="74"/>
        <v/>
      </c>
      <c r="DH44" s="105" t="str">
        <f t="shared" si="74"/>
        <v/>
      </c>
      <c r="DI44" s="105" t="str">
        <f t="shared" si="74"/>
        <v/>
      </c>
      <c r="DJ44" s="105" t="str">
        <f t="shared" si="74"/>
        <v/>
      </c>
      <c r="DK44" s="105">
        <f t="shared" si="74"/>
        <v>1.1499999999999999</v>
      </c>
      <c r="DL44" s="105" t="str">
        <f t="shared" ref="DL44:DM44" si="75">IFERROR(DL37/DL9,"")</f>
        <v/>
      </c>
      <c r="DM44" s="105" t="str">
        <f t="shared" si="75"/>
        <v/>
      </c>
      <c r="DN44" s="105">
        <f t="shared" ref="DN44:DO44" si="76">IFERROR(DN37/DN9,"")</f>
        <v>1.3333333333333333</v>
      </c>
      <c r="DO44" s="105" t="str">
        <f t="shared" si="76"/>
        <v/>
      </c>
      <c r="DP44" s="105">
        <f t="shared" ref="DP44:DQ44" si="77">IFERROR(DP37/DP9,"")</f>
        <v>1</v>
      </c>
      <c r="DQ44" s="105" t="str">
        <f t="shared" si="77"/>
        <v/>
      </c>
      <c r="DR44" s="105" t="str">
        <f t="shared" ref="DR44:DS44" si="78">IFERROR(DR37/DR9,"")</f>
        <v/>
      </c>
      <c r="DS44" s="105">
        <f t="shared" si="78"/>
        <v>1.875</v>
      </c>
      <c r="DT44" s="105" t="str">
        <f t="shared" ref="DT44:DU44" si="79">IFERROR(DT37/DT9,"")</f>
        <v/>
      </c>
      <c r="DU44" s="105" t="str">
        <f t="shared" si="79"/>
        <v/>
      </c>
      <c r="DV44" s="105" t="str">
        <f t="shared" ref="DV44:DW44" si="80">IFERROR(DV37/DV9,"")</f>
        <v/>
      </c>
      <c r="DW44" s="105">
        <f t="shared" si="80"/>
        <v>0</v>
      </c>
      <c r="DX44" s="105">
        <f t="shared" ref="DX44" si="81">IFERROR(DX37/DX9,"")</f>
        <v>1.0204081632653061</v>
      </c>
      <c r="DY44" s="475">
        <v>1.0204081632653061</v>
      </c>
      <c r="DZ44" s="475">
        <v>1.0204081632653061</v>
      </c>
      <c r="EA44" s="64">
        <f t="shared" ca="1" si="49"/>
        <v>3.075117370892019</v>
      </c>
    </row>
    <row r="45" spans="1:132" ht="15" x14ac:dyDescent="0.2">
      <c r="B45" s="74" t="s">
        <v>76</v>
      </c>
      <c r="C45" s="105">
        <f t="shared" ref="C45:H45" si="82">IFERROR(C38/C10,"")</f>
        <v>0.46285714285714286</v>
      </c>
      <c r="D45" s="105">
        <f t="shared" si="82"/>
        <v>0.10404624277456648</v>
      </c>
      <c r="E45" s="105">
        <f t="shared" si="82"/>
        <v>0</v>
      </c>
      <c r="F45" s="105">
        <f t="shared" si="82"/>
        <v>1.1111111111111112</v>
      </c>
      <c r="G45" s="105">
        <f t="shared" si="82"/>
        <v>1</v>
      </c>
      <c r="H45" s="105">
        <f t="shared" si="82"/>
        <v>0</v>
      </c>
      <c r="I45" s="105">
        <f t="shared" ref="I45:N45" si="83">IFERROR(I38/I10,"")</f>
        <v>5.25</v>
      </c>
      <c r="J45" s="105">
        <f t="shared" si="83"/>
        <v>0.660377358490566</v>
      </c>
      <c r="K45" s="105">
        <f t="shared" si="83"/>
        <v>0.6703078450844091</v>
      </c>
      <c r="L45" s="105">
        <f t="shared" si="83"/>
        <v>0.93103448275862066</v>
      </c>
      <c r="M45" s="105">
        <f t="shared" si="83"/>
        <v>1.1134020618556701</v>
      </c>
      <c r="N45" s="105">
        <f t="shared" si="83"/>
        <v>0.15396578538102643</v>
      </c>
      <c r="O45" s="105">
        <f t="shared" ref="O45:AF45" si="84">IFERROR(O38/O10,"")</f>
        <v>0.17204301075268819</v>
      </c>
      <c r="P45" s="105">
        <f t="shared" si="84"/>
        <v>0.15976331360946747</v>
      </c>
      <c r="Q45" s="105">
        <f t="shared" si="84"/>
        <v>1.8723404255319149</v>
      </c>
      <c r="R45" s="105">
        <f t="shared" si="84"/>
        <v>4.5483259633607075E-2</v>
      </c>
      <c r="S45" s="105">
        <f t="shared" si="84"/>
        <v>0.52148148148148143</v>
      </c>
      <c r="T45" s="105">
        <f t="shared" si="84"/>
        <v>0.57894736842105265</v>
      </c>
      <c r="U45" s="105">
        <f t="shared" si="84"/>
        <v>0.13803680981595093</v>
      </c>
      <c r="V45" s="105">
        <f t="shared" si="84"/>
        <v>1.0362473347547974</v>
      </c>
      <c r="W45" s="105">
        <f t="shared" si="84"/>
        <v>0.63285024154589375</v>
      </c>
      <c r="X45" s="105">
        <f t="shared" si="84"/>
        <v>1.0425531914893618</v>
      </c>
      <c r="Y45" s="105">
        <f t="shared" si="84"/>
        <v>0.16666666666666666</v>
      </c>
      <c r="Z45" s="105">
        <f t="shared" si="84"/>
        <v>0.82594936708860756</v>
      </c>
      <c r="AA45" s="105">
        <f t="shared" si="84"/>
        <v>1.3464566929133859</v>
      </c>
      <c r="AB45" s="105">
        <f t="shared" si="84"/>
        <v>0.36734693877551022</v>
      </c>
      <c r="AC45" s="105">
        <f t="shared" si="84"/>
        <v>0.61647727272727271</v>
      </c>
      <c r="AD45" s="105">
        <f t="shared" si="84"/>
        <v>0.35107679804957337</v>
      </c>
      <c r="AE45" s="105">
        <f t="shared" si="84"/>
        <v>0.61728395061728392</v>
      </c>
      <c r="AF45" s="105">
        <f t="shared" si="84"/>
        <v>0.49777777777777776</v>
      </c>
      <c r="AG45" s="105">
        <v>4.5</v>
      </c>
      <c r="AH45" s="105">
        <v>1.90625</v>
      </c>
      <c r="AI45" s="105">
        <v>1.0441988950276244</v>
      </c>
      <c r="AJ45" s="105">
        <v>0.78832116788321172</v>
      </c>
      <c r="AK45" s="105">
        <v>0.16949152542372881</v>
      </c>
      <c r="AL45" s="105">
        <v>0.27763496143958871</v>
      </c>
      <c r="AM45" s="105">
        <f t="shared" si="35"/>
        <v>1.5632183908045978</v>
      </c>
      <c r="AN45" s="105">
        <f t="shared" si="35"/>
        <v>0.20689655172413793</v>
      </c>
      <c r="AO45" s="105">
        <f t="shared" si="35"/>
        <v>7.6595744680851063E-2</v>
      </c>
      <c r="AP45" s="105">
        <f t="shared" si="35"/>
        <v>9.9815157116451017E-2</v>
      </c>
      <c r="AQ45" s="105">
        <f t="shared" si="35"/>
        <v>0.17258426966292134</v>
      </c>
      <c r="AR45" s="105">
        <f t="shared" si="35"/>
        <v>0</v>
      </c>
      <c r="AS45" s="105">
        <f t="shared" ref="AS45:BD45" si="85">IFERROR(AS38/AS10,"")</f>
        <v>0.25213675213675213</v>
      </c>
      <c r="AT45" s="105">
        <f t="shared" si="85"/>
        <v>0.10270270270270271</v>
      </c>
      <c r="AU45" s="105">
        <f t="shared" si="85"/>
        <v>0.43076923076923079</v>
      </c>
      <c r="AV45" s="105">
        <f t="shared" si="85"/>
        <v>1</v>
      </c>
      <c r="AW45" s="105">
        <f t="shared" si="85"/>
        <v>0</v>
      </c>
      <c r="AX45" s="105">
        <f t="shared" si="85"/>
        <v>0.2764505119453925</v>
      </c>
      <c r="AY45" s="105">
        <f t="shared" si="85"/>
        <v>0.18</v>
      </c>
      <c r="AZ45" s="105">
        <f t="shared" si="85"/>
        <v>0.49779735682819382</v>
      </c>
      <c r="BA45" s="105">
        <f t="shared" si="85"/>
        <v>4.4117647058823532E-2</v>
      </c>
      <c r="BB45" s="105" t="str">
        <f t="shared" si="85"/>
        <v/>
      </c>
      <c r="BC45" s="105">
        <f t="shared" si="85"/>
        <v>1.6071428571428572</v>
      </c>
      <c r="BD45" s="105">
        <f t="shared" si="85"/>
        <v>0</v>
      </c>
      <c r="BE45" s="105">
        <f t="shared" ref="BE45:BJ45" si="86">IFERROR(BE38/BE10,"")</f>
        <v>0</v>
      </c>
      <c r="BF45" s="105" t="str">
        <f t="shared" si="86"/>
        <v/>
      </c>
      <c r="BG45" s="105">
        <f t="shared" si="86"/>
        <v>2</v>
      </c>
      <c r="BH45" s="105">
        <f t="shared" si="86"/>
        <v>0.44171779141104295</v>
      </c>
      <c r="BI45" s="105" t="str">
        <f t="shared" si="86"/>
        <v/>
      </c>
      <c r="BJ45" s="105">
        <f t="shared" si="86"/>
        <v>0.49541284403669728</v>
      </c>
      <c r="BK45" s="105">
        <f t="shared" ref="BK45:BX45" si="87">IFERROR(BK38/BK10,"")</f>
        <v>0.49541284403669728</v>
      </c>
      <c r="BL45" s="105">
        <f t="shared" si="87"/>
        <v>1.3157894736842106</v>
      </c>
      <c r="BM45" s="105">
        <f t="shared" si="87"/>
        <v>2.152173913043478</v>
      </c>
      <c r="BN45" s="105" t="str">
        <f t="shared" si="87"/>
        <v/>
      </c>
      <c r="BO45" s="105" t="str">
        <f t="shared" si="87"/>
        <v/>
      </c>
      <c r="BP45" s="105">
        <f t="shared" si="87"/>
        <v>0.11764705882352941</v>
      </c>
      <c r="BQ45" s="105" t="str">
        <f t="shared" si="87"/>
        <v/>
      </c>
      <c r="BR45" s="105">
        <f t="shared" si="87"/>
        <v>0.70588235294117652</v>
      </c>
      <c r="BS45" s="105">
        <f t="shared" si="87"/>
        <v>2.5</v>
      </c>
      <c r="BT45" s="105">
        <f t="shared" si="87"/>
        <v>4.3611111111111107</v>
      </c>
      <c r="BU45" s="105" t="str">
        <f t="shared" si="87"/>
        <v/>
      </c>
      <c r="BV45" s="105">
        <f t="shared" si="87"/>
        <v>8</v>
      </c>
      <c r="BW45" s="105">
        <f t="shared" si="87"/>
        <v>2.1111111111111112</v>
      </c>
      <c r="BX45" s="105">
        <f t="shared" si="87"/>
        <v>4</v>
      </c>
      <c r="BY45" s="105">
        <f t="shared" ref="BY45:CE45" si="88">IFERROR(BY38/BY10,"")</f>
        <v>1</v>
      </c>
      <c r="BZ45" s="105" t="str">
        <f t="shared" si="88"/>
        <v/>
      </c>
      <c r="CA45" s="105">
        <f t="shared" si="88"/>
        <v>2</v>
      </c>
      <c r="CB45" s="105">
        <f t="shared" si="88"/>
        <v>0.92307692307692313</v>
      </c>
      <c r="CC45" s="105" t="str">
        <f t="shared" si="88"/>
        <v/>
      </c>
      <c r="CD45" s="105">
        <f t="shared" si="88"/>
        <v>1.3695652173913044</v>
      </c>
      <c r="CE45" s="105">
        <f t="shared" si="88"/>
        <v>8.1</v>
      </c>
      <c r="CF45" s="105">
        <f t="shared" ref="CF45:CN45" si="89">IFERROR(CF38/CF10,"")</f>
        <v>3.875</v>
      </c>
      <c r="CG45" s="105">
        <f t="shared" si="89"/>
        <v>0.5</v>
      </c>
      <c r="CH45" s="105">
        <f t="shared" si="89"/>
        <v>10.666666666666666</v>
      </c>
      <c r="CI45" s="105">
        <f t="shared" si="89"/>
        <v>3.9036144578313254</v>
      </c>
      <c r="CJ45" s="105">
        <f t="shared" si="89"/>
        <v>3.5555555555555554</v>
      </c>
      <c r="CK45" s="105">
        <f t="shared" si="89"/>
        <v>2.25</v>
      </c>
      <c r="CL45" s="105" t="str">
        <f t="shared" si="89"/>
        <v/>
      </c>
      <c r="CM45" s="105" t="str">
        <f t="shared" si="89"/>
        <v/>
      </c>
      <c r="CN45" s="105">
        <f t="shared" si="89"/>
        <v>2.0217391304347827</v>
      </c>
      <c r="CO45" s="105" t="str">
        <f t="shared" ref="CO45:DK45" si="90">IFERROR(CO38/CO10,"")</f>
        <v/>
      </c>
      <c r="CP45" s="105">
        <f t="shared" si="90"/>
        <v>1.5757575757575757</v>
      </c>
      <c r="CQ45" s="105">
        <f t="shared" si="90"/>
        <v>10.9</v>
      </c>
      <c r="CR45" s="105">
        <f t="shared" si="90"/>
        <v>1.125</v>
      </c>
      <c r="CS45" s="105">
        <f t="shared" si="90"/>
        <v>0</v>
      </c>
      <c r="CT45" s="105">
        <f t="shared" si="90"/>
        <v>0.2</v>
      </c>
      <c r="CU45" s="105">
        <f t="shared" si="90"/>
        <v>0.75</v>
      </c>
      <c r="CV45" s="105">
        <f t="shared" si="90"/>
        <v>0.27586206896551724</v>
      </c>
      <c r="CW45" s="105">
        <f t="shared" si="90"/>
        <v>0.5</v>
      </c>
      <c r="CX45" s="105">
        <f t="shared" si="90"/>
        <v>0</v>
      </c>
      <c r="CY45" s="105">
        <f t="shared" si="90"/>
        <v>2.5</v>
      </c>
      <c r="CZ45" s="105">
        <f t="shared" si="90"/>
        <v>0.5</v>
      </c>
      <c r="DA45" s="105" t="str">
        <f t="shared" si="90"/>
        <v/>
      </c>
      <c r="DB45" s="105">
        <f t="shared" si="90"/>
        <v>0.52941176470588236</v>
      </c>
      <c r="DC45" s="105">
        <f t="shared" si="90"/>
        <v>0.90909090909090906</v>
      </c>
      <c r="DD45" s="105">
        <f t="shared" si="90"/>
        <v>1.1489361702127661</v>
      </c>
      <c r="DE45" s="105" t="str">
        <f t="shared" si="90"/>
        <v/>
      </c>
      <c r="DF45" s="105">
        <f t="shared" si="90"/>
        <v>1.5365853658536586</v>
      </c>
      <c r="DG45" s="105">
        <f t="shared" si="90"/>
        <v>0.37113402061855671</v>
      </c>
      <c r="DH45" s="105">
        <f t="shared" si="90"/>
        <v>0.37113402061855671</v>
      </c>
      <c r="DI45" s="105">
        <f t="shared" si="90"/>
        <v>0</v>
      </c>
      <c r="DJ45" s="105">
        <f t="shared" si="90"/>
        <v>1.5</v>
      </c>
      <c r="DK45" s="105" t="str">
        <f t="shared" si="90"/>
        <v/>
      </c>
      <c r="DL45" s="105">
        <f t="shared" ref="DL45:DM45" si="91">IFERROR(DL38/DL10,"")</f>
        <v>3.3333333333333335</v>
      </c>
      <c r="DM45" s="105">
        <f t="shared" si="91"/>
        <v>0</v>
      </c>
      <c r="DN45" s="105">
        <f t="shared" ref="DN45:DO45" si="92">IFERROR(DN38/DN10,"")</f>
        <v>0.68354430379746833</v>
      </c>
      <c r="DO45" s="105">
        <f t="shared" si="92"/>
        <v>11</v>
      </c>
      <c r="DP45" s="105">
        <f t="shared" ref="DP45:DQ45" si="93">IFERROR(DP38/DP10,"")</f>
        <v>0</v>
      </c>
      <c r="DQ45" s="105">
        <f t="shared" si="93"/>
        <v>0.69230769230769229</v>
      </c>
      <c r="DR45" s="105">
        <f t="shared" ref="DR45:DS45" si="94">IFERROR(DR38/DR10,"")</f>
        <v>1.3333333333333333</v>
      </c>
      <c r="DS45" s="105">
        <f t="shared" si="94"/>
        <v>0</v>
      </c>
      <c r="DT45" s="105" t="str">
        <f t="shared" ref="DT45:DU45" si="95">IFERROR(DT38/DT10,"")</f>
        <v/>
      </c>
      <c r="DU45" s="105" t="str">
        <f t="shared" si="95"/>
        <v/>
      </c>
      <c r="DV45" s="105">
        <f t="shared" ref="DV45:DW45" si="96">IFERROR(DV38/DV10,"")</f>
        <v>0</v>
      </c>
      <c r="DW45" s="105">
        <f t="shared" si="96"/>
        <v>0.5</v>
      </c>
      <c r="DX45" s="105" t="str">
        <f t="shared" ref="DX45" si="97">IFERROR(DX38/DX10,"")</f>
        <v/>
      </c>
      <c r="DY45" s="475" t="s">
        <v>119</v>
      </c>
      <c r="DZ45" s="475" t="s">
        <v>119</v>
      </c>
      <c r="EA45" s="64">
        <f t="shared" ca="1" si="49"/>
        <v>1.8842105263157896</v>
      </c>
    </row>
    <row r="46" spans="1:132" ht="15" x14ac:dyDescent="0.2">
      <c r="B46" s="67" t="s">
        <v>77</v>
      </c>
      <c r="C46" s="105">
        <f t="shared" ref="C46:H46" si="98">IFERROR(C39/C11,"")</f>
        <v>0.57264929495093897</v>
      </c>
      <c r="D46" s="105">
        <f t="shared" si="98"/>
        <v>0.33241314651804782</v>
      </c>
      <c r="E46" s="105">
        <f t="shared" si="98"/>
        <v>0.34894215554122954</v>
      </c>
      <c r="F46" s="105">
        <f t="shared" si="98"/>
        <v>0.37053250795170833</v>
      </c>
      <c r="G46" s="105">
        <f t="shared" si="98"/>
        <v>0.33986723446893785</v>
      </c>
      <c r="H46" s="105">
        <f t="shared" si="98"/>
        <v>0.37764623955431753</v>
      </c>
      <c r="I46" s="105">
        <f t="shared" ref="I46:N46" si="99">IFERROR(I39/I11,"")</f>
        <v>0.44385257702274689</v>
      </c>
      <c r="J46" s="105">
        <f t="shared" si="99"/>
        <v>0.29868213758783668</v>
      </c>
      <c r="K46" s="105">
        <f t="shared" si="99"/>
        <v>0.51100635548634199</v>
      </c>
      <c r="L46" s="105">
        <f t="shared" si="99"/>
        <v>0.29996016058349423</v>
      </c>
      <c r="M46" s="105">
        <f t="shared" si="99"/>
        <v>0.30505444498618561</v>
      </c>
      <c r="N46" s="105">
        <f t="shared" si="99"/>
        <v>0.41717029555426771</v>
      </c>
      <c r="O46" s="105">
        <f t="shared" ref="O46:AF46" si="100">IFERROR(O39/O11,"")</f>
        <v>0.53988080659645687</v>
      </c>
      <c r="P46" s="105">
        <f t="shared" si="100"/>
        <v>0.45847333820306796</v>
      </c>
      <c r="Q46" s="105">
        <f t="shared" si="100"/>
        <v>0.50792146755609457</v>
      </c>
      <c r="R46" s="105">
        <f t="shared" si="100"/>
        <v>0.34949043002734276</v>
      </c>
      <c r="S46" s="105">
        <f t="shared" si="100"/>
        <v>0.26819807129699857</v>
      </c>
      <c r="T46" s="105">
        <f t="shared" si="100"/>
        <v>0.21666195190947665</v>
      </c>
      <c r="U46" s="105">
        <f t="shared" si="100"/>
        <v>0.22792264636443219</v>
      </c>
      <c r="V46" s="105">
        <f t="shared" si="100"/>
        <v>0.34668202981705309</v>
      </c>
      <c r="W46" s="105">
        <f t="shared" si="100"/>
        <v>0.40406596023336111</v>
      </c>
      <c r="X46" s="105">
        <f t="shared" si="100"/>
        <v>0.31804573699967292</v>
      </c>
      <c r="Y46" s="105">
        <f t="shared" si="100"/>
        <v>0.22535506159053634</v>
      </c>
      <c r="Z46" s="105">
        <f t="shared" si="100"/>
        <v>0.24806058792385074</v>
      </c>
      <c r="AA46" s="105">
        <f t="shared" si="100"/>
        <v>0.34589680293816605</v>
      </c>
      <c r="AB46" s="105">
        <f t="shared" si="100"/>
        <v>0.27180216031836268</v>
      </c>
      <c r="AC46" s="105">
        <f t="shared" si="100"/>
        <v>0.48891393227801655</v>
      </c>
      <c r="AD46" s="105">
        <f t="shared" si="100"/>
        <v>0.2665425544140293</v>
      </c>
      <c r="AE46" s="105">
        <f t="shared" si="100"/>
        <v>0.37345335313041328</v>
      </c>
      <c r="AF46" s="105">
        <f t="shared" si="100"/>
        <v>0.34515258750569355</v>
      </c>
      <c r="AG46" s="105">
        <v>0.29560644242357842</v>
      </c>
      <c r="AH46" s="105">
        <v>0.35848624728188305</v>
      </c>
      <c r="AI46" s="105">
        <v>0.40309676634319958</v>
      </c>
      <c r="AJ46" s="105">
        <v>0.37038028206706453</v>
      </c>
      <c r="AK46" s="105">
        <v>0.22785246466735609</v>
      </c>
      <c r="AL46" s="105">
        <v>0.38140180052764705</v>
      </c>
      <c r="AM46" s="105">
        <f t="shared" si="35"/>
        <v>0.40553288462557635</v>
      </c>
      <c r="AN46" s="105">
        <f t="shared" si="35"/>
        <v>0.30563324011186577</v>
      </c>
      <c r="AO46" s="105">
        <f t="shared" si="35"/>
        <v>0.3381198449766471</v>
      </c>
      <c r="AP46" s="105">
        <f t="shared" si="35"/>
        <v>0.34848155845767287</v>
      </c>
      <c r="AQ46" s="105">
        <f t="shared" si="35"/>
        <v>0.34122716189585489</v>
      </c>
      <c r="AR46" s="105">
        <f t="shared" si="35"/>
        <v>0.36254472887420863</v>
      </c>
      <c r="AS46" s="105">
        <f t="shared" ref="AS46:BD46" si="101">IFERROR(AS39/AS11,"")</f>
        <v>0.36995009505703425</v>
      </c>
      <c r="AT46" s="105">
        <f t="shared" si="101"/>
        <v>0.51542244076888688</v>
      </c>
      <c r="AU46" s="105">
        <f t="shared" si="101"/>
        <v>0.39554815386490111</v>
      </c>
      <c r="AV46" s="105">
        <f t="shared" si="101"/>
        <v>0.4475690706853247</v>
      </c>
      <c r="AW46" s="105">
        <f t="shared" si="101"/>
        <v>0.43098808150711265</v>
      </c>
      <c r="AX46" s="105">
        <f t="shared" si="101"/>
        <v>0.3067783851012994</v>
      </c>
      <c r="AY46" s="105">
        <f t="shared" si="101"/>
        <v>0.40099674972914412</v>
      </c>
      <c r="AZ46" s="105">
        <f t="shared" si="101"/>
        <v>0.36674777613785953</v>
      </c>
      <c r="BA46" s="105">
        <f t="shared" si="101"/>
        <v>0.34288433431902382</v>
      </c>
      <c r="BB46" s="105">
        <f t="shared" si="101"/>
        <v>0.57792282809611828</v>
      </c>
      <c r="BC46" s="105">
        <f t="shared" si="101"/>
        <v>0.65585470991449368</v>
      </c>
      <c r="BD46" s="105">
        <f t="shared" si="101"/>
        <v>0.44858007057637372</v>
      </c>
      <c r="BE46" s="105">
        <f t="shared" ref="BE46:BJ46" si="102">IFERROR(BE39/BE11,"")</f>
        <v>0.2859690613732408</v>
      </c>
      <c r="BF46" s="105">
        <f t="shared" si="102"/>
        <v>0.5823227357150661</v>
      </c>
      <c r="BG46" s="105">
        <f t="shared" si="102"/>
        <v>0.52443274219778513</v>
      </c>
      <c r="BH46" s="105">
        <f t="shared" si="102"/>
        <v>0.28629424209503118</v>
      </c>
      <c r="BI46" s="105">
        <f t="shared" si="102"/>
        <v>0.27349455285526159</v>
      </c>
      <c r="BJ46" s="105">
        <f t="shared" si="102"/>
        <v>1.2189887778673847</v>
      </c>
      <c r="BK46" s="105">
        <f t="shared" ref="BK46:BX46" si="103">IFERROR(BK39/BK11,"")</f>
        <v>10.046668921203922</v>
      </c>
      <c r="BL46" s="105">
        <f t="shared" si="103"/>
        <v>11.354087452471482</v>
      </c>
      <c r="BM46" s="105">
        <f t="shared" si="103"/>
        <v>1.8006024096385542</v>
      </c>
      <c r="BN46" s="105">
        <f t="shared" si="103"/>
        <v>0.69419110425143815</v>
      </c>
      <c r="BO46" s="105">
        <f t="shared" si="103"/>
        <v>0.90643762508338888</v>
      </c>
      <c r="BP46" s="105">
        <f t="shared" si="103"/>
        <v>0.43338737630681501</v>
      </c>
      <c r="BQ46" s="105">
        <f t="shared" si="103"/>
        <v>0.93250568281168034</v>
      </c>
      <c r="BR46" s="105">
        <f t="shared" si="103"/>
        <v>1.1081783903263556</v>
      </c>
      <c r="BS46" s="105">
        <f t="shared" si="103"/>
        <v>0.98646372277704253</v>
      </c>
      <c r="BT46" s="105">
        <f t="shared" si="103"/>
        <v>1.2009181744531461</v>
      </c>
      <c r="BU46" s="105">
        <f t="shared" si="103"/>
        <v>1.020417609545361</v>
      </c>
      <c r="BV46" s="105">
        <f t="shared" si="103"/>
        <v>0.64149739444858023</v>
      </c>
      <c r="BW46" s="105">
        <f t="shared" si="103"/>
        <v>0.59459554184774988</v>
      </c>
      <c r="BX46" s="105">
        <f t="shared" si="103"/>
        <v>1.3064419024683924</v>
      </c>
      <c r="BY46" s="105">
        <f t="shared" ref="BY46:CE46" si="104">IFERROR(BY39/BY11,"")</f>
        <v>1.1879240627784251</v>
      </c>
      <c r="BZ46" s="105">
        <f t="shared" si="104"/>
        <v>2.6166370633510954</v>
      </c>
      <c r="CA46" s="105">
        <f t="shared" si="104"/>
        <v>1.0428616057482036</v>
      </c>
      <c r="CB46" s="105">
        <f t="shared" si="104"/>
        <v>0.65009612743751721</v>
      </c>
      <c r="CC46" s="105">
        <f t="shared" si="104"/>
        <v>0.73608768971332206</v>
      </c>
      <c r="CD46" s="105">
        <f t="shared" si="104"/>
        <v>0.99220025394522038</v>
      </c>
      <c r="CE46" s="105">
        <f t="shared" si="104"/>
        <v>1.4532236248872858</v>
      </c>
      <c r="CF46" s="105">
        <f t="shared" ref="CF46:CN46" si="105">IFERROR(CF39/CF11,"")</f>
        <v>1.5520631311442521</v>
      </c>
      <c r="CG46" s="105">
        <f t="shared" si="105"/>
        <v>0.74408350580401328</v>
      </c>
      <c r="CH46" s="105">
        <f t="shared" si="105"/>
        <v>0.7620623104494072</v>
      </c>
      <c r="CI46" s="105">
        <f t="shared" si="105"/>
        <v>0.88163645482553554</v>
      </c>
      <c r="CJ46" s="105">
        <f t="shared" si="105"/>
        <v>0.64152722130567996</v>
      </c>
      <c r="CK46" s="105">
        <f t="shared" si="105"/>
        <v>0.75345924654075347</v>
      </c>
      <c r="CL46" s="105">
        <f t="shared" si="105"/>
        <v>1.1564205165514732</v>
      </c>
      <c r="CM46" s="105">
        <f t="shared" si="105"/>
        <v>0.5022150485937017</v>
      </c>
      <c r="CN46" s="105">
        <f t="shared" si="105"/>
        <v>0.43846183664767219</v>
      </c>
      <c r="CO46" s="105">
        <f t="shared" ref="CO46:DK46" si="106">IFERROR(CO39/CO11,"")</f>
        <v>0.50779829681370203</v>
      </c>
      <c r="CP46" s="105">
        <f t="shared" si="106"/>
        <v>0.72973797627674586</v>
      </c>
      <c r="CQ46" s="105">
        <f t="shared" si="106"/>
        <v>0.39399253939090251</v>
      </c>
      <c r="CR46" s="105">
        <f t="shared" si="106"/>
        <v>0.51201962929805367</v>
      </c>
      <c r="CS46" s="105">
        <f t="shared" si="106"/>
        <v>0.526306754784997</v>
      </c>
      <c r="CT46" s="105">
        <f t="shared" si="106"/>
        <v>0.44379909282000224</v>
      </c>
      <c r="CU46" s="105">
        <f t="shared" si="106"/>
        <v>0.66866513842355846</v>
      </c>
      <c r="CV46" s="105">
        <f t="shared" si="106"/>
        <v>0.52022320159226609</v>
      </c>
      <c r="CW46" s="105">
        <f t="shared" si="106"/>
        <v>0.55434362647487145</v>
      </c>
      <c r="CX46" s="105">
        <f t="shared" si="106"/>
        <v>0.39919699029433153</v>
      </c>
      <c r="CY46" s="105">
        <f t="shared" si="106"/>
        <v>0.48653138417501535</v>
      </c>
      <c r="CZ46" s="105">
        <f t="shared" si="106"/>
        <v>0.64106456509802656</v>
      </c>
      <c r="DA46" s="105">
        <f t="shared" si="106"/>
        <v>1.922858982614295</v>
      </c>
      <c r="DB46" s="105">
        <f t="shared" si="106"/>
        <v>0.87852112676056338</v>
      </c>
      <c r="DC46" s="105">
        <f t="shared" si="106"/>
        <v>1.0514772910075607</v>
      </c>
      <c r="DD46" s="105">
        <f t="shared" si="106"/>
        <v>0.72360372099757486</v>
      </c>
      <c r="DE46" s="105">
        <f t="shared" si="106"/>
        <v>0.78308080808080804</v>
      </c>
      <c r="DF46" s="105">
        <f t="shared" si="106"/>
        <v>0.54331759726517992</v>
      </c>
      <c r="DG46" s="105">
        <f t="shared" si="106"/>
        <v>0.73497919556171987</v>
      </c>
      <c r="DH46" s="105">
        <f t="shared" si="106"/>
        <v>0.75324675324675328</v>
      </c>
      <c r="DI46" s="105">
        <f t="shared" si="106"/>
        <v>0.90004645401052963</v>
      </c>
      <c r="DJ46" s="105">
        <f t="shared" si="106"/>
        <v>0.74860411276045213</v>
      </c>
      <c r="DK46" s="105">
        <f t="shared" si="106"/>
        <v>0.92213254907325082</v>
      </c>
      <c r="DL46" s="105">
        <f t="shared" ref="DL46:DM46" si="107">IFERROR(DL39/DL11,"")</f>
        <v>0.68008905236666339</v>
      </c>
      <c r="DM46" s="105">
        <f t="shared" si="107"/>
        <v>1.0567405259888176</v>
      </c>
      <c r="DN46" s="105">
        <f t="shared" ref="DN46:DO46" si="108">IFERROR(DN39/DN11,"")</f>
        <v>0.87522044388247433</v>
      </c>
      <c r="DO46" s="105">
        <f t="shared" si="108"/>
        <v>0.89732914652647922</v>
      </c>
      <c r="DP46" s="105">
        <f t="shared" ref="DP46:DQ46" si="109">IFERROR(DP39/DP11,"")</f>
        <v>2.9449838187702264</v>
      </c>
      <c r="DQ46" s="105">
        <f t="shared" si="109"/>
        <v>0.95382581961325175</v>
      </c>
      <c r="DR46" s="105">
        <f t="shared" ref="DR46:DS46" si="110">IFERROR(DR39/DR11,"")</f>
        <v>7.9402956785443521</v>
      </c>
      <c r="DS46" s="105">
        <f t="shared" si="110"/>
        <v>9.6803555010726328</v>
      </c>
      <c r="DT46" s="105">
        <f t="shared" ref="DT46:DU46" si="111">IFERROR(DT39/DT11,"")</f>
        <v>9.1902189365936877</v>
      </c>
      <c r="DU46" s="105">
        <f t="shared" si="111"/>
        <v>6.8872933711804976</v>
      </c>
      <c r="DV46" s="105">
        <f t="shared" ref="DV46:DW46" si="112">IFERROR(DV39/DV11,"")</f>
        <v>7.1579211649510421</v>
      </c>
      <c r="DW46" s="105">
        <f t="shared" si="112"/>
        <v>4.4557730426164524</v>
      </c>
      <c r="DX46" s="105">
        <f t="shared" ref="DX46" si="113">IFERROR(DX39/DX11,"")</f>
        <v>11.616775802931087</v>
      </c>
      <c r="DY46" s="475">
        <v>11.616775802931087</v>
      </c>
      <c r="DZ46" s="475">
        <v>11.616775802931087</v>
      </c>
      <c r="EA46" s="64">
        <f t="shared" ca="1" si="49"/>
        <v>3.4981948090098456</v>
      </c>
    </row>
    <row r="47" spans="1:132" ht="15" x14ac:dyDescent="0.2">
      <c r="B47" s="118" t="s">
        <v>25</v>
      </c>
      <c r="C47" s="64">
        <f t="shared" ref="C47:H47" si="114">IFERROR(C40/C12,"")</f>
        <v>0.60622732623789732</v>
      </c>
      <c r="D47" s="64">
        <f t="shared" si="114"/>
        <v>0.35950058836434712</v>
      </c>
      <c r="E47" s="64">
        <f t="shared" si="114"/>
        <v>0.3769180767033703</v>
      </c>
      <c r="F47" s="64">
        <f t="shared" si="114"/>
        <v>0.3943551442333712</v>
      </c>
      <c r="G47" s="64">
        <f t="shared" si="114"/>
        <v>0.35575272586611223</v>
      </c>
      <c r="H47" s="64">
        <f t="shared" si="114"/>
        <v>0.3487799062077736</v>
      </c>
      <c r="I47" s="64">
        <f t="shared" ref="I47:N47" si="115">IFERROR(I40/I12,"")</f>
        <v>0.42099260172626385</v>
      </c>
      <c r="J47" s="64">
        <f t="shared" si="115"/>
        <v>0.36276264088988913</v>
      </c>
      <c r="K47" s="64">
        <f t="shared" si="115"/>
        <v>0.49246065485589352</v>
      </c>
      <c r="L47" s="64">
        <f t="shared" si="115"/>
        <v>0.30776177360364837</v>
      </c>
      <c r="M47" s="64">
        <f t="shared" si="115"/>
        <v>0.33735006052602617</v>
      </c>
      <c r="N47" s="64">
        <f t="shared" si="115"/>
        <v>0.36804611348359795</v>
      </c>
      <c r="O47" s="64">
        <f t="shared" ref="O47:AF47" si="116">IFERROR(O40/O12,"")</f>
        <v>0.49707638716098534</v>
      </c>
      <c r="P47" s="64">
        <f t="shared" si="116"/>
        <v>0.39026342975206613</v>
      </c>
      <c r="Q47" s="64">
        <f t="shared" si="116"/>
        <v>0.50017891221374045</v>
      </c>
      <c r="R47" s="64">
        <f t="shared" si="116"/>
        <v>0.29209348116546729</v>
      </c>
      <c r="S47" s="64">
        <f t="shared" si="116"/>
        <v>0.30322411790685883</v>
      </c>
      <c r="T47" s="64">
        <f t="shared" si="116"/>
        <v>0.24988651838402179</v>
      </c>
      <c r="U47" s="64">
        <f t="shared" si="116"/>
        <v>0.22398371342559503</v>
      </c>
      <c r="V47" s="64">
        <f t="shared" si="116"/>
        <v>0.42500145515220894</v>
      </c>
      <c r="W47" s="64">
        <f t="shared" si="116"/>
        <v>0.41424377970366227</v>
      </c>
      <c r="X47" s="64">
        <f t="shared" si="116"/>
        <v>0.42171132645454901</v>
      </c>
      <c r="Y47" s="64">
        <f t="shared" si="116"/>
        <v>0.24230673004753564</v>
      </c>
      <c r="Z47" s="64">
        <f t="shared" si="116"/>
        <v>0.31457208943716269</v>
      </c>
      <c r="AA47" s="64">
        <f t="shared" si="116"/>
        <v>0.47036839295248267</v>
      </c>
      <c r="AB47" s="64">
        <f t="shared" si="116"/>
        <v>0.31265981682086569</v>
      </c>
      <c r="AC47" s="64">
        <f t="shared" si="116"/>
        <v>0.53266403876159973</v>
      </c>
      <c r="AD47" s="64">
        <f t="shared" si="116"/>
        <v>0.31894558068945583</v>
      </c>
      <c r="AE47" s="64">
        <f t="shared" si="116"/>
        <v>0.37173545002914155</v>
      </c>
      <c r="AF47" s="64">
        <f t="shared" si="116"/>
        <v>0.39234047325333632</v>
      </c>
      <c r="AG47" s="64">
        <v>0.36540323851991985</v>
      </c>
      <c r="AH47" s="64">
        <v>0.55042660882140271</v>
      </c>
      <c r="AI47" s="64">
        <v>0.47206620607386052</v>
      </c>
      <c r="AJ47" s="64">
        <v>0.42264041561684762</v>
      </c>
      <c r="AK47" s="64">
        <v>0.24685726409589986</v>
      </c>
      <c r="AL47" s="64">
        <v>0.41555845467553237</v>
      </c>
      <c r="AM47" s="64">
        <f t="shared" si="35"/>
        <v>0.45480604743631237</v>
      </c>
      <c r="AN47" s="64">
        <f t="shared" si="35"/>
        <v>0.32930144060886113</v>
      </c>
      <c r="AO47" s="64">
        <f t="shared" si="35"/>
        <v>0.40526860267494275</v>
      </c>
      <c r="AP47" s="64">
        <f t="shared" si="35"/>
        <v>0.41091389016079943</v>
      </c>
      <c r="AQ47" s="64">
        <f t="shared" si="35"/>
        <v>0.40678228953966244</v>
      </c>
      <c r="AR47" s="64">
        <f t="shared" si="35"/>
        <v>0.38994689871834082</v>
      </c>
      <c r="AS47" s="64">
        <f t="shared" ref="AS47:BD47" si="117">IFERROR(AS40/AS12,"")</f>
        <v>0.48270721526535482</v>
      </c>
      <c r="AT47" s="64">
        <f t="shared" si="117"/>
        <v>0.59820643573061372</v>
      </c>
      <c r="AU47" s="64">
        <f t="shared" si="117"/>
        <v>0.54294394756605446</v>
      </c>
      <c r="AV47" s="64">
        <f t="shared" si="117"/>
        <v>0.56691234239964083</v>
      </c>
      <c r="AW47" s="64">
        <f t="shared" si="117"/>
        <v>0.44420182257547969</v>
      </c>
      <c r="AX47" s="64">
        <f t="shared" si="117"/>
        <v>0.40868407032498666</v>
      </c>
      <c r="AY47" s="64">
        <f t="shared" si="117"/>
        <v>0.61409334744371058</v>
      </c>
      <c r="AZ47" s="64">
        <f t="shared" si="117"/>
        <v>0.57378300986318809</v>
      </c>
      <c r="BA47" s="64">
        <f t="shared" si="117"/>
        <v>0.48265166649143099</v>
      </c>
      <c r="BB47" s="64">
        <f t="shared" si="117"/>
        <v>0.65108417841536814</v>
      </c>
      <c r="BC47" s="64">
        <f t="shared" si="117"/>
        <v>0.85809360240446542</v>
      </c>
      <c r="BD47" s="64">
        <f t="shared" si="117"/>
        <v>0.72137721238938057</v>
      </c>
      <c r="BE47" s="64">
        <f t="shared" ref="BE47:BJ47" si="118">IFERROR(BE40/BE12,"")</f>
        <v>0.29211101117820892</v>
      </c>
      <c r="BF47" s="64">
        <f t="shared" si="118"/>
        <v>0.73478893740902473</v>
      </c>
      <c r="BG47" s="64">
        <f t="shared" si="118"/>
        <v>0.52900232018561488</v>
      </c>
      <c r="BH47" s="64">
        <f t="shared" si="118"/>
        <v>0.38292904103377917</v>
      </c>
      <c r="BI47" s="64">
        <f t="shared" si="118"/>
        <v>0.31770249046443794</v>
      </c>
      <c r="BJ47" s="64">
        <f t="shared" si="118"/>
        <v>1.0282364514218605</v>
      </c>
      <c r="BK47" s="64">
        <f t="shared" ref="BK47:BX47" si="119">IFERROR(BK40/BK12,"")</f>
        <v>4.3693563248650786</v>
      </c>
      <c r="BL47" s="64">
        <f t="shared" si="119"/>
        <v>4.3785649954968475</v>
      </c>
      <c r="BM47" s="64">
        <f t="shared" si="119"/>
        <v>1.6074914270640992</v>
      </c>
      <c r="BN47" s="64">
        <f t="shared" si="119"/>
        <v>0.76209142443613553</v>
      </c>
      <c r="BO47" s="64">
        <f t="shared" si="119"/>
        <v>0.81087027760872621</v>
      </c>
      <c r="BP47" s="64">
        <f t="shared" si="119"/>
        <v>0.40270405154031125</v>
      </c>
      <c r="BQ47" s="64">
        <f t="shared" si="119"/>
        <v>0.85495220070849709</v>
      </c>
      <c r="BR47" s="64">
        <f t="shared" si="119"/>
        <v>0.93114219747385574</v>
      </c>
      <c r="BS47" s="64">
        <f t="shared" si="119"/>
        <v>0.7887334593572779</v>
      </c>
      <c r="BT47" s="64">
        <f t="shared" si="119"/>
        <v>1.0927583743117724</v>
      </c>
      <c r="BU47" s="64">
        <f t="shared" si="119"/>
        <v>0.75117780492060726</v>
      </c>
      <c r="BV47" s="64">
        <f t="shared" si="119"/>
        <v>0.66230729600126814</v>
      </c>
      <c r="BW47" s="64">
        <f t="shared" si="119"/>
        <v>0.6072097247450049</v>
      </c>
      <c r="BX47" s="64">
        <f t="shared" si="119"/>
        <v>1.1544524336283186</v>
      </c>
      <c r="BY47" s="64">
        <f t="shared" ref="BY47:CE47" si="120">IFERROR(BY40/BY12,"")</f>
        <v>0.91678520625889048</v>
      </c>
      <c r="BZ47" s="64">
        <f t="shared" si="120"/>
        <v>1.7035920177383592</v>
      </c>
      <c r="CA47" s="64">
        <f t="shared" si="120"/>
        <v>0.92762249416694442</v>
      </c>
      <c r="CB47" s="64">
        <f t="shared" si="120"/>
        <v>0.77602353721200068</v>
      </c>
      <c r="CC47" s="64">
        <f t="shared" si="120"/>
        <v>0.6570062855207196</v>
      </c>
      <c r="CD47" s="64">
        <f t="shared" si="120"/>
        <v>0.99147780836381461</v>
      </c>
      <c r="CE47" s="64">
        <f t="shared" si="120"/>
        <v>1.3533047816680648</v>
      </c>
      <c r="CF47" s="64">
        <f t="shared" ref="CF47:CN47" si="121">IFERROR(CF40/CF12,"")</f>
        <v>1.4797326330866556</v>
      </c>
      <c r="CG47" s="64">
        <f t="shared" si="121"/>
        <v>0.83289868816184609</v>
      </c>
      <c r="CH47" s="64">
        <f t="shared" si="121"/>
        <v>0.86401488865055831</v>
      </c>
      <c r="CI47" s="64">
        <f t="shared" si="121"/>
        <v>1.0058735752611361</v>
      </c>
      <c r="CJ47" s="64">
        <f t="shared" si="121"/>
        <v>0.58245761157263032</v>
      </c>
      <c r="CK47" s="64">
        <f t="shared" si="121"/>
        <v>0.74546012441072274</v>
      </c>
      <c r="CL47" s="64">
        <f t="shared" si="121"/>
        <v>1.1389963030637829</v>
      </c>
      <c r="CM47" s="64">
        <f t="shared" si="121"/>
        <v>0.54300673148840684</v>
      </c>
      <c r="CN47" s="64">
        <f t="shared" si="121"/>
        <v>0.47226767288877014</v>
      </c>
      <c r="CO47" s="64">
        <f t="shared" ref="CO47:DK47" si="122">IFERROR(CO40/CO12,"")</f>
        <v>0.47134913436132037</v>
      </c>
      <c r="CP47" s="64">
        <f t="shared" si="122"/>
        <v>0.76100802253659139</v>
      </c>
      <c r="CQ47" s="64">
        <f t="shared" si="122"/>
        <v>0.44840938425328375</v>
      </c>
      <c r="CR47" s="64">
        <f t="shared" si="122"/>
        <v>0.6179811276794035</v>
      </c>
      <c r="CS47" s="64">
        <f t="shared" si="122"/>
        <v>0.52819496327920512</v>
      </c>
      <c r="CT47" s="64">
        <f t="shared" si="122"/>
        <v>0.48766288460585644</v>
      </c>
      <c r="CU47" s="64">
        <f t="shared" si="122"/>
        <v>0.72980123902942695</v>
      </c>
      <c r="CV47" s="64">
        <f t="shared" si="122"/>
        <v>0.5116240359540587</v>
      </c>
      <c r="CW47" s="64">
        <f t="shared" si="122"/>
        <v>0.57013181138741675</v>
      </c>
      <c r="CX47" s="64">
        <f t="shared" si="122"/>
        <v>0.43588379584478532</v>
      </c>
      <c r="CY47" s="64">
        <f t="shared" si="122"/>
        <v>0.53301773441630218</v>
      </c>
      <c r="CZ47" s="64">
        <f t="shared" si="122"/>
        <v>0.60926502826814355</v>
      </c>
      <c r="DA47" s="64">
        <f t="shared" si="122"/>
        <v>1.6307053941908713</v>
      </c>
      <c r="DB47" s="64">
        <f t="shared" si="122"/>
        <v>0.92335172814406041</v>
      </c>
      <c r="DC47" s="64">
        <f t="shared" si="122"/>
        <v>0.91958086637986114</v>
      </c>
      <c r="DD47" s="64">
        <f t="shared" si="122"/>
        <v>0.74242898260543111</v>
      </c>
      <c r="DE47" s="64">
        <f t="shared" si="122"/>
        <v>0.82728386553334865</v>
      </c>
      <c r="DF47" s="64">
        <f t="shared" si="122"/>
        <v>0.55339318410017124</v>
      </c>
      <c r="DG47" s="64">
        <f t="shared" si="122"/>
        <v>0.74056791104050834</v>
      </c>
      <c r="DH47" s="64">
        <f t="shared" si="122"/>
        <v>0.75717017208413007</v>
      </c>
      <c r="DI47" s="64">
        <f t="shared" si="122"/>
        <v>0.84606691551659186</v>
      </c>
      <c r="DJ47" s="64">
        <f t="shared" si="122"/>
        <v>0.77097478176527645</v>
      </c>
      <c r="DK47" s="64">
        <f t="shared" si="122"/>
        <v>0.92799279927992795</v>
      </c>
      <c r="DL47" s="64">
        <f t="shared" ref="DL47:DM47" si="123">IFERROR(DL40/DL12,"")</f>
        <v>0.71501340482573728</v>
      </c>
      <c r="DM47" s="64">
        <f t="shared" si="123"/>
        <v>1.2380302557704304</v>
      </c>
      <c r="DN47" s="64">
        <f t="shared" ref="DN47:DO47" si="124">IFERROR(DN40/DN12,"")</f>
        <v>0.95952703100182368</v>
      </c>
      <c r="DO47" s="64">
        <f t="shared" si="124"/>
        <v>0.99976248642779586</v>
      </c>
      <c r="DP47" s="64">
        <f t="shared" ref="DP47:DQ47" si="125">IFERROR(DP40/DP12,"")</f>
        <v>2.4097602739726027</v>
      </c>
      <c r="DQ47" s="64">
        <f t="shared" si="125"/>
        <v>0.99019122980547314</v>
      </c>
      <c r="DR47" s="64">
        <f t="shared" ref="DR47:DS47" si="126">IFERROR(DR40/DR12,"")</f>
        <v>6.0427122263747997</v>
      </c>
      <c r="DS47" s="64">
        <f t="shared" si="126"/>
        <v>6.9473377380489705</v>
      </c>
      <c r="DT47" s="64">
        <f t="shared" ref="DT47:DU47" si="127">IFERROR(DT40/DT12,"")</f>
        <v>7.3215631819083518</v>
      </c>
      <c r="DU47" s="64">
        <f t="shared" si="127"/>
        <v>6.247727272727273</v>
      </c>
      <c r="DV47" s="64">
        <f t="shared" ref="DV47:DW47" si="128">IFERROR(DV40/DV12,"")</f>
        <v>5.6876231416801</v>
      </c>
      <c r="DW47" s="64">
        <f t="shared" si="128"/>
        <v>3.3814301349872311</v>
      </c>
      <c r="DX47" s="64">
        <f t="shared" ref="DX47" si="129">IFERROR(DX40/DX12,"")</f>
        <v>7.5819905213270138</v>
      </c>
      <c r="DY47" s="476">
        <v>7.5819905213270138</v>
      </c>
      <c r="DZ47" s="476">
        <v>7.5819905213270138</v>
      </c>
      <c r="EA47" s="64">
        <f t="shared" ca="1" si="49"/>
        <v>3.1753783321724813</v>
      </c>
    </row>
    <row r="48" spans="1:132" ht="10.5" customHeight="1" x14ac:dyDescent="0.2">
      <c r="B48" s="12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EA48" s="122"/>
    </row>
    <row r="49" spans="1:132" ht="15" x14ac:dyDescent="0.2">
      <c r="A49" s="233" t="s">
        <v>94</v>
      </c>
      <c r="B49" s="67" t="s">
        <v>14</v>
      </c>
      <c r="C49" s="105">
        <f t="shared" ref="C49:C54" si="130">IFERROR(C35/(C7+C14+C21+C28+C35),"")</f>
        <v>0.18487120965112488</v>
      </c>
      <c r="D49" s="105">
        <f t="shared" ref="D49:H54" si="131">IFERROR(D35/(D7+D14+D21+D28+D35),"")</f>
        <v>0.12113499245852187</v>
      </c>
      <c r="E49" s="105">
        <f t="shared" si="131"/>
        <v>0.13304680637470198</v>
      </c>
      <c r="F49" s="105">
        <f t="shared" si="131"/>
        <v>0.10701974938156454</v>
      </c>
      <c r="G49" s="105">
        <f t="shared" si="131"/>
        <v>7.7603928734581995E-2</v>
      </c>
      <c r="H49" s="105">
        <f t="shared" si="131"/>
        <v>0.10604503410258806</v>
      </c>
      <c r="I49" s="105">
        <f t="shared" ref="I49:N49" si="132">IFERROR(I35/(I7+I14+I21+I28+I35),"")</f>
        <v>5.6865806557646476E-2</v>
      </c>
      <c r="J49" s="105">
        <f t="shared" si="132"/>
        <v>6.7565139263252472E-2</v>
      </c>
      <c r="K49" s="105">
        <f t="shared" si="132"/>
        <v>7.5562983814215348E-2</v>
      </c>
      <c r="L49" s="105">
        <f t="shared" si="132"/>
        <v>3.4822715479965405E-2</v>
      </c>
      <c r="M49" s="105">
        <f t="shared" si="132"/>
        <v>0.15447378071140447</v>
      </c>
      <c r="N49" s="105">
        <f t="shared" si="132"/>
        <v>0.10233713797655097</v>
      </c>
      <c r="O49" s="105">
        <f t="shared" ref="O49:AF49" si="133">IFERROR(O35/(O7+O14+O21+O28+O35),"")</f>
        <v>0.12605850654349499</v>
      </c>
      <c r="P49" s="105">
        <f t="shared" si="133"/>
        <v>8.8905451448040893E-2</v>
      </c>
      <c r="Q49" s="105">
        <f t="shared" si="133"/>
        <v>4.9178892051675062E-2</v>
      </c>
      <c r="R49" s="105">
        <f t="shared" si="133"/>
        <v>3.0319525338849275E-2</v>
      </c>
      <c r="S49" s="105">
        <f t="shared" si="133"/>
        <v>9.5888997782018884E-2</v>
      </c>
      <c r="T49" s="105">
        <f t="shared" si="133"/>
        <v>3.9781098716059775E-2</v>
      </c>
      <c r="U49" s="105">
        <f t="shared" si="133"/>
        <v>6.8844728864937685E-2</v>
      </c>
      <c r="V49" s="105">
        <f t="shared" si="133"/>
        <v>8.6488405111216277E-2</v>
      </c>
      <c r="W49" s="105">
        <f t="shared" si="133"/>
        <v>9.6277074617380706E-2</v>
      </c>
      <c r="X49" s="105">
        <f t="shared" si="133"/>
        <v>0.12291907659809888</v>
      </c>
      <c r="Y49" s="105">
        <f t="shared" si="133"/>
        <v>0.1099476439790576</v>
      </c>
      <c r="Z49" s="105">
        <f t="shared" si="133"/>
        <v>0.12049861495844875</v>
      </c>
      <c r="AA49" s="105">
        <f t="shared" si="133"/>
        <v>0.22522086409294445</v>
      </c>
      <c r="AB49" s="105">
        <f t="shared" si="133"/>
        <v>0.13845948827292112</v>
      </c>
      <c r="AC49" s="105">
        <f t="shared" si="133"/>
        <v>0.10436775223942782</v>
      </c>
      <c r="AD49" s="105">
        <f t="shared" si="133"/>
        <v>0.14523154516276937</v>
      </c>
      <c r="AE49" s="105">
        <f t="shared" si="133"/>
        <v>0.12812736921910539</v>
      </c>
      <c r="AF49" s="105">
        <f t="shared" si="133"/>
        <v>0.1486375574523966</v>
      </c>
      <c r="AG49" s="105">
        <v>0.16995162157319477</v>
      </c>
      <c r="AH49" s="105">
        <v>0.15641399416909621</v>
      </c>
      <c r="AI49" s="105">
        <v>0.13129480867236762</v>
      </c>
      <c r="AJ49" s="105">
        <v>0.14457001102535832</v>
      </c>
      <c r="AK49" s="105">
        <v>8.5313560836162233E-2</v>
      </c>
      <c r="AL49" s="105">
        <v>0.17278145333260431</v>
      </c>
      <c r="AM49" s="105">
        <f t="shared" ref="AM49:AR54" si="134">IFERROR(AM35/(AM7+AM14+AM21+AM28+AM35),"")</f>
        <v>0.18881190136539638</v>
      </c>
      <c r="AN49" s="105">
        <f t="shared" si="134"/>
        <v>4.6338269366374536E-2</v>
      </c>
      <c r="AO49" s="105">
        <f t="shared" si="134"/>
        <v>0.1014374956457119</v>
      </c>
      <c r="AP49" s="105">
        <f t="shared" si="134"/>
        <v>8.8263108122307449E-2</v>
      </c>
      <c r="AQ49" s="105">
        <f t="shared" si="134"/>
        <v>0.10809127015029982</v>
      </c>
      <c r="AR49" s="105">
        <f t="shared" si="134"/>
        <v>0.10531697341513292</v>
      </c>
      <c r="AS49" s="105">
        <f t="shared" ref="AS49:BD49" si="135">IFERROR(AS35/(AS7+AS14+AS21+AS28+AS35),"")</f>
        <v>0.20879451395572665</v>
      </c>
      <c r="AT49" s="105">
        <f t="shared" si="135"/>
        <v>0.12730639961588586</v>
      </c>
      <c r="AU49" s="105">
        <f t="shared" si="135"/>
        <v>0.2440119760479042</v>
      </c>
      <c r="AV49" s="105">
        <f t="shared" si="135"/>
        <v>0.10326086956521739</v>
      </c>
      <c r="AW49" s="105">
        <f t="shared" si="135"/>
        <v>0.17756249576586952</v>
      </c>
      <c r="AX49" s="105">
        <f t="shared" si="135"/>
        <v>0.1452314233259252</v>
      </c>
      <c r="AY49" s="105">
        <f t="shared" si="135"/>
        <v>0.36827694113045178</v>
      </c>
      <c r="AZ49" s="105">
        <f t="shared" si="135"/>
        <v>0.35067774376912986</v>
      </c>
      <c r="BA49" s="105">
        <f t="shared" si="135"/>
        <v>0.26667539438371407</v>
      </c>
      <c r="BB49" s="105">
        <f t="shared" si="135"/>
        <v>0.22097014071616519</v>
      </c>
      <c r="BC49" s="105">
        <f t="shared" si="135"/>
        <v>0.25403036468930973</v>
      </c>
      <c r="BD49" s="105">
        <f t="shared" si="135"/>
        <v>0.42452214452214454</v>
      </c>
      <c r="BE49" s="105">
        <f t="shared" ref="BE49:BJ49" si="136">IFERROR(BE35/(BE7+BE14+BE21+BE28+BE35),"")</f>
        <v>8.0716290257917947E-2</v>
      </c>
      <c r="BF49" s="105">
        <f t="shared" si="136"/>
        <v>0.34348974202721916</v>
      </c>
      <c r="BG49" s="105">
        <f t="shared" si="136"/>
        <v>0.15623150668718191</v>
      </c>
      <c r="BH49" s="105">
        <f t="shared" si="136"/>
        <v>0.24019452373400993</v>
      </c>
      <c r="BI49" s="105">
        <f t="shared" si="136"/>
        <v>0.17267821641579098</v>
      </c>
      <c r="BJ49" s="105">
        <f t="shared" si="136"/>
        <v>0.16436164827376734</v>
      </c>
      <c r="BK49" s="105">
        <f t="shared" ref="BK49:BX49" si="137">IFERROR(BK35/(BK7+BK14+BK21+BK28+BK35),"")</f>
        <v>0.10458333333333333</v>
      </c>
      <c r="BL49" s="105">
        <f t="shared" si="137"/>
        <v>0.33085943298203946</v>
      </c>
      <c r="BM49" s="105">
        <f t="shared" si="137"/>
        <v>0.29935706445036853</v>
      </c>
      <c r="BN49" s="105">
        <f t="shared" si="137"/>
        <v>0.33386709367493994</v>
      </c>
      <c r="BO49" s="105">
        <f t="shared" si="137"/>
        <v>1.736714136853074E-2</v>
      </c>
      <c r="BP49" s="105">
        <f t="shared" si="137"/>
        <v>4.6791443850267379E-2</v>
      </c>
      <c r="BQ49" s="105">
        <f t="shared" si="137"/>
        <v>0.1508958195089582</v>
      </c>
      <c r="BR49" s="105">
        <f t="shared" si="137"/>
        <v>9.1944327288064107E-2</v>
      </c>
      <c r="BS49" s="105">
        <f t="shared" si="137"/>
        <v>7.4013694163677868E-2</v>
      </c>
      <c r="BT49" s="105">
        <f t="shared" si="137"/>
        <v>0.13518402013211703</v>
      </c>
      <c r="BU49" s="105">
        <f t="shared" si="137"/>
        <v>6.5344224037339554E-2</v>
      </c>
      <c r="BV49" s="105">
        <f t="shared" si="137"/>
        <v>0.3383084577114428</v>
      </c>
      <c r="BW49" s="105">
        <f t="shared" si="137"/>
        <v>0.18543046357615894</v>
      </c>
      <c r="BX49" s="105">
        <f t="shared" si="137"/>
        <v>0.21028151774785803</v>
      </c>
      <c r="BY49" s="105">
        <f t="shared" ref="BY49:CE49" si="138">IFERROR(BY35/(BY7+BY14+BY21+BY28+BY35),"")</f>
        <v>7.2177162125216437E-2</v>
      </c>
      <c r="BZ49" s="105">
        <f t="shared" si="138"/>
        <v>0.11287313432835822</v>
      </c>
      <c r="CA49" s="105">
        <f t="shared" si="138"/>
        <v>0.20194309507286606</v>
      </c>
      <c r="CB49" s="105">
        <f t="shared" si="138"/>
        <v>0.27403704792708028</v>
      </c>
      <c r="CC49" s="105">
        <f t="shared" si="138"/>
        <v>0.14298169136878813</v>
      </c>
      <c r="CD49" s="105">
        <f t="shared" si="138"/>
        <v>0.16113899192668557</v>
      </c>
      <c r="CE49" s="105">
        <f t="shared" si="138"/>
        <v>0.15691278711607851</v>
      </c>
      <c r="CF49" s="105">
        <f t="shared" ref="CF49:CN49" si="139">IFERROR(CF35/(CF7+CF14+CF21+CF28+CF35),"")</f>
        <v>0.20296424203180086</v>
      </c>
      <c r="CG49" s="105">
        <f t="shared" si="139"/>
        <v>0.3222375690607735</v>
      </c>
      <c r="CH49" s="105">
        <f t="shared" si="139"/>
        <v>0.21241887388177513</v>
      </c>
      <c r="CI49" s="105">
        <f t="shared" si="139"/>
        <v>0.3242433964281895</v>
      </c>
      <c r="CJ49" s="105">
        <f t="shared" si="139"/>
        <v>0.18874900959591515</v>
      </c>
      <c r="CK49" s="105">
        <f t="shared" si="139"/>
        <v>0.10426348757324712</v>
      </c>
      <c r="CL49" s="105">
        <f t="shared" si="139"/>
        <v>0.16279547790339158</v>
      </c>
      <c r="CM49" s="105">
        <f t="shared" si="139"/>
        <v>0.24396103029494196</v>
      </c>
      <c r="CN49" s="105">
        <f t="shared" si="139"/>
        <v>0.11975</v>
      </c>
      <c r="CO49" s="105">
        <f t="shared" ref="CO49:DK49" si="140">IFERROR(CO35/(CO7+CO14+CO21+CO28+CO35),"")</f>
        <v>0.13555291319857313</v>
      </c>
      <c r="CP49" s="105">
        <f t="shared" si="140"/>
        <v>2.5666337611056269E-2</v>
      </c>
      <c r="CQ49" s="105">
        <f t="shared" si="140"/>
        <v>0.10147679324894515</v>
      </c>
      <c r="CR49" s="105">
        <f t="shared" si="140"/>
        <v>7.2358686001775668E-2</v>
      </c>
      <c r="CS49" s="105">
        <f t="shared" si="140"/>
        <v>0.22143390589992532</v>
      </c>
      <c r="CT49" s="105">
        <f t="shared" si="140"/>
        <v>0.22210047201618341</v>
      </c>
      <c r="CU49" s="105">
        <f t="shared" si="140"/>
        <v>0.22660098522167488</v>
      </c>
      <c r="CV49" s="105">
        <f t="shared" si="140"/>
        <v>0.21154254190536814</v>
      </c>
      <c r="CW49" s="105">
        <f t="shared" si="140"/>
        <v>0.11550940947436729</v>
      </c>
      <c r="CX49" s="105">
        <f t="shared" si="140"/>
        <v>0.13457436494085709</v>
      </c>
      <c r="CY49" s="105">
        <f t="shared" si="140"/>
        <v>0.28538968416269028</v>
      </c>
      <c r="CZ49" s="105">
        <f t="shared" si="140"/>
        <v>5.9217129474740719E-2</v>
      </c>
      <c r="DA49" s="105">
        <f t="shared" si="140"/>
        <v>0.21290751829673984</v>
      </c>
      <c r="DB49" s="105">
        <f t="shared" si="140"/>
        <v>0.10417563495479983</v>
      </c>
      <c r="DC49" s="105">
        <f t="shared" si="140"/>
        <v>5.4995417048579284E-2</v>
      </c>
      <c r="DD49" s="105">
        <f t="shared" si="140"/>
        <v>0.13701584141992204</v>
      </c>
      <c r="DE49" s="105">
        <f t="shared" si="140"/>
        <v>0.24036536536536537</v>
      </c>
      <c r="DF49" s="105">
        <f t="shared" si="140"/>
        <v>7.9856825475191309E-2</v>
      </c>
      <c r="DG49" s="105">
        <f t="shared" si="140"/>
        <v>0.1783166904422254</v>
      </c>
      <c r="DH49" s="105">
        <f t="shared" si="140"/>
        <v>0.18024513338139869</v>
      </c>
      <c r="DI49" s="105">
        <f t="shared" si="140"/>
        <v>6.9420035149384884E-2</v>
      </c>
      <c r="DJ49" s="105">
        <f t="shared" si="140"/>
        <v>0.10768489520597446</v>
      </c>
      <c r="DK49" s="105">
        <f t="shared" si="140"/>
        <v>8.1827842720510094E-2</v>
      </c>
      <c r="DL49" s="105">
        <f t="shared" ref="DL49:DM49" si="141">IFERROR(DL35/(DL7+DL14+DL21+DL28+DL35),"")</f>
        <v>8.1050228310502279E-2</v>
      </c>
      <c r="DM49" s="105">
        <f t="shared" si="141"/>
        <v>0.31164348797076441</v>
      </c>
      <c r="DN49" s="105">
        <f t="shared" ref="DN49:DO49" si="142">IFERROR(DN35/(DN7+DN14+DN21+DN28+DN35),"")</f>
        <v>0.23521535371568847</v>
      </c>
      <c r="DO49" s="105">
        <f t="shared" si="142"/>
        <v>0.18752078022830543</v>
      </c>
      <c r="DP49" s="105">
        <f t="shared" ref="DP49:DQ49" si="143">IFERROR(DP35/(DP7+DP14+DP21+DP28+DP35),"")</f>
        <v>8.7128712871287123E-2</v>
      </c>
      <c r="DQ49" s="105">
        <f t="shared" si="143"/>
        <v>0.14054989425110556</v>
      </c>
      <c r="DR49" s="105">
        <f t="shared" ref="DR49:DS49" si="144">IFERROR(DR35/(DR7+DR14+DR21+DR28+DR35),"")</f>
        <v>0.19075651302605209</v>
      </c>
      <c r="DS49" s="105">
        <f t="shared" si="144"/>
        <v>9.9672791341555503E-2</v>
      </c>
      <c r="DT49" s="105">
        <f t="shared" ref="DT49:DU49" si="145">IFERROR(DT35/(DT7+DT14+DT21+DT28+DT35),"")</f>
        <v>0.11548451548451548</v>
      </c>
      <c r="DU49" s="105">
        <f t="shared" si="145"/>
        <v>0.19621458170007838</v>
      </c>
      <c r="DV49" s="105">
        <f t="shared" ref="DV49:DW49" si="146">IFERROR(DV35/(DV7+DV14+DV21+DV28+DV35),"")</f>
        <v>0.18344920385736713</v>
      </c>
      <c r="DW49" s="105">
        <f t="shared" si="146"/>
        <v>9.4102885821831864E-2</v>
      </c>
      <c r="DX49" s="105">
        <f t="shared" ref="DX49" si="147">IFERROR(DX35/(DX7+DX14+DX21+DX28+DX35),"")</f>
        <v>0.15504391801969655</v>
      </c>
      <c r="DY49" s="475">
        <v>0.15504391801969655</v>
      </c>
      <c r="DZ49" s="475">
        <v>0.15504391801969655</v>
      </c>
      <c r="EA49" s="64">
        <f t="shared" ref="EA49:EA54" ca="1" si="148">EA35/(EA7+EA14+EA21+EA28+EA35)</f>
        <v>0.15065276846070488</v>
      </c>
    </row>
    <row r="50" spans="1:132" ht="15.75" x14ac:dyDescent="0.2">
      <c r="A50" s="107"/>
      <c r="B50" s="67" t="s">
        <v>15</v>
      </c>
      <c r="C50" s="105">
        <f t="shared" si="130"/>
        <v>0.15995647442872687</v>
      </c>
      <c r="D50" s="105">
        <f t="shared" si="131"/>
        <v>0.17840735068912711</v>
      </c>
      <c r="E50" s="105">
        <f t="shared" si="131"/>
        <v>0.24137036075785104</v>
      </c>
      <c r="F50" s="105">
        <f t="shared" si="131"/>
        <v>0.27643844423015107</v>
      </c>
      <c r="G50" s="105">
        <f t="shared" si="131"/>
        <v>0.24629878869448182</v>
      </c>
      <c r="H50" s="105">
        <f t="shared" si="131"/>
        <v>1.1656143759106362E-2</v>
      </c>
      <c r="I50" s="105">
        <f t="shared" ref="I50:N50" si="149">IFERROR(I36/(I8+I15+I22+I29+I36),"")</f>
        <v>9.079792112503822E-2</v>
      </c>
      <c r="J50" s="105">
        <f t="shared" si="149"/>
        <v>0.15402377490806465</v>
      </c>
      <c r="K50" s="105">
        <f t="shared" si="149"/>
        <v>0.11009174311926606</v>
      </c>
      <c r="L50" s="105">
        <f t="shared" si="149"/>
        <v>0</v>
      </c>
      <c r="M50" s="105">
        <f t="shared" si="149"/>
        <v>6.8120705109052881E-2</v>
      </c>
      <c r="N50" s="105">
        <f t="shared" si="149"/>
        <v>7.8064012490242002E-2</v>
      </c>
      <c r="O50" s="105">
        <f t="shared" ref="O50:AF50" si="150">IFERROR(O36/(O8+O15+O22+O29+O36),"")</f>
        <v>0.17234848484848486</v>
      </c>
      <c r="P50" s="105">
        <f t="shared" si="150"/>
        <v>8.5470085470085472E-2</v>
      </c>
      <c r="Q50" s="105">
        <f t="shared" si="150"/>
        <v>0.15350389321468297</v>
      </c>
      <c r="R50" s="105">
        <f t="shared" si="150"/>
        <v>0.19791094007696536</v>
      </c>
      <c r="S50" s="105">
        <f t="shared" si="150"/>
        <v>2.3552502453385672E-2</v>
      </c>
      <c r="T50" s="105">
        <f t="shared" si="150"/>
        <v>7.2727272727272727E-3</v>
      </c>
      <c r="U50" s="105">
        <f t="shared" si="150"/>
        <v>5.4461181923522596E-2</v>
      </c>
      <c r="V50" s="105">
        <f t="shared" si="150"/>
        <v>0.12544132917964693</v>
      </c>
      <c r="W50" s="105">
        <f t="shared" si="150"/>
        <v>0.18173719376391984</v>
      </c>
      <c r="X50" s="105">
        <f t="shared" si="150"/>
        <v>0.25955967555040554</v>
      </c>
      <c r="Y50" s="105">
        <f t="shared" si="150"/>
        <v>0</v>
      </c>
      <c r="Z50" s="105">
        <f t="shared" si="150"/>
        <v>0.13487738419618528</v>
      </c>
      <c r="AA50" s="105">
        <f t="shared" si="150"/>
        <v>0.28762071992976296</v>
      </c>
      <c r="AB50" s="105">
        <f t="shared" si="150"/>
        <v>0.25621251071122536</v>
      </c>
      <c r="AC50" s="105">
        <f t="shared" si="150"/>
        <v>0.25</v>
      </c>
      <c r="AD50" s="105">
        <f t="shared" si="150"/>
        <v>0.30789133247089262</v>
      </c>
      <c r="AE50" s="105">
        <f t="shared" si="150"/>
        <v>3.4642032332563508E-2</v>
      </c>
      <c r="AF50" s="105">
        <f t="shared" si="150"/>
        <v>0.13350615683732989</v>
      </c>
      <c r="AG50" s="105">
        <v>0.13577470821287077</v>
      </c>
      <c r="AH50" s="105">
        <v>6.68725115787763E-2</v>
      </c>
      <c r="AI50" s="105">
        <v>0</v>
      </c>
      <c r="AJ50" s="105">
        <v>6.117247238742566E-2</v>
      </c>
      <c r="AK50" s="105">
        <v>2.6240730176839703E-2</v>
      </c>
      <c r="AL50" s="105">
        <v>0.10131180625630676</v>
      </c>
      <c r="AM50" s="105">
        <f t="shared" si="134"/>
        <v>0.1133175048564645</v>
      </c>
      <c r="AN50" s="105">
        <f t="shared" si="134"/>
        <v>6.7064083457526083E-2</v>
      </c>
      <c r="AO50" s="105">
        <f t="shared" si="134"/>
        <v>0.2656109411552996</v>
      </c>
      <c r="AP50" s="105">
        <f t="shared" si="134"/>
        <v>0.21262536873156343</v>
      </c>
      <c r="AQ50" s="105">
        <f t="shared" si="134"/>
        <v>0.26636857234110506</v>
      </c>
      <c r="AR50" s="105">
        <f t="shared" si="134"/>
        <v>0.16547314578005115</v>
      </c>
      <c r="AS50" s="105">
        <f t="shared" ref="AS50:BD50" si="151">IFERROR(AS36/(AS8+AS15+AS22+AS29+AS36),"")</f>
        <v>0.34489141164856862</v>
      </c>
      <c r="AT50" s="105">
        <f t="shared" si="151"/>
        <v>0.24691358024691357</v>
      </c>
      <c r="AU50" s="105">
        <f t="shared" si="151"/>
        <v>0.31936270991818572</v>
      </c>
      <c r="AV50" s="105">
        <f t="shared" si="151"/>
        <v>0.36476161369193155</v>
      </c>
      <c r="AW50" s="105">
        <f t="shared" si="151"/>
        <v>0.19871794871794871</v>
      </c>
      <c r="AX50" s="105">
        <f t="shared" si="151"/>
        <v>0.3206879922841987</v>
      </c>
      <c r="AY50" s="105">
        <f t="shared" si="151"/>
        <v>0.39653459883015119</v>
      </c>
      <c r="AZ50" s="105">
        <f t="shared" si="151"/>
        <v>0.48935315387705908</v>
      </c>
      <c r="BA50" s="105">
        <f t="shared" si="151"/>
        <v>0.57782548688851398</v>
      </c>
      <c r="BB50" s="105">
        <f t="shared" si="151"/>
        <v>0.41501453872587896</v>
      </c>
      <c r="BC50" s="105">
        <f t="shared" si="151"/>
        <v>0.37662557000506669</v>
      </c>
      <c r="BD50" s="105">
        <f t="shared" si="151"/>
        <v>0.49600110314396029</v>
      </c>
      <c r="BE50" s="105">
        <f t="shared" ref="BE50:BJ50" si="152">IFERROR(BE36/(BE8+BE15+BE22+BE29+BE36),"")</f>
        <v>0.25249320036264733</v>
      </c>
      <c r="BF50" s="105">
        <f t="shared" si="152"/>
        <v>0.32761186625657307</v>
      </c>
      <c r="BG50" s="105">
        <f t="shared" si="152"/>
        <v>0.34198473282442748</v>
      </c>
      <c r="BH50" s="105">
        <f t="shared" si="152"/>
        <v>0.54099951479864139</v>
      </c>
      <c r="BI50" s="105">
        <f t="shared" si="152"/>
        <v>0.44124213517353361</v>
      </c>
      <c r="BJ50" s="105">
        <f t="shared" si="152"/>
        <v>0.26645147091189203</v>
      </c>
      <c r="BK50" s="105">
        <f t="shared" ref="BK50:BX50" si="153">IFERROR(BK36/(BK8+BK15+BK22+BK29+BK36),"")</f>
        <v>0.43827392120075048</v>
      </c>
      <c r="BL50" s="105">
        <f t="shared" si="153"/>
        <v>0.44601057135665745</v>
      </c>
      <c r="BM50" s="105">
        <f t="shared" si="153"/>
        <v>0.62573591253153915</v>
      </c>
      <c r="BN50" s="105">
        <f t="shared" si="153"/>
        <v>0.77377521613832856</v>
      </c>
      <c r="BO50" s="105">
        <f t="shared" si="153"/>
        <v>0.60591133004926112</v>
      </c>
      <c r="BP50" s="105">
        <f t="shared" si="153"/>
        <v>0.35294117647058826</v>
      </c>
      <c r="BQ50" s="105">
        <f t="shared" si="153"/>
        <v>0.18085731062830299</v>
      </c>
      <c r="BR50" s="105">
        <f t="shared" si="153"/>
        <v>0.27617133137467142</v>
      </c>
      <c r="BS50" s="105">
        <f t="shared" si="153"/>
        <v>0.23349436392914655</v>
      </c>
      <c r="BT50" s="105">
        <f t="shared" si="153"/>
        <v>0.15531159186309332</v>
      </c>
      <c r="BU50" s="105">
        <f t="shared" si="153"/>
        <v>0.13602015113350127</v>
      </c>
      <c r="BV50" s="105">
        <f t="shared" si="153"/>
        <v>0.26755046700813501</v>
      </c>
      <c r="BW50" s="105">
        <f t="shared" si="153"/>
        <v>0.22569444444444445</v>
      </c>
      <c r="BX50" s="105">
        <f t="shared" si="153"/>
        <v>0.51662404092071612</v>
      </c>
      <c r="BY50" s="105">
        <f t="shared" ref="BY50:CE50" si="154">IFERROR(BY36/(BY8+BY15+BY22+BY29+BY36),"")</f>
        <v>0.24231242312423124</v>
      </c>
      <c r="BZ50" s="105">
        <f t="shared" si="154"/>
        <v>0.33196721311475408</v>
      </c>
      <c r="CA50" s="105">
        <f t="shared" si="154"/>
        <v>0.20650095602294455</v>
      </c>
      <c r="CB50" s="105">
        <f t="shared" si="154"/>
        <v>0.45646661031276414</v>
      </c>
      <c r="CC50" s="105">
        <f t="shared" si="154"/>
        <v>0.31901234567901232</v>
      </c>
      <c r="CD50" s="105">
        <f t="shared" si="154"/>
        <v>0.5637419749312137</v>
      </c>
      <c r="CE50" s="105">
        <f t="shared" si="154"/>
        <v>0.29463722397476338</v>
      </c>
      <c r="CF50" s="105">
        <f t="shared" ref="CF50:CN50" si="155">IFERROR(CF36/(CF8+CF15+CF22+CF29+CF36),"")</f>
        <v>0.33503112620260328</v>
      </c>
      <c r="CG50" s="105">
        <f t="shared" si="155"/>
        <v>0.22712090848363392</v>
      </c>
      <c r="CH50" s="105">
        <f t="shared" si="155"/>
        <v>0.24717285945072698</v>
      </c>
      <c r="CI50" s="105">
        <f t="shared" si="155"/>
        <v>0.4490145672664953</v>
      </c>
      <c r="CJ50" s="105">
        <f t="shared" si="155"/>
        <v>0.7348993288590604</v>
      </c>
      <c r="CK50" s="105">
        <f t="shared" si="155"/>
        <v>0.43219076005961254</v>
      </c>
      <c r="CL50" s="105">
        <f t="shared" si="155"/>
        <v>0.82857142857142863</v>
      </c>
      <c r="CM50" s="105">
        <f t="shared" si="155"/>
        <v>0.46022727272727271</v>
      </c>
      <c r="CN50" s="105">
        <f t="shared" si="155"/>
        <v>0.92156862745098034</v>
      </c>
      <c r="CO50" s="105">
        <f t="shared" ref="CO50:DK50" si="156">IFERROR(CO36/(CO8+CO15+CO22+CO29+CO36),"")</f>
        <v>8.8573959255978746E-2</v>
      </c>
      <c r="CP50" s="105">
        <f t="shared" si="156"/>
        <v>0</v>
      </c>
      <c r="CQ50" s="105">
        <f t="shared" si="156"/>
        <v>0.39458413926499031</v>
      </c>
      <c r="CR50" s="105">
        <f t="shared" si="156"/>
        <v>0.28002343292325715</v>
      </c>
      <c r="CS50" s="105">
        <f t="shared" si="156"/>
        <v>0.19095622119815669</v>
      </c>
      <c r="CT50" s="105">
        <f t="shared" si="156"/>
        <v>0.2361111111111111</v>
      </c>
      <c r="CU50" s="105">
        <f t="shared" si="156"/>
        <v>0.37946741415557111</v>
      </c>
      <c r="CV50" s="105">
        <f t="shared" si="156"/>
        <v>0.52713178294573648</v>
      </c>
      <c r="CW50" s="105">
        <f t="shared" si="156"/>
        <v>0.29169480081026333</v>
      </c>
      <c r="CX50" s="105">
        <f t="shared" si="156"/>
        <v>0.43503054989816703</v>
      </c>
      <c r="CY50" s="105">
        <f t="shared" si="156"/>
        <v>0.44128113879003561</v>
      </c>
      <c r="CZ50" s="105">
        <f t="shared" si="156"/>
        <v>0.22365165759524988</v>
      </c>
      <c r="DA50" s="105">
        <f t="shared" si="156"/>
        <v>0.273542600896861</v>
      </c>
      <c r="DB50" s="105">
        <f t="shared" si="156"/>
        <v>0.37422037422037424</v>
      </c>
      <c r="DC50" s="105">
        <f t="shared" si="156"/>
        <v>0.24258760107816713</v>
      </c>
      <c r="DD50" s="105">
        <f t="shared" si="156"/>
        <v>0.21364985163204747</v>
      </c>
      <c r="DE50" s="105">
        <f t="shared" si="156"/>
        <v>0.50624999999999998</v>
      </c>
      <c r="DF50" s="105">
        <f t="shared" si="156"/>
        <v>0.30393996247654786</v>
      </c>
      <c r="DG50" s="105">
        <f t="shared" si="156"/>
        <v>0.34827748938178388</v>
      </c>
      <c r="DH50" s="105">
        <f t="shared" si="156"/>
        <v>0.34827748938178388</v>
      </c>
      <c r="DI50" s="105">
        <f t="shared" si="156"/>
        <v>0.50138811771238201</v>
      </c>
      <c r="DJ50" s="105">
        <f t="shared" si="156"/>
        <v>0.26266720713417108</v>
      </c>
      <c r="DK50" s="105">
        <f t="shared" si="156"/>
        <v>0.28117359413202936</v>
      </c>
      <c r="DL50" s="105">
        <f t="shared" ref="DL50:DM50" si="157">IFERROR(DL36/(DL8+DL15+DL22+DL29+DL36),"")</f>
        <v>0.16772306192101413</v>
      </c>
      <c r="DM50" s="105">
        <f t="shared" si="157"/>
        <v>0</v>
      </c>
      <c r="DN50" s="105">
        <f t="shared" ref="DN50:DO50" si="158">IFERROR(DN36/(DN8+DN15+DN22+DN29+DN36),"")</f>
        <v>0.33544003792068255</v>
      </c>
      <c r="DO50" s="105">
        <f t="shared" si="158"/>
        <v>0.21697639377197389</v>
      </c>
      <c r="DP50" s="105">
        <f t="shared" ref="DP50:DQ50" si="159">IFERROR(DP36/(DP8+DP15+DP22+DP29+DP36),"")</f>
        <v>0.40399002493765584</v>
      </c>
      <c r="DQ50" s="105">
        <f t="shared" si="159"/>
        <v>0.49498327759197325</v>
      </c>
      <c r="DR50" s="105">
        <f t="shared" ref="DR50:DS50" si="160">IFERROR(DR36/(DR8+DR15+DR22+DR29+DR36),"")</f>
        <v>0.23868312757201646</v>
      </c>
      <c r="DS50" s="105">
        <f t="shared" si="160"/>
        <v>0.38924050632911394</v>
      </c>
      <c r="DT50" s="105">
        <f t="shared" ref="DT50:DU50" si="161">IFERROR(DT36/(DT8+DT15+DT22+DT29+DT36),"")</f>
        <v>0.38970076548364646</v>
      </c>
      <c r="DU50" s="105">
        <f t="shared" si="161"/>
        <v>0.40049443757725589</v>
      </c>
      <c r="DV50" s="105">
        <f t="shared" ref="DV50:DW50" si="162">IFERROR(DV36/(DV8+DV15+DV22+DV29+DV36),"")</f>
        <v>0.45070422535211269</v>
      </c>
      <c r="DW50" s="105">
        <f t="shared" si="162"/>
        <v>0.33750000000000002</v>
      </c>
      <c r="DX50" s="105">
        <f t="shared" ref="DX50" si="163">IFERROR(DX36/(DX8+DX15+DX22+DX29+DX36),"")</f>
        <v>0.24401913875598086</v>
      </c>
      <c r="DY50" s="475">
        <v>0.24401913875598086</v>
      </c>
      <c r="DZ50" s="475">
        <v>0.24401913875598086</v>
      </c>
      <c r="EA50" s="64">
        <f t="shared" ca="1" si="148"/>
        <v>0.35270066709705183</v>
      </c>
    </row>
    <row r="51" spans="1:132" ht="15.75" x14ac:dyDescent="0.2">
      <c r="A51" s="107"/>
      <c r="B51" s="74" t="s">
        <v>27</v>
      </c>
      <c r="C51" s="105">
        <f t="shared" si="130"/>
        <v>0.33495790872840053</v>
      </c>
      <c r="D51" s="105">
        <f t="shared" si="131"/>
        <v>0.23794212218649519</v>
      </c>
      <c r="E51" s="105">
        <f t="shared" si="131"/>
        <v>0.24794983116256633</v>
      </c>
      <c r="F51" s="105">
        <f t="shared" si="131"/>
        <v>0</v>
      </c>
      <c r="G51" s="105">
        <f t="shared" si="131"/>
        <v>0.17408123791102514</v>
      </c>
      <c r="H51" s="105">
        <f t="shared" si="131"/>
        <v>0</v>
      </c>
      <c r="I51" s="105">
        <f t="shared" ref="I51:N51" si="164">IFERROR(I37/(I9+I16+I23+I30+I37),"")</f>
        <v>0</v>
      </c>
      <c r="J51" s="105">
        <f t="shared" si="164"/>
        <v>0.22945320362294533</v>
      </c>
      <c r="K51" s="105">
        <f t="shared" si="164"/>
        <v>0</v>
      </c>
      <c r="L51" s="105">
        <f t="shared" si="164"/>
        <v>0</v>
      </c>
      <c r="M51" s="105">
        <f t="shared" si="164"/>
        <v>7.0685254270567446E-2</v>
      </c>
      <c r="N51" s="105">
        <f t="shared" si="164"/>
        <v>0.140625</v>
      </c>
      <c r="O51" s="105">
        <f t="shared" ref="O51:AF51" si="165">IFERROR(O37/(O9+O16+O23+O30+O37),"")</f>
        <v>0.19612590799031476</v>
      </c>
      <c r="P51" s="105">
        <f t="shared" si="165"/>
        <v>0</v>
      </c>
      <c r="Q51" s="105">
        <f t="shared" si="165"/>
        <v>0</v>
      </c>
      <c r="R51" s="105">
        <f t="shared" si="165"/>
        <v>3.330557868442964E-2</v>
      </c>
      <c r="S51" s="105">
        <f t="shared" si="165"/>
        <v>8.9766606822262122E-3</v>
      </c>
      <c r="T51" s="105">
        <f t="shared" si="165"/>
        <v>0</v>
      </c>
      <c r="U51" s="105">
        <f t="shared" si="165"/>
        <v>0</v>
      </c>
      <c r="V51" s="105">
        <f t="shared" si="165"/>
        <v>0.52659110723626856</v>
      </c>
      <c r="W51" s="105">
        <f t="shared" si="165"/>
        <v>0</v>
      </c>
      <c r="X51" s="105">
        <f t="shared" si="165"/>
        <v>0</v>
      </c>
      <c r="Y51" s="105">
        <f t="shared" si="165"/>
        <v>0.76923076923076927</v>
      </c>
      <c r="Z51" s="105">
        <f t="shared" si="165"/>
        <v>0.21101992966002345</v>
      </c>
      <c r="AA51" s="105">
        <f t="shared" si="165"/>
        <v>0.16877637130801687</v>
      </c>
      <c r="AB51" s="105">
        <f t="shared" si="165"/>
        <v>8.7649402390438252E-2</v>
      </c>
      <c r="AC51" s="105">
        <f t="shared" si="165"/>
        <v>0.33112582781456956</v>
      </c>
      <c r="AD51" s="105">
        <f t="shared" si="165"/>
        <v>5.9933407325194227E-2</v>
      </c>
      <c r="AE51" s="105">
        <f t="shared" si="165"/>
        <v>0</v>
      </c>
      <c r="AF51" s="105">
        <f t="shared" si="165"/>
        <v>0.16438356164383561</v>
      </c>
      <c r="AG51" s="105">
        <v>0</v>
      </c>
      <c r="AH51" s="105">
        <v>0.28385721896643579</v>
      </c>
      <c r="AI51" s="105">
        <v>0.24267990074441687</v>
      </c>
      <c r="AJ51" s="105">
        <v>5.0346129641283828E-2</v>
      </c>
      <c r="AK51" s="105">
        <v>0.22857142857142856</v>
      </c>
      <c r="AL51" s="105">
        <v>0.23791821561338289</v>
      </c>
      <c r="AM51" s="105">
        <f t="shared" si="134"/>
        <v>0.13293943870014771</v>
      </c>
      <c r="AN51" s="105">
        <f t="shared" si="134"/>
        <v>0.37051792828685259</v>
      </c>
      <c r="AO51" s="105">
        <f t="shared" si="134"/>
        <v>0.2608695652173913</v>
      </c>
      <c r="AP51" s="105">
        <f t="shared" si="134"/>
        <v>0.47058823529411764</v>
      </c>
      <c r="AQ51" s="105">
        <f t="shared" si="134"/>
        <v>0.27480916030534353</v>
      </c>
      <c r="AR51" s="105">
        <f t="shared" si="134"/>
        <v>0.1797570850202429</v>
      </c>
      <c r="AS51" s="105">
        <f t="shared" ref="AS51:BD51" si="166">IFERROR(AS37/(AS9+AS16+AS23+AS30+AS37),"")</f>
        <v>0</v>
      </c>
      <c r="AT51" s="105">
        <f t="shared" si="166"/>
        <v>0.14030612244897958</v>
      </c>
      <c r="AU51" s="105">
        <f t="shared" si="166"/>
        <v>0</v>
      </c>
      <c r="AV51" s="105">
        <f t="shared" si="166"/>
        <v>6.5775950668037E-2</v>
      </c>
      <c r="AW51" s="105">
        <f t="shared" si="166"/>
        <v>0</v>
      </c>
      <c r="AX51" s="105">
        <f t="shared" si="166"/>
        <v>0.45812958435207823</v>
      </c>
      <c r="AY51" s="105">
        <f t="shared" si="166"/>
        <v>0</v>
      </c>
      <c r="AZ51" s="105">
        <f t="shared" si="166"/>
        <v>7.8640453182272571E-2</v>
      </c>
      <c r="BA51" s="105">
        <f t="shared" si="166"/>
        <v>0.10169491525423729</v>
      </c>
      <c r="BB51" s="105">
        <f t="shared" si="166"/>
        <v>2.2315202231520222E-2</v>
      </c>
      <c r="BC51" s="105">
        <f t="shared" si="166"/>
        <v>0.29549902152641877</v>
      </c>
      <c r="BD51" s="105">
        <f t="shared" si="166"/>
        <v>0.54838709677419351</v>
      </c>
      <c r="BE51" s="105">
        <f t="shared" ref="BE51:BJ51" si="167">IFERROR(BE37/(BE9+BE16+BE23+BE30+BE37),"")</f>
        <v>0</v>
      </c>
      <c r="BF51" s="105">
        <f t="shared" si="167"/>
        <v>3.1386224934612031E-2</v>
      </c>
      <c r="BG51" s="105">
        <f t="shared" si="167"/>
        <v>0</v>
      </c>
      <c r="BH51" s="105">
        <f t="shared" si="167"/>
        <v>0.10509554140127389</v>
      </c>
      <c r="BI51" s="105">
        <f t="shared" si="167"/>
        <v>0</v>
      </c>
      <c r="BJ51" s="105">
        <f t="shared" si="167"/>
        <v>0.17671261057395599</v>
      </c>
      <c r="BK51" s="105">
        <f t="shared" ref="BK51:BX51" si="168">IFERROR(BK37/(BK9+BK16+BK23+BK30+BK37),"")</f>
        <v>0</v>
      </c>
      <c r="BL51" s="105">
        <f t="shared" si="168"/>
        <v>0.04</v>
      </c>
      <c r="BM51" s="105">
        <f t="shared" si="168"/>
        <v>0.42129393785022923</v>
      </c>
      <c r="BN51" s="105">
        <f t="shared" si="168"/>
        <v>0</v>
      </c>
      <c r="BO51" s="105">
        <f t="shared" si="168"/>
        <v>0.17543859649122806</v>
      </c>
      <c r="BP51" s="105">
        <f t="shared" si="168"/>
        <v>0.2</v>
      </c>
      <c r="BQ51" s="105">
        <f t="shared" si="168"/>
        <v>0.42028985507246375</v>
      </c>
      <c r="BR51" s="105">
        <f t="shared" si="168"/>
        <v>0</v>
      </c>
      <c r="BS51" s="105">
        <f t="shared" si="168"/>
        <v>0.16596814752724226</v>
      </c>
      <c r="BT51" s="105">
        <f t="shared" si="168"/>
        <v>8.5836909871244635E-2</v>
      </c>
      <c r="BU51" s="105">
        <f t="shared" si="168"/>
        <v>0.14719912770887283</v>
      </c>
      <c r="BV51" s="105">
        <f t="shared" si="168"/>
        <v>0.1388888888888889</v>
      </c>
      <c r="BW51" s="105">
        <f t="shared" si="168"/>
        <v>0.15779092702169625</v>
      </c>
      <c r="BX51" s="105">
        <f t="shared" si="168"/>
        <v>0.3</v>
      </c>
      <c r="BY51" s="105">
        <f t="shared" ref="BY51:CE51" si="169">IFERROR(BY37/(BY9+BY16+BY23+BY30+BY37),"")</f>
        <v>0.10245901639344263</v>
      </c>
      <c r="BZ51" s="105">
        <f t="shared" si="169"/>
        <v>0.16129032258064516</v>
      </c>
      <c r="CA51" s="105">
        <f t="shared" si="169"/>
        <v>0.23904382470119523</v>
      </c>
      <c r="CB51" s="105">
        <f t="shared" si="169"/>
        <v>0.22774869109947643</v>
      </c>
      <c r="CC51" s="105">
        <f t="shared" si="169"/>
        <v>4.975124378109453E-2</v>
      </c>
      <c r="CD51" s="105">
        <f t="shared" si="169"/>
        <v>0.16263310745401743</v>
      </c>
      <c r="CE51" s="105">
        <f t="shared" si="169"/>
        <v>0.5536723163841808</v>
      </c>
      <c r="CF51" s="105">
        <f t="shared" ref="CF51:CN51" si="170">IFERROR(CF37/(CF9+CF16+CF23+CF30+CF37),"")</f>
        <v>0.16363636363636364</v>
      </c>
      <c r="CG51" s="105">
        <f t="shared" si="170"/>
        <v>0.5547945205479452</v>
      </c>
      <c r="CH51" s="105">
        <f t="shared" si="170"/>
        <v>0</v>
      </c>
      <c r="CI51" s="105">
        <f t="shared" si="170"/>
        <v>0.45</v>
      </c>
      <c r="CJ51" s="105">
        <f t="shared" si="170"/>
        <v>8.7990487514863255E-2</v>
      </c>
      <c r="CK51" s="105">
        <f t="shared" si="170"/>
        <v>0.29177718832891247</v>
      </c>
      <c r="CL51" s="105">
        <f t="shared" si="170"/>
        <v>0</v>
      </c>
      <c r="CM51" s="105">
        <f t="shared" si="170"/>
        <v>0</v>
      </c>
      <c r="CN51" s="105">
        <f t="shared" si="170"/>
        <v>0.19771071800208118</v>
      </c>
      <c r="CO51" s="105">
        <f t="shared" ref="CO51:DK51" si="171">IFERROR(CO37/(CO9+CO16+CO23+CO30+CO37),"")</f>
        <v>7.288187063467963E-2</v>
      </c>
      <c r="CP51" s="105">
        <f t="shared" si="171"/>
        <v>0</v>
      </c>
      <c r="CQ51" s="105">
        <f t="shared" si="171"/>
        <v>8.7954110898661564E-2</v>
      </c>
      <c r="CR51" s="105">
        <f t="shared" si="171"/>
        <v>0.45490716180371354</v>
      </c>
      <c r="CS51" s="105">
        <f t="shared" si="171"/>
        <v>0.25423728813559321</v>
      </c>
      <c r="CT51" s="105">
        <f t="shared" si="171"/>
        <v>0.12543554006968641</v>
      </c>
      <c r="CU51" s="105">
        <f t="shared" si="171"/>
        <v>0.140625</v>
      </c>
      <c r="CV51" s="105">
        <f t="shared" si="171"/>
        <v>2.358490566037736E-2</v>
      </c>
      <c r="CW51" s="105">
        <f t="shared" si="171"/>
        <v>0.23745819397993312</v>
      </c>
      <c r="CX51" s="105">
        <f t="shared" si="171"/>
        <v>0.52173913043478259</v>
      </c>
      <c r="CY51" s="105">
        <f t="shared" si="171"/>
        <v>0.21686746987951808</v>
      </c>
      <c r="CZ51" s="105">
        <f t="shared" si="171"/>
        <v>0.33088235294117646</v>
      </c>
      <c r="DA51" s="105">
        <f t="shared" si="171"/>
        <v>0.22823984526112184</v>
      </c>
      <c r="DB51" s="105">
        <f t="shared" si="171"/>
        <v>0.25166444740346205</v>
      </c>
      <c r="DC51" s="105">
        <f t="shared" si="171"/>
        <v>0</v>
      </c>
      <c r="DD51" s="105">
        <f t="shared" si="171"/>
        <v>0.31007751937984496</v>
      </c>
      <c r="DE51" s="105">
        <f t="shared" si="171"/>
        <v>0.18367346938775511</v>
      </c>
      <c r="DF51" s="105">
        <f t="shared" si="171"/>
        <v>0</v>
      </c>
      <c r="DG51" s="105" t="str">
        <f t="shared" si="171"/>
        <v/>
      </c>
      <c r="DH51" s="105" t="str">
        <f t="shared" si="171"/>
        <v/>
      </c>
      <c r="DI51" s="105" t="str">
        <f t="shared" si="171"/>
        <v/>
      </c>
      <c r="DJ51" s="105">
        <f t="shared" si="171"/>
        <v>0.5</v>
      </c>
      <c r="DK51" s="105">
        <f t="shared" si="171"/>
        <v>0.29113924050632911</v>
      </c>
      <c r="DL51" s="105">
        <f t="shared" ref="DL51:DM51" si="172">IFERROR(DL37/(DL9+DL16+DL23+DL30+DL37),"")</f>
        <v>0.27027027027027029</v>
      </c>
      <c r="DM51" s="105">
        <f t="shared" si="172"/>
        <v>0.4251207729468599</v>
      </c>
      <c r="DN51" s="105">
        <f t="shared" ref="DN51:DO51" si="173">IFERROR(DN37/(DN9+DN16+DN23+DN30+DN37),"")</f>
        <v>0.21771998790444511</v>
      </c>
      <c r="DO51" s="105">
        <f t="shared" si="173"/>
        <v>0.3125</v>
      </c>
      <c r="DP51" s="105">
        <f t="shared" ref="DP51:DQ51" si="174">IFERROR(DP37/(DP9+DP16+DP23+DP30+DP37),"")</f>
        <v>0.25</v>
      </c>
      <c r="DQ51" s="105">
        <f t="shared" si="174"/>
        <v>0.33333333333333331</v>
      </c>
      <c r="DR51" s="105">
        <f t="shared" ref="DR51:DS51" si="175">IFERROR(DR37/(DR9+DR16+DR23+DR30+DR37),"")</f>
        <v>0.44692737430167595</v>
      </c>
      <c r="DS51" s="105">
        <f t="shared" si="175"/>
        <v>0.31779661016949151</v>
      </c>
      <c r="DT51" s="105">
        <f t="shared" ref="DT51:DU51" si="176">IFERROR(DT37/(DT9+DT16+DT23+DT30+DT37),"")</f>
        <v>0.5204460966542751</v>
      </c>
      <c r="DU51" s="105">
        <f t="shared" si="176"/>
        <v>0</v>
      </c>
      <c r="DV51" s="105">
        <f t="shared" ref="DV51:DW51" si="177">IFERROR(DV37/(DV9+DV16+DV23+DV30+DV37),"")</f>
        <v>0.53846153846153844</v>
      </c>
      <c r="DW51" s="105">
        <f t="shared" si="177"/>
        <v>0</v>
      </c>
      <c r="DX51" s="105">
        <f t="shared" ref="DX51" si="178">IFERROR(DX37/(DX9+DX16+DX23+DX30+DX37),"")</f>
        <v>0.31446540880503143</v>
      </c>
      <c r="DY51" s="475">
        <v>0.31446540880503143</v>
      </c>
      <c r="DZ51" s="475">
        <v>0.31446540880503143</v>
      </c>
      <c r="EA51" s="64">
        <f t="shared" ca="1" si="148"/>
        <v>0.33762886597938147</v>
      </c>
    </row>
    <row r="52" spans="1:132" ht="15.75" x14ac:dyDescent="0.2">
      <c r="A52" s="107"/>
      <c r="B52" s="74" t="s">
        <v>76</v>
      </c>
      <c r="C52" s="105">
        <f t="shared" si="130"/>
        <v>0.1811067635550587</v>
      </c>
      <c r="D52" s="105">
        <f t="shared" si="131"/>
        <v>2.9572836801752465E-2</v>
      </c>
      <c r="E52" s="105">
        <f t="shared" si="131"/>
        <v>0</v>
      </c>
      <c r="F52" s="105">
        <f t="shared" si="131"/>
        <v>1.5631105900742476E-2</v>
      </c>
      <c r="G52" s="105">
        <f t="shared" si="131"/>
        <v>0.13820492454328834</v>
      </c>
      <c r="H52" s="105">
        <f t="shared" si="131"/>
        <v>0</v>
      </c>
      <c r="I52" s="105">
        <f t="shared" ref="I52:N52" si="179">IFERROR(I38/(I10+I17+I24+I31+I38),"")</f>
        <v>0.54545454545454541</v>
      </c>
      <c r="J52" s="105">
        <f t="shared" si="179"/>
        <v>0.11608623548922056</v>
      </c>
      <c r="K52" s="105">
        <f t="shared" si="179"/>
        <v>0.18184267241379309</v>
      </c>
      <c r="L52" s="105">
        <f t="shared" si="179"/>
        <v>0.17121116043119847</v>
      </c>
      <c r="M52" s="105">
        <f t="shared" si="179"/>
        <v>0.33855799373040751</v>
      </c>
      <c r="N52" s="105">
        <f t="shared" si="179"/>
        <v>7.8322784810126583E-2</v>
      </c>
      <c r="O52" s="105">
        <f t="shared" ref="O52:AF52" si="180">IFERROR(O38/(O10+O17+O24+O31+O38),"")</f>
        <v>5.3531598513011154E-2</v>
      </c>
      <c r="P52" s="105">
        <f t="shared" si="180"/>
        <v>4.7619047619047616E-2</v>
      </c>
      <c r="Q52" s="105">
        <f t="shared" si="180"/>
        <v>0.14823133071308253</v>
      </c>
      <c r="R52" s="105">
        <f t="shared" si="180"/>
        <v>1.2341446691806651E-2</v>
      </c>
      <c r="S52" s="105">
        <f t="shared" si="180"/>
        <v>0.13474543830547403</v>
      </c>
      <c r="T52" s="105">
        <f t="shared" si="180"/>
        <v>0.14548126377663484</v>
      </c>
      <c r="U52" s="105">
        <f t="shared" si="180"/>
        <v>9.7613882863340565E-2</v>
      </c>
      <c r="V52" s="105">
        <f t="shared" si="180"/>
        <v>0.18713900654601462</v>
      </c>
      <c r="W52" s="105">
        <f t="shared" si="180"/>
        <v>0.2583826429980276</v>
      </c>
      <c r="X52" s="105">
        <f t="shared" si="180"/>
        <v>0.26257814825841025</v>
      </c>
      <c r="Y52" s="105">
        <f t="shared" si="180"/>
        <v>0.10778443113772455</v>
      </c>
      <c r="Z52" s="105">
        <f t="shared" si="180"/>
        <v>0.24381130312937879</v>
      </c>
      <c r="AA52" s="105">
        <f t="shared" si="180"/>
        <v>0.28358208955223879</v>
      </c>
      <c r="AB52" s="105">
        <f t="shared" si="180"/>
        <v>0.16107382550335569</v>
      </c>
      <c r="AC52" s="105">
        <f t="shared" si="180"/>
        <v>0.15675415362388634</v>
      </c>
      <c r="AD52" s="105">
        <f t="shared" si="180"/>
        <v>0.14448160535117058</v>
      </c>
      <c r="AE52" s="105">
        <f t="shared" si="180"/>
        <v>0.16077170418006431</v>
      </c>
      <c r="AF52" s="105">
        <f t="shared" si="180"/>
        <v>0.10596026490066225</v>
      </c>
      <c r="AG52" s="105">
        <v>0.48091603053435117</v>
      </c>
      <c r="AH52" s="105">
        <v>0.23366052190567393</v>
      </c>
      <c r="AI52" s="105">
        <v>0.42093541202672607</v>
      </c>
      <c r="AJ52" s="105">
        <v>0.1920284486590606</v>
      </c>
      <c r="AK52" s="105">
        <v>0.10416666666666667</v>
      </c>
      <c r="AL52" s="105">
        <v>0.12705882352941175</v>
      </c>
      <c r="AM52" s="105">
        <f t="shared" si="134"/>
        <v>0.29629629629629628</v>
      </c>
      <c r="AN52" s="105">
        <f t="shared" si="134"/>
        <v>0.12471131639722864</v>
      </c>
      <c r="AO52" s="105">
        <f t="shared" si="134"/>
        <v>4.9180327868852458E-2</v>
      </c>
      <c r="AP52" s="105">
        <f t="shared" si="134"/>
        <v>3.3189920098340507E-2</v>
      </c>
      <c r="AQ52" s="105">
        <f t="shared" si="134"/>
        <v>0.10259150414106331</v>
      </c>
      <c r="AR52" s="105">
        <f t="shared" si="134"/>
        <v>0</v>
      </c>
      <c r="AS52" s="105">
        <f t="shared" ref="AS52:BD52" si="181">IFERROR(AS38/(AS10+AS17+AS24+AS31+AS38),"")</f>
        <v>9.4249201277955275E-2</v>
      </c>
      <c r="AT52" s="105">
        <f t="shared" si="181"/>
        <v>3.6398467432950193E-2</v>
      </c>
      <c r="AU52" s="105">
        <f t="shared" si="181"/>
        <v>0.12650602409638553</v>
      </c>
      <c r="AV52" s="105">
        <f t="shared" si="181"/>
        <v>0.35294117647058826</v>
      </c>
      <c r="AW52" s="105">
        <f t="shared" si="181"/>
        <v>0</v>
      </c>
      <c r="AX52" s="105">
        <f t="shared" si="181"/>
        <v>0.16200000000000001</v>
      </c>
      <c r="AY52" s="105">
        <f t="shared" si="181"/>
        <v>6.8702290076335881E-2</v>
      </c>
      <c r="AZ52" s="105">
        <f t="shared" si="181"/>
        <v>0.13093858632676708</v>
      </c>
      <c r="BA52" s="105">
        <f t="shared" si="181"/>
        <v>2.8846153846153848E-2</v>
      </c>
      <c r="BB52" s="105">
        <f t="shared" si="181"/>
        <v>0.13659359190556492</v>
      </c>
      <c r="BC52" s="105">
        <f t="shared" si="181"/>
        <v>0.61643835616438358</v>
      </c>
      <c r="BD52" s="105">
        <f t="shared" si="181"/>
        <v>0</v>
      </c>
      <c r="BE52" s="105">
        <f t="shared" ref="BE52:BJ52" si="182">IFERROR(BE38/(BE10+BE17+BE24+BE31+BE38),"")</f>
        <v>0</v>
      </c>
      <c r="BF52" s="105">
        <f t="shared" si="182"/>
        <v>0.33333333333333331</v>
      </c>
      <c r="BG52" s="105">
        <f t="shared" si="182"/>
        <v>0.36</v>
      </c>
      <c r="BH52" s="105">
        <f t="shared" si="182"/>
        <v>0.17733990147783252</v>
      </c>
      <c r="BI52" s="105">
        <f t="shared" si="182"/>
        <v>0.33333333333333331</v>
      </c>
      <c r="BJ52" s="105">
        <f t="shared" si="182"/>
        <v>0.16167664670658682</v>
      </c>
      <c r="BK52" s="105">
        <f t="shared" ref="BK52:BX52" si="183">IFERROR(BK38/(BK10+BK17+BK24+BK31+BK38),"")</f>
        <v>0.16167664670658682</v>
      </c>
      <c r="BL52" s="105">
        <f t="shared" si="183"/>
        <v>0.25125628140703515</v>
      </c>
      <c r="BM52" s="105">
        <f t="shared" si="183"/>
        <v>0.6428571428571429</v>
      </c>
      <c r="BN52" s="105">
        <f t="shared" si="183"/>
        <v>0</v>
      </c>
      <c r="BO52" s="105" t="str">
        <f t="shared" si="183"/>
        <v/>
      </c>
      <c r="BP52" s="105">
        <f t="shared" si="183"/>
        <v>8.6956521739130432E-2</v>
      </c>
      <c r="BQ52" s="105">
        <f t="shared" si="183"/>
        <v>0</v>
      </c>
      <c r="BR52" s="105">
        <f t="shared" si="183"/>
        <v>0.20055710306406685</v>
      </c>
      <c r="BS52" s="105">
        <f t="shared" si="183"/>
        <v>0.33582089552238809</v>
      </c>
      <c r="BT52" s="105">
        <f t="shared" si="183"/>
        <v>0.61328125</v>
      </c>
      <c r="BU52" s="105">
        <f t="shared" si="183"/>
        <v>0</v>
      </c>
      <c r="BV52" s="105">
        <f t="shared" si="183"/>
        <v>0.19251336898395721</v>
      </c>
      <c r="BW52" s="105">
        <f t="shared" si="183"/>
        <v>0.30645161290322581</v>
      </c>
      <c r="BX52" s="105">
        <f t="shared" si="183"/>
        <v>0.10227272727272728</v>
      </c>
      <c r="BY52" s="105">
        <f t="shared" ref="BY52:CE52" si="184">IFERROR(BY38/(BY10+BY17+BY24+BY31+BY38),"")</f>
        <v>8.6956521739130432E-2</v>
      </c>
      <c r="BZ52" s="105">
        <f t="shared" si="184"/>
        <v>0</v>
      </c>
      <c r="CA52" s="105">
        <f t="shared" si="184"/>
        <v>0.18181818181818182</v>
      </c>
      <c r="CB52" s="105">
        <f t="shared" si="184"/>
        <v>0.32432432432432434</v>
      </c>
      <c r="CC52" s="105">
        <f t="shared" si="184"/>
        <v>0</v>
      </c>
      <c r="CD52" s="105">
        <f t="shared" si="184"/>
        <v>0.21900347624565469</v>
      </c>
      <c r="CE52" s="105">
        <f t="shared" si="184"/>
        <v>0.18013343217197925</v>
      </c>
      <c r="CF52" s="105">
        <f t="shared" ref="CF52:CN52" si="185">IFERROR(CF38/(CF10+CF17+CF24+CF31+CF38),"")</f>
        <v>0.46969696969696972</v>
      </c>
      <c r="CG52" s="105">
        <f t="shared" si="185"/>
        <v>9.5238095238095233E-2</v>
      </c>
      <c r="CH52" s="105">
        <f t="shared" si="185"/>
        <v>0.47368421052631576</v>
      </c>
      <c r="CI52" s="105">
        <f t="shared" si="185"/>
        <v>0.47858197932053176</v>
      </c>
      <c r="CJ52" s="105">
        <f t="shared" si="185"/>
        <v>0.2831858407079646</v>
      </c>
      <c r="CK52" s="105">
        <f t="shared" si="185"/>
        <v>0.31034482758620691</v>
      </c>
      <c r="CL52" s="105">
        <f t="shared" si="185"/>
        <v>0</v>
      </c>
      <c r="CM52" s="105">
        <f t="shared" si="185"/>
        <v>0</v>
      </c>
      <c r="CN52" s="105">
        <f t="shared" si="185"/>
        <v>0.25549450549450547</v>
      </c>
      <c r="CO52" s="105">
        <f t="shared" ref="CO52:DK52" si="186">IFERROR(CO38/(CO10+CO17+CO24+CO31+CO38),"")</f>
        <v>0</v>
      </c>
      <c r="CP52" s="105">
        <f t="shared" si="186"/>
        <v>0.41985645933014354</v>
      </c>
      <c r="CQ52" s="105">
        <f t="shared" si="186"/>
        <v>0.39926739926739929</v>
      </c>
      <c r="CR52" s="105">
        <f t="shared" si="186"/>
        <v>0.18556701030927836</v>
      </c>
      <c r="CS52" s="105">
        <f t="shared" si="186"/>
        <v>0</v>
      </c>
      <c r="CT52" s="105">
        <f t="shared" si="186"/>
        <v>6.6666666666666666E-2</v>
      </c>
      <c r="CU52" s="105">
        <f t="shared" si="186"/>
        <v>0.25263157894736843</v>
      </c>
      <c r="CV52" s="105">
        <f t="shared" si="186"/>
        <v>0.125</v>
      </c>
      <c r="CW52" s="105">
        <f t="shared" si="186"/>
        <v>0.10465116279069768</v>
      </c>
      <c r="CX52" s="105">
        <f t="shared" si="186"/>
        <v>0</v>
      </c>
      <c r="CY52" s="105">
        <f t="shared" si="186"/>
        <v>0.38461538461538464</v>
      </c>
      <c r="CZ52" s="105">
        <f t="shared" si="186"/>
        <v>4.3795620437956206E-2</v>
      </c>
      <c r="DA52" s="105">
        <f t="shared" si="186"/>
        <v>6.7247820672478212E-2</v>
      </c>
      <c r="DB52" s="105">
        <f t="shared" si="186"/>
        <v>0.11726384364820847</v>
      </c>
      <c r="DC52" s="105">
        <f t="shared" si="186"/>
        <v>0.19607843137254902</v>
      </c>
      <c r="DD52" s="105">
        <f t="shared" si="186"/>
        <v>0.17329910141206675</v>
      </c>
      <c r="DE52" s="105">
        <f t="shared" si="186"/>
        <v>0</v>
      </c>
      <c r="DF52" s="105">
        <f t="shared" si="186"/>
        <v>0.23247232472324722</v>
      </c>
      <c r="DG52" s="105">
        <f t="shared" si="186"/>
        <v>0.21301775147928995</v>
      </c>
      <c r="DH52" s="105">
        <f t="shared" si="186"/>
        <v>0.21301775147928995</v>
      </c>
      <c r="DI52" s="105">
        <f t="shared" si="186"/>
        <v>0</v>
      </c>
      <c r="DJ52" s="105">
        <f t="shared" si="186"/>
        <v>0.2</v>
      </c>
      <c r="DK52" s="105">
        <f t="shared" si="186"/>
        <v>0</v>
      </c>
      <c r="DL52" s="105">
        <f t="shared" ref="DL52:DM52" si="187">IFERROR(DL38/(DL10+DL17+DL24+DL31+DL38),"")</f>
        <v>0.21505376344086022</v>
      </c>
      <c r="DM52" s="105">
        <f t="shared" si="187"/>
        <v>0</v>
      </c>
      <c r="DN52" s="105">
        <f t="shared" ref="DN52:DO52" si="188">IFERROR(DN38/(DN10+DN17+DN24+DN31+DN38),"")</f>
        <v>0.21176470588235294</v>
      </c>
      <c r="DO52" s="105">
        <f t="shared" si="188"/>
        <v>0.28205128205128205</v>
      </c>
      <c r="DP52" s="105">
        <f t="shared" ref="DP52:DQ52" si="189">IFERROR(DP38/(DP10+DP17+DP24+DP31+DP38),"")</f>
        <v>0</v>
      </c>
      <c r="DQ52" s="105">
        <f t="shared" si="189"/>
        <v>0.27067669172932329</v>
      </c>
      <c r="DR52" s="105">
        <f t="shared" ref="DR52:DS52" si="190">IFERROR(DR38/(DR10+DR17+DR24+DR31+DR38),"")</f>
        <v>0.13170731707317074</v>
      </c>
      <c r="DS52" s="105">
        <f t="shared" si="190"/>
        <v>0</v>
      </c>
      <c r="DT52" s="105">
        <f t="shared" ref="DT52:DU52" si="191">IFERROR(DT38/(DT10+DT17+DT24+DT31+DT38),"")</f>
        <v>0.20689655172413793</v>
      </c>
      <c r="DU52" s="105">
        <f t="shared" si="191"/>
        <v>0.15053763440860216</v>
      </c>
      <c r="DV52" s="105">
        <f t="shared" ref="DV52:DW52" si="192">IFERROR(DV38/(DV10+DV17+DV24+DV31+DV38),"")</f>
        <v>0</v>
      </c>
      <c r="DW52" s="105">
        <f t="shared" si="192"/>
        <v>0.2</v>
      </c>
      <c r="DX52" s="105">
        <f t="shared" ref="DX52" si="193">IFERROR(DX38/(DX10+DX17+DX24+DX31+DX38),"")</f>
        <v>0.20442930153321975</v>
      </c>
      <c r="DY52" s="475">
        <v>0.20442930153321975</v>
      </c>
      <c r="DZ52" s="475">
        <v>0.20442930153321975</v>
      </c>
      <c r="EA52" s="64">
        <f t="shared" ca="1" si="148"/>
        <v>0.1971546581000459</v>
      </c>
    </row>
    <row r="53" spans="1:132" ht="15.75" x14ac:dyDescent="0.2">
      <c r="A53" s="107"/>
      <c r="B53" s="67" t="s">
        <v>77</v>
      </c>
      <c r="C53" s="105">
        <f t="shared" si="130"/>
        <v>0.20323328298144666</v>
      </c>
      <c r="D53" s="105">
        <f t="shared" si="131"/>
        <v>0.12380933904979921</v>
      </c>
      <c r="E53" s="105">
        <f t="shared" si="131"/>
        <v>0.12928863024407192</v>
      </c>
      <c r="F53" s="105">
        <f t="shared" si="131"/>
        <v>0.1190758814736657</v>
      </c>
      <c r="G53" s="105">
        <f t="shared" si="131"/>
        <v>0.11300482045622547</v>
      </c>
      <c r="H53" s="105">
        <f t="shared" si="131"/>
        <v>0.12227320383752523</v>
      </c>
      <c r="I53" s="105">
        <f t="shared" ref="I53:N53" si="194">IFERROR(I39/(I11+I18+I25+I32+I39),"")</f>
        <v>0.15359513756554447</v>
      </c>
      <c r="J53" s="105">
        <f t="shared" si="194"/>
        <v>0.11266436508385685</v>
      </c>
      <c r="K53" s="105">
        <f t="shared" si="194"/>
        <v>0.1893894487255483</v>
      </c>
      <c r="L53" s="105">
        <f t="shared" si="194"/>
        <v>0.11138549075391181</v>
      </c>
      <c r="M53" s="105">
        <f t="shared" si="194"/>
        <v>0.11770555246985469</v>
      </c>
      <c r="N53" s="105">
        <f t="shared" si="194"/>
        <v>0.14678836723794728</v>
      </c>
      <c r="O53" s="105">
        <f t="shared" ref="O53:AF53" si="195">IFERROR(O39/(O11+O18+O25+O32+O39),"")</f>
        <v>0.15353718279120521</v>
      </c>
      <c r="P53" s="105">
        <f t="shared" si="195"/>
        <v>0.13740148861646234</v>
      </c>
      <c r="Q53" s="105">
        <f t="shared" si="195"/>
        <v>0.15931760090352493</v>
      </c>
      <c r="R53" s="105">
        <f t="shared" si="195"/>
        <v>0.14118592157453433</v>
      </c>
      <c r="S53" s="105">
        <f t="shared" si="195"/>
        <v>0.12398441178533146</v>
      </c>
      <c r="T53" s="105">
        <f t="shared" si="195"/>
        <v>9.4547384793906702E-2</v>
      </c>
      <c r="U53" s="105">
        <f t="shared" si="195"/>
        <v>0.10370173681097848</v>
      </c>
      <c r="V53" s="105">
        <f t="shared" si="195"/>
        <v>0.1538004131110601</v>
      </c>
      <c r="W53" s="105">
        <f t="shared" si="195"/>
        <v>0.1533361195513436</v>
      </c>
      <c r="X53" s="105">
        <f t="shared" si="195"/>
        <v>0.12537437769006485</v>
      </c>
      <c r="Y53" s="105">
        <f t="shared" si="195"/>
        <v>9.4263611151656698E-2</v>
      </c>
      <c r="Z53" s="105">
        <f t="shared" si="195"/>
        <v>0.10130104534857487</v>
      </c>
      <c r="AA53" s="105">
        <f t="shared" si="195"/>
        <v>0.13949084022289399</v>
      </c>
      <c r="AB53" s="105">
        <f t="shared" si="195"/>
        <v>0.11176436210624745</v>
      </c>
      <c r="AC53" s="105">
        <f t="shared" si="195"/>
        <v>0.15735976381273725</v>
      </c>
      <c r="AD53" s="105">
        <f t="shared" si="195"/>
        <v>0.10788007330300747</v>
      </c>
      <c r="AE53" s="105">
        <f t="shared" si="195"/>
        <v>0.14659882944362143</v>
      </c>
      <c r="AF53" s="105">
        <f t="shared" si="195"/>
        <v>0.12834343039541399</v>
      </c>
      <c r="AG53" s="105">
        <v>0.11725336810082573</v>
      </c>
      <c r="AH53" s="105">
        <v>0.12163141681120401</v>
      </c>
      <c r="AI53" s="105">
        <v>0.14964257885286444</v>
      </c>
      <c r="AJ53" s="105">
        <v>0.14416967020146254</v>
      </c>
      <c r="AK53" s="105">
        <v>0.11031375166889186</v>
      </c>
      <c r="AL53" s="105">
        <v>0.13912534476258506</v>
      </c>
      <c r="AM53" s="105">
        <f t="shared" si="134"/>
        <v>0.14891940019656116</v>
      </c>
      <c r="AN53" s="105">
        <f t="shared" si="134"/>
        <v>0.1206936117724678</v>
      </c>
      <c r="AO53" s="105">
        <f t="shared" si="134"/>
        <v>0.12627574689181667</v>
      </c>
      <c r="AP53" s="105">
        <f t="shared" si="134"/>
        <v>0.13292629536284359</v>
      </c>
      <c r="AQ53" s="105">
        <f t="shared" si="134"/>
        <v>0.13756514011014906</v>
      </c>
      <c r="AR53" s="105">
        <f t="shared" si="134"/>
        <v>0.12500444876798786</v>
      </c>
      <c r="AS53" s="105">
        <f t="shared" ref="AS53:BD53" si="196">IFERROR(AS39/(AS11+AS18+AS25+AS32+AS39),"")</f>
        <v>0.12018567306486012</v>
      </c>
      <c r="AT53" s="105">
        <f t="shared" si="196"/>
        <v>0.16980854197349043</v>
      </c>
      <c r="AU53" s="105">
        <f t="shared" si="196"/>
        <v>0.14573699097562071</v>
      </c>
      <c r="AV53" s="105">
        <f t="shared" si="196"/>
        <v>0.16096199754822893</v>
      </c>
      <c r="AW53" s="105">
        <f t="shared" si="196"/>
        <v>0.15364583333333334</v>
      </c>
      <c r="AX53" s="105">
        <f t="shared" si="196"/>
        <v>0.12209832477919913</v>
      </c>
      <c r="AY53" s="105">
        <f t="shared" si="196"/>
        <v>0.15305092875928344</v>
      </c>
      <c r="AZ53" s="105">
        <f t="shared" si="196"/>
        <v>0.13042429744797357</v>
      </c>
      <c r="BA53" s="105">
        <f t="shared" si="196"/>
        <v>0.1400061065312127</v>
      </c>
      <c r="BB53" s="105">
        <f t="shared" si="196"/>
        <v>0.16144648303238612</v>
      </c>
      <c r="BC53" s="105">
        <f t="shared" si="196"/>
        <v>0.15286173103845838</v>
      </c>
      <c r="BD53" s="105">
        <f t="shared" si="196"/>
        <v>0.14338659863032094</v>
      </c>
      <c r="BE53" s="105">
        <f t="shared" ref="BE53:BJ53" si="197">IFERROR(BE39/(BE11+BE18+BE25+BE32+BE39),"")</f>
        <v>0.10518510067879756</v>
      </c>
      <c r="BF53" s="105">
        <f t="shared" si="197"/>
        <v>0.19005847953216373</v>
      </c>
      <c r="BG53" s="105">
        <f t="shared" si="197"/>
        <v>0.190131255702955</v>
      </c>
      <c r="BH53" s="105">
        <f t="shared" si="197"/>
        <v>0.12398628152587071</v>
      </c>
      <c r="BI53" s="105">
        <f t="shared" si="197"/>
        <v>0.1170862963674803</v>
      </c>
      <c r="BJ53" s="105">
        <f t="shared" si="197"/>
        <v>0.37330364094535651</v>
      </c>
      <c r="BK53" s="105">
        <f t="shared" ref="BK53:BX53" si="198">IFERROR(BK39/(BK11+BK18+BK25+BK32+BK39),"")</f>
        <v>0.54586211965309417</v>
      </c>
      <c r="BL53" s="105">
        <f t="shared" si="198"/>
        <v>0.462212677037381</v>
      </c>
      <c r="BM53" s="105">
        <f t="shared" si="198"/>
        <v>0.37791705801603931</v>
      </c>
      <c r="BN53" s="105">
        <f t="shared" si="198"/>
        <v>0.26053871876563361</v>
      </c>
      <c r="BO53" s="105">
        <f t="shared" si="198"/>
        <v>0.28806402600614817</v>
      </c>
      <c r="BP53" s="105">
        <f t="shared" si="198"/>
        <v>0.14095314289870356</v>
      </c>
      <c r="BQ53" s="105">
        <f t="shared" si="198"/>
        <v>0.23544214383470929</v>
      </c>
      <c r="BR53" s="105">
        <f t="shared" si="198"/>
        <v>0.28476920763794916</v>
      </c>
      <c r="BS53" s="105">
        <f t="shared" si="198"/>
        <v>0.26661355099917072</v>
      </c>
      <c r="BT53" s="105">
        <f t="shared" si="198"/>
        <v>0.27267571089139264</v>
      </c>
      <c r="BU53" s="105">
        <f t="shared" si="198"/>
        <v>0.24668349268316941</v>
      </c>
      <c r="BV53" s="105">
        <f t="shared" si="198"/>
        <v>0.17814267361675107</v>
      </c>
      <c r="BW53" s="105">
        <f t="shared" si="198"/>
        <v>0.22364154077355058</v>
      </c>
      <c r="BX53" s="105">
        <f t="shared" si="198"/>
        <v>0.27734583022686121</v>
      </c>
      <c r="BY53" s="105">
        <f t="shared" ref="BY53:CE53" si="199">IFERROR(BY39/(BY11+BY18+BY25+BY32+BY39),"")</f>
        <v>0.27307243910892648</v>
      </c>
      <c r="BZ53" s="105">
        <f t="shared" si="199"/>
        <v>0.33971981474719909</v>
      </c>
      <c r="CA53" s="105">
        <f t="shared" si="199"/>
        <v>0.24162540895798951</v>
      </c>
      <c r="CB53" s="105">
        <f t="shared" si="199"/>
        <v>0.19866048947527445</v>
      </c>
      <c r="CC53" s="105">
        <f t="shared" si="199"/>
        <v>0.21985424897297468</v>
      </c>
      <c r="CD53" s="105">
        <f t="shared" si="199"/>
        <v>0.29132935662547932</v>
      </c>
      <c r="CE53" s="105">
        <f t="shared" si="199"/>
        <v>0.38034131303745006</v>
      </c>
      <c r="CF53" s="105">
        <f t="shared" ref="CF53:CN53" si="200">IFERROR(CF39/(CF11+CF18+CF25+CF32+CF39),"")</f>
        <v>0.30588762504777844</v>
      </c>
      <c r="CG53" s="105">
        <f t="shared" si="200"/>
        <v>0.21966607780891786</v>
      </c>
      <c r="CH53" s="105">
        <f t="shared" si="200"/>
        <v>0.25027730616864741</v>
      </c>
      <c r="CI53" s="105">
        <f t="shared" si="200"/>
        <v>0.27236406697876203</v>
      </c>
      <c r="CJ53" s="105">
        <f t="shared" si="200"/>
        <v>0.25529919339711121</v>
      </c>
      <c r="CK53" s="105">
        <f t="shared" si="200"/>
        <v>0.31281886417958432</v>
      </c>
      <c r="CL53" s="105">
        <f t="shared" si="200"/>
        <v>0.32428848311741304</v>
      </c>
      <c r="CM53" s="105">
        <f t="shared" si="200"/>
        <v>0.16419284575483351</v>
      </c>
      <c r="CN53" s="105">
        <f t="shared" si="200"/>
        <v>0.15380745172695132</v>
      </c>
      <c r="CO53" s="105">
        <f t="shared" ref="CO53:DK53" si="201">IFERROR(CO39/(CO11+CO18+CO25+CO32+CO39),"")</f>
        <v>0.16325714461500601</v>
      </c>
      <c r="CP53" s="105">
        <f t="shared" si="201"/>
        <v>0.24452680682471722</v>
      </c>
      <c r="CQ53" s="105">
        <f t="shared" si="201"/>
        <v>0.14952352779597269</v>
      </c>
      <c r="CR53" s="105">
        <f t="shared" si="201"/>
        <v>0.17901900091584647</v>
      </c>
      <c r="CS53" s="105">
        <f t="shared" si="201"/>
        <v>0.18677279834304628</v>
      </c>
      <c r="CT53" s="105">
        <f t="shared" si="201"/>
        <v>0.16942960319303951</v>
      </c>
      <c r="CU53" s="105">
        <f t="shared" si="201"/>
        <v>0.21057775605855306</v>
      </c>
      <c r="CV53" s="105">
        <f t="shared" si="201"/>
        <v>0.17455547207613323</v>
      </c>
      <c r="CW53" s="105">
        <f t="shared" si="201"/>
        <v>0.19613657633784451</v>
      </c>
      <c r="CX53" s="105">
        <f t="shared" si="201"/>
        <v>0.14539194915254236</v>
      </c>
      <c r="CY53" s="105">
        <f t="shared" si="201"/>
        <v>0.18374418469972781</v>
      </c>
      <c r="CZ53" s="105">
        <f t="shared" si="201"/>
        <v>0.21002507856893432</v>
      </c>
      <c r="DA53" s="105">
        <f t="shared" si="201"/>
        <v>0.31756598677074249</v>
      </c>
      <c r="DB53" s="105">
        <f t="shared" si="201"/>
        <v>0.23300500422892587</v>
      </c>
      <c r="DC53" s="105">
        <f t="shared" si="201"/>
        <v>0.26386328466662179</v>
      </c>
      <c r="DD53" s="105">
        <f t="shared" si="201"/>
        <v>0.23769098151120624</v>
      </c>
      <c r="DE53" s="105">
        <f t="shared" si="201"/>
        <v>0.22980300129685666</v>
      </c>
      <c r="DF53" s="105">
        <f t="shared" si="201"/>
        <v>0.18062951898514959</v>
      </c>
      <c r="DG53" s="105">
        <f t="shared" si="201"/>
        <v>0.20357422745363185</v>
      </c>
      <c r="DH53" s="105">
        <f t="shared" si="201"/>
        <v>0.20374927151460209</v>
      </c>
      <c r="DI53" s="105">
        <f t="shared" si="201"/>
        <v>0.25453789056512888</v>
      </c>
      <c r="DJ53" s="105">
        <f t="shared" si="201"/>
        <v>0.2210945460395774</v>
      </c>
      <c r="DK53" s="105">
        <f t="shared" si="201"/>
        <v>0.22725931919125517</v>
      </c>
      <c r="DL53" s="105">
        <f t="shared" ref="DL53:DM53" si="202">IFERROR(DL39/(DL11+DL18+DL25+DL32+DL39),"")</f>
        <v>0.22106389226832235</v>
      </c>
      <c r="DM53" s="105">
        <f t="shared" si="202"/>
        <v>0.26612777053455022</v>
      </c>
      <c r="DN53" s="105">
        <f t="shared" ref="DN53:DO53" si="203">IFERROR(DN39/(DN11+DN18+DN25+DN32+DN39),"")</f>
        <v>0.24074870715299071</v>
      </c>
      <c r="DO53" s="105">
        <f t="shared" si="203"/>
        <v>0.24425919345389588</v>
      </c>
      <c r="DP53" s="105">
        <f t="shared" ref="DP53:DQ53" si="204">IFERROR(DP39/(DP11+DP18+DP25+DP32+DP39),"")</f>
        <v>0.29612423977198771</v>
      </c>
      <c r="DQ53" s="105">
        <f t="shared" si="204"/>
        <v>0.25793117380595332</v>
      </c>
      <c r="DR53" s="105">
        <f t="shared" ref="DR53:DS53" si="205">IFERROR(DR39/(DR11+DR18+DR25+DR32+DR39),"")</f>
        <v>0.34508805746387916</v>
      </c>
      <c r="DS53" s="105">
        <f t="shared" si="205"/>
        <v>0.30518840579710144</v>
      </c>
      <c r="DT53" s="105">
        <f t="shared" ref="DT53:DU53" si="206">IFERROR(DT39/(DT11+DT18+DT25+DT32+DT39),"")</f>
        <v>0.29928054889397127</v>
      </c>
      <c r="DU53" s="105">
        <f t="shared" si="206"/>
        <v>0.33530870219078973</v>
      </c>
      <c r="DV53" s="105">
        <f t="shared" ref="DV53:DW53" si="207">IFERROR(DV39/(DV11+DV18+DV25+DV32+DV39),"")</f>
        <v>0.27722406433231883</v>
      </c>
      <c r="DW53" s="105">
        <f t="shared" si="207"/>
        <v>0.32278242452525396</v>
      </c>
      <c r="DX53" s="105">
        <f t="shared" ref="DX53" si="208">IFERROR(DX39/(DX11+DX18+DX25+DX32+DX39),"")</f>
        <v>0.36052993206495443</v>
      </c>
      <c r="DY53" s="475">
        <v>0.36052993206495443</v>
      </c>
      <c r="DZ53" s="475">
        <v>0.36052993206495443</v>
      </c>
      <c r="EA53" s="64">
        <f t="shared" ca="1" si="148"/>
        <v>0.3141159492800607</v>
      </c>
    </row>
    <row r="54" spans="1:132" ht="15.75" x14ac:dyDescent="0.2">
      <c r="A54" s="107"/>
      <c r="B54" s="118" t="s">
        <v>25</v>
      </c>
      <c r="C54" s="64">
        <f t="shared" si="130"/>
        <v>0.20216158184848096</v>
      </c>
      <c r="D54" s="64">
        <f t="shared" si="131"/>
        <v>0.12605247699236341</v>
      </c>
      <c r="E54" s="64">
        <f t="shared" si="131"/>
        <v>0.13134141905016852</v>
      </c>
      <c r="F54" s="64">
        <f t="shared" si="131"/>
        <v>0.10794814814814815</v>
      </c>
      <c r="G54" s="64">
        <f t="shared" si="131"/>
        <v>0.11528427386184689</v>
      </c>
      <c r="H54" s="64">
        <f t="shared" si="131"/>
        <v>0.10821297339065672</v>
      </c>
      <c r="I54" s="64">
        <f t="shared" ref="I54:N54" si="209">IFERROR(I40/(I12+I19+I26+I33+I40),"")</f>
        <v>0.14113136574074073</v>
      </c>
      <c r="J54" s="64">
        <f t="shared" si="209"/>
        <v>0.11820537018447612</v>
      </c>
      <c r="K54" s="64">
        <f t="shared" si="209"/>
        <v>0.17628169294028498</v>
      </c>
      <c r="L54" s="64">
        <f t="shared" si="209"/>
        <v>0.10595285284585072</v>
      </c>
      <c r="M54" s="64">
        <f t="shared" si="209"/>
        <v>0.12623018324068355</v>
      </c>
      <c r="N54" s="64">
        <f t="shared" si="209"/>
        <v>0.1333809884031619</v>
      </c>
      <c r="O54" s="64">
        <f t="shared" ref="O54:AF54" si="210">IFERROR(O40/(O12+O19+O26+O33+O40),"")</f>
        <v>0.14255133168025402</v>
      </c>
      <c r="P54" s="64">
        <f t="shared" si="210"/>
        <v>0.11748744343715499</v>
      </c>
      <c r="Q54" s="64">
        <f t="shared" si="210"/>
        <v>0.13305834291833579</v>
      </c>
      <c r="R54" s="64">
        <f t="shared" si="210"/>
        <v>0.10404802859003691</v>
      </c>
      <c r="S54" s="64">
        <f t="shared" si="210"/>
        <v>0.11887721728423564</v>
      </c>
      <c r="T54" s="64">
        <f t="shared" si="210"/>
        <v>8.7160284676097821E-2</v>
      </c>
      <c r="U54" s="64">
        <f t="shared" si="210"/>
        <v>9.6061675645550806E-2</v>
      </c>
      <c r="V54" s="64">
        <f t="shared" si="210"/>
        <v>0.15574452352343099</v>
      </c>
      <c r="W54" s="64">
        <f t="shared" si="210"/>
        <v>0.14715472722457626</v>
      </c>
      <c r="X54" s="64">
        <f t="shared" si="210"/>
        <v>0.14796206312717661</v>
      </c>
      <c r="Y54" s="64">
        <f t="shared" si="210"/>
        <v>9.8805106035681045E-2</v>
      </c>
      <c r="Z54" s="64">
        <f t="shared" si="210"/>
        <v>0.11849710982658959</v>
      </c>
      <c r="AA54" s="64">
        <f t="shared" si="210"/>
        <v>0.16902120831589229</v>
      </c>
      <c r="AB54" s="64">
        <f t="shared" si="210"/>
        <v>0.12105338949490586</v>
      </c>
      <c r="AC54" s="64">
        <f t="shared" si="210"/>
        <v>0.15306062250749228</v>
      </c>
      <c r="AD54" s="64">
        <f t="shared" si="210"/>
        <v>0.11862778039110275</v>
      </c>
      <c r="AE54" s="64">
        <f t="shared" si="210"/>
        <v>0.1404675259299655</v>
      </c>
      <c r="AF54" s="64">
        <f t="shared" si="210"/>
        <v>0.12931902821287647</v>
      </c>
      <c r="AG54" s="64">
        <v>0.13231828153415809</v>
      </c>
      <c r="AH54" s="64">
        <v>0.14410764722363151</v>
      </c>
      <c r="AI54" s="64">
        <v>0.16033324329799448</v>
      </c>
      <c r="AJ54" s="64">
        <v>0.13902335269612157</v>
      </c>
      <c r="AK54" s="64">
        <v>0.11018775007694676</v>
      </c>
      <c r="AL54" s="64">
        <v>0.14366461525031643</v>
      </c>
      <c r="AM54" s="64">
        <f t="shared" si="134"/>
        <v>0.15685242764888782</v>
      </c>
      <c r="AN54" s="64">
        <f t="shared" si="134"/>
        <v>0.12588713280754804</v>
      </c>
      <c r="AO54" s="64">
        <f t="shared" si="134"/>
        <v>0.1267740742452961</v>
      </c>
      <c r="AP54" s="64">
        <f t="shared" si="134"/>
        <v>0.13129765736612906</v>
      </c>
      <c r="AQ54" s="64">
        <f t="shared" si="134"/>
        <v>0.14690974264191101</v>
      </c>
      <c r="AR54" s="64">
        <f t="shared" si="134"/>
        <v>0.12060500270858233</v>
      </c>
      <c r="AS54" s="64">
        <f t="shared" ref="AS54:BD54" si="211">IFERROR(AS40/(AS12+AS19+AS26+AS33+AS40),"")</f>
        <v>0.14050465383697469</v>
      </c>
      <c r="AT54" s="64">
        <f t="shared" si="211"/>
        <v>0.15730155243963057</v>
      </c>
      <c r="AU54" s="64">
        <f t="shared" si="211"/>
        <v>0.16240861005595719</v>
      </c>
      <c r="AV54" s="64">
        <f t="shared" si="211"/>
        <v>0.17206804142441862</v>
      </c>
      <c r="AW54" s="64">
        <f t="shared" si="211"/>
        <v>0.15230955066835711</v>
      </c>
      <c r="AX54" s="64">
        <f t="shared" si="211"/>
        <v>0.14952050522376423</v>
      </c>
      <c r="AY54" s="64">
        <f t="shared" si="211"/>
        <v>0.19558344955834495</v>
      </c>
      <c r="AZ54" s="64">
        <f t="shared" si="211"/>
        <v>0.17585568015602146</v>
      </c>
      <c r="BA54" s="64">
        <f t="shared" si="211"/>
        <v>0.18219523327578338</v>
      </c>
      <c r="BB54" s="64">
        <f t="shared" si="211"/>
        <v>0.18145263206268239</v>
      </c>
      <c r="BC54" s="64">
        <f t="shared" si="211"/>
        <v>0.19574666062661458</v>
      </c>
      <c r="BD54" s="64">
        <f t="shared" si="211"/>
        <v>0.20575214694891691</v>
      </c>
      <c r="BE54" s="64">
        <f t="shared" ref="BE54:BJ54" si="212">IFERROR(BE40/(BE12+BE19+BE26+BE33+BE40),"")</f>
        <v>0.10905776679818197</v>
      </c>
      <c r="BF54" s="64">
        <f t="shared" si="212"/>
        <v>0.22056877481211457</v>
      </c>
      <c r="BG54" s="64">
        <f t="shared" si="212"/>
        <v>0.19070853518279721</v>
      </c>
      <c r="BH54" s="64">
        <f t="shared" si="212"/>
        <v>0.16079163057239954</v>
      </c>
      <c r="BI54" s="64">
        <f t="shared" si="212"/>
        <v>0.13318841185569166</v>
      </c>
      <c r="BJ54" s="64">
        <f t="shared" si="212"/>
        <v>0.32961043056319766</v>
      </c>
      <c r="BK54" s="64">
        <f t="shared" ref="BK54:BX54" si="213">IFERROR(BK40/(BK12+BK19+BK26+BK33+BK40),"")</f>
        <v>0.47418645181566244</v>
      </c>
      <c r="BL54" s="64">
        <f t="shared" si="213"/>
        <v>0.42171461616307648</v>
      </c>
      <c r="BM54" s="64">
        <f t="shared" si="213"/>
        <v>0.39192231011640621</v>
      </c>
      <c r="BN54" s="64">
        <f t="shared" si="213"/>
        <v>0.27970959959273112</v>
      </c>
      <c r="BO54" s="64">
        <f t="shared" si="213"/>
        <v>0.27067868919066745</v>
      </c>
      <c r="BP54" s="64">
        <f t="shared" si="213"/>
        <v>0.14062772311738517</v>
      </c>
      <c r="BQ54" s="64">
        <f t="shared" si="213"/>
        <v>0.22576470135961146</v>
      </c>
      <c r="BR54" s="64">
        <f t="shared" si="213"/>
        <v>0.25458596360935759</v>
      </c>
      <c r="BS54" s="64">
        <f t="shared" si="213"/>
        <v>0.23827580693057998</v>
      </c>
      <c r="BT54" s="64">
        <f t="shared" si="213"/>
        <v>0.27525461051472611</v>
      </c>
      <c r="BU54" s="64">
        <f t="shared" si="213"/>
        <v>0.22532896458592858</v>
      </c>
      <c r="BV54" s="64">
        <f t="shared" si="213"/>
        <v>0.19177453410447076</v>
      </c>
      <c r="BW54" s="64">
        <f t="shared" si="213"/>
        <v>0.22266513639251531</v>
      </c>
      <c r="BX54" s="64">
        <f t="shared" si="213"/>
        <v>0.26377896782143029</v>
      </c>
      <c r="BY54" s="64">
        <f t="shared" ref="BY54:CE54" si="214">IFERROR(BY40/(BY12+BY19+BY26+BY33+BY40),"")</f>
        <v>0.22905239714262021</v>
      </c>
      <c r="BZ54" s="64">
        <f t="shared" si="214"/>
        <v>0.30653835719187372</v>
      </c>
      <c r="CA54" s="64">
        <f t="shared" si="214"/>
        <v>0.23628512862808834</v>
      </c>
      <c r="CB54" s="64">
        <f t="shared" si="214"/>
        <v>0.22203120553922034</v>
      </c>
      <c r="CC54" s="64">
        <f t="shared" si="214"/>
        <v>0.18764646442929933</v>
      </c>
      <c r="CD54" s="64">
        <f t="shared" si="214"/>
        <v>0.28254118355022084</v>
      </c>
      <c r="CE54" s="64">
        <f t="shared" si="214"/>
        <v>0.34113522537562602</v>
      </c>
      <c r="CF54" s="64">
        <f t="shared" ref="CF54:CN54" si="215">IFERROR(CF40/(CF12+CF19+CF26+CF33+CF40),"")</f>
        <v>0.30069271965228189</v>
      </c>
      <c r="CG54" s="64">
        <f t="shared" si="215"/>
        <v>0.23154067532239284</v>
      </c>
      <c r="CH54" s="64">
        <f t="shared" si="215"/>
        <v>0.26354985519238727</v>
      </c>
      <c r="CI54" s="64">
        <f t="shared" si="215"/>
        <v>0.29193542442224762</v>
      </c>
      <c r="CJ54" s="64">
        <f t="shared" si="215"/>
        <v>0.21889988673856306</v>
      </c>
      <c r="CK54" s="64">
        <f t="shared" si="215"/>
        <v>0.29064569806518975</v>
      </c>
      <c r="CL54" s="64">
        <f t="shared" si="215"/>
        <v>0.31602155228315076</v>
      </c>
      <c r="CM54" s="64">
        <f t="shared" si="215"/>
        <v>0.17505400110513888</v>
      </c>
      <c r="CN54" s="64">
        <f t="shared" si="215"/>
        <v>0.15891904039552784</v>
      </c>
      <c r="CO54" s="64">
        <f t="shared" ref="CO54:DK54" si="216">IFERROR(CO40/(CO12+CO19+CO26+CO33+CO40),"")</f>
        <v>0.15278221631364328</v>
      </c>
      <c r="CP54" s="64">
        <f t="shared" si="216"/>
        <v>0.2474043103877358</v>
      </c>
      <c r="CQ54" s="64">
        <f t="shared" si="216"/>
        <v>0.15812865914608026</v>
      </c>
      <c r="CR54" s="64">
        <f t="shared" si="216"/>
        <v>0.19897227197284398</v>
      </c>
      <c r="CS54" s="64">
        <f t="shared" si="216"/>
        <v>0.18916434591091938</v>
      </c>
      <c r="CT54" s="64">
        <f t="shared" si="216"/>
        <v>0.17335822669989695</v>
      </c>
      <c r="CU54" s="64">
        <f t="shared" si="216"/>
        <v>0.22103648108514859</v>
      </c>
      <c r="CV54" s="64">
        <f t="shared" si="216"/>
        <v>0.17620362496775366</v>
      </c>
      <c r="CW54" s="64">
        <f t="shared" si="216"/>
        <v>0.19225940080467038</v>
      </c>
      <c r="CX54" s="64">
        <f t="shared" si="216"/>
        <v>0.15361301476867956</v>
      </c>
      <c r="CY54" s="64">
        <f t="shared" si="216"/>
        <v>0.19678137669780604</v>
      </c>
      <c r="CZ54" s="64">
        <f t="shared" si="216"/>
        <v>0.19915893490231576</v>
      </c>
      <c r="DA54" s="64">
        <f t="shared" si="216"/>
        <v>0.2914600598477074</v>
      </c>
      <c r="DB54" s="64">
        <f t="shared" si="216"/>
        <v>0.23269993705075465</v>
      </c>
      <c r="DC54" s="64">
        <f t="shared" si="216"/>
        <v>0.23881372993661573</v>
      </c>
      <c r="DD54" s="64">
        <f t="shared" si="216"/>
        <v>0.22264232371373888</v>
      </c>
      <c r="DE54" s="64">
        <f t="shared" si="216"/>
        <v>0.23423491788172801</v>
      </c>
      <c r="DF54" s="64">
        <f t="shared" si="216"/>
        <v>0.17659309798895528</v>
      </c>
      <c r="DG54" s="64">
        <f t="shared" si="216"/>
        <v>0.20711390014994169</v>
      </c>
      <c r="DH54" s="64">
        <f t="shared" si="216"/>
        <v>0.20753206294673401</v>
      </c>
      <c r="DI54" s="64">
        <f t="shared" si="216"/>
        <v>0.24236538254019641</v>
      </c>
      <c r="DJ54" s="64">
        <f t="shared" si="216"/>
        <v>0.21576167479104696</v>
      </c>
      <c r="DK54" s="64">
        <f t="shared" si="216"/>
        <v>0.22363039167079821</v>
      </c>
      <c r="DL54" s="64">
        <f t="shared" ref="DL54:DM54" si="217">IFERROR(DL40/(DL12+DL19+DL26+DL33+DL40),"")</f>
        <v>0.20860745852272233</v>
      </c>
      <c r="DM54" s="64">
        <f t="shared" si="217"/>
        <v>0.27827877831821568</v>
      </c>
      <c r="DN54" s="64">
        <f t="shared" ref="DN54:DO54" si="218">IFERROR(DN40/(DN12+DN19+DN26+DN33+DN40),"")</f>
        <v>0.2430487259722843</v>
      </c>
      <c r="DO54" s="64">
        <f t="shared" si="218"/>
        <v>0.24220528881326395</v>
      </c>
      <c r="DP54" s="64">
        <f t="shared" ref="DP54:DQ54" si="219">IFERROR(DP40/(DP12+DP19+DP26+DP33+DP40),"")</f>
        <v>0.27877539296573994</v>
      </c>
      <c r="DQ54" s="64">
        <f t="shared" si="219"/>
        <v>0.25748028120713307</v>
      </c>
      <c r="DR54" s="64">
        <f t="shared" ref="DR54:DS54" si="220">IFERROR(DR40/(DR12+DR19+DR26+DR33+DR40),"")</f>
        <v>0.33104698948476829</v>
      </c>
      <c r="DS54" s="64">
        <f t="shared" si="220"/>
        <v>0.30232636804140278</v>
      </c>
      <c r="DT54" s="64">
        <f t="shared" ref="DT54:DU54" si="221">IFERROR(DT40/(DT12+DT19+DT26+DT33+DT40),"")</f>
        <v>0.29842732969476449</v>
      </c>
      <c r="DU54" s="64">
        <f t="shared" si="221"/>
        <v>0.32256266592352484</v>
      </c>
      <c r="DV54" s="64">
        <f t="shared" ref="DV54:DW54" si="222">IFERROR(DV40/(DV12+DV19+DV26+DV33+DV40),"")</f>
        <v>0.27426389932543899</v>
      </c>
      <c r="DW54" s="64">
        <f t="shared" si="222"/>
        <v>0.30199160998655966</v>
      </c>
      <c r="DX54" s="64">
        <f t="shared" ref="DX54" si="223">IFERROR(DX40/(DX12+DX19+DX26+DX33+DX40),"")</f>
        <v>0.34089649940761829</v>
      </c>
      <c r="DY54" s="476">
        <v>0.34089649940761829</v>
      </c>
      <c r="DZ54" s="476">
        <v>0.34089649940761829</v>
      </c>
      <c r="EA54" s="119">
        <f t="shared" ca="1" si="148"/>
        <v>0.30368817743946336</v>
      </c>
    </row>
    <row r="55" spans="1:132" ht="20.100000000000001" customHeight="1" x14ac:dyDescent="0.2">
      <c r="A55" s="10" t="s">
        <v>97</v>
      </c>
    </row>
    <row r="56" spans="1:132" ht="20.100000000000001" customHeight="1" x14ac:dyDescent="0.2">
      <c r="A56" s="200" t="s">
        <v>96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132" ht="20.100000000000001" customHeight="1" x14ac:dyDescent="0.2">
      <c r="A57" s="234" t="s">
        <v>117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132" ht="20.100000000000001" customHeight="1" x14ac:dyDescent="0.2">
      <c r="A58" s="235" t="s">
        <v>95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132" s="147" customFormat="1" ht="20.100000000000001" customHeight="1" x14ac:dyDescent="0.2"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49"/>
      <c r="BU59" s="149"/>
      <c r="BV59" s="149"/>
      <c r="BW59" s="149"/>
      <c r="BX59" s="149"/>
      <c r="BY59" s="149"/>
      <c r="BZ59" s="149"/>
      <c r="CA59" s="149"/>
      <c r="CB59" s="149"/>
      <c r="CC59" s="149"/>
      <c r="CD59" s="149"/>
      <c r="CE59" s="149"/>
      <c r="CF59" s="149"/>
      <c r="CG59" s="149"/>
      <c r="CH59" s="149"/>
      <c r="CI59" s="149"/>
      <c r="CJ59" s="149"/>
      <c r="CK59" s="149"/>
      <c r="CL59" s="149"/>
      <c r="CM59" s="149"/>
      <c r="CN59" s="149"/>
      <c r="CO59" s="149"/>
      <c r="CP59" s="149"/>
      <c r="CQ59" s="149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  <c r="DB59" s="149"/>
      <c r="DC59" s="149"/>
      <c r="DD59" s="149"/>
      <c r="DE59" s="149"/>
      <c r="DF59" s="149"/>
      <c r="DG59" s="149"/>
      <c r="DH59" s="149"/>
      <c r="DI59" s="149"/>
      <c r="DJ59" s="149"/>
      <c r="DK59" s="149"/>
      <c r="DL59" s="149"/>
      <c r="DM59" s="149"/>
      <c r="DN59" s="149"/>
      <c r="DO59" s="149"/>
      <c r="DP59" s="149"/>
      <c r="DQ59" s="149"/>
      <c r="DR59" s="149"/>
      <c r="DS59" s="149"/>
      <c r="DT59" s="149"/>
      <c r="DU59" s="149"/>
      <c r="DV59" s="149"/>
      <c r="DW59" s="149"/>
      <c r="DX59" s="149"/>
      <c r="DY59" s="149"/>
      <c r="DZ59" s="149"/>
      <c r="EA59" s="149"/>
      <c r="EB59" s="149"/>
    </row>
    <row r="60" spans="1:132" s="147" customFormat="1" ht="20.100000000000001" customHeight="1" x14ac:dyDescent="0.2"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 t="s">
        <v>14</v>
      </c>
      <c r="AZ60" s="149" t="s">
        <v>82</v>
      </c>
      <c r="BA60" s="149" t="s">
        <v>27</v>
      </c>
      <c r="BB60" s="149" t="s">
        <v>83</v>
      </c>
      <c r="BC60" s="149" t="s">
        <v>73</v>
      </c>
      <c r="BD60" s="149" t="s">
        <v>25</v>
      </c>
      <c r="BE60" s="149"/>
      <c r="BF60" s="149"/>
      <c r="BG60" s="149"/>
      <c r="BH60" s="149"/>
      <c r="BI60" s="149"/>
      <c r="BJ60" s="149"/>
      <c r="BK60" s="149"/>
      <c r="BL60" s="149"/>
      <c r="BM60" s="149"/>
      <c r="BN60" s="149"/>
      <c r="BO60" s="149"/>
      <c r="BP60" s="149"/>
      <c r="BQ60" s="149"/>
      <c r="BR60" s="149"/>
      <c r="BS60" s="149"/>
      <c r="BT60" s="149"/>
      <c r="BU60" s="149"/>
      <c r="BV60" s="149"/>
      <c r="BW60" s="149"/>
      <c r="BX60" s="149"/>
      <c r="BY60" s="149"/>
      <c r="BZ60" s="149"/>
      <c r="CA60" s="149"/>
      <c r="CB60" s="149"/>
      <c r="CC60" s="149"/>
      <c r="CD60" s="149"/>
      <c r="CE60" s="149"/>
      <c r="CF60" s="149"/>
      <c r="CG60" s="149"/>
      <c r="CH60" s="149"/>
      <c r="CI60" s="149"/>
      <c r="CJ60" s="149"/>
      <c r="CK60" s="149"/>
      <c r="CL60" s="149"/>
      <c r="CM60" s="149"/>
      <c r="CN60" s="149"/>
      <c r="CO60" s="149"/>
      <c r="CP60" s="149"/>
      <c r="CQ60" s="149"/>
      <c r="CR60" s="149"/>
      <c r="CS60" s="149"/>
      <c r="CT60" s="149"/>
      <c r="CU60" s="149"/>
      <c r="CV60" s="149"/>
      <c r="CW60" s="149"/>
      <c r="CX60" s="149"/>
      <c r="CY60" s="149"/>
      <c r="CZ60" s="149"/>
      <c r="DA60" s="149"/>
      <c r="DB60" s="149"/>
      <c r="DC60" s="149"/>
      <c r="DD60" s="149"/>
      <c r="DE60" s="149"/>
      <c r="DF60" s="149"/>
      <c r="DG60" s="149"/>
      <c r="DH60" s="149"/>
      <c r="DI60" s="149"/>
      <c r="DJ60" s="149"/>
      <c r="DK60" s="149"/>
      <c r="DL60" s="149"/>
      <c r="DM60" s="149"/>
      <c r="DN60" s="149"/>
      <c r="DO60" s="149"/>
      <c r="DP60" s="149"/>
      <c r="DQ60" s="149"/>
      <c r="DR60" s="149"/>
      <c r="DS60" s="149"/>
      <c r="DT60" s="149"/>
      <c r="DU60" s="149"/>
      <c r="DV60" s="149"/>
      <c r="DW60" s="149"/>
      <c r="DX60" s="149"/>
      <c r="DY60" s="149"/>
      <c r="DZ60" s="149"/>
      <c r="EA60" s="149"/>
      <c r="EB60" s="149"/>
    </row>
    <row r="61" spans="1:132" s="147" customFormat="1" ht="20.100000000000001" customHeight="1" x14ac:dyDescent="0.2">
      <c r="B61" s="150" t="s">
        <v>35</v>
      </c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>
        <f ca="1">EA7/$AY$66</f>
        <v>0.18970277104081737</v>
      </c>
      <c r="AZ61" s="151">
        <f ca="1">EA8/AZ66</f>
        <v>5.48310738110609E-2</v>
      </c>
      <c r="BA61" s="151">
        <f ca="1">EA9/BA66</f>
        <v>0.10979381443298969</v>
      </c>
      <c r="BB61" s="151">
        <f ca="1">EA10/BB66</f>
        <v>0.10463515374024782</v>
      </c>
      <c r="BC61" s="151">
        <f ca="1">IFERROR(EA11/BC66,0)</f>
        <v>8.97937268876602E-2</v>
      </c>
      <c r="BD61" s="151">
        <f ca="1">EA12/BD66</f>
        <v>9.5638423416365206E-2</v>
      </c>
      <c r="BE61" s="149"/>
      <c r="BF61" s="149"/>
      <c r="BG61" s="149"/>
      <c r="BH61" s="149"/>
      <c r="BI61" s="149"/>
      <c r="BJ61" s="149"/>
      <c r="BK61" s="149"/>
      <c r="BL61" s="149"/>
      <c r="BM61" s="149"/>
      <c r="BN61" s="149"/>
      <c r="BO61" s="149"/>
      <c r="BP61" s="149"/>
      <c r="BQ61" s="149"/>
      <c r="BR61" s="149"/>
      <c r="BS61" s="149"/>
      <c r="BT61" s="149"/>
      <c r="BU61" s="149"/>
      <c r="BV61" s="149"/>
      <c r="BW61" s="149"/>
      <c r="BX61" s="149"/>
      <c r="BY61" s="149"/>
      <c r="BZ61" s="149"/>
      <c r="CA61" s="149"/>
      <c r="CB61" s="149"/>
      <c r="CC61" s="149"/>
      <c r="CD61" s="149"/>
      <c r="CE61" s="149"/>
      <c r="CF61" s="149"/>
      <c r="CG61" s="149"/>
      <c r="CH61" s="149"/>
      <c r="CI61" s="149"/>
      <c r="CJ61" s="149"/>
      <c r="CK61" s="149"/>
      <c r="CL61" s="149"/>
      <c r="CM61" s="149"/>
      <c r="CN61" s="149"/>
      <c r="CO61" s="149"/>
      <c r="CP61" s="149"/>
      <c r="CQ61" s="149"/>
      <c r="CR61" s="149"/>
      <c r="CS61" s="149"/>
      <c r="CT61" s="149"/>
      <c r="CU61" s="149"/>
      <c r="CV61" s="149"/>
      <c r="CW61" s="149"/>
      <c r="CX61" s="149"/>
      <c r="CY61" s="149"/>
      <c r="CZ61" s="149"/>
      <c r="DA61" s="149"/>
      <c r="DB61" s="149"/>
      <c r="DC61" s="149"/>
      <c r="DD61" s="149"/>
      <c r="DE61" s="149"/>
      <c r="DF61" s="149"/>
      <c r="DG61" s="149"/>
      <c r="DH61" s="149"/>
      <c r="DI61" s="149"/>
      <c r="DJ61" s="149"/>
      <c r="DK61" s="149"/>
      <c r="DL61" s="149"/>
      <c r="DM61" s="149"/>
      <c r="DN61" s="149"/>
      <c r="DO61" s="149"/>
      <c r="DP61" s="149"/>
      <c r="DQ61" s="149"/>
      <c r="DR61" s="149"/>
      <c r="DS61" s="149"/>
      <c r="DT61" s="149"/>
      <c r="DU61" s="149"/>
      <c r="DV61" s="149"/>
      <c r="DW61" s="149"/>
      <c r="DX61" s="149"/>
      <c r="DY61" s="149"/>
      <c r="DZ61" s="149"/>
      <c r="EA61" s="149"/>
      <c r="EB61" s="149"/>
    </row>
    <row r="62" spans="1:132" s="147" customFormat="1" ht="20.100000000000001" customHeight="1" x14ac:dyDescent="0.2">
      <c r="B62" s="150" t="s">
        <v>36</v>
      </c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>
        <f ca="1">EA14/$AY$66</f>
        <v>0.41743640022704992</v>
      </c>
      <c r="AZ62" s="151">
        <f ca="1">EA15/AZ66</f>
        <v>0.57757693135356147</v>
      </c>
      <c r="BA62" s="151">
        <f ca="1">EA16/BA66</f>
        <v>0.52010309278350519</v>
      </c>
      <c r="BB62" s="151">
        <f ca="1">EA17/BB66</f>
        <v>0.58641578705828357</v>
      </c>
      <c r="BC62" s="151">
        <f ca="1">IFERROR(EA18/BC66,0)</f>
        <v>0.41684322664855972</v>
      </c>
      <c r="BD62" s="151">
        <f ca="1">EA19/BD66</f>
        <v>0.42432169948503434</v>
      </c>
      <c r="BE62" s="149"/>
      <c r="BF62" s="149"/>
      <c r="BG62" s="149"/>
      <c r="BH62" s="149"/>
      <c r="BI62" s="149"/>
      <c r="BJ62" s="149"/>
      <c r="BK62" s="149"/>
      <c r="BL62" s="149"/>
      <c r="BM62" s="149"/>
      <c r="BN62" s="149"/>
      <c r="BO62" s="149"/>
      <c r="BP62" s="149"/>
      <c r="BQ62" s="149"/>
      <c r="BR62" s="149"/>
      <c r="BS62" s="149"/>
      <c r="BT62" s="149"/>
      <c r="BU62" s="149"/>
      <c r="BV62" s="149"/>
      <c r="BW62" s="149"/>
      <c r="BX62" s="149"/>
      <c r="BY62" s="149"/>
      <c r="BZ62" s="149"/>
      <c r="CA62" s="149"/>
      <c r="CB62" s="149"/>
      <c r="CC62" s="149"/>
      <c r="CD62" s="149"/>
      <c r="CE62" s="149"/>
      <c r="CF62" s="149"/>
      <c r="CG62" s="149"/>
      <c r="CH62" s="149"/>
      <c r="CI62" s="149"/>
      <c r="CJ62" s="149"/>
      <c r="CK62" s="149"/>
      <c r="CL62" s="149"/>
      <c r="CM62" s="149"/>
      <c r="CN62" s="149"/>
      <c r="CO62" s="149"/>
      <c r="CP62" s="149"/>
      <c r="CQ62" s="149"/>
      <c r="CR62" s="149"/>
      <c r="CS62" s="149"/>
      <c r="CT62" s="149"/>
      <c r="CU62" s="149"/>
      <c r="CV62" s="149"/>
      <c r="CW62" s="149"/>
      <c r="CX62" s="149"/>
      <c r="CY62" s="149"/>
      <c r="CZ62" s="149"/>
      <c r="DA62" s="149"/>
      <c r="DB62" s="149"/>
      <c r="DC62" s="149"/>
      <c r="DD62" s="149"/>
      <c r="DE62" s="149"/>
      <c r="DF62" s="149"/>
      <c r="DG62" s="149"/>
      <c r="DH62" s="149"/>
      <c r="DI62" s="149"/>
      <c r="DJ62" s="149"/>
      <c r="DK62" s="149"/>
      <c r="DL62" s="149"/>
      <c r="DM62" s="149"/>
      <c r="DN62" s="149"/>
      <c r="DO62" s="149"/>
      <c r="DP62" s="149"/>
      <c r="DQ62" s="149"/>
      <c r="DR62" s="149"/>
      <c r="DS62" s="149"/>
      <c r="DT62" s="149"/>
      <c r="DU62" s="149"/>
      <c r="DV62" s="149"/>
      <c r="DW62" s="149"/>
      <c r="DX62" s="149"/>
      <c r="DY62" s="149"/>
      <c r="DZ62" s="149"/>
      <c r="EA62" s="149"/>
      <c r="EB62" s="149"/>
    </row>
    <row r="63" spans="1:132" s="147" customFormat="1" ht="20.100000000000001" customHeight="1" x14ac:dyDescent="0.2">
      <c r="B63" s="150" t="s">
        <v>74</v>
      </c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>
        <f ca="1">(EA21+EA28)/AY66</f>
        <v>0.24220806027142783</v>
      </c>
      <c r="AZ63" s="151">
        <f ca="1">(EA22+EA29)/AZ66</f>
        <v>1.4891327738325801E-2</v>
      </c>
      <c r="BA63" s="151">
        <f ca="1">(EA23+EA30)/BA66</f>
        <v>3.2474226804123714E-2</v>
      </c>
      <c r="BB63" s="151">
        <f ca="1">(EA24+EA31)/BB66</f>
        <v>0.11179440110142268</v>
      </c>
      <c r="BC63" s="151">
        <f ca="1">IFERROR((EA25+EA32)/BC66,0)</f>
        <v>0.17924709718371939</v>
      </c>
      <c r="BD63" s="151">
        <f ca="1">(EA26+EA33)/BD66</f>
        <v>0.17635169965913711</v>
      </c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  <c r="BQ63" s="149"/>
      <c r="BR63" s="149"/>
      <c r="BS63" s="149"/>
      <c r="BT63" s="149"/>
      <c r="BU63" s="149"/>
      <c r="BV63" s="149"/>
      <c r="BW63" s="149"/>
      <c r="BX63" s="149"/>
      <c r="BY63" s="149"/>
      <c r="BZ63" s="149"/>
      <c r="CA63" s="149"/>
      <c r="CB63" s="149"/>
      <c r="CC63" s="149"/>
      <c r="CD63" s="149"/>
      <c r="CE63" s="149"/>
      <c r="CF63" s="149"/>
      <c r="CG63" s="149"/>
      <c r="CH63" s="149"/>
      <c r="CI63" s="149"/>
      <c r="CJ63" s="149"/>
      <c r="CK63" s="149"/>
      <c r="CL63" s="149"/>
      <c r="CM63" s="149"/>
      <c r="CN63" s="149"/>
      <c r="CO63" s="149"/>
      <c r="CP63" s="149"/>
      <c r="CQ63" s="149"/>
      <c r="CR63" s="149"/>
      <c r="CS63" s="149"/>
      <c r="CT63" s="149"/>
      <c r="CU63" s="149"/>
      <c r="CV63" s="149"/>
      <c r="CW63" s="149"/>
      <c r="CX63" s="149"/>
      <c r="CY63" s="149"/>
      <c r="CZ63" s="149"/>
      <c r="DA63" s="149"/>
      <c r="DB63" s="149"/>
      <c r="DC63" s="149"/>
      <c r="DD63" s="149"/>
      <c r="DE63" s="149"/>
      <c r="DF63" s="149"/>
      <c r="DG63" s="149"/>
      <c r="DH63" s="149"/>
      <c r="DI63" s="149"/>
      <c r="DJ63" s="149"/>
      <c r="DK63" s="149"/>
      <c r="DL63" s="149"/>
      <c r="DM63" s="149"/>
      <c r="DN63" s="149"/>
      <c r="DO63" s="149"/>
      <c r="DP63" s="149"/>
      <c r="DQ63" s="149"/>
      <c r="DR63" s="149"/>
      <c r="DS63" s="149"/>
      <c r="DT63" s="149"/>
      <c r="DU63" s="149"/>
      <c r="DV63" s="149"/>
      <c r="DW63" s="149"/>
      <c r="DX63" s="149"/>
      <c r="DY63" s="149"/>
      <c r="DZ63" s="149"/>
      <c r="EA63" s="149"/>
      <c r="EB63" s="149"/>
    </row>
    <row r="64" spans="1:132" s="147" customFormat="1" ht="20.100000000000001" customHeight="1" x14ac:dyDescent="0.2">
      <c r="B64" s="150" t="s">
        <v>39</v>
      </c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>
        <f ca="1">EA35/AY66</f>
        <v>0.15065276846070488</v>
      </c>
      <c r="AZ64" s="151">
        <f ca="1">EA36/AZ66</f>
        <v>0.35270066709705183</v>
      </c>
      <c r="BA64" s="151">
        <f ca="1">EA37/BA66</f>
        <v>0.33762886597938147</v>
      </c>
      <c r="BB64" s="151">
        <f ca="1">EA38/BB66</f>
        <v>0.1971546581000459</v>
      </c>
      <c r="BC64" s="151">
        <f ca="1">IFERROR(EA39/BC66,0)</f>
        <v>0.3141159492800607</v>
      </c>
      <c r="BD64" s="151">
        <f ca="1">EA40/BD66</f>
        <v>0.30368817743946336</v>
      </c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  <c r="BS64" s="149"/>
      <c r="BT64" s="149"/>
      <c r="BU64" s="149"/>
      <c r="BV64" s="149"/>
      <c r="BW64" s="149"/>
      <c r="BX64" s="149"/>
      <c r="BY64" s="149"/>
      <c r="BZ64" s="149"/>
      <c r="CA64" s="149"/>
      <c r="CB64" s="149"/>
      <c r="CC64" s="149"/>
      <c r="CD64" s="149"/>
      <c r="CE64" s="149"/>
      <c r="CF64" s="149"/>
      <c r="CG64" s="149"/>
      <c r="CH64" s="149"/>
      <c r="CI64" s="149"/>
      <c r="CJ64" s="149"/>
      <c r="CK64" s="149"/>
      <c r="CL64" s="149"/>
      <c r="CM64" s="149"/>
      <c r="CN64" s="149"/>
      <c r="CO64" s="149"/>
      <c r="CP64" s="149"/>
      <c r="CQ64" s="149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  <c r="DB64" s="149"/>
      <c r="DC64" s="149"/>
      <c r="DD64" s="149"/>
      <c r="DE64" s="149"/>
      <c r="DF64" s="149"/>
      <c r="DG64" s="149"/>
      <c r="DH64" s="149"/>
      <c r="DI64" s="149"/>
      <c r="DJ64" s="149"/>
      <c r="DK64" s="149"/>
      <c r="DL64" s="149"/>
      <c r="DM64" s="149"/>
      <c r="DN64" s="149"/>
      <c r="DO64" s="149"/>
      <c r="DP64" s="149"/>
      <c r="DQ64" s="149"/>
      <c r="DR64" s="149"/>
      <c r="DS64" s="149"/>
      <c r="DT64" s="149"/>
      <c r="DU64" s="149"/>
      <c r="DV64" s="149"/>
      <c r="DW64" s="149"/>
      <c r="DX64" s="149"/>
      <c r="DY64" s="149"/>
      <c r="DZ64" s="149"/>
      <c r="EA64" s="149"/>
      <c r="EB64" s="149"/>
    </row>
    <row r="65" spans="2:132" s="147" customFormat="1" ht="20.100000000000001" customHeight="1" x14ac:dyDescent="0.2"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>
        <f t="shared" ref="AY65:BD65" ca="1" si="224">SUM(AY61:AY64)</f>
        <v>1</v>
      </c>
      <c r="AZ65" s="151">
        <f t="shared" ca="1" si="224"/>
        <v>1</v>
      </c>
      <c r="BA65" s="151">
        <f t="shared" ca="1" si="224"/>
        <v>1</v>
      </c>
      <c r="BB65" s="151">
        <f t="shared" ca="1" si="224"/>
        <v>1</v>
      </c>
      <c r="BC65" s="151">
        <f t="shared" ca="1" si="224"/>
        <v>1</v>
      </c>
      <c r="BD65" s="151">
        <f t="shared" ca="1" si="224"/>
        <v>1</v>
      </c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49"/>
      <c r="BX65" s="149"/>
      <c r="BY65" s="149"/>
      <c r="BZ65" s="149"/>
      <c r="CA65" s="149"/>
      <c r="CB65" s="149"/>
      <c r="CC65" s="149"/>
      <c r="CD65" s="149"/>
      <c r="CE65" s="149"/>
      <c r="CF65" s="149"/>
      <c r="CG65" s="149"/>
      <c r="CH65" s="149"/>
      <c r="CI65" s="149"/>
      <c r="CJ65" s="149"/>
      <c r="CK65" s="149"/>
      <c r="CL65" s="149"/>
      <c r="CM65" s="149"/>
      <c r="CN65" s="149"/>
      <c r="CO65" s="149"/>
      <c r="CP65" s="149"/>
      <c r="CQ65" s="149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  <c r="DB65" s="149"/>
      <c r="DC65" s="149"/>
      <c r="DD65" s="149"/>
      <c r="DE65" s="149"/>
      <c r="DF65" s="149"/>
      <c r="DG65" s="149"/>
      <c r="DH65" s="149"/>
      <c r="DI65" s="149"/>
      <c r="DJ65" s="149"/>
      <c r="DK65" s="149"/>
      <c r="DL65" s="149"/>
      <c r="DM65" s="149"/>
      <c r="DN65" s="149"/>
      <c r="DO65" s="149"/>
      <c r="DP65" s="149"/>
      <c r="DQ65" s="149"/>
      <c r="DR65" s="149"/>
      <c r="DS65" s="149"/>
      <c r="DT65" s="149"/>
      <c r="DU65" s="149"/>
      <c r="DV65" s="149"/>
      <c r="DW65" s="149"/>
      <c r="DX65" s="149"/>
      <c r="DY65" s="149"/>
      <c r="DZ65" s="149"/>
      <c r="EA65" s="149"/>
      <c r="EB65" s="149"/>
    </row>
    <row r="66" spans="2:132" s="147" customFormat="1" ht="20.100000000000001" customHeight="1" x14ac:dyDescent="0.2"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>
        <f ca="1">EA7+EA14+EA21+EA28+EA35</f>
        <v>77516</v>
      </c>
      <c r="AZ66" s="152">
        <f ca="1">EA8+EA15+EA22+EA29+EA36</f>
        <v>23235</v>
      </c>
      <c r="BA66" s="153">
        <f ca="1">EA9+EA16+EA23+EA30+EA37</f>
        <v>23280</v>
      </c>
      <c r="BB66" s="154">
        <f ca="1">EA10+EA17+EA24+EA31+EA38</f>
        <v>21790</v>
      </c>
      <c r="BC66" s="152">
        <f ca="1">EA11+EA18+EA25+EA32+EA39</f>
        <v>1175238</v>
      </c>
      <c r="BD66" s="152">
        <f ca="1">SUM(AY66:BC66)</f>
        <v>1321059</v>
      </c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  <c r="DB66" s="149"/>
      <c r="DC66" s="149"/>
      <c r="DD66" s="149"/>
      <c r="DE66" s="149"/>
      <c r="DF66" s="149"/>
      <c r="DG66" s="149"/>
      <c r="DH66" s="149"/>
      <c r="DI66" s="149"/>
      <c r="DJ66" s="149"/>
      <c r="DK66" s="149"/>
      <c r="DL66" s="149"/>
      <c r="DM66" s="149"/>
      <c r="DN66" s="149"/>
      <c r="DO66" s="149"/>
      <c r="DP66" s="149"/>
      <c r="DQ66" s="149"/>
      <c r="DR66" s="149"/>
      <c r="DS66" s="149"/>
      <c r="DT66" s="149"/>
      <c r="DU66" s="149"/>
      <c r="DV66" s="149"/>
      <c r="DW66" s="149"/>
      <c r="DX66" s="149"/>
      <c r="DY66" s="149"/>
      <c r="DZ66" s="149"/>
      <c r="EA66" s="149"/>
      <c r="EB66" s="149"/>
    </row>
    <row r="67" spans="2:132" s="147" customFormat="1" ht="20.100000000000001" customHeight="1" x14ac:dyDescent="0.2">
      <c r="B67" s="150" t="s">
        <v>25</v>
      </c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51">
        <f ca="1">AY66/$BD$66</f>
        <v>5.8677167333177398E-2</v>
      </c>
      <c r="AZ67" s="151">
        <f ca="1">AZ66/$BD$66</f>
        <v>1.7588162224397245E-2</v>
      </c>
      <c r="BA67" s="151">
        <f ca="1">BA66/$BD$66</f>
        <v>1.7622225805206278E-2</v>
      </c>
      <c r="BB67" s="151">
        <f ca="1">BB66/$BD$66</f>
        <v>1.6494342796196083E-2</v>
      </c>
      <c r="BC67" s="151">
        <f ca="1">BC66/$BD$66</f>
        <v>0.88961810184102297</v>
      </c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49"/>
      <c r="BX67" s="149"/>
      <c r="BY67" s="149"/>
      <c r="BZ67" s="149"/>
      <c r="CA67" s="149"/>
      <c r="CB67" s="149"/>
      <c r="CC67" s="149"/>
      <c r="CD67" s="149"/>
      <c r="CE67" s="149"/>
      <c r="CF67" s="149"/>
      <c r="CG67" s="149"/>
      <c r="CH67" s="149"/>
      <c r="CI67" s="149"/>
      <c r="CJ67" s="149"/>
      <c r="CK67" s="149"/>
      <c r="CL67" s="149"/>
      <c r="CM67" s="149"/>
      <c r="CN67" s="149"/>
      <c r="CO67" s="149"/>
      <c r="CP67" s="149"/>
      <c r="CQ67" s="149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  <c r="DB67" s="149"/>
      <c r="DC67" s="149"/>
      <c r="DD67" s="149"/>
      <c r="DE67" s="149"/>
      <c r="DF67" s="149"/>
      <c r="DG67" s="149"/>
      <c r="DH67" s="149"/>
      <c r="DI67" s="149"/>
      <c r="DJ67" s="149"/>
      <c r="DK67" s="149"/>
      <c r="DL67" s="149"/>
      <c r="DM67" s="149"/>
      <c r="DN67" s="149"/>
      <c r="DO67" s="149"/>
      <c r="DP67" s="149"/>
      <c r="DQ67" s="149"/>
      <c r="DR67" s="149"/>
      <c r="DS67" s="149"/>
      <c r="DT67" s="149"/>
      <c r="DU67" s="149"/>
      <c r="DV67" s="149"/>
      <c r="DW67" s="149"/>
      <c r="DX67" s="149"/>
      <c r="DY67" s="149"/>
      <c r="DZ67" s="149"/>
      <c r="EA67" s="149"/>
      <c r="EB67" s="149"/>
    </row>
    <row r="68" spans="2:132" s="147" customFormat="1" ht="20.100000000000001" customHeight="1" x14ac:dyDescent="0.2"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49"/>
      <c r="BX68" s="149"/>
      <c r="BY68" s="149"/>
      <c r="BZ68" s="149"/>
      <c r="CA68" s="149"/>
      <c r="CB68" s="149"/>
      <c r="CC68" s="149"/>
      <c r="CD68" s="149"/>
      <c r="CE68" s="149"/>
      <c r="CF68" s="149"/>
      <c r="CG68" s="149"/>
      <c r="CH68" s="149"/>
      <c r="CI68" s="149"/>
      <c r="CJ68" s="149"/>
      <c r="CK68" s="149"/>
      <c r="CL68" s="149"/>
      <c r="CM68" s="149"/>
      <c r="CN68" s="149"/>
      <c r="CO68" s="149"/>
      <c r="CP68" s="149"/>
      <c r="CQ68" s="149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  <c r="DB68" s="149"/>
      <c r="DC68" s="149"/>
      <c r="DD68" s="149"/>
      <c r="DE68" s="149"/>
      <c r="DF68" s="149"/>
      <c r="DG68" s="149"/>
      <c r="DH68" s="149"/>
      <c r="DI68" s="149"/>
      <c r="DJ68" s="149"/>
      <c r="DK68" s="149"/>
      <c r="DL68" s="149"/>
      <c r="DM68" s="149"/>
      <c r="DN68" s="149"/>
      <c r="DO68" s="149"/>
      <c r="DP68" s="149"/>
      <c r="DQ68" s="149"/>
      <c r="DR68" s="149"/>
      <c r="DS68" s="149"/>
      <c r="DT68" s="149"/>
      <c r="DU68" s="149"/>
      <c r="DV68" s="149"/>
      <c r="DW68" s="149"/>
      <c r="DX68" s="149"/>
      <c r="DY68" s="149"/>
      <c r="DZ68" s="149"/>
      <c r="EA68" s="149"/>
      <c r="EB68" s="149"/>
    </row>
    <row r="69" spans="2:132" s="147" customFormat="1" ht="20.100000000000001" customHeight="1" x14ac:dyDescent="0.2"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149"/>
      <c r="CV69" s="149"/>
      <c r="CW69" s="149"/>
      <c r="CX69" s="149"/>
      <c r="CY69" s="149"/>
      <c r="CZ69" s="149"/>
      <c r="DA69" s="149"/>
      <c r="DB69" s="149"/>
      <c r="DC69" s="149"/>
      <c r="DD69" s="149"/>
      <c r="DE69" s="149"/>
      <c r="DF69" s="149"/>
      <c r="DG69" s="149"/>
      <c r="DH69" s="149"/>
      <c r="DI69" s="149"/>
      <c r="DJ69" s="149"/>
      <c r="DK69" s="149"/>
      <c r="DL69" s="149"/>
      <c r="DM69" s="149"/>
      <c r="DN69" s="149"/>
      <c r="DO69" s="149"/>
      <c r="DP69" s="149"/>
      <c r="DQ69" s="149"/>
      <c r="DR69" s="149"/>
      <c r="DS69" s="149"/>
      <c r="DT69" s="149"/>
      <c r="DU69" s="149"/>
      <c r="DV69" s="149"/>
      <c r="DW69" s="149"/>
      <c r="DX69" s="149"/>
      <c r="DY69" s="149"/>
      <c r="DZ69" s="149"/>
      <c r="EA69" s="149"/>
      <c r="EB69" s="149"/>
    </row>
    <row r="70" spans="2:132" s="147" customFormat="1" ht="20.100000000000001" customHeight="1" x14ac:dyDescent="0.2"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149"/>
      <c r="CV70" s="149"/>
      <c r="CW70" s="149"/>
      <c r="CX70" s="149"/>
      <c r="CY70" s="149"/>
      <c r="CZ70" s="149"/>
      <c r="DA70" s="149"/>
      <c r="DB70" s="149"/>
      <c r="DC70" s="149"/>
      <c r="DD70" s="149"/>
      <c r="DE70" s="149"/>
      <c r="DF70" s="149"/>
      <c r="DG70" s="149"/>
      <c r="DH70" s="149"/>
      <c r="DI70" s="149"/>
      <c r="DJ70" s="149"/>
      <c r="DK70" s="149"/>
      <c r="DL70" s="149"/>
      <c r="DM70" s="149"/>
      <c r="DN70" s="149"/>
      <c r="DO70" s="149"/>
      <c r="DP70" s="149"/>
      <c r="DQ70" s="149"/>
      <c r="DR70" s="149"/>
      <c r="DS70" s="149"/>
      <c r="DT70" s="149"/>
      <c r="DU70" s="149"/>
      <c r="DV70" s="149"/>
      <c r="DW70" s="149"/>
      <c r="DX70" s="149"/>
      <c r="DY70" s="149"/>
      <c r="DZ70" s="149"/>
      <c r="EA70" s="149"/>
      <c r="EB70" s="149"/>
    </row>
  </sheetData>
  <conditionalFormatting sqref="D35:AA40">
    <cfRule type="expression" dxfId="187" priority="578">
      <formula>AND(D35&lt;C35,D7&gt;C7)</formula>
    </cfRule>
    <cfRule type="expression" dxfId="186" priority="579">
      <formula>AND(D35&gt;C35,D7&lt;C7)</formula>
    </cfRule>
  </conditionalFormatting>
  <conditionalFormatting sqref="AA35:AH40">
    <cfRule type="expression" dxfId="185" priority="2705">
      <formula>AND(AA35&lt;T35,AA7&gt;T7)</formula>
    </cfRule>
    <cfRule type="expression" dxfId="184" priority="2706">
      <formula>AND(AA35&gt;T35,AA7&lt;T7)</formula>
    </cfRule>
  </conditionalFormatting>
  <conditionalFormatting sqref="AB35:AB40">
    <cfRule type="expression" dxfId="183" priority="2703">
      <formula>AND(AB35&lt;Z35,AB7&gt;Z7)</formula>
    </cfRule>
    <cfRule type="expression" dxfId="182" priority="2704">
      <formula>AND(AB35&gt;Z35,AB7&lt;Z7)</formula>
    </cfRule>
  </conditionalFormatting>
  <conditionalFormatting sqref="AC35:AC40">
    <cfRule type="expression" dxfId="181" priority="2699">
      <formula>AND(AC35&lt;Z35,AC7&gt;Z7)</formula>
    </cfRule>
    <cfRule type="expression" dxfId="180" priority="2700">
      <formula>AND(AC35&gt;Z35,AC7&lt;Z7)</formula>
    </cfRule>
  </conditionalFormatting>
  <conditionalFormatting sqref="AD35:AD40">
    <cfRule type="expression" dxfId="179" priority="2695">
      <formula>AND(AD35&lt;Z35,AD7&gt;Z7)</formula>
    </cfRule>
    <cfRule type="expression" dxfId="178" priority="2696">
      <formula>AND(AD35&gt;Z35,AD7&lt;Z7)</formula>
    </cfRule>
  </conditionalFormatting>
  <conditionalFormatting sqref="AE35:AE40">
    <cfRule type="expression" dxfId="177" priority="2691">
      <formula>AND(AE35&lt;Z35,AE7&gt;Z7)</formula>
    </cfRule>
    <cfRule type="expression" dxfId="176" priority="2692">
      <formula>AND(AE35&gt;Z35,AE7&lt;Z7)</formula>
    </cfRule>
  </conditionalFormatting>
  <conditionalFormatting sqref="AF35:AG40">
    <cfRule type="expression" dxfId="175" priority="1432">
      <formula>AND(AF35&lt;Z35,AF7&gt;Z7)</formula>
    </cfRule>
    <cfRule type="expression" dxfId="174" priority="1433">
      <formula>AND(AF35&gt;Z35,AF7&lt;Z7)</formula>
    </cfRule>
  </conditionalFormatting>
  <conditionalFormatting sqref="AH35:AI40">
    <cfRule type="expression" dxfId="173" priority="5103">
      <formula>AND(AH35&lt;Z35,AH7&gt;Z7)</formula>
    </cfRule>
    <cfRule type="expression" dxfId="172" priority="5104">
      <formula>AND(AH35&gt;Z35,AH7&lt;Z7)</formula>
    </cfRule>
  </conditionalFormatting>
  <conditionalFormatting sqref="AI35:AJ40">
    <cfRule type="expression" dxfId="171" priority="5115">
      <formula>AND(AI35&lt;Z35,AI7&gt;Z7)</formula>
    </cfRule>
    <cfRule type="expression" dxfId="170" priority="5116">
      <formula>AND(AI35&gt;Z35,AI7&lt;Z7)</formula>
    </cfRule>
  </conditionalFormatting>
  <conditionalFormatting sqref="AJ35:AK40">
    <cfRule type="expression" dxfId="169" priority="5129">
      <formula>AND(AJ35&lt;Z35,AJ7&gt;Z7)</formula>
    </cfRule>
    <cfRule type="expression" dxfId="168" priority="5130">
      <formula>AND(AJ35&gt;Z35,AJ7&lt;Z7)</formula>
    </cfRule>
  </conditionalFormatting>
  <conditionalFormatting sqref="AK35:AM40">
    <cfRule type="expression" dxfId="167" priority="5145">
      <formula>AND(AK35&lt;Z35,AK7&gt;Z7)</formula>
    </cfRule>
    <cfRule type="expression" dxfId="166" priority="5146">
      <formula>AND(AK35&gt;Z35,AK7&lt;Z7)</formula>
    </cfRule>
  </conditionalFormatting>
  <conditionalFormatting sqref="AL35:AN40">
    <cfRule type="expression" dxfId="165" priority="5085">
      <formula>AND(AL35&lt;Z35,AL7&gt;Z7)</formula>
    </cfRule>
    <cfRule type="expression" dxfId="164" priority="5086">
      <formula>AND(AL35&gt;Z35,AL7&lt;Z7)</formula>
    </cfRule>
  </conditionalFormatting>
  <conditionalFormatting sqref="AM42">
    <cfRule type="colorScale" priority="23850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M43">
    <cfRule type="colorScale" priority="23851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M44">
    <cfRule type="colorScale" priority="23852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M45">
    <cfRule type="colorScale" priority="2385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M46">
    <cfRule type="colorScale" priority="23854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M47">
    <cfRule type="colorScale" priority="23855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M49">
    <cfRule type="colorScale" priority="2385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M50">
    <cfRule type="colorScale" priority="23857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M51">
    <cfRule type="colorScale" priority="23858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M52">
    <cfRule type="colorScale" priority="23859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M53">
    <cfRule type="colorScale" priority="23860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M54">
    <cfRule type="colorScale" priority="23861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M35:AX40">
    <cfRule type="expression" dxfId="163" priority="20735">
      <formula>AND(AM35&lt;T35,AM7&gt;T7)</formula>
    </cfRule>
    <cfRule type="expression" dxfId="162" priority="20736">
      <formula>AND(AM35&gt;T35,AM7&lt;T7)</formula>
    </cfRule>
  </conditionalFormatting>
  <conditionalFormatting sqref="AN42">
    <cfRule type="colorScale" priority="23862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N43">
    <cfRule type="colorScale" priority="23863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N44">
    <cfRule type="colorScale" priority="23864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N45">
    <cfRule type="colorScale" priority="23865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N46">
    <cfRule type="colorScale" priority="23866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N47">
    <cfRule type="colorScale" priority="2386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N49">
    <cfRule type="colorScale" priority="23868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N50">
    <cfRule type="colorScale" priority="23869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N51">
    <cfRule type="colorScale" priority="2387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N52">
    <cfRule type="colorScale" priority="2387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N53">
    <cfRule type="colorScale" priority="23872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N54">
    <cfRule type="colorScale" priority="23873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N35:AO40">
    <cfRule type="expression" dxfId="161" priority="8609">
      <formula>AND(AN35&lt;AA35,AN7&gt;AA7)</formula>
    </cfRule>
    <cfRule type="expression" dxfId="160" priority="8610">
      <formula>AND(AN35&gt;AA35,AN7&lt;AA7)</formula>
    </cfRule>
  </conditionalFormatting>
  <conditionalFormatting sqref="AO42">
    <cfRule type="colorScale" priority="2387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O43">
    <cfRule type="colorScale" priority="23875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O44">
    <cfRule type="colorScale" priority="23876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O45">
    <cfRule type="colorScale" priority="23877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O46">
    <cfRule type="colorScale" priority="23878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O47">
    <cfRule type="colorScale" priority="2387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O49">
    <cfRule type="colorScale" priority="2388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O50">
    <cfRule type="colorScale" priority="2388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O51">
    <cfRule type="colorScale" priority="23882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O52">
    <cfRule type="colorScale" priority="23883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O53">
    <cfRule type="colorScale" priority="2388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O54">
    <cfRule type="colorScale" priority="2388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O35:AP40">
    <cfRule type="expression" dxfId="159" priority="8637">
      <formula>AND(AO35&lt;AA35,AO7&gt;AA7)</formula>
    </cfRule>
    <cfRule type="expression" dxfId="158" priority="8638">
      <formula>AND(AO35&gt;AA35,AO7&lt;AA7)</formula>
    </cfRule>
  </conditionalFormatting>
  <conditionalFormatting sqref="AP42">
    <cfRule type="colorScale" priority="23886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P43">
    <cfRule type="colorScale" priority="23887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P44">
    <cfRule type="colorScale" priority="2388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P45">
    <cfRule type="colorScale" priority="2388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P46">
    <cfRule type="colorScale" priority="2389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P47">
    <cfRule type="colorScale" priority="23891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P49">
    <cfRule type="colorScale" priority="23892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P50">
    <cfRule type="colorScale" priority="2389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P51">
    <cfRule type="colorScale" priority="2389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P52">
    <cfRule type="colorScale" priority="2389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P53">
    <cfRule type="colorScale" priority="23896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P54">
    <cfRule type="colorScale" priority="23897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P35:AQ40">
    <cfRule type="expression" dxfId="157" priority="8663">
      <formula>AND(AP35&lt;AA35,AP7&gt;AA7)</formula>
    </cfRule>
    <cfRule type="expression" dxfId="156" priority="8664">
      <formula>AND(AP35&gt;AA35,AP7&lt;AA7)</formula>
    </cfRule>
  </conditionalFormatting>
  <conditionalFormatting sqref="AQ42">
    <cfRule type="colorScale" priority="23898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Q43">
    <cfRule type="colorScale" priority="23899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Q44">
    <cfRule type="colorScale" priority="23900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Q45">
    <cfRule type="colorScale" priority="23901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Q46">
    <cfRule type="colorScale" priority="23902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Q47">
    <cfRule type="colorScale" priority="23903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Q49">
    <cfRule type="colorScale" priority="23904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Q50">
    <cfRule type="colorScale" priority="23905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Q51">
    <cfRule type="colorScale" priority="23906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Q52">
    <cfRule type="colorScale" priority="23907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Q53">
    <cfRule type="colorScale" priority="23908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Q54">
    <cfRule type="colorScale" priority="23909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Q35:AX40">
    <cfRule type="expression" dxfId="155" priority="8691">
      <formula>AND(AQ35&lt;AA35,AQ7&gt;AA7)</formula>
    </cfRule>
    <cfRule type="expression" dxfId="154" priority="8692">
      <formula>AND(AQ35&gt;AA35,AQ7&lt;AA7)</formula>
    </cfRule>
  </conditionalFormatting>
  <conditionalFormatting sqref="AR35:AX40">
    <cfRule type="expression" dxfId="153" priority="8587">
      <formula>AND(AR35&lt;AA35,AR7&gt;AA7)</formula>
    </cfRule>
    <cfRule type="expression" dxfId="152" priority="8588">
      <formula>AND(AR35&gt;AA35,AR7&lt;AA7)</formula>
    </cfRule>
  </conditionalFormatting>
  <conditionalFormatting sqref="AR42:AX42">
    <cfRule type="colorScale" priority="23910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R43:AX43">
    <cfRule type="colorScale" priority="23911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R44:AX44">
    <cfRule type="colorScale" priority="23912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R45:AX45">
    <cfRule type="colorScale" priority="2391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R46:AX46">
    <cfRule type="colorScale" priority="23914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R47:AX47">
    <cfRule type="colorScale" priority="23915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R49:AX49">
    <cfRule type="colorScale" priority="2391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R50:AX50">
    <cfRule type="colorScale" priority="23917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R51:AX51">
    <cfRule type="colorScale" priority="23918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R52:AX52">
    <cfRule type="colorScale" priority="23919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R53:AX53">
    <cfRule type="colorScale" priority="23920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R54:AX54">
    <cfRule type="colorScale" priority="23921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S42">
    <cfRule type="colorScale" priority="23922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S43">
    <cfRule type="colorScale" priority="23923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S44">
    <cfRule type="colorScale" priority="23924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S45">
    <cfRule type="colorScale" priority="23925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S46">
    <cfRule type="colorScale" priority="23926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S47">
    <cfRule type="colorScale" priority="2392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S49">
    <cfRule type="colorScale" priority="23928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S50">
    <cfRule type="colorScale" priority="23929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S51">
    <cfRule type="colorScale" priority="2393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S52">
    <cfRule type="colorScale" priority="2393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S53">
    <cfRule type="colorScale" priority="23932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S54">
    <cfRule type="colorScale" priority="23933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S42:AX42">
    <cfRule type="colorScale" priority="2393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S43:AX43">
    <cfRule type="colorScale" priority="23935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S44:AX44">
    <cfRule type="colorScale" priority="23936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S45:AX45">
    <cfRule type="colorScale" priority="23937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S46:AX46">
    <cfRule type="colorScale" priority="23938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S47:AX47">
    <cfRule type="colorScale" priority="2393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S49:AX49">
    <cfRule type="colorScale" priority="2394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S50:AX50">
    <cfRule type="colorScale" priority="2394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S51:AX51">
    <cfRule type="colorScale" priority="23942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S52:AX52">
    <cfRule type="colorScale" priority="23943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S53:AX53">
    <cfRule type="colorScale" priority="2394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S54:AX54">
    <cfRule type="colorScale" priority="2394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S35:BD39 BF35:BK39 AS40:BS40">
    <cfRule type="expression" dxfId="151" priority="22990">
      <formula>AND(AS35&gt;T35,AS7&lt;T7)</formula>
    </cfRule>
  </conditionalFormatting>
  <conditionalFormatting sqref="AS40:BS40 AS35:BD39 BF35:BK39">
    <cfRule type="expression" dxfId="150" priority="22987">
      <formula>AND(AS35&lt;T35,AS7&gt;T7)</formula>
    </cfRule>
  </conditionalFormatting>
  <conditionalFormatting sqref="AT42">
    <cfRule type="colorScale" priority="23946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T43">
    <cfRule type="colorScale" priority="23947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T44">
    <cfRule type="colorScale" priority="2394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T45">
    <cfRule type="colorScale" priority="2394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T46">
    <cfRule type="colorScale" priority="2395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T47">
    <cfRule type="colorScale" priority="23951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T49">
    <cfRule type="colorScale" priority="23952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T50">
    <cfRule type="colorScale" priority="2395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T51">
    <cfRule type="colorScale" priority="2395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T52">
    <cfRule type="colorScale" priority="2395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T53">
    <cfRule type="colorScale" priority="23956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T54">
    <cfRule type="colorScale" priority="23957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U42">
    <cfRule type="colorScale" priority="23958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U43">
    <cfRule type="colorScale" priority="23959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U44">
    <cfRule type="colorScale" priority="23960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U45">
    <cfRule type="colorScale" priority="23961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U46">
    <cfRule type="colorScale" priority="23962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U47">
    <cfRule type="colorScale" priority="23963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U49">
    <cfRule type="colorScale" priority="23964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U50">
    <cfRule type="colorScale" priority="23965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U51">
    <cfRule type="colorScale" priority="23966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U52">
    <cfRule type="colorScale" priority="23967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U53">
    <cfRule type="colorScale" priority="23968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U54">
    <cfRule type="colorScale" priority="23969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V42">
    <cfRule type="colorScale" priority="23970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V43">
    <cfRule type="colorScale" priority="23971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V44">
    <cfRule type="colorScale" priority="23972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V45">
    <cfRule type="colorScale" priority="2397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V46">
    <cfRule type="colorScale" priority="23974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V47">
    <cfRule type="colorScale" priority="23975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V49">
    <cfRule type="colorScale" priority="2397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V50">
    <cfRule type="colorScale" priority="23977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V51">
    <cfRule type="colorScale" priority="23978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V52">
    <cfRule type="colorScale" priority="23979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V53">
    <cfRule type="colorScale" priority="23980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V54">
    <cfRule type="colorScale" priority="23981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W42">
    <cfRule type="colorScale" priority="23982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W43">
    <cfRule type="colorScale" priority="23983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W44">
    <cfRule type="colorScale" priority="23984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W45">
    <cfRule type="colorScale" priority="23985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W46">
    <cfRule type="colorScale" priority="23986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W47">
    <cfRule type="colorScale" priority="2398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W49">
    <cfRule type="colorScale" priority="23988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W50">
    <cfRule type="colorScale" priority="23989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W51">
    <cfRule type="colorScale" priority="2399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W52">
    <cfRule type="colorScale" priority="2399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W53">
    <cfRule type="colorScale" priority="23992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W54">
    <cfRule type="colorScale" priority="23993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X42">
    <cfRule type="colorScale" priority="2399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X43">
    <cfRule type="colorScale" priority="23995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X44">
    <cfRule type="colorScale" priority="23996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X45">
    <cfRule type="colorScale" priority="23997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X46">
    <cfRule type="colorScale" priority="23998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X47">
    <cfRule type="colorScale" priority="2399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X49">
    <cfRule type="colorScale" priority="2400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X50">
    <cfRule type="colorScale" priority="2400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X51">
    <cfRule type="colorScale" priority="24002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X52">
    <cfRule type="colorScale" priority="24003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X53">
    <cfRule type="colorScale" priority="2400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X54">
    <cfRule type="colorScale" priority="2400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Y42">
    <cfRule type="colorScale" priority="24006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Y43">
    <cfRule type="colorScale" priority="24007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Y44">
    <cfRule type="colorScale" priority="2400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Y45">
    <cfRule type="colorScale" priority="2400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Y46">
    <cfRule type="colorScale" priority="2401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Y47">
    <cfRule type="colorScale" priority="24011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Y49">
    <cfRule type="colorScale" priority="24012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Y50">
    <cfRule type="colorScale" priority="2401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Y51">
    <cfRule type="colorScale" priority="2401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Y52">
    <cfRule type="colorScale" priority="2401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Y53">
    <cfRule type="colorScale" priority="24016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Y54">
    <cfRule type="colorScale" priority="24017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Y42:BD42">
    <cfRule type="colorScale" priority="24018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  <cfRule type="colorScale" priority="24019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Y43:BD43">
    <cfRule type="colorScale" priority="24020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  <cfRule type="colorScale" priority="24021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Y44:BD44">
    <cfRule type="colorScale" priority="24022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  <cfRule type="colorScale" priority="24023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Y45:BD45">
    <cfRule type="colorScale" priority="24024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  <cfRule type="colorScale" priority="24025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Y46:BD46">
    <cfRule type="colorScale" priority="24026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  <cfRule type="colorScale" priority="24027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Y47:BD47">
    <cfRule type="colorScale" priority="24028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  <cfRule type="colorScale" priority="2402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Y49:BD49">
    <cfRule type="colorScale" priority="2403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  <cfRule type="colorScale" priority="24031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Y50:BD50">
    <cfRule type="colorScale" priority="24032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  <cfRule type="colorScale" priority="2403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Y51:BD51">
    <cfRule type="colorScale" priority="2403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  <cfRule type="colorScale" priority="24035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Y52:BD52">
    <cfRule type="colorScale" priority="24036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  <cfRule type="colorScale" priority="24037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Y53:BD53">
    <cfRule type="colorScale" priority="24038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  <cfRule type="colorScale" priority="24039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Y54:BD54">
    <cfRule type="colorScale" priority="24040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  <cfRule type="colorScale" priority="24041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AZ42">
    <cfRule type="colorScale" priority="24042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AZ43">
    <cfRule type="colorScale" priority="24043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AZ44">
    <cfRule type="colorScale" priority="24044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AZ45">
    <cfRule type="colorScale" priority="24045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AZ46">
    <cfRule type="colorScale" priority="24046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AZ47">
    <cfRule type="colorScale" priority="2404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AZ49">
    <cfRule type="colorScale" priority="24048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AZ50">
    <cfRule type="colorScale" priority="24049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AZ51">
    <cfRule type="colorScale" priority="2405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AZ52">
    <cfRule type="colorScale" priority="2405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AZ53">
    <cfRule type="colorScale" priority="24052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AZ54">
    <cfRule type="colorScale" priority="24053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A42">
    <cfRule type="colorScale" priority="2405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A43">
    <cfRule type="colorScale" priority="24055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A44">
    <cfRule type="colorScale" priority="24056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A45">
    <cfRule type="colorScale" priority="24057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A46">
    <cfRule type="colorScale" priority="24058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A47">
    <cfRule type="colorScale" priority="2405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A49">
    <cfRule type="colorScale" priority="2406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A50">
    <cfRule type="colorScale" priority="2406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A51">
    <cfRule type="colorScale" priority="24062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A52">
    <cfRule type="colorScale" priority="24063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A53">
    <cfRule type="colorScale" priority="2406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A54">
    <cfRule type="colorScale" priority="2406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B42">
    <cfRule type="colorScale" priority="24066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B43">
    <cfRule type="colorScale" priority="24067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B44">
    <cfRule type="colorScale" priority="2406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B45">
    <cfRule type="colorScale" priority="2406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B46">
    <cfRule type="colorScale" priority="2407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B47">
    <cfRule type="colorScale" priority="24071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B49">
    <cfRule type="colorScale" priority="24072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B50">
    <cfRule type="colorScale" priority="2407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B51">
    <cfRule type="colorScale" priority="2407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B52">
    <cfRule type="colorScale" priority="2407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B53">
    <cfRule type="colorScale" priority="24076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B54">
    <cfRule type="colorScale" priority="24077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C42">
    <cfRule type="colorScale" priority="24078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C43">
    <cfRule type="colorScale" priority="24079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C44">
    <cfRule type="colorScale" priority="24080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C45">
    <cfRule type="colorScale" priority="24081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C46">
    <cfRule type="colorScale" priority="24082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C47">
    <cfRule type="colorScale" priority="24083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C49">
    <cfRule type="colorScale" priority="24084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C50">
    <cfRule type="colorScale" priority="24085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C51">
    <cfRule type="colorScale" priority="24086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C52">
    <cfRule type="colorScale" priority="24087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C53">
    <cfRule type="colorScale" priority="24088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C54">
    <cfRule type="colorScale" priority="24089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D42">
    <cfRule type="colorScale" priority="24090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D43">
    <cfRule type="colorScale" priority="24091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D44">
    <cfRule type="colorScale" priority="24092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D45">
    <cfRule type="colorScale" priority="2409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D46">
    <cfRule type="colorScale" priority="24094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D47">
    <cfRule type="colorScale" priority="24095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D49">
    <cfRule type="colorScale" priority="2409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D50">
    <cfRule type="colorScale" priority="24097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D51">
    <cfRule type="colorScale" priority="24098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D52">
    <cfRule type="colorScale" priority="24099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D53">
    <cfRule type="colorScale" priority="24100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D54">
    <cfRule type="colorScale" priority="24101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E42:BJ42 U42:AX42">
    <cfRule type="colorScale" priority="24102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E43:BJ43 U43:AX43">
    <cfRule type="colorScale" priority="24104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E44:BJ44 U44:AX44">
    <cfRule type="colorScale" priority="24106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E45:BJ45 U45:AX45">
    <cfRule type="colorScale" priority="24108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E46:BJ46 U46:AX46">
    <cfRule type="colorScale" priority="2411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E47:BJ47 U47:AX47">
    <cfRule type="colorScale" priority="24112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E49:BJ49 U49:AX49">
    <cfRule type="colorScale" priority="24114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E50:BJ50 U50:AX50">
    <cfRule type="colorScale" priority="24116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E51:BJ51 U51:AX51">
    <cfRule type="colorScale" priority="24118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E52:BJ52 U52:AX52">
    <cfRule type="colorScale" priority="24120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E53:BJ53 U53:AX53">
    <cfRule type="colorScale" priority="24122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E54:BJ54 U54:AX54">
    <cfRule type="colorScale" priority="24124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K42:BO42">
    <cfRule type="colorScale" priority="24126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K43:BO43">
    <cfRule type="colorScale" priority="24127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K44:BO44">
    <cfRule type="colorScale" priority="2412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K45:BO45">
    <cfRule type="colorScale" priority="2412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K46:BO46">
    <cfRule type="colorScale" priority="2413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K47:BO47">
    <cfRule type="colorScale" priority="24131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K49:BO49">
    <cfRule type="colorScale" priority="24132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K50:BO50">
    <cfRule type="colorScale" priority="2413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K51:BO51">
    <cfRule type="colorScale" priority="2413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K52:BO52">
    <cfRule type="colorScale" priority="2413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K53:BO53">
    <cfRule type="colorScale" priority="24136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K54:BO54">
    <cfRule type="colorScale" priority="24137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L35:BL40">
    <cfRule type="expression" dxfId="149" priority="23017">
      <formula>AND(BL35&lt;AL35,BL7&gt;AL7)</formula>
    </cfRule>
    <cfRule type="expression" dxfId="148" priority="23018">
      <formula>AND(BL35&gt;AL35,BL7&lt;AL7)</formula>
    </cfRule>
  </conditionalFormatting>
  <conditionalFormatting sqref="BM35:BM40">
    <cfRule type="expression" dxfId="147" priority="20769">
      <formula>AND(BM35&lt;AL35,BM7&gt;AL7)</formula>
    </cfRule>
    <cfRule type="expression" dxfId="146" priority="20770">
      <formula>AND(BM35&gt;AL35,BM7&lt;AL7)</formula>
    </cfRule>
  </conditionalFormatting>
  <conditionalFormatting sqref="BN35:BN40">
    <cfRule type="expression" dxfId="145" priority="12782">
      <formula>AND(BN35&lt;AL35,BN7&gt;AL7)</formula>
    </cfRule>
    <cfRule type="expression" dxfId="144" priority="12783">
      <formula>AND(BN35&gt;AL35,BN7&lt;AL7)</formula>
    </cfRule>
  </conditionalFormatting>
  <conditionalFormatting sqref="BO40:BS40 BO35:BU39">
    <cfRule type="expression" dxfId="143" priority="23023">
      <formula>AND(BO35&lt;AL35,BO7&gt;AL7)</formula>
    </cfRule>
  </conditionalFormatting>
  <conditionalFormatting sqref="BO35:BU39 BO40:BS40">
    <cfRule type="expression" dxfId="142" priority="23025">
      <formula>AND(BO35&gt;AL35,BO7&lt;AL7)</formula>
    </cfRule>
  </conditionalFormatting>
  <conditionalFormatting sqref="BP42">
    <cfRule type="colorScale" priority="24138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P43">
    <cfRule type="colorScale" priority="24139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P44">
    <cfRule type="colorScale" priority="24140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P45">
    <cfRule type="colorScale" priority="24141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P46">
    <cfRule type="colorScale" priority="24142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P47">
    <cfRule type="colorScale" priority="24143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P49">
    <cfRule type="colorScale" priority="24144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P50">
    <cfRule type="colorScale" priority="24145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P51">
    <cfRule type="colorScale" priority="24146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P52">
    <cfRule type="colorScale" priority="24147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P53">
    <cfRule type="colorScale" priority="24148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P54">
    <cfRule type="colorScale" priority="24149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Q42">
    <cfRule type="colorScale" priority="24150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Q43">
    <cfRule type="colorScale" priority="24151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Q44">
    <cfRule type="colorScale" priority="24152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Q45">
    <cfRule type="colorScale" priority="2415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Q46">
    <cfRule type="colorScale" priority="24154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Q47">
    <cfRule type="colorScale" priority="24155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Q49">
    <cfRule type="colorScale" priority="2415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Q50">
    <cfRule type="colorScale" priority="24157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Q51">
    <cfRule type="colorScale" priority="24158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Q52">
    <cfRule type="colorScale" priority="24159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Q53">
    <cfRule type="colorScale" priority="24160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Q54">
    <cfRule type="colorScale" priority="24161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R42">
    <cfRule type="colorScale" priority="24162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R43">
    <cfRule type="colorScale" priority="24163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R44">
    <cfRule type="colorScale" priority="24164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R45">
    <cfRule type="colorScale" priority="24165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R46">
    <cfRule type="colorScale" priority="24166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R47">
    <cfRule type="colorScale" priority="2416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R49">
    <cfRule type="colorScale" priority="24168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R50">
    <cfRule type="colorScale" priority="24169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R51">
    <cfRule type="colorScale" priority="2417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R52">
    <cfRule type="colorScale" priority="2417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R53">
    <cfRule type="colorScale" priority="24172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R54">
    <cfRule type="colorScale" priority="24173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S42:BV42">
    <cfRule type="colorScale" priority="2417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S43:BV43">
    <cfRule type="colorScale" priority="24175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S44:BV44">
    <cfRule type="colorScale" priority="24176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S45:BV45">
    <cfRule type="colorScale" priority="24177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S46:BV46">
    <cfRule type="colorScale" priority="24178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S47:BV47">
    <cfRule type="colorScale" priority="2417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S49:BV49">
    <cfRule type="colorScale" priority="2418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S50:BV50">
    <cfRule type="colorScale" priority="2418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S51:BV51">
    <cfRule type="colorScale" priority="24182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S52:BV52">
    <cfRule type="colorScale" priority="24183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S53:BV53">
    <cfRule type="colorScale" priority="2418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S54:BV54">
    <cfRule type="colorScale" priority="2418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T40:DZ40">
    <cfRule type="expression" dxfId="141" priority="17">
      <formula>AND(BT40&lt;AU40,BT12&gt;AU12)</formula>
    </cfRule>
    <cfRule type="expression" dxfId="140" priority="18">
      <formula>AND(BT40&gt;AU40,BT12&lt;AU12)</formula>
    </cfRule>
    <cfRule type="expression" dxfId="139" priority="19">
      <formula>AND(BT40&lt;AQ40,BT12&gt;AQ12)</formula>
    </cfRule>
    <cfRule type="expression" dxfId="138" priority="20">
      <formula>AND(BT40&gt;AQ40,BT12&lt;AQ12)</formula>
    </cfRule>
  </conditionalFormatting>
  <conditionalFormatting sqref="BV35:BY39">
    <cfRule type="expression" dxfId="137" priority="248">
      <formula>AND(BV35&lt;AQ35,BV7&gt;AQ7)</formula>
    </cfRule>
    <cfRule type="expression" dxfId="136" priority="249">
      <formula>AND(BV35&gt;AQ35,BV7&lt;AQ7)</formula>
    </cfRule>
  </conditionalFormatting>
  <conditionalFormatting sqref="BW42">
    <cfRule type="colorScale" priority="24190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W43">
    <cfRule type="colorScale" priority="24191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W44">
    <cfRule type="colorScale" priority="24192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W45">
    <cfRule type="colorScale" priority="2419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W46">
    <cfRule type="colorScale" priority="24194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W47">
    <cfRule type="colorScale" priority="24195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W49">
    <cfRule type="colorScale" priority="2419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W50">
    <cfRule type="colorScale" priority="24197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W51">
    <cfRule type="colorScale" priority="24198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W52">
    <cfRule type="colorScale" priority="24199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W53">
    <cfRule type="colorScale" priority="24200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W54">
    <cfRule type="colorScale" priority="24201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X42">
    <cfRule type="colorScale" priority="24202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X43">
    <cfRule type="colorScale" priority="24203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X44">
    <cfRule type="colorScale" priority="24204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X45">
    <cfRule type="colorScale" priority="24205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X46">
    <cfRule type="colorScale" priority="24206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X47">
    <cfRule type="colorScale" priority="2420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X49">
    <cfRule type="colorScale" priority="24208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X50">
    <cfRule type="colorScale" priority="24209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X51">
    <cfRule type="colorScale" priority="2421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X52">
    <cfRule type="colorScale" priority="2421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X53">
    <cfRule type="colorScale" priority="24212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X54">
    <cfRule type="colorScale" priority="24213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Y42:CE42">
    <cfRule type="colorScale" priority="2421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BY43:CE43">
    <cfRule type="colorScale" priority="24215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BY44:CE44">
    <cfRule type="colorScale" priority="24216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BY45:CE45">
    <cfRule type="colorScale" priority="24217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BY46:CE46">
    <cfRule type="colorScale" priority="24218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BY47:CE47">
    <cfRule type="colorScale" priority="2421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BY49:CE49">
    <cfRule type="colorScale" priority="2422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BY50:CE50">
    <cfRule type="colorScale" priority="2422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BY51:CE51">
    <cfRule type="colorScale" priority="24222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BY52:CE52">
    <cfRule type="colorScale" priority="24223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BY53:CE53">
    <cfRule type="colorScale" priority="2422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BY54:CE54">
    <cfRule type="colorScale" priority="2422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BZ35:BZ39">
    <cfRule type="expression" dxfId="135" priority="14873">
      <formula>AND(BZ35&lt;AT35,BZ7&gt;AT7)</formula>
    </cfRule>
    <cfRule type="expression" dxfId="134" priority="14874">
      <formula>AND(BZ35&gt;AT35,BZ7&lt;AT7)</formula>
    </cfRule>
  </conditionalFormatting>
  <conditionalFormatting sqref="CA35:CA39">
    <cfRule type="expression" dxfId="133" priority="14841">
      <formula>AND(CA35&lt;AT35,CA7&gt;AT7)</formula>
    </cfRule>
    <cfRule type="expression" dxfId="132" priority="14842">
      <formula>AND(CA35&gt;AT35,CA7&lt;AT7)</formula>
    </cfRule>
  </conditionalFormatting>
  <conditionalFormatting sqref="CB35:CB39">
    <cfRule type="expression" dxfId="131" priority="14809">
      <formula>AND(CB35&lt;AT35,CB7&gt;AT7)</formula>
    </cfRule>
    <cfRule type="expression" dxfId="130" priority="14810">
      <formula>AND(CB35&gt;AT35,CB7&lt;AT7)</formula>
    </cfRule>
  </conditionalFormatting>
  <conditionalFormatting sqref="CC35:CC39">
    <cfRule type="expression" dxfId="129" priority="14779">
      <formula>AND(CC35&lt;AT35,CC7&gt;AT7)</formula>
    </cfRule>
    <cfRule type="expression" dxfId="128" priority="14780">
      <formula>AND(CC35&gt;AT35,CC7&lt;AT7)</formula>
    </cfRule>
  </conditionalFormatting>
  <conditionalFormatting sqref="CD35:CD39">
    <cfRule type="expression" dxfId="127" priority="14751">
      <formula>AND(CD35&lt;AT35,CD7&gt;AT7)</formula>
    </cfRule>
    <cfRule type="expression" dxfId="126" priority="14752">
      <formula>AND(CD35&gt;AT35,CD7&lt;AT7)</formula>
    </cfRule>
  </conditionalFormatting>
  <conditionalFormatting sqref="CE35:CE39">
    <cfRule type="expression" dxfId="125" priority="14725">
      <formula>AND(CE35&lt;AT35,CE7&gt;AT7)</formula>
    </cfRule>
    <cfRule type="expression" dxfId="124" priority="14726">
      <formula>AND(CE35&gt;AT35,CE7&lt;AT7)</formula>
    </cfRule>
  </conditionalFormatting>
  <conditionalFormatting sqref="CF35:CF39">
    <cfRule type="expression" dxfId="123" priority="168">
      <formula>AND(CF35&lt;AU35,CF21&gt;AU21)</formula>
    </cfRule>
    <cfRule type="expression" dxfId="122" priority="169">
      <formula>AND(CF35&gt;AU35,CF21&lt;AU21)</formula>
    </cfRule>
  </conditionalFormatting>
  <conditionalFormatting sqref="CF42:CQ42">
    <cfRule type="colorScale" priority="24226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F43:CQ43">
    <cfRule type="colorScale" priority="24227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F44:CQ44">
    <cfRule type="colorScale" priority="2422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F45:CQ45">
    <cfRule type="colorScale" priority="2422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F46:CQ46">
    <cfRule type="colorScale" priority="2423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F47:CQ47">
    <cfRule type="colorScale" priority="24231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F49:CQ49">
    <cfRule type="colorScale" priority="24232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F50:CQ50">
    <cfRule type="colorScale" priority="2423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F51:CQ51">
    <cfRule type="colorScale" priority="2423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F52:CQ52">
    <cfRule type="colorScale" priority="2423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F53:CQ53">
    <cfRule type="colorScale" priority="24236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F54:CQ54">
    <cfRule type="colorScale" priority="24237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G35:CG39">
    <cfRule type="expression" dxfId="121" priority="172">
      <formula>AND(CG35&lt;AU35,CG21&gt;AU21)</formula>
    </cfRule>
    <cfRule type="expression" dxfId="120" priority="173">
      <formula>AND(CG35&gt;AU35,CG21&lt;AU21)</formula>
    </cfRule>
  </conditionalFormatting>
  <conditionalFormatting sqref="CH35:CI39">
    <cfRule type="expression" dxfId="119" priority="170">
      <formula>AND(CH35&lt;AU35,CH21&gt;AU21)</formula>
    </cfRule>
    <cfRule type="expression" dxfId="118" priority="171">
      <formula>AND(CH35&gt;AU35,CH21&lt;AU21)</formula>
    </cfRule>
  </conditionalFormatting>
  <conditionalFormatting sqref="CJ35:CJ39">
    <cfRule type="expression" dxfId="117" priority="21777">
      <formula>AND(CJ35&lt;AV35,CJ21&gt;AV21)</formula>
    </cfRule>
    <cfRule type="expression" dxfId="116" priority="21778">
      <formula>AND(CJ35&gt;AV35,CJ21&lt;AV21)</formula>
    </cfRule>
  </conditionalFormatting>
  <conditionalFormatting sqref="CK35:CK39">
    <cfRule type="expression" dxfId="115" priority="180">
      <formula>AND(CK35&lt;AV35,CK21&gt;AV21)</formula>
    </cfRule>
    <cfRule type="expression" dxfId="114" priority="181">
      <formula>AND(CK35&gt;AV35,CK21&lt;AV21)</formula>
    </cfRule>
  </conditionalFormatting>
  <conditionalFormatting sqref="CL35:CL39">
    <cfRule type="expression" dxfId="113" priority="178">
      <formula>AND(CL35&lt;AV35,CL21&gt;AV21)</formula>
    </cfRule>
    <cfRule type="expression" dxfId="112" priority="179">
      <formula>AND(CL35&gt;AV35,CL21&lt;AV21)</formula>
    </cfRule>
  </conditionalFormatting>
  <conditionalFormatting sqref="CM35:CM39">
    <cfRule type="expression" dxfId="111" priority="176">
      <formula>AND(CM35&lt;AV35,CM21&gt;AV21)</formula>
    </cfRule>
    <cfRule type="expression" dxfId="110" priority="177">
      <formula>AND(CM35&gt;AV35,CM21&lt;AV21)</formula>
    </cfRule>
  </conditionalFormatting>
  <conditionalFormatting sqref="CN35:DZ39">
    <cfRule type="expression" dxfId="109" priority="21793">
      <formula>AND(CN35&lt;AV35,CN7&gt;AV7)</formula>
    </cfRule>
    <cfRule type="expression" dxfId="108" priority="21794">
      <formula>AND(CN35&gt;AV35,CN7&lt;AV7)</formula>
    </cfRule>
  </conditionalFormatting>
  <conditionalFormatting sqref="CP35:CP39">
    <cfRule type="expression" dxfId="107" priority="20874">
      <formula>AND(CP35&lt;AW35,CP7&gt;AW7)</formula>
    </cfRule>
    <cfRule type="expression" dxfId="106" priority="20875">
      <formula>AND(CP35&gt;AW35,CP7&lt;AW7)</formula>
    </cfRule>
  </conditionalFormatting>
  <conditionalFormatting sqref="CP40">
    <cfRule type="expression" dxfId="105" priority="21661">
      <formula>AND(CP40&lt;BP40,CP12&gt;BP12)</formula>
    </cfRule>
    <cfRule type="expression" dxfId="104" priority="21662">
      <formula>AND(CP40&gt;BP40,CP12&lt;BP12)</formula>
    </cfRule>
    <cfRule type="expression" dxfId="103" priority="21787">
      <formula>AND(CP40&lt;BL40,CP12&gt;BL12)</formula>
    </cfRule>
    <cfRule type="expression" dxfId="102" priority="21788">
      <formula>AND(CP40&gt;BL40,CP12&lt;BL12)</formula>
    </cfRule>
  </conditionalFormatting>
  <conditionalFormatting sqref="CQ35:DZ39">
    <cfRule type="expression" dxfId="101" priority="17111">
      <formula>AND(CQ35&lt;AW35,CQ7&gt;AW7)</formula>
    </cfRule>
    <cfRule type="expression" dxfId="100" priority="17112">
      <formula>AND(CQ35&gt;AW35,CQ7&lt;AW7)</formula>
    </cfRule>
  </conditionalFormatting>
  <conditionalFormatting sqref="CQ40:DZ40">
    <cfRule type="expression" dxfId="99" priority="21797">
      <formula>AND(CQ40&lt;BP40,CQ12&gt;BP12)</formula>
    </cfRule>
    <cfRule type="expression" dxfId="98" priority="21798">
      <formula>AND(CQ40&gt;BP40,CQ12&lt;BP12)</formula>
    </cfRule>
    <cfRule type="expression" dxfId="97" priority="21799">
      <formula>AND(CQ40&lt;BL40,CQ12&gt;BL12)</formula>
    </cfRule>
    <cfRule type="expression" dxfId="96" priority="21800">
      <formula>AND(CQ40&gt;BL40,CQ12&lt;BL12)</formula>
    </cfRule>
  </conditionalFormatting>
  <conditionalFormatting sqref="CR42">
    <cfRule type="colorScale" priority="24246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R43">
    <cfRule type="colorScale" priority="24247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R44">
    <cfRule type="colorScale" priority="2424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R45">
    <cfRule type="colorScale" priority="2424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R46">
    <cfRule type="colorScale" priority="2425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R47">
    <cfRule type="colorScale" priority="24251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R49">
    <cfRule type="colorScale" priority="24252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R50">
    <cfRule type="colorScale" priority="2425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R51">
    <cfRule type="colorScale" priority="2425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R52">
    <cfRule type="colorScale" priority="2425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R53">
    <cfRule type="colorScale" priority="24256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R54">
    <cfRule type="colorScale" priority="24257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S42">
    <cfRule type="colorScale" priority="24258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S43">
    <cfRule type="colorScale" priority="24259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S44">
    <cfRule type="colorScale" priority="24260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S45">
    <cfRule type="colorScale" priority="24261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S46">
    <cfRule type="colorScale" priority="24262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S47">
    <cfRule type="colorScale" priority="24263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S49">
    <cfRule type="colorScale" priority="24264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S50">
    <cfRule type="colorScale" priority="24265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S51">
    <cfRule type="colorScale" priority="24266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S52">
    <cfRule type="colorScale" priority="24267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S53">
    <cfRule type="colorScale" priority="24268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S54">
    <cfRule type="colorScale" priority="24269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T42">
    <cfRule type="colorScale" priority="24270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T43">
    <cfRule type="colorScale" priority="24271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T44">
    <cfRule type="colorScale" priority="24272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T45">
    <cfRule type="colorScale" priority="2427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T46">
    <cfRule type="colorScale" priority="24274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T47">
    <cfRule type="colorScale" priority="24275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T49">
    <cfRule type="colorScale" priority="2427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T50">
    <cfRule type="colorScale" priority="24277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T51">
    <cfRule type="colorScale" priority="24278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T52">
    <cfRule type="colorScale" priority="24279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T53">
    <cfRule type="colorScale" priority="24280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T54">
    <cfRule type="colorScale" priority="24281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U42">
    <cfRule type="colorScale" priority="24282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U43">
    <cfRule type="colorScale" priority="24283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U44">
    <cfRule type="colorScale" priority="24284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U45">
    <cfRule type="colorScale" priority="24285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U46">
    <cfRule type="colorScale" priority="24286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U47">
    <cfRule type="colorScale" priority="2428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U49">
    <cfRule type="colorScale" priority="24288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U50">
    <cfRule type="colorScale" priority="24289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U51">
    <cfRule type="colorScale" priority="2429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U52">
    <cfRule type="colorScale" priority="2429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U53">
    <cfRule type="colorScale" priority="24292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U54">
    <cfRule type="colorScale" priority="24293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V42">
    <cfRule type="colorScale" priority="2429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V43">
    <cfRule type="colorScale" priority="24295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V44">
    <cfRule type="colorScale" priority="24296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V45">
    <cfRule type="colorScale" priority="24297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V46">
    <cfRule type="colorScale" priority="24298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V47">
    <cfRule type="colorScale" priority="2429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V49">
    <cfRule type="colorScale" priority="2430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V50">
    <cfRule type="colorScale" priority="2430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V51">
    <cfRule type="colorScale" priority="24302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V52">
    <cfRule type="colorScale" priority="24303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V53">
    <cfRule type="colorScale" priority="2430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V54">
    <cfRule type="colorScale" priority="2430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W42">
    <cfRule type="colorScale" priority="24306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W43">
    <cfRule type="colorScale" priority="24307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W44">
    <cfRule type="colorScale" priority="24308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W45">
    <cfRule type="colorScale" priority="2430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W46">
    <cfRule type="colorScale" priority="2431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W47">
    <cfRule type="colorScale" priority="24311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W49">
    <cfRule type="colorScale" priority="24312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W50">
    <cfRule type="colorScale" priority="2431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W51">
    <cfRule type="colorScale" priority="2431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W52">
    <cfRule type="colorScale" priority="2431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W53">
    <cfRule type="colorScale" priority="24316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W54">
    <cfRule type="colorScale" priority="24317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X42">
    <cfRule type="colorScale" priority="24318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X43">
    <cfRule type="colorScale" priority="24319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X44">
    <cfRule type="colorScale" priority="24320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X45">
    <cfRule type="colorScale" priority="24321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X46">
    <cfRule type="colorScale" priority="24322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X47">
    <cfRule type="colorScale" priority="24323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X49">
    <cfRule type="colorScale" priority="24324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X50">
    <cfRule type="colorScale" priority="24325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X51">
    <cfRule type="colorScale" priority="24326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X52">
    <cfRule type="colorScale" priority="24327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X53">
    <cfRule type="colorScale" priority="24328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X54">
    <cfRule type="colorScale" priority="24329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Y42">
    <cfRule type="colorScale" priority="24330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Y43">
    <cfRule type="colorScale" priority="24331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Y44">
    <cfRule type="colorScale" priority="24332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Y45">
    <cfRule type="colorScale" priority="24333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Y46">
    <cfRule type="colorScale" priority="24334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Y47">
    <cfRule type="colorScale" priority="24335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Y49">
    <cfRule type="colorScale" priority="24336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Y50">
    <cfRule type="colorScale" priority="24337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Y51">
    <cfRule type="colorScale" priority="24338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Y52">
    <cfRule type="colorScale" priority="24339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Y53">
    <cfRule type="colorScale" priority="24340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Y54">
    <cfRule type="colorScale" priority="24341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CZ42:DB42">
    <cfRule type="colorScale" priority="24342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CZ43:DB43">
    <cfRule type="colorScale" priority="24343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CZ44:DB44">
    <cfRule type="colorScale" priority="24344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CZ45:DB45">
    <cfRule type="colorScale" priority="24345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CZ46:DB46">
    <cfRule type="colorScale" priority="24346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CZ47:DB47">
    <cfRule type="colorScale" priority="24347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CZ49:DB49">
    <cfRule type="colorScale" priority="24348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CZ50:DB50">
    <cfRule type="colorScale" priority="24349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CZ51:DB51">
    <cfRule type="colorScale" priority="24350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CZ52:DB52">
    <cfRule type="colorScale" priority="24351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CZ53:DB53">
    <cfRule type="colorScale" priority="24352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CZ54:DB54">
    <cfRule type="colorScale" priority="24353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C42">
    <cfRule type="colorScale" priority="24354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DC43">
    <cfRule type="colorScale" priority="24355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DC44">
    <cfRule type="colorScale" priority="24356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DC45">
    <cfRule type="colorScale" priority="24357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DC46">
    <cfRule type="colorScale" priority="24358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DC47">
    <cfRule type="colorScale" priority="2435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DC49">
    <cfRule type="colorScale" priority="2436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DC50">
    <cfRule type="colorScale" priority="2436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DC51">
    <cfRule type="colorScale" priority="24362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DC52">
    <cfRule type="colorScale" priority="24363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DC53">
    <cfRule type="colorScale" priority="2436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DC54">
    <cfRule type="colorScale" priority="2436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D42:DE42">
    <cfRule type="colorScale" priority="24366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DD45:DE45">
    <cfRule type="colorScale" priority="24367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DD46:DE46">
    <cfRule type="colorScale" priority="24368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DD47:DE47">
    <cfRule type="colorScale" priority="24369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DD49:DE49">
    <cfRule type="colorScale" priority="24370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DD50:DE50">
    <cfRule type="colorScale" priority="24371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DD51:DE51">
    <cfRule type="colorScale" priority="24372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DD52:DE52">
    <cfRule type="colorScale" priority="24373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DD53:DE53">
    <cfRule type="colorScale" priority="24374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DD54:DE54">
    <cfRule type="colorScale" priority="24375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D43:DF43">
    <cfRule type="colorScale" priority="24376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DD44:DF44">
    <cfRule type="colorScale" priority="24377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conditionalFormatting sqref="DF42:DZ42">
    <cfRule type="colorScale" priority="24378">
      <colorScale>
        <cfvo type="min"/>
        <cfvo type="percentile" val="50"/>
        <cfvo type="formula" val="$EA$42"/>
        <color theme="5" tint="0.39997558519241921"/>
        <color theme="5" tint="0.79998168889431442"/>
        <color rgb="FF00B050"/>
      </colorScale>
    </cfRule>
  </conditionalFormatting>
  <conditionalFormatting sqref="DF45:DZ45">
    <cfRule type="colorScale" priority="24379">
      <colorScale>
        <cfvo type="min"/>
        <cfvo type="percentile" val="50"/>
        <cfvo type="formula" val="$EA$45"/>
        <color theme="5" tint="0.39997558519241921"/>
        <color theme="5" tint="0.79998168889431442"/>
        <color rgb="FF00B050"/>
      </colorScale>
    </cfRule>
  </conditionalFormatting>
  <conditionalFormatting sqref="DF46:DZ46">
    <cfRule type="colorScale" priority="24380">
      <colorScale>
        <cfvo type="min"/>
        <cfvo type="percentile" val="50"/>
        <cfvo type="formula" val="$EA$46"/>
        <color theme="5" tint="0.39997558519241921"/>
        <color theme="5" tint="0.79998168889431442"/>
        <color rgb="FF00B050"/>
      </colorScale>
    </cfRule>
  </conditionalFormatting>
  <conditionalFormatting sqref="DF47:DZ47">
    <cfRule type="colorScale" priority="24381">
      <colorScale>
        <cfvo type="min"/>
        <cfvo type="percentile" val="50"/>
        <cfvo type="formula" val="$EA$47"/>
        <color theme="5" tint="0.39997558519241921"/>
        <color theme="5" tint="0.79998168889431442"/>
        <color rgb="FF00B050"/>
      </colorScale>
    </cfRule>
  </conditionalFormatting>
  <conditionalFormatting sqref="DF49:DZ49">
    <cfRule type="colorScale" priority="24382">
      <colorScale>
        <cfvo type="min"/>
        <cfvo type="percentile" val="50"/>
        <cfvo type="formula" val="$EA$49"/>
        <color theme="5" tint="0.39997558519241921"/>
        <color theme="5" tint="0.79998168889431442"/>
        <color rgb="FF00B050"/>
      </colorScale>
    </cfRule>
  </conditionalFormatting>
  <conditionalFormatting sqref="DF50:DZ50">
    <cfRule type="colorScale" priority="24383">
      <colorScale>
        <cfvo type="min"/>
        <cfvo type="percentile" val="50"/>
        <cfvo type="formula" val="$EA$50"/>
        <color theme="5" tint="0.39997558519241921"/>
        <color theme="5" tint="0.79998168889431442"/>
        <color rgb="FF00B050"/>
      </colorScale>
    </cfRule>
  </conditionalFormatting>
  <conditionalFormatting sqref="DF51:DZ51">
    <cfRule type="colorScale" priority="24384">
      <colorScale>
        <cfvo type="min"/>
        <cfvo type="percentile" val="50"/>
        <cfvo type="formula" val="$EA$51"/>
        <color theme="5" tint="0.39997558519241921"/>
        <color theme="5" tint="0.79998168889431442"/>
        <color rgb="FF00B050"/>
      </colorScale>
    </cfRule>
  </conditionalFormatting>
  <conditionalFormatting sqref="DF52:DZ52">
    <cfRule type="colorScale" priority="24385">
      <colorScale>
        <cfvo type="min"/>
        <cfvo type="percentile" val="50"/>
        <cfvo type="formula" val="$EA$52"/>
        <color theme="5" tint="0.39997558519241921"/>
        <color theme="5" tint="0.79998168889431442"/>
        <color rgb="FF00B050"/>
      </colorScale>
    </cfRule>
  </conditionalFormatting>
  <conditionalFormatting sqref="DF53:DZ53">
    <cfRule type="colorScale" priority="24386">
      <colorScale>
        <cfvo type="min"/>
        <cfvo type="percentile" val="50"/>
        <cfvo type="formula" val="$EA$53"/>
        <color theme="5" tint="0.39997558519241921"/>
        <color theme="5" tint="0.79998168889431442"/>
        <color rgb="FF00B050"/>
      </colorScale>
    </cfRule>
  </conditionalFormatting>
  <conditionalFormatting sqref="DF54:DZ54">
    <cfRule type="colorScale" priority="24387">
      <colorScale>
        <cfvo type="min"/>
        <cfvo type="percentile" val="50"/>
        <cfvo type="formula" val="$EA$54"/>
        <color theme="5" tint="0.39997558519241921"/>
        <color theme="5" tint="0.79998168889431442"/>
        <color rgb="FF00B050"/>
      </colorScale>
    </cfRule>
  </conditionalFormatting>
  <conditionalFormatting sqref="DG43:DZ43">
    <cfRule type="colorScale" priority="24388">
      <colorScale>
        <cfvo type="min"/>
        <cfvo type="percentile" val="50"/>
        <cfvo type="formula" val="$EA$43"/>
        <color theme="5" tint="0.39997558519241921"/>
        <color theme="5" tint="0.79998168889431442"/>
        <color rgb="FF00B050"/>
      </colorScale>
    </cfRule>
  </conditionalFormatting>
  <conditionalFormatting sqref="DG44:DZ44">
    <cfRule type="colorScale" priority="24389">
      <colorScale>
        <cfvo type="min"/>
        <cfvo type="percentile" val="50"/>
        <cfvo type="formula" val="$EA$44"/>
        <color theme="5" tint="0.39997558519241921"/>
        <color theme="5" tint="0.79998168889431442"/>
        <color rgb="FF00B050"/>
      </colorScale>
    </cfRule>
  </conditionalFormatting>
  <pageMargins left="0.25" right="0.17" top="0.3" bottom="0.38" header="0.18" footer="0.17"/>
  <pageSetup paperSize="9" scale="85" orientation="landscape" r:id="rId1"/>
  <headerFooter>
    <oddFooter>&amp;L&amp;8Report Date: 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28</vt:i4>
      </vt:variant>
    </vt:vector>
  </HeadingPairs>
  <TitlesOfParts>
    <vt:vector size="53" baseType="lpstr">
      <vt:lpstr>Missing Report Comm.-DE</vt:lpstr>
      <vt:lpstr>Missing Report Comm.-ET</vt:lpstr>
      <vt:lpstr>Missing Report Govt.-DE</vt:lpstr>
      <vt:lpstr>Missing Report Govt.-ET</vt:lpstr>
      <vt:lpstr>FED-PID(ALL)</vt:lpstr>
      <vt:lpstr>FED-PID(K)</vt:lpstr>
      <vt:lpstr>FED-PID(L)</vt:lpstr>
      <vt:lpstr>FED-PID(I)</vt:lpstr>
      <vt:lpstr>FED-PID(P)</vt:lpstr>
      <vt:lpstr>Prov-Sind</vt:lpstr>
      <vt:lpstr>Prov-Punjab</vt:lpstr>
      <vt:lpstr>Prov-KPK</vt:lpstr>
      <vt:lpstr>Total</vt:lpstr>
      <vt:lpstr>KHI-CM</vt:lpstr>
      <vt:lpstr>LHE-CM</vt:lpstr>
      <vt:lpstr>ISB-CM</vt:lpstr>
      <vt:lpstr>BDD-CM</vt:lpstr>
      <vt:lpstr>Express-Total</vt:lpstr>
      <vt:lpstr>Express-Khi</vt:lpstr>
      <vt:lpstr>Express-Lhr</vt:lpstr>
      <vt:lpstr>Express-Isl</vt:lpstr>
      <vt:lpstr>Tribune-Total</vt:lpstr>
      <vt:lpstr>Tribune-Khi</vt:lpstr>
      <vt:lpstr>Tribune-Lhr</vt:lpstr>
      <vt:lpstr>Tribune-Isl</vt:lpstr>
      <vt:lpstr>'BDD-CM'!Print_Area</vt:lpstr>
      <vt:lpstr>'Express-Isl'!Print_Area</vt:lpstr>
      <vt:lpstr>'Express-Khi'!Print_Area</vt:lpstr>
      <vt:lpstr>'Express-Lhr'!Print_Area</vt:lpstr>
      <vt:lpstr>'Express-Total'!Print_Area</vt:lpstr>
      <vt:lpstr>'FED-PID(ALL)'!Print_Area</vt:lpstr>
      <vt:lpstr>'FED-PID(I)'!Print_Area</vt:lpstr>
      <vt:lpstr>'FED-PID(K)'!Print_Area</vt:lpstr>
      <vt:lpstr>'FED-PID(L)'!Print_Area</vt:lpstr>
      <vt:lpstr>'FED-PID(P)'!Print_Area</vt:lpstr>
      <vt:lpstr>'ISB-CM'!Print_Area</vt:lpstr>
      <vt:lpstr>'KHI-CM'!Print_Area</vt:lpstr>
      <vt:lpstr>'LHE-CM'!Print_Area</vt:lpstr>
      <vt:lpstr>'Missing Report Comm.-DE'!Print_Area</vt:lpstr>
      <vt:lpstr>'Missing Report Comm.-ET'!Print_Area</vt:lpstr>
      <vt:lpstr>'Missing Report Govt.-DE'!Print_Area</vt:lpstr>
      <vt:lpstr>'Missing Report Govt.-ET'!Print_Area</vt:lpstr>
      <vt:lpstr>'Prov-Punjab'!Print_Area</vt:lpstr>
      <vt:lpstr>'Prov-Sind'!Print_Area</vt:lpstr>
      <vt:lpstr>Total!Print_Area</vt:lpstr>
      <vt:lpstr>'Tribune-Isl'!Print_Area</vt:lpstr>
      <vt:lpstr>'Tribune-Khi'!Print_Area</vt:lpstr>
      <vt:lpstr>'Tribune-Lhr'!Print_Area</vt:lpstr>
      <vt:lpstr>'Tribune-Total'!Print_Area</vt:lpstr>
      <vt:lpstr>'Missing Report Comm.-DE'!Print_Titles</vt:lpstr>
      <vt:lpstr>'Missing Report Comm.-ET'!Print_Titles</vt:lpstr>
      <vt:lpstr>'Missing Report Govt.-DE'!Print_Titles</vt:lpstr>
      <vt:lpstr>'Missing Report Govt.-ET'!Print_Titles</vt:lpstr>
    </vt:vector>
  </TitlesOfParts>
  <Company>express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Sadiq</dc:creator>
  <cp:lastModifiedBy>Muneer Akhtar</cp:lastModifiedBy>
  <cp:lastPrinted>2025-05-29T12:31:39Z</cp:lastPrinted>
  <dcterms:created xsi:type="dcterms:W3CDTF">2014-08-26T11:17:04Z</dcterms:created>
  <dcterms:modified xsi:type="dcterms:W3CDTF">2025-08-08T05:24:11Z</dcterms:modified>
</cp:coreProperties>
</file>