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codeName="ThisWorkbook"/>
  <xr:revisionPtr revIDLastSave="0" documentId="11_F5C453084482B5F81346CDC5D4E490FA7B85D414" xr6:coauthVersionLast="46" xr6:coauthVersionMax="46" xr10:uidLastSave="{00000000-0000-0000-0000-000000000000}"/>
  <bookViews>
    <workbookView xWindow="0" yWindow="0" windowWidth="0" windowHeight="0" firstSheet="3" activeTab="2" xr2:uid="{00000000-000D-0000-FFFF-FFFF00000000}"/>
  </bookViews>
  <sheets>
    <sheet name="ИС-1" sheetId="1" r:id="rId1"/>
    <sheet name="ИС-2" sheetId="2" r:id="rId2"/>
    <sheet name="ИС-3" sheetId="5" r:id="rId3"/>
    <sheet name="ПИ-1" sheetId="3" r:id="rId4"/>
    <sheet name="Список тем" sheetId="4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9" i="5" l="1"/>
  <c r="AX15" i="5"/>
  <c r="AX10" i="5"/>
  <c r="AI16" i="5"/>
  <c r="AI17" i="5"/>
  <c r="AI14" i="5"/>
  <c r="AI10" i="5"/>
  <c r="AW10" i="5"/>
  <c r="AW24" i="1"/>
  <c r="AW25" i="1"/>
  <c r="AW26" i="1"/>
  <c r="AW23" i="1"/>
  <c r="AW21" i="1"/>
  <c r="AW19" i="1"/>
  <c r="AW17" i="1"/>
  <c r="AW26" i="3"/>
  <c r="AW23" i="3"/>
  <c r="AW22" i="3"/>
  <c r="AW21" i="3"/>
  <c r="AW18" i="3"/>
  <c r="AW17" i="3"/>
  <c r="AW15" i="3"/>
  <c r="AW12" i="3"/>
  <c r="AW11" i="3"/>
  <c r="AW10" i="3"/>
  <c r="AW8" i="3"/>
  <c r="AW7" i="3"/>
  <c r="AW6" i="3"/>
  <c r="AS21" i="5"/>
  <c r="AS14" i="5"/>
  <c r="AG17" i="5"/>
  <c r="AG14" i="5"/>
  <c r="AG10" i="5"/>
  <c r="S36" i="5"/>
  <c r="S41" i="5"/>
  <c r="S42" i="5"/>
  <c r="S43" i="5"/>
  <c r="S44" i="5"/>
  <c r="BK4" i="3"/>
  <c r="BK22" i="3"/>
  <c r="BL22" i="3"/>
  <c r="BK23" i="3"/>
  <c r="BL23" i="3"/>
  <c r="BK24" i="3"/>
  <c r="BL24" i="3"/>
  <c r="BK25" i="3"/>
  <c r="BL25" i="3"/>
  <c r="BK26" i="3"/>
  <c r="BL26" i="3"/>
  <c r="BK27" i="3"/>
  <c r="BL27" i="3"/>
  <c r="BK21" i="3"/>
  <c r="BK20" i="3"/>
  <c r="BK19" i="3"/>
  <c r="BK18" i="3"/>
  <c r="BK17" i="3"/>
  <c r="BK16" i="3"/>
  <c r="BK15" i="3"/>
  <c r="BK14" i="3"/>
  <c r="BK13" i="3"/>
  <c r="BK12" i="3"/>
  <c r="BK11" i="3"/>
  <c r="BK10" i="3"/>
  <c r="BK9" i="3"/>
  <c r="BK8" i="3"/>
  <c r="BK7" i="3"/>
  <c r="BK6" i="3"/>
  <c r="BL4" i="3"/>
  <c r="R36" i="5"/>
  <c r="Q36" i="5"/>
  <c r="O36" i="5"/>
  <c r="N36" i="5"/>
  <c r="M36" i="5"/>
  <c r="I36" i="5"/>
  <c r="K41" i="5"/>
  <c r="K42" i="5"/>
  <c r="K43" i="5"/>
  <c r="K46" i="5"/>
  <c r="K47" i="5"/>
  <c r="K48" i="5"/>
  <c r="K49" i="5"/>
  <c r="K50" i="5"/>
  <c r="K51" i="5"/>
  <c r="BK21" i="5"/>
  <c r="BK19" i="5"/>
  <c r="BK18" i="5"/>
  <c r="BK17" i="5"/>
  <c r="BK12" i="5"/>
  <c r="BK11" i="5"/>
  <c r="BK26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4" i="2"/>
  <c r="BL4" i="2" s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4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4" i="1"/>
  <c r="AG26" i="3"/>
  <c r="AG24" i="3"/>
  <c r="AG23" i="3"/>
  <c r="AG21" i="3"/>
  <c r="AG18" i="3"/>
  <c r="AG17" i="3"/>
  <c r="AG16" i="3"/>
  <c r="AG15" i="3"/>
  <c r="AG13" i="3"/>
  <c r="AG12" i="3"/>
  <c r="AG11" i="3"/>
  <c r="AG10" i="3"/>
  <c r="AG7" i="3"/>
  <c r="AS15" i="1"/>
  <c r="AS19" i="1"/>
  <c r="AS21" i="1"/>
  <c r="AS23" i="1"/>
  <c r="AS25" i="1"/>
  <c r="AR24" i="1"/>
  <c r="AR23" i="1"/>
  <c r="AR21" i="1"/>
  <c r="AR19" i="1"/>
  <c r="AR17" i="1"/>
  <c r="AR9" i="1"/>
  <c r="AR7" i="1"/>
  <c r="AN25" i="1"/>
  <c r="AN24" i="1"/>
  <c r="AM24" i="1"/>
  <c r="AM8" i="1"/>
  <c r="AN23" i="1"/>
  <c r="AN21" i="1"/>
  <c r="AN19" i="1"/>
  <c r="AN15" i="1"/>
  <c r="AN17" i="1"/>
  <c r="AM23" i="1"/>
  <c r="AM21" i="1"/>
  <c r="AM19" i="1"/>
  <c r="AM17" i="1"/>
  <c r="AM15" i="1"/>
  <c r="AM9" i="1"/>
  <c r="AM7" i="1"/>
  <c r="AN6" i="1"/>
  <c r="I56" i="1"/>
  <c r="J56" i="1"/>
  <c r="K56" i="1"/>
  <c r="M56" i="1"/>
  <c r="N56" i="1"/>
  <c r="O56" i="1"/>
  <c r="Q56" i="1"/>
  <c r="R56" i="1"/>
  <c r="S56" i="1"/>
  <c r="U56" i="1"/>
  <c r="V56" i="1"/>
  <c r="W56" i="1"/>
  <c r="Y56" i="1"/>
  <c r="Z56" i="1"/>
  <c r="AA56" i="1"/>
  <c r="AC56" i="1"/>
  <c r="AD56" i="1"/>
  <c r="AE56" i="1"/>
  <c r="AG56" i="1"/>
  <c r="AH56" i="1"/>
  <c r="AI56" i="1"/>
  <c r="AK56" i="1"/>
  <c r="AL56" i="1"/>
  <c r="AM56" i="1"/>
  <c r="BA56" i="1"/>
  <c r="AQ56" i="1"/>
  <c r="AA37" i="2"/>
  <c r="AS15" i="5"/>
  <c r="S45" i="5" s="1"/>
  <c r="AS10" i="5"/>
  <c r="AS9" i="5"/>
  <c r="S39" i="5" s="1"/>
  <c r="AS8" i="5"/>
  <c r="S38" i="5" s="1"/>
  <c r="AS7" i="5"/>
  <c r="S37" i="5" s="1"/>
  <c r="AC14" i="5"/>
  <c r="AC16" i="5"/>
  <c r="AC15" i="5"/>
  <c r="AC20" i="5"/>
  <c r="AC10" i="5"/>
  <c r="AC9" i="5"/>
  <c r="AC8" i="5"/>
  <c r="AC7" i="5"/>
  <c r="AE16" i="5"/>
  <c r="AE15" i="5"/>
  <c r="AE14" i="5"/>
  <c r="AE10" i="5"/>
  <c r="AE9" i="5"/>
  <c r="AE8" i="5"/>
  <c r="AE7" i="5"/>
  <c r="AR14" i="5"/>
  <c r="K44" i="5" s="1"/>
  <c r="AR15" i="5"/>
  <c r="K45" i="5" s="1"/>
  <c r="AR10" i="5"/>
  <c r="K40" i="5" s="1"/>
  <c r="AR9" i="5"/>
  <c r="K39" i="5" s="1"/>
  <c r="AR8" i="5"/>
  <c r="K38" i="5" s="1"/>
  <c r="AR7" i="5"/>
  <c r="K37" i="5" s="1"/>
  <c r="AR6" i="5"/>
  <c r="K36" i="5" s="1"/>
  <c r="AA20" i="5"/>
  <c r="BK20" i="5" s="1"/>
  <c r="AA16" i="5"/>
  <c r="BK16" i="5" s="1"/>
  <c r="AA15" i="5"/>
  <c r="AA13" i="5"/>
  <c r="BK13" i="5" s="1"/>
  <c r="AA10" i="5"/>
  <c r="AA9" i="5"/>
  <c r="AA8" i="5"/>
  <c r="AA7" i="5"/>
  <c r="AA6" i="5"/>
  <c r="AM15" i="5"/>
  <c r="AM10" i="5"/>
  <c r="AM9" i="5"/>
  <c r="AM8" i="5"/>
  <c r="AM7" i="5"/>
  <c r="AM6" i="5"/>
  <c r="G36" i="5" s="1"/>
  <c r="AS23" i="3"/>
  <c r="AS19" i="3"/>
  <c r="AS17" i="3"/>
  <c r="AS15" i="3"/>
  <c r="AS12" i="3"/>
  <c r="AS7" i="3"/>
  <c r="BA51" i="5"/>
  <c r="G51" i="5"/>
  <c r="I51" i="5"/>
  <c r="J51" i="5"/>
  <c r="M51" i="5"/>
  <c r="N51" i="5"/>
  <c r="O51" i="5"/>
  <c r="Q51" i="5"/>
  <c r="R51" i="5"/>
  <c r="S51" i="5"/>
  <c r="U51" i="5"/>
  <c r="V51" i="5"/>
  <c r="W51" i="5"/>
  <c r="Y51" i="5"/>
  <c r="Z51" i="5"/>
  <c r="AA51" i="5"/>
  <c r="AC51" i="5"/>
  <c r="AD51" i="5"/>
  <c r="AE51" i="5"/>
  <c r="AG51" i="5"/>
  <c r="AH51" i="5"/>
  <c r="AI51" i="5"/>
  <c r="AK51" i="5"/>
  <c r="AL51" i="5"/>
  <c r="AM51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36" i="5"/>
  <c r="AR20" i="3"/>
  <c r="AR25" i="3"/>
  <c r="AR16" i="3"/>
  <c r="AR24" i="3"/>
  <c r="AR22" i="3"/>
  <c r="AR11" i="3"/>
  <c r="AR8" i="3"/>
  <c r="BA57" i="3"/>
  <c r="G57" i="3"/>
  <c r="I57" i="3"/>
  <c r="J57" i="3"/>
  <c r="K57" i="3"/>
  <c r="M57" i="3"/>
  <c r="N57" i="3"/>
  <c r="O57" i="3"/>
  <c r="Q57" i="3"/>
  <c r="R57" i="3"/>
  <c r="S57" i="3"/>
  <c r="U57" i="3"/>
  <c r="V57" i="3"/>
  <c r="W57" i="3"/>
  <c r="Y57" i="3"/>
  <c r="Z57" i="3"/>
  <c r="AA57" i="3"/>
  <c r="AC57" i="3"/>
  <c r="AD57" i="3"/>
  <c r="AE57" i="3"/>
  <c r="AG57" i="3"/>
  <c r="AH57" i="3"/>
  <c r="AI57" i="3"/>
  <c r="AK57" i="3"/>
  <c r="AL57" i="3"/>
  <c r="AM57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36" i="3"/>
  <c r="AR26" i="3"/>
  <c r="AR23" i="3"/>
  <c r="AR18" i="3"/>
  <c r="AR14" i="3"/>
  <c r="AR12" i="3"/>
  <c r="AR10" i="3"/>
  <c r="AR9" i="3"/>
  <c r="AR7" i="3"/>
  <c r="AR6" i="3"/>
  <c r="AC26" i="3"/>
  <c r="AC19" i="3"/>
  <c r="AC18" i="3"/>
  <c r="AC17" i="3"/>
  <c r="AC15" i="3"/>
  <c r="AC14" i="3"/>
  <c r="AC25" i="3"/>
  <c r="AC24" i="3"/>
  <c r="AC23" i="3"/>
  <c r="AC22" i="3"/>
  <c r="AC20" i="3"/>
  <c r="AC16" i="3"/>
  <c r="AC12" i="3"/>
  <c r="AC11" i="3"/>
  <c r="AC10" i="3"/>
  <c r="AC9" i="3"/>
  <c r="AC8" i="3"/>
  <c r="AC7" i="3"/>
  <c r="BA35" i="2"/>
  <c r="BA36" i="2"/>
  <c r="BA37" i="2"/>
  <c r="BA38" i="2"/>
  <c r="BA39" i="2"/>
  <c r="BA40" i="2"/>
  <c r="BA41" i="2"/>
  <c r="BA42" i="2"/>
  <c r="BA43" i="2"/>
  <c r="BA44" i="2"/>
  <c r="BA45" i="2"/>
  <c r="BA46" i="2"/>
  <c r="BA34" i="2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36" i="1"/>
  <c r="AW18" i="1"/>
  <c r="AS18" i="1"/>
  <c r="AM18" i="1"/>
  <c r="AK18" i="1"/>
  <c r="AI18" i="1"/>
  <c r="AG18" i="1"/>
  <c r="AN26" i="3"/>
  <c r="AN25" i="3"/>
  <c r="AN11" i="3"/>
  <c r="AN24" i="3"/>
  <c r="AN23" i="3"/>
  <c r="AN22" i="3"/>
  <c r="AN20" i="3"/>
  <c r="AN18" i="3"/>
  <c r="AN17" i="3"/>
  <c r="AN16" i="3"/>
  <c r="AN15" i="3"/>
  <c r="AN13" i="3"/>
  <c r="AN12" i="3"/>
  <c r="AN10" i="3"/>
  <c r="AN9" i="3"/>
  <c r="AN8" i="3"/>
  <c r="AN7" i="3"/>
  <c r="I36" i="3"/>
  <c r="G37" i="3"/>
  <c r="I37" i="3"/>
  <c r="K37" i="3"/>
  <c r="M37" i="3"/>
  <c r="N37" i="3"/>
  <c r="O37" i="3"/>
  <c r="Q37" i="3"/>
  <c r="R37" i="3"/>
  <c r="S37" i="3"/>
  <c r="U37" i="3"/>
  <c r="V37" i="3"/>
  <c r="W37" i="3"/>
  <c r="Y37" i="3"/>
  <c r="Z37" i="3"/>
  <c r="AA37" i="3"/>
  <c r="AC37" i="3"/>
  <c r="AD37" i="3"/>
  <c r="AE37" i="3"/>
  <c r="AG37" i="3"/>
  <c r="AH37" i="3"/>
  <c r="AI37" i="3"/>
  <c r="AK37" i="3"/>
  <c r="AL37" i="3"/>
  <c r="AM37" i="3"/>
  <c r="I38" i="3"/>
  <c r="K38" i="3"/>
  <c r="M38" i="3"/>
  <c r="N38" i="3"/>
  <c r="O38" i="3"/>
  <c r="Q38" i="3"/>
  <c r="R38" i="3"/>
  <c r="S38" i="3"/>
  <c r="U38" i="3"/>
  <c r="V38" i="3"/>
  <c r="W38" i="3"/>
  <c r="Y38" i="3"/>
  <c r="Z38" i="3"/>
  <c r="AA38" i="3"/>
  <c r="AC38" i="3"/>
  <c r="AD38" i="3"/>
  <c r="AE38" i="3"/>
  <c r="AG38" i="3"/>
  <c r="AH38" i="3"/>
  <c r="AI38" i="3"/>
  <c r="AK38" i="3"/>
  <c r="AL38" i="3"/>
  <c r="AM38" i="3"/>
  <c r="G39" i="3"/>
  <c r="I39" i="3"/>
  <c r="K39" i="3"/>
  <c r="M39" i="3"/>
  <c r="N39" i="3"/>
  <c r="O39" i="3"/>
  <c r="Q39" i="3"/>
  <c r="R39" i="3"/>
  <c r="S39" i="3"/>
  <c r="U39" i="3"/>
  <c r="V39" i="3"/>
  <c r="W39" i="3"/>
  <c r="Y39" i="3"/>
  <c r="Z39" i="3"/>
  <c r="AA39" i="3"/>
  <c r="AC39" i="3"/>
  <c r="AD39" i="3"/>
  <c r="AE39" i="3"/>
  <c r="AG39" i="3"/>
  <c r="AH39" i="3"/>
  <c r="AI39" i="3"/>
  <c r="AK39" i="3"/>
  <c r="AL39" i="3"/>
  <c r="AM39" i="3"/>
  <c r="I40" i="3"/>
  <c r="J40" i="3"/>
  <c r="K40" i="3"/>
  <c r="M40" i="3"/>
  <c r="N40" i="3"/>
  <c r="O40" i="3"/>
  <c r="Q40" i="3"/>
  <c r="R40" i="3"/>
  <c r="S40" i="3"/>
  <c r="U40" i="3"/>
  <c r="V40" i="3"/>
  <c r="W40" i="3"/>
  <c r="Y40" i="3"/>
  <c r="Z40" i="3"/>
  <c r="AA40" i="3"/>
  <c r="AC40" i="3"/>
  <c r="AD40" i="3"/>
  <c r="AE40" i="3"/>
  <c r="AG40" i="3"/>
  <c r="AH40" i="3"/>
  <c r="AI40" i="3"/>
  <c r="AK40" i="3"/>
  <c r="AL40" i="3"/>
  <c r="AM40" i="3"/>
  <c r="I41" i="3"/>
  <c r="K41" i="3"/>
  <c r="M41" i="3"/>
  <c r="N41" i="3"/>
  <c r="O41" i="3"/>
  <c r="Q41" i="3"/>
  <c r="R41" i="3"/>
  <c r="S41" i="3"/>
  <c r="U41" i="3"/>
  <c r="V41" i="3"/>
  <c r="W41" i="3"/>
  <c r="Y41" i="3"/>
  <c r="Z41" i="3"/>
  <c r="AA41" i="3"/>
  <c r="AC41" i="3"/>
  <c r="AD41" i="3"/>
  <c r="AE41" i="3"/>
  <c r="AG41" i="3"/>
  <c r="AH41" i="3"/>
  <c r="AI41" i="3"/>
  <c r="AK41" i="3"/>
  <c r="AL41" i="3"/>
  <c r="AM41" i="3"/>
  <c r="I42" i="3"/>
  <c r="J42" i="3"/>
  <c r="K42" i="3"/>
  <c r="M42" i="3"/>
  <c r="N42" i="3"/>
  <c r="O42" i="3"/>
  <c r="Q42" i="3"/>
  <c r="R42" i="3"/>
  <c r="S42" i="3"/>
  <c r="U42" i="3"/>
  <c r="V42" i="3"/>
  <c r="W42" i="3"/>
  <c r="Y42" i="3"/>
  <c r="Z42" i="3"/>
  <c r="AA42" i="3"/>
  <c r="AC42" i="3"/>
  <c r="AD42" i="3"/>
  <c r="AE42" i="3"/>
  <c r="AG42" i="3"/>
  <c r="AH42" i="3"/>
  <c r="AI42" i="3"/>
  <c r="AK42" i="3"/>
  <c r="AL42" i="3"/>
  <c r="AM42" i="3"/>
  <c r="I43" i="3"/>
  <c r="K43" i="3"/>
  <c r="M43" i="3"/>
  <c r="N43" i="3"/>
  <c r="O43" i="3"/>
  <c r="Q43" i="3"/>
  <c r="R43" i="3"/>
  <c r="S43" i="3"/>
  <c r="U43" i="3"/>
  <c r="V43" i="3"/>
  <c r="W43" i="3"/>
  <c r="Y43" i="3"/>
  <c r="Z43" i="3"/>
  <c r="AA43" i="3"/>
  <c r="AC43" i="3"/>
  <c r="AD43" i="3"/>
  <c r="AE43" i="3"/>
  <c r="AG43" i="3"/>
  <c r="AH43" i="3"/>
  <c r="AI43" i="3"/>
  <c r="AK43" i="3"/>
  <c r="AL43" i="3"/>
  <c r="AM43" i="3"/>
  <c r="I44" i="3"/>
  <c r="K44" i="3"/>
  <c r="M44" i="3"/>
  <c r="N44" i="3"/>
  <c r="O44" i="3"/>
  <c r="Q44" i="3"/>
  <c r="R44" i="3"/>
  <c r="S44" i="3"/>
  <c r="U44" i="3"/>
  <c r="V44" i="3"/>
  <c r="W44" i="3"/>
  <c r="Y44" i="3"/>
  <c r="Z44" i="3"/>
  <c r="AA44" i="3"/>
  <c r="AC44" i="3"/>
  <c r="AD44" i="3"/>
  <c r="AE44" i="3"/>
  <c r="AG44" i="3"/>
  <c r="AH44" i="3"/>
  <c r="AI44" i="3"/>
  <c r="AK44" i="3"/>
  <c r="AL44" i="3"/>
  <c r="AM44" i="3"/>
  <c r="I45" i="3"/>
  <c r="K45" i="3"/>
  <c r="M45" i="3"/>
  <c r="N45" i="3"/>
  <c r="O45" i="3"/>
  <c r="Q45" i="3"/>
  <c r="R45" i="3"/>
  <c r="S45" i="3"/>
  <c r="U45" i="3"/>
  <c r="V45" i="3"/>
  <c r="W45" i="3"/>
  <c r="Y45" i="3"/>
  <c r="Z45" i="3"/>
  <c r="AA45" i="3"/>
  <c r="AC45" i="3"/>
  <c r="AD45" i="3"/>
  <c r="AE45" i="3"/>
  <c r="AG45" i="3"/>
  <c r="AH45" i="3"/>
  <c r="AI45" i="3"/>
  <c r="AK45" i="3"/>
  <c r="AL45" i="3"/>
  <c r="AM45" i="3"/>
  <c r="I46" i="3"/>
  <c r="K46" i="3"/>
  <c r="M46" i="3"/>
  <c r="N46" i="3"/>
  <c r="O46" i="3"/>
  <c r="Q46" i="3"/>
  <c r="R46" i="3"/>
  <c r="S46" i="3"/>
  <c r="U46" i="3"/>
  <c r="V46" i="3"/>
  <c r="W46" i="3"/>
  <c r="Y46" i="3"/>
  <c r="Z46" i="3"/>
  <c r="AA46" i="3"/>
  <c r="AC46" i="3"/>
  <c r="AD46" i="3"/>
  <c r="AE46" i="3"/>
  <c r="AG46" i="3"/>
  <c r="AH46" i="3"/>
  <c r="AI46" i="3"/>
  <c r="AK46" i="3"/>
  <c r="AL46" i="3"/>
  <c r="AM46" i="3"/>
  <c r="I47" i="3"/>
  <c r="K47" i="3"/>
  <c r="M47" i="3"/>
  <c r="N47" i="3"/>
  <c r="O47" i="3"/>
  <c r="Q47" i="3"/>
  <c r="R47" i="3"/>
  <c r="S47" i="3"/>
  <c r="U47" i="3"/>
  <c r="V47" i="3"/>
  <c r="W47" i="3"/>
  <c r="Y47" i="3"/>
  <c r="Z47" i="3"/>
  <c r="AA47" i="3"/>
  <c r="AC47" i="3"/>
  <c r="AD47" i="3"/>
  <c r="AE47" i="3"/>
  <c r="AG47" i="3"/>
  <c r="AH47" i="3"/>
  <c r="AI47" i="3"/>
  <c r="AK47" i="3"/>
  <c r="AL47" i="3"/>
  <c r="AM47" i="3"/>
  <c r="I48" i="3"/>
  <c r="J48" i="3"/>
  <c r="K48" i="3"/>
  <c r="M48" i="3"/>
  <c r="N48" i="3"/>
  <c r="O48" i="3"/>
  <c r="Q48" i="3"/>
  <c r="R48" i="3"/>
  <c r="S48" i="3"/>
  <c r="U48" i="3"/>
  <c r="V48" i="3"/>
  <c r="W48" i="3"/>
  <c r="Y48" i="3"/>
  <c r="Z48" i="3"/>
  <c r="AA48" i="3"/>
  <c r="AC48" i="3"/>
  <c r="AD48" i="3"/>
  <c r="AE48" i="3"/>
  <c r="AG48" i="3"/>
  <c r="AH48" i="3"/>
  <c r="AI48" i="3"/>
  <c r="AK48" i="3"/>
  <c r="AL48" i="3"/>
  <c r="AM48" i="3"/>
  <c r="I49" i="3"/>
  <c r="J49" i="3"/>
  <c r="K49" i="3"/>
  <c r="M49" i="3"/>
  <c r="N49" i="3"/>
  <c r="O49" i="3"/>
  <c r="Q49" i="3"/>
  <c r="R49" i="3"/>
  <c r="S49" i="3"/>
  <c r="U49" i="3"/>
  <c r="V49" i="3"/>
  <c r="W49" i="3"/>
  <c r="Y49" i="3"/>
  <c r="Z49" i="3"/>
  <c r="AA49" i="3"/>
  <c r="AC49" i="3"/>
  <c r="AD49" i="3"/>
  <c r="AE49" i="3"/>
  <c r="AG49" i="3"/>
  <c r="AH49" i="3"/>
  <c r="AI49" i="3"/>
  <c r="AK49" i="3"/>
  <c r="AL49" i="3"/>
  <c r="AM49" i="3"/>
  <c r="I50" i="3"/>
  <c r="K50" i="3"/>
  <c r="M50" i="3"/>
  <c r="N50" i="3"/>
  <c r="O50" i="3"/>
  <c r="Q50" i="3"/>
  <c r="R50" i="3"/>
  <c r="S50" i="3"/>
  <c r="U50" i="3"/>
  <c r="V50" i="3"/>
  <c r="W50" i="3"/>
  <c r="Y50" i="3"/>
  <c r="Z50" i="3"/>
  <c r="AA50" i="3"/>
  <c r="AC50" i="3"/>
  <c r="AD50" i="3"/>
  <c r="AE50" i="3"/>
  <c r="AG50" i="3"/>
  <c r="AH50" i="3"/>
  <c r="AI50" i="3"/>
  <c r="AK50" i="3"/>
  <c r="AL50" i="3"/>
  <c r="AM50" i="3"/>
  <c r="I51" i="3"/>
  <c r="J51" i="3"/>
  <c r="K51" i="3"/>
  <c r="M51" i="3"/>
  <c r="N51" i="3"/>
  <c r="O51" i="3"/>
  <c r="Q51" i="3"/>
  <c r="R51" i="3"/>
  <c r="S51" i="3"/>
  <c r="U51" i="3"/>
  <c r="V51" i="3"/>
  <c r="W51" i="3"/>
  <c r="Y51" i="3"/>
  <c r="Z51" i="3"/>
  <c r="AA51" i="3"/>
  <c r="AC51" i="3"/>
  <c r="AD51" i="3"/>
  <c r="AE51" i="3"/>
  <c r="AG51" i="3"/>
  <c r="AH51" i="3"/>
  <c r="AI51" i="3"/>
  <c r="AK51" i="3"/>
  <c r="AL51" i="3"/>
  <c r="AM51" i="3"/>
  <c r="I52" i="3"/>
  <c r="K52" i="3"/>
  <c r="M52" i="3"/>
  <c r="N52" i="3"/>
  <c r="O52" i="3"/>
  <c r="Q52" i="3"/>
  <c r="R52" i="3"/>
  <c r="S52" i="3"/>
  <c r="U52" i="3"/>
  <c r="V52" i="3"/>
  <c r="W52" i="3"/>
  <c r="Y52" i="3"/>
  <c r="Z52" i="3"/>
  <c r="AA52" i="3"/>
  <c r="AC52" i="3"/>
  <c r="AD52" i="3"/>
  <c r="AE52" i="3"/>
  <c r="AG52" i="3"/>
  <c r="AH52" i="3"/>
  <c r="AI52" i="3"/>
  <c r="AK52" i="3"/>
  <c r="AL52" i="3"/>
  <c r="AM52" i="3"/>
  <c r="I53" i="3"/>
  <c r="K53" i="3"/>
  <c r="M53" i="3"/>
  <c r="N53" i="3"/>
  <c r="O53" i="3"/>
  <c r="Q53" i="3"/>
  <c r="R53" i="3"/>
  <c r="S53" i="3"/>
  <c r="U53" i="3"/>
  <c r="V53" i="3"/>
  <c r="W53" i="3"/>
  <c r="Y53" i="3"/>
  <c r="Z53" i="3"/>
  <c r="AA53" i="3"/>
  <c r="AC53" i="3"/>
  <c r="AD53" i="3"/>
  <c r="AE53" i="3"/>
  <c r="AG53" i="3"/>
  <c r="AH53" i="3"/>
  <c r="AI53" i="3"/>
  <c r="AK53" i="3"/>
  <c r="AL53" i="3"/>
  <c r="AM53" i="3"/>
  <c r="I54" i="3"/>
  <c r="K54" i="3"/>
  <c r="M54" i="3"/>
  <c r="N54" i="3"/>
  <c r="O54" i="3"/>
  <c r="Q54" i="3"/>
  <c r="R54" i="3"/>
  <c r="S54" i="3"/>
  <c r="U54" i="3"/>
  <c r="V54" i="3"/>
  <c r="W54" i="3"/>
  <c r="Y54" i="3"/>
  <c r="Z54" i="3"/>
  <c r="AA54" i="3"/>
  <c r="AC54" i="3"/>
  <c r="AD54" i="3"/>
  <c r="AE54" i="3"/>
  <c r="AG54" i="3"/>
  <c r="AH54" i="3"/>
  <c r="AI54" i="3"/>
  <c r="AK54" i="3"/>
  <c r="AL54" i="3"/>
  <c r="AM54" i="3"/>
  <c r="G55" i="3"/>
  <c r="I55" i="3"/>
  <c r="J55" i="3"/>
  <c r="K55" i="3"/>
  <c r="M55" i="3"/>
  <c r="N55" i="3"/>
  <c r="O55" i="3"/>
  <c r="Q55" i="3"/>
  <c r="R55" i="3"/>
  <c r="S55" i="3"/>
  <c r="U55" i="3"/>
  <c r="V55" i="3"/>
  <c r="W55" i="3"/>
  <c r="Y55" i="3"/>
  <c r="Z55" i="3"/>
  <c r="AA55" i="3"/>
  <c r="AC55" i="3"/>
  <c r="AD55" i="3"/>
  <c r="AE55" i="3"/>
  <c r="AG55" i="3"/>
  <c r="AH55" i="3"/>
  <c r="AI55" i="3"/>
  <c r="AK55" i="3"/>
  <c r="AL55" i="3"/>
  <c r="AM55" i="3"/>
  <c r="I56" i="3"/>
  <c r="K56" i="3"/>
  <c r="M56" i="3"/>
  <c r="N56" i="3"/>
  <c r="O56" i="3"/>
  <c r="Q56" i="3"/>
  <c r="R56" i="3"/>
  <c r="S56" i="3"/>
  <c r="U56" i="3"/>
  <c r="V56" i="3"/>
  <c r="W56" i="3"/>
  <c r="Y56" i="3"/>
  <c r="Z56" i="3"/>
  <c r="AA56" i="3"/>
  <c r="AC56" i="3"/>
  <c r="AD56" i="3"/>
  <c r="AE56" i="3"/>
  <c r="AG56" i="3"/>
  <c r="AH56" i="3"/>
  <c r="AI56" i="3"/>
  <c r="AK56" i="3"/>
  <c r="AL56" i="3"/>
  <c r="AM56" i="3"/>
  <c r="AM36" i="3"/>
  <c r="AL36" i="3"/>
  <c r="AK36" i="3"/>
  <c r="AI36" i="3"/>
  <c r="AH36" i="3"/>
  <c r="AG36" i="3"/>
  <c r="AE36" i="3"/>
  <c r="AD36" i="3"/>
  <c r="AC36" i="3"/>
  <c r="AA36" i="3"/>
  <c r="Z36" i="3"/>
  <c r="Y36" i="3"/>
  <c r="W36" i="3"/>
  <c r="V36" i="3"/>
  <c r="U36" i="3"/>
  <c r="S36" i="3"/>
  <c r="R36" i="3"/>
  <c r="Q36" i="3"/>
  <c r="O36" i="3"/>
  <c r="N36" i="3"/>
  <c r="M36" i="3"/>
  <c r="K36" i="3"/>
  <c r="G37" i="5"/>
  <c r="I37" i="5"/>
  <c r="J37" i="5"/>
  <c r="M37" i="5"/>
  <c r="N37" i="5"/>
  <c r="O37" i="5"/>
  <c r="Q37" i="5"/>
  <c r="R37" i="5"/>
  <c r="U37" i="5"/>
  <c r="V37" i="5"/>
  <c r="W37" i="5"/>
  <c r="Y37" i="5"/>
  <c r="Z37" i="5"/>
  <c r="AA37" i="5"/>
  <c r="AC37" i="5"/>
  <c r="AD37" i="5"/>
  <c r="AE37" i="5"/>
  <c r="AG37" i="5"/>
  <c r="AH37" i="5"/>
  <c r="AI37" i="5"/>
  <c r="AK37" i="5"/>
  <c r="AL37" i="5"/>
  <c r="AM37" i="5"/>
  <c r="G38" i="5"/>
  <c r="I38" i="5"/>
  <c r="J38" i="5"/>
  <c r="M38" i="5"/>
  <c r="N38" i="5"/>
  <c r="O38" i="5"/>
  <c r="Q38" i="5"/>
  <c r="R38" i="5"/>
  <c r="U38" i="5"/>
  <c r="V38" i="5"/>
  <c r="W38" i="5"/>
  <c r="Y38" i="5"/>
  <c r="Z38" i="5"/>
  <c r="AA38" i="5"/>
  <c r="AC38" i="5"/>
  <c r="AD38" i="5"/>
  <c r="AE38" i="5"/>
  <c r="AG38" i="5"/>
  <c r="AH38" i="5"/>
  <c r="AI38" i="5"/>
  <c r="AK38" i="5"/>
  <c r="AL38" i="5"/>
  <c r="AM38" i="5"/>
  <c r="G39" i="5"/>
  <c r="I39" i="5"/>
  <c r="J39" i="5"/>
  <c r="M39" i="5"/>
  <c r="N39" i="5"/>
  <c r="O39" i="5"/>
  <c r="Q39" i="5"/>
  <c r="R39" i="5"/>
  <c r="U39" i="5"/>
  <c r="V39" i="5"/>
  <c r="W39" i="5"/>
  <c r="Y39" i="5"/>
  <c r="Z39" i="5"/>
  <c r="AA39" i="5"/>
  <c r="AC39" i="5"/>
  <c r="AD39" i="5"/>
  <c r="AE39" i="5"/>
  <c r="AG39" i="5"/>
  <c r="AH39" i="5"/>
  <c r="AI39" i="5"/>
  <c r="AK39" i="5"/>
  <c r="AL39" i="5"/>
  <c r="AM39" i="5"/>
  <c r="G40" i="5"/>
  <c r="I40" i="5"/>
  <c r="J40" i="5"/>
  <c r="M40" i="5"/>
  <c r="N40" i="5"/>
  <c r="Q40" i="5"/>
  <c r="R40" i="5"/>
  <c r="U40" i="5"/>
  <c r="V40" i="5"/>
  <c r="W40" i="5"/>
  <c r="Y40" i="5"/>
  <c r="Z40" i="5"/>
  <c r="AA40" i="5"/>
  <c r="AC40" i="5"/>
  <c r="AD40" i="5"/>
  <c r="AE40" i="5"/>
  <c r="AG40" i="5"/>
  <c r="AH40" i="5"/>
  <c r="AI40" i="5"/>
  <c r="AK40" i="5"/>
  <c r="AL40" i="5"/>
  <c r="AM40" i="5"/>
  <c r="G41" i="5"/>
  <c r="I41" i="5"/>
  <c r="J41" i="5"/>
  <c r="M41" i="5"/>
  <c r="N41" i="5"/>
  <c r="O41" i="5"/>
  <c r="Q41" i="5"/>
  <c r="R41" i="5"/>
  <c r="U41" i="5"/>
  <c r="V41" i="5"/>
  <c r="W41" i="5"/>
  <c r="Y41" i="5"/>
  <c r="Z41" i="5"/>
  <c r="AA41" i="5"/>
  <c r="AC41" i="5"/>
  <c r="AD41" i="5"/>
  <c r="AE41" i="5"/>
  <c r="AG41" i="5"/>
  <c r="AH41" i="5"/>
  <c r="AI41" i="5"/>
  <c r="AK41" i="5"/>
  <c r="AL41" i="5"/>
  <c r="AM41" i="5"/>
  <c r="G42" i="5"/>
  <c r="I42" i="5"/>
  <c r="J42" i="5"/>
  <c r="M42" i="5"/>
  <c r="N42" i="5"/>
  <c r="O42" i="5"/>
  <c r="Q42" i="5"/>
  <c r="R42" i="5"/>
  <c r="U42" i="5"/>
  <c r="V42" i="5"/>
  <c r="W42" i="5"/>
  <c r="Y42" i="5"/>
  <c r="Z42" i="5"/>
  <c r="AA42" i="5"/>
  <c r="AC42" i="5"/>
  <c r="AD42" i="5"/>
  <c r="AE42" i="5"/>
  <c r="AG42" i="5"/>
  <c r="AH42" i="5"/>
  <c r="AI42" i="5"/>
  <c r="AK42" i="5"/>
  <c r="AL42" i="5"/>
  <c r="AM42" i="5"/>
  <c r="G43" i="5"/>
  <c r="I43" i="5"/>
  <c r="J43" i="5"/>
  <c r="M43" i="5"/>
  <c r="N43" i="5"/>
  <c r="O43" i="5"/>
  <c r="Q43" i="5"/>
  <c r="R43" i="5"/>
  <c r="U43" i="5"/>
  <c r="V43" i="5"/>
  <c r="W43" i="5"/>
  <c r="Y43" i="5"/>
  <c r="Z43" i="5"/>
  <c r="AA43" i="5"/>
  <c r="AC43" i="5"/>
  <c r="AD43" i="5"/>
  <c r="AE43" i="5"/>
  <c r="AG43" i="5"/>
  <c r="AH43" i="5"/>
  <c r="AI43" i="5"/>
  <c r="AK43" i="5"/>
  <c r="AL43" i="5"/>
  <c r="AM43" i="5"/>
  <c r="G44" i="5"/>
  <c r="I44" i="5"/>
  <c r="J44" i="5"/>
  <c r="M44" i="5"/>
  <c r="N44" i="5"/>
  <c r="O44" i="5"/>
  <c r="Q44" i="5"/>
  <c r="R44" i="5"/>
  <c r="U44" i="5"/>
  <c r="V44" i="5"/>
  <c r="W44" i="5"/>
  <c r="Y44" i="5"/>
  <c r="Z44" i="5"/>
  <c r="AA44" i="5"/>
  <c r="AC44" i="5"/>
  <c r="AD44" i="5"/>
  <c r="AE44" i="5"/>
  <c r="AG44" i="5"/>
  <c r="AH44" i="5"/>
  <c r="AI44" i="5"/>
  <c r="AK44" i="5"/>
  <c r="AL44" i="5"/>
  <c r="AM44" i="5"/>
  <c r="G45" i="5"/>
  <c r="I45" i="5"/>
  <c r="J45" i="5"/>
  <c r="M45" i="5"/>
  <c r="N45" i="5"/>
  <c r="O45" i="5"/>
  <c r="Q45" i="5"/>
  <c r="R45" i="5"/>
  <c r="U45" i="5"/>
  <c r="V45" i="5"/>
  <c r="W45" i="5"/>
  <c r="Y45" i="5"/>
  <c r="Z45" i="5"/>
  <c r="AA45" i="5"/>
  <c r="AC45" i="5"/>
  <c r="AD45" i="5"/>
  <c r="AE45" i="5"/>
  <c r="AG45" i="5"/>
  <c r="AH45" i="5"/>
  <c r="AI45" i="5"/>
  <c r="AK45" i="5"/>
  <c r="AL45" i="5"/>
  <c r="AM45" i="5"/>
  <c r="G46" i="5"/>
  <c r="I46" i="5"/>
  <c r="J46" i="5"/>
  <c r="M46" i="5"/>
  <c r="N46" i="5"/>
  <c r="O46" i="5"/>
  <c r="Q46" i="5"/>
  <c r="R46" i="5"/>
  <c r="S46" i="5"/>
  <c r="U46" i="5"/>
  <c r="V46" i="5"/>
  <c r="W46" i="5"/>
  <c r="Y46" i="5"/>
  <c r="Z46" i="5"/>
  <c r="AA46" i="5"/>
  <c r="AC46" i="5"/>
  <c r="AD46" i="5"/>
  <c r="AE46" i="5"/>
  <c r="AG46" i="5"/>
  <c r="AH46" i="5"/>
  <c r="AI46" i="5"/>
  <c r="AK46" i="5"/>
  <c r="AL46" i="5"/>
  <c r="AM46" i="5"/>
  <c r="G47" i="5"/>
  <c r="I47" i="5"/>
  <c r="J47" i="5"/>
  <c r="M47" i="5"/>
  <c r="N47" i="5"/>
  <c r="O47" i="5"/>
  <c r="Q47" i="5"/>
  <c r="R47" i="5"/>
  <c r="S47" i="5"/>
  <c r="U47" i="5"/>
  <c r="V47" i="5"/>
  <c r="W47" i="5"/>
  <c r="Y47" i="5"/>
  <c r="Z47" i="5"/>
  <c r="AA47" i="5"/>
  <c r="AC47" i="5"/>
  <c r="AD47" i="5"/>
  <c r="AE47" i="5"/>
  <c r="AG47" i="5"/>
  <c r="AH47" i="5"/>
  <c r="AI47" i="5"/>
  <c r="AK47" i="5"/>
  <c r="AL47" i="5"/>
  <c r="AM47" i="5"/>
  <c r="G48" i="5"/>
  <c r="I48" i="5"/>
  <c r="J48" i="5"/>
  <c r="M48" i="5"/>
  <c r="N48" i="5"/>
  <c r="O48" i="5"/>
  <c r="Q48" i="5"/>
  <c r="R48" i="5"/>
  <c r="S48" i="5"/>
  <c r="U48" i="5"/>
  <c r="V48" i="5"/>
  <c r="W48" i="5"/>
  <c r="Y48" i="5"/>
  <c r="Z48" i="5"/>
  <c r="AA48" i="5"/>
  <c r="AC48" i="5"/>
  <c r="AD48" i="5"/>
  <c r="AE48" i="5"/>
  <c r="AG48" i="5"/>
  <c r="AH48" i="5"/>
  <c r="AI48" i="5"/>
  <c r="AK48" i="5"/>
  <c r="AL48" i="5"/>
  <c r="AM48" i="5"/>
  <c r="G49" i="5"/>
  <c r="I49" i="5"/>
  <c r="J49" i="5"/>
  <c r="M49" i="5"/>
  <c r="N49" i="5"/>
  <c r="O49" i="5"/>
  <c r="Q49" i="5"/>
  <c r="R49" i="5"/>
  <c r="S49" i="5"/>
  <c r="U49" i="5"/>
  <c r="V49" i="5"/>
  <c r="W49" i="5"/>
  <c r="Y49" i="5"/>
  <c r="Z49" i="5"/>
  <c r="AA49" i="5"/>
  <c r="AC49" i="5"/>
  <c r="AD49" i="5"/>
  <c r="AE49" i="5"/>
  <c r="AG49" i="5"/>
  <c r="AH49" i="5"/>
  <c r="AI49" i="5"/>
  <c r="AK49" i="5"/>
  <c r="AL49" i="5"/>
  <c r="AM49" i="5"/>
  <c r="G50" i="5"/>
  <c r="I50" i="5"/>
  <c r="J50" i="5"/>
  <c r="M50" i="5"/>
  <c r="N50" i="5"/>
  <c r="O50" i="5"/>
  <c r="Q50" i="5"/>
  <c r="R50" i="5"/>
  <c r="S50" i="5"/>
  <c r="U50" i="5"/>
  <c r="V50" i="5"/>
  <c r="W50" i="5"/>
  <c r="Y50" i="5"/>
  <c r="Z50" i="5"/>
  <c r="AA50" i="5"/>
  <c r="AC50" i="5"/>
  <c r="AD50" i="5"/>
  <c r="AE50" i="5"/>
  <c r="AG50" i="5"/>
  <c r="AH50" i="5"/>
  <c r="AI50" i="5"/>
  <c r="AK50" i="5"/>
  <c r="AL50" i="5"/>
  <c r="AM50" i="5"/>
  <c r="AM36" i="5"/>
  <c r="AL36" i="5"/>
  <c r="AK36" i="5"/>
  <c r="AI36" i="5"/>
  <c r="AH36" i="5"/>
  <c r="AG36" i="5"/>
  <c r="AE36" i="5"/>
  <c r="AD36" i="5"/>
  <c r="AC36" i="5"/>
  <c r="AA36" i="5"/>
  <c r="Z36" i="5"/>
  <c r="Y36" i="5"/>
  <c r="W36" i="5"/>
  <c r="V36" i="5"/>
  <c r="U36" i="5"/>
  <c r="G35" i="2"/>
  <c r="I35" i="2"/>
  <c r="J35" i="2"/>
  <c r="K35" i="2"/>
  <c r="M35" i="2"/>
  <c r="N35" i="2"/>
  <c r="O35" i="2"/>
  <c r="Q35" i="2"/>
  <c r="R35" i="2"/>
  <c r="S35" i="2"/>
  <c r="U35" i="2"/>
  <c r="V35" i="2"/>
  <c r="W35" i="2"/>
  <c r="Y35" i="2"/>
  <c r="Z35" i="2"/>
  <c r="AA35" i="2"/>
  <c r="AC35" i="2"/>
  <c r="AD35" i="2"/>
  <c r="AE35" i="2"/>
  <c r="AG35" i="2"/>
  <c r="AH35" i="2"/>
  <c r="AI35" i="2"/>
  <c r="AK35" i="2"/>
  <c r="AL35" i="2"/>
  <c r="AM35" i="2"/>
  <c r="G36" i="2"/>
  <c r="I36" i="2"/>
  <c r="J36" i="2"/>
  <c r="K36" i="2"/>
  <c r="M36" i="2"/>
  <c r="N36" i="2"/>
  <c r="O36" i="2"/>
  <c r="Q36" i="2"/>
  <c r="R36" i="2"/>
  <c r="S36" i="2"/>
  <c r="U36" i="2"/>
  <c r="V36" i="2"/>
  <c r="W36" i="2"/>
  <c r="Y36" i="2"/>
  <c r="Z36" i="2"/>
  <c r="AA36" i="2"/>
  <c r="AC36" i="2"/>
  <c r="AD36" i="2"/>
  <c r="AE36" i="2"/>
  <c r="AG36" i="2"/>
  <c r="AH36" i="2"/>
  <c r="AI36" i="2"/>
  <c r="AK36" i="2"/>
  <c r="AL36" i="2"/>
  <c r="AM36" i="2"/>
  <c r="G37" i="2"/>
  <c r="I37" i="2"/>
  <c r="J37" i="2"/>
  <c r="K37" i="2"/>
  <c r="M37" i="2"/>
  <c r="N37" i="2"/>
  <c r="O37" i="2"/>
  <c r="Q37" i="2"/>
  <c r="R37" i="2"/>
  <c r="S37" i="2"/>
  <c r="U37" i="2"/>
  <c r="V37" i="2"/>
  <c r="W37" i="2"/>
  <c r="Y37" i="2"/>
  <c r="Z37" i="2"/>
  <c r="AC37" i="2"/>
  <c r="AD37" i="2"/>
  <c r="AE37" i="2"/>
  <c r="AG37" i="2"/>
  <c r="AH37" i="2"/>
  <c r="AI37" i="2"/>
  <c r="AK37" i="2"/>
  <c r="AL37" i="2"/>
  <c r="AM37" i="2"/>
  <c r="G38" i="2"/>
  <c r="I38" i="2"/>
  <c r="J38" i="2"/>
  <c r="K38" i="2"/>
  <c r="M38" i="2"/>
  <c r="N38" i="2"/>
  <c r="O38" i="2"/>
  <c r="Q38" i="2"/>
  <c r="R38" i="2"/>
  <c r="S38" i="2"/>
  <c r="U38" i="2"/>
  <c r="V38" i="2"/>
  <c r="W38" i="2"/>
  <c r="Y38" i="2"/>
  <c r="Z38" i="2"/>
  <c r="AA38" i="2"/>
  <c r="AC38" i="2"/>
  <c r="AD38" i="2"/>
  <c r="AE38" i="2"/>
  <c r="AG38" i="2"/>
  <c r="AH38" i="2"/>
  <c r="AI38" i="2"/>
  <c r="AK38" i="2"/>
  <c r="AL38" i="2"/>
  <c r="AM38" i="2"/>
  <c r="G39" i="2"/>
  <c r="I39" i="2"/>
  <c r="J39" i="2"/>
  <c r="K39" i="2"/>
  <c r="M39" i="2"/>
  <c r="N39" i="2"/>
  <c r="O39" i="2"/>
  <c r="Q39" i="2"/>
  <c r="R39" i="2"/>
  <c r="S39" i="2"/>
  <c r="U39" i="2"/>
  <c r="V39" i="2"/>
  <c r="W39" i="2"/>
  <c r="Y39" i="2"/>
  <c r="Z39" i="2"/>
  <c r="AA39" i="2"/>
  <c r="AC39" i="2"/>
  <c r="AD39" i="2"/>
  <c r="AE39" i="2"/>
  <c r="AG39" i="2"/>
  <c r="AH39" i="2"/>
  <c r="AI39" i="2"/>
  <c r="AK39" i="2"/>
  <c r="AL39" i="2"/>
  <c r="AM39" i="2"/>
  <c r="G40" i="2"/>
  <c r="I40" i="2"/>
  <c r="J40" i="2"/>
  <c r="K40" i="2"/>
  <c r="M40" i="2"/>
  <c r="N40" i="2"/>
  <c r="O40" i="2"/>
  <c r="Q40" i="2"/>
  <c r="R40" i="2"/>
  <c r="S40" i="2"/>
  <c r="U40" i="2"/>
  <c r="V40" i="2"/>
  <c r="W40" i="2"/>
  <c r="Y40" i="2"/>
  <c r="Z40" i="2"/>
  <c r="AA40" i="2"/>
  <c r="AC40" i="2"/>
  <c r="AD40" i="2"/>
  <c r="AE40" i="2"/>
  <c r="AG40" i="2"/>
  <c r="AH40" i="2"/>
  <c r="AI40" i="2"/>
  <c r="AK40" i="2"/>
  <c r="AL40" i="2"/>
  <c r="AM40" i="2"/>
  <c r="G41" i="2"/>
  <c r="I41" i="2"/>
  <c r="J41" i="2"/>
  <c r="K41" i="2"/>
  <c r="M41" i="2"/>
  <c r="N41" i="2"/>
  <c r="O41" i="2"/>
  <c r="Q41" i="2"/>
  <c r="R41" i="2"/>
  <c r="S41" i="2"/>
  <c r="U41" i="2"/>
  <c r="V41" i="2"/>
  <c r="W41" i="2"/>
  <c r="Y41" i="2"/>
  <c r="Z41" i="2"/>
  <c r="AA41" i="2"/>
  <c r="AC41" i="2"/>
  <c r="AD41" i="2"/>
  <c r="AE41" i="2"/>
  <c r="AG41" i="2"/>
  <c r="AH41" i="2"/>
  <c r="AI41" i="2"/>
  <c r="AK41" i="2"/>
  <c r="AL41" i="2"/>
  <c r="AM41" i="2"/>
  <c r="G42" i="2"/>
  <c r="I42" i="2"/>
  <c r="J42" i="2"/>
  <c r="K42" i="2"/>
  <c r="M42" i="2"/>
  <c r="N42" i="2"/>
  <c r="O42" i="2"/>
  <c r="Q42" i="2"/>
  <c r="R42" i="2"/>
  <c r="S42" i="2"/>
  <c r="U42" i="2"/>
  <c r="V42" i="2"/>
  <c r="W42" i="2"/>
  <c r="Y42" i="2"/>
  <c r="Z42" i="2"/>
  <c r="AA42" i="2"/>
  <c r="AC42" i="2"/>
  <c r="AD42" i="2"/>
  <c r="AE42" i="2"/>
  <c r="AG42" i="2"/>
  <c r="AH42" i="2"/>
  <c r="AI42" i="2"/>
  <c r="AK42" i="2"/>
  <c r="AL42" i="2"/>
  <c r="AM42" i="2"/>
  <c r="G43" i="2"/>
  <c r="I43" i="2"/>
  <c r="J43" i="2"/>
  <c r="K43" i="2"/>
  <c r="M43" i="2"/>
  <c r="N43" i="2"/>
  <c r="O43" i="2"/>
  <c r="Q43" i="2"/>
  <c r="R43" i="2"/>
  <c r="S43" i="2"/>
  <c r="U43" i="2"/>
  <c r="V43" i="2"/>
  <c r="W43" i="2"/>
  <c r="Y43" i="2"/>
  <c r="Z43" i="2"/>
  <c r="AA43" i="2"/>
  <c r="AC43" i="2"/>
  <c r="AD43" i="2"/>
  <c r="AE43" i="2"/>
  <c r="AG43" i="2"/>
  <c r="AH43" i="2"/>
  <c r="AI43" i="2"/>
  <c r="AK43" i="2"/>
  <c r="AL43" i="2"/>
  <c r="AM43" i="2"/>
  <c r="G44" i="2"/>
  <c r="I44" i="2"/>
  <c r="J44" i="2"/>
  <c r="K44" i="2"/>
  <c r="M44" i="2"/>
  <c r="N44" i="2"/>
  <c r="O44" i="2"/>
  <c r="Q44" i="2"/>
  <c r="R44" i="2"/>
  <c r="S44" i="2"/>
  <c r="U44" i="2"/>
  <c r="V44" i="2"/>
  <c r="W44" i="2"/>
  <c r="Y44" i="2"/>
  <c r="Z44" i="2"/>
  <c r="AA44" i="2"/>
  <c r="AC44" i="2"/>
  <c r="AD44" i="2"/>
  <c r="AE44" i="2"/>
  <c r="AG44" i="2"/>
  <c r="AH44" i="2"/>
  <c r="AI44" i="2"/>
  <c r="AK44" i="2"/>
  <c r="AL44" i="2"/>
  <c r="AM44" i="2"/>
  <c r="G45" i="2"/>
  <c r="I45" i="2"/>
  <c r="J45" i="2"/>
  <c r="K45" i="2"/>
  <c r="M45" i="2"/>
  <c r="N45" i="2"/>
  <c r="O45" i="2"/>
  <c r="Q45" i="2"/>
  <c r="R45" i="2"/>
  <c r="S45" i="2"/>
  <c r="U45" i="2"/>
  <c r="V45" i="2"/>
  <c r="W45" i="2"/>
  <c r="Y45" i="2"/>
  <c r="Z45" i="2"/>
  <c r="AA45" i="2"/>
  <c r="AC45" i="2"/>
  <c r="AD45" i="2"/>
  <c r="AE45" i="2"/>
  <c r="AG45" i="2"/>
  <c r="AH45" i="2"/>
  <c r="AI45" i="2"/>
  <c r="AK45" i="2"/>
  <c r="AL45" i="2"/>
  <c r="AM45" i="2"/>
  <c r="G46" i="2"/>
  <c r="I46" i="2"/>
  <c r="J46" i="2"/>
  <c r="K46" i="2"/>
  <c r="M46" i="2"/>
  <c r="N46" i="2"/>
  <c r="O46" i="2"/>
  <c r="Q46" i="2"/>
  <c r="R46" i="2"/>
  <c r="S46" i="2"/>
  <c r="U46" i="2"/>
  <c r="V46" i="2"/>
  <c r="W46" i="2"/>
  <c r="Y46" i="2"/>
  <c r="Z46" i="2"/>
  <c r="AA46" i="2"/>
  <c r="AC46" i="2"/>
  <c r="AD46" i="2"/>
  <c r="AE46" i="2"/>
  <c r="AG46" i="2"/>
  <c r="AH46" i="2"/>
  <c r="AI46" i="2"/>
  <c r="AK46" i="2"/>
  <c r="AL46" i="2"/>
  <c r="AM46" i="2"/>
  <c r="G47" i="2"/>
  <c r="I47" i="2"/>
  <c r="J47" i="2"/>
  <c r="K47" i="2"/>
  <c r="M47" i="2"/>
  <c r="N47" i="2"/>
  <c r="O47" i="2"/>
  <c r="Q47" i="2"/>
  <c r="R47" i="2"/>
  <c r="S47" i="2"/>
  <c r="U47" i="2"/>
  <c r="V47" i="2"/>
  <c r="W47" i="2"/>
  <c r="Y47" i="2"/>
  <c r="Z47" i="2"/>
  <c r="AA47" i="2"/>
  <c r="AC47" i="2"/>
  <c r="AD47" i="2"/>
  <c r="AE47" i="2"/>
  <c r="AG47" i="2"/>
  <c r="AH47" i="2"/>
  <c r="AI47" i="2"/>
  <c r="AK47" i="2"/>
  <c r="AL47" i="2"/>
  <c r="AM47" i="2"/>
  <c r="AM34" i="2"/>
  <c r="AL34" i="2"/>
  <c r="AK34" i="2"/>
  <c r="AI34" i="2"/>
  <c r="AH34" i="2"/>
  <c r="AG34" i="2"/>
  <c r="AE34" i="2"/>
  <c r="AD34" i="2"/>
  <c r="AC34" i="2"/>
  <c r="AA34" i="2"/>
  <c r="Z34" i="2"/>
  <c r="Y34" i="2"/>
  <c r="W34" i="2"/>
  <c r="V34" i="2"/>
  <c r="U34" i="2"/>
  <c r="S34" i="2"/>
  <c r="R34" i="2"/>
  <c r="Q34" i="2"/>
  <c r="O34" i="2"/>
  <c r="N34" i="2"/>
  <c r="M34" i="2"/>
  <c r="K34" i="2"/>
  <c r="J34" i="2"/>
  <c r="I34" i="2"/>
  <c r="G34" i="2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J37" i="1"/>
  <c r="K37" i="1"/>
  <c r="M37" i="1"/>
  <c r="N37" i="1"/>
  <c r="O37" i="1"/>
  <c r="Q37" i="1"/>
  <c r="R37" i="1"/>
  <c r="S37" i="1"/>
  <c r="U37" i="1"/>
  <c r="V37" i="1"/>
  <c r="W37" i="1"/>
  <c r="Y37" i="1"/>
  <c r="Z37" i="1"/>
  <c r="AA37" i="1"/>
  <c r="AC37" i="1"/>
  <c r="AD37" i="1"/>
  <c r="AE37" i="1"/>
  <c r="AG37" i="1"/>
  <c r="AH37" i="1"/>
  <c r="AI37" i="1"/>
  <c r="AK37" i="1"/>
  <c r="AL37" i="1"/>
  <c r="AM37" i="1"/>
  <c r="J38" i="1"/>
  <c r="K38" i="1"/>
  <c r="M38" i="1"/>
  <c r="N38" i="1"/>
  <c r="O38" i="1"/>
  <c r="Q38" i="1"/>
  <c r="R38" i="1"/>
  <c r="S38" i="1"/>
  <c r="U38" i="1"/>
  <c r="V38" i="1"/>
  <c r="W38" i="1"/>
  <c r="Y38" i="1"/>
  <c r="Z38" i="1"/>
  <c r="AA38" i="1"/>
  <c r="AC38" i="1"/>
  <c r="AD38" i="1"/>
  <c r="AE38" i="1"/>
  <c r="AG38" i="1"/>
  <c r="AH38" i="1"/>
  <c r="AI38" i="1"/>
  <c r="AK38" i="1"/>
  <c r="AL38" i="1"/>
  <c r="AM38" i="1"/>
  <c r="J39" i="1"/>
  <c r="K39" i="1"/>
  <c r="M39" i="1"/>
  <c r="N39" i="1"/>
  <c r="O39" i="1"/>
  <c r="Q39" i="1"/>
  <c r="R39" i="1"/>
  <c r="S39" i="1"/>
  <c r="U39" i="1"/>
  <c r="V39" i="1"/>
  <c r="W39" i="1"/>
  <c r="Y39" i="1"/>
  <c r="Z39" i="1"/>
  <c r="AA39" i="1"/>
  <c r="AC39" i="1"/>
  <c r="AD39" i="1"/>
  <c r="AE39" i="1"/>
  <c r="AG39" i="1"/>
  <c r="AH39" i="1"/>
  <c r="AI39" i="1"/>
  <c r="AK39" i="1"/>
  <c r="AL39" i="1"/>
  <c r="AM39" i="1"/>
  <c r="J40" i="1"/>
  <c r="K40" i="1"/>
  <c r="M40" i="1"/>
  <c r="N40" i="1"/>
  <c r="O40" i="1"/>
  <c r="Q40" i="1"/>
  <c r="R40" i="1"/>
  <c r="S40" i="1"/>
  <c r="U40" i="1"/>
  <c r="V40" i="1"/>
  <c r="W40" i="1"/>
  <c r="Y40" i="1"/>
  <c r="Z40" i="1"/>
  <c r="AA40" i="1"/>
  <c r="AC40" i="1"/>
  <c r="AD40" i="1"/>
  <c r="AE40" i="1"/>
  <c r="AG40" i="1"/>
  <c r="AH40" i="1"/>
  <c r="AI40" i="1"/>
  <c r="AK40" i="1"/>
  <c r="AL40" i="1"/>
  <c r="AM40" i="1"/>
  <c r="J41" i="1"/>
  <c r="K41" i="1"/>
  <c r="M41" i="1"/>
  <c r="N41" i="1"/>
  <c r="O41" i="1"/>
  <c r="Q41" i="1"/>
  <c r="R41" i="1"/>
  <c r="S41" i="1"/>
  <c r="U41" i="1"/>
  <c r="V41" i="1"/>
  <c r="W41" i="1"/>
  <c r="Y41" i="1"/>
  <c r="Z41" i="1"/>
  <c r="AA41" i="1"/>
  <c r="AC41" i="1"/>
  <c r="AD41" i="1"/>
  <c r="AE41" i="1"/>
  <c r="AG41" i="1"/>
  <c r="AH41" i="1"/>
  <c r="AI41" i="1"/>
  <c r="AK41" i="1"/>
  <c r="AL41" i="1"/>
  <c r="AM41" i="1"/>
  <c r="J42" i="1"/>
  <c r="K42" i="1"/>
  <c r="M42" i="1"/>
  <c r="N42" i="1"/>
  <c r="O42" i="1"/>
  <c r="Q42" i="1"/>
  <c r="R42" i="1"/>
  <c r="S42" i="1"/>
  <c r="U42" i="1"/>
  <c r="V42" i="1"/>
  <c r="W42" i="1"/>
  <c r="Y42" i="1"/>
  <c r="Z42" i="1"/>
  <c r="AA42" i="1"/>
  <c r="AC42" i="1"/>
  <c r="AD42" i="1"/>
  <c r="AE42" i="1"/>
  <c r="AG42" i="1"/>
  <c r="AH42" i="1"/>
  <c r="AI42" i="1"/>
  <c r="AK42" i="1"/>
  <c r="AL42" i="1"/>
  <c r="AM42" i="1"/>
  <c r="J43" i="1"/>
  <c r="K43" i="1"/>
  <c r="M43" i="1"/>
  <c r="N43" i="1"/>
  <c r="O43" i="1"/>
  <c r="Q43" i="1"/>
  <c r="R43" i="1"/>
  <c r="S43" i="1"/>
  <c r="U43" i="1"/>
  <c r="V43" i="1"/>
  <c r="W43" i="1"/>
  <c r="Y43" i="1"/>
  <c r="Z43" i="1"/>
  <c r="AA43" i="1"/>
  <c r="AC43" i="1"/>
  <c r="AD43" i="1"/>
  <c r="AE43" i="1"/>
  <c r="AG43" i="1"/>
  <c r="AH43" i="1"/>
  <c r="AI43" i="1"/>
  <c r="AK43" i="1"/>
  <c r="AL43" i="1"/>
  <c r="AM43" i="1"/>
  <c r="J44" i="1"/>
  <c r="K44" i="1"/>
  <c r="M44" i="1"/>
  <c r="N44" i="1"/>
  <c r="O44" i="1"/>
  <c r="Q44" i="1"/>
  <c r="R44" i="1"/>
  <c r="S44" i="1"/>
  <c r="U44" i="1"/>
  <c r="V44" i="1"/>
  <c r="W44" i="1"/>
  <c r="Y44" i="1"/>
  <c r="Z44" i="1"/>
  <c r="AA44" i="1"/>
  <c r="AC44" i="1"/>
  <c r="AD44" i="1"/>
  <c r="AE44" i="1"/>
  <c r="AG44" i="1"/>
  <c r="AH44" i="1"/>
  <c r="AI44" i="1"/>
  <c r="AK44" i="1"/>
  <c r="AL44" i="1"/>
  <c r="AM44" i="1"/>
  <c r="J45" i="1"/>
  <c r="K45" i="1"/>
  <c r="M45" i="1"/>
  <c r="N45" i="1"/>
  <c r="O45" i="1"/>
  <c r="Q45" i="1"/>
  <c r="R45" i="1"/>
  <c r="S45" i="1"/>
  <c r="U45" i="1"/>
  <c r="V45" i="1"/>
  <c r="W45" i="1"/>
  <c r="Y45" i="1"/>
  <c r="Z45" i="1"/>
  <c r="AA45" i="1"/>
  <c r="AC45" i="1"/>
  <c r="AD45" i="1"/>
  <c r="AE45" i="1"/>
  <c r="AG45" i="1"/>
  <c r="AH45" i="1"/>
  <c r="AI45" i="1"/>
  <c r="AK45" i="1"/>
  <c r="AL45" i="1"/>
  <c r="AM45" i="1"/>
  <c r="J46" i="1"/>
  <c r="K46" i="1"/>
  <c r="M46" i="1"/>
  <c r="N46" i="1"/>
  <c r="O46" i="1"/>
  <c r="Q46" i="1"/>
  <c r="R46" i="1"/>
  <c r="S46" i="1"/>
  <c r="U46" i="1"/>
  <c r="V46" i="1"/>
  <c r="W46" i="1"/>
  <c r="Y46" i="1"/>
  <c r="Z46" i="1"/>
  <c r="AA46" i="1"/>
  <c r="AC46" i="1"/>
  <c r="AD46" i="1"/>
  <c r="AE46" i="1"/>
  <c r="AG46" i="1"/>
  <c r="AH46" i="1"/>
  <c r="AI46" i="1"/>
  <c r="AK46" i="1"/>
  <c r="AL46" i="1"/>
  <c r="AM46" i="1"/>
  <c r="J47" i="1"/>
  <c r="K47" i="1"/>
  <c r="M47" i="1"/>
  <c r="N47" i="1"/>
  <c r="O47" i="1"/>
  <c r="Q47" i="1"/>
  <c r="R47" i="1"/>
  <c r="S47" i="1"/>
  <c r="U47" i="1"/>
  <c r="V47" i="1"/>
  <c r="W47" i="1"/>
  <c r="Y47" i="1"/>
  <c r="Z47" i="1"/>
  <c r="AA47" i="1"/>
  <c r="AC47" i="1"/>
  <c r="AD47" i="1"/>
  <c r="AE47" i="1"/>
  <c r="AG47" i="1"/>
  <c r="AH47" i="1"/>
  <c r="AI47" i="1"/>
  <c r="AK47" i="1"/>
  <c r="AL47" i="1"/>
  <c r="AM47" i="1"/>
  <c r="J48" i="1"/>
  <c r="K48" i="1"/>
  <c r="M48" i="1"/>
  <c r="N48" i="1"/>
  <c r="O48" i="1"/>
  <c r="Q48" i="1"/>
  <c r="R48" i="1"/>
  <c r="S48" i="1"/>
  <c r="U48" i="1"/>
  <c r="V48" i="1"/>
  <c r="W48" i="1"/>
  <c r="Y48" i="1"/>
  <c r="Z48" i="1"/>
  <c r="AA48" i="1"/>
  <c r="AC48" i="1"/>
  <c r="AD48" i="1"/>
  <c r="AE48" i="1"/>
  <c r="AG48" i="1"/>
  <c r="AH48" i="1"/>
  <c r="AI48" i="1"/>
  <c r="AK48" i="1"/>
  <c r="AL48" i="1"/>
  <c r="AM48" i="1"/>
  <c r="J49" i="1"/>
  <c r="K49" i="1"/>
  <c r="M49" i="1"/>
  <c r="N49" i="1"/>
  <c r="O49" i="1"/>
  <c r="Q49" i="1"/>
  <c r="R49" i="1"/>
  <c r="S49" i="1"/>
  <c r="U49" i="1"/>
  <c r="V49" i="1"/>
  <c r="W49" i="1"/>
  <c r="Y49" i="1"/>
  <c r="Z49" i="1"/>
  <c r="AA49" i="1"/>
  <c r="AC49" i="1"/>
  <c r="AD49" i="1"/>
  <c r="AE49" i="1"/>
  <c r="AG49" i="1"/>
  <c r="AH49" i="1"/>
  <c r="AI49" i="1"/>
  <c r="AK49" i="1"/>
  <c r="AL49" i="1"/>
  <c r="AM49" i="1"/>
  <c r="J50" i="1"/>
  <c r="K50" i="1"/>
  <c r="M50" i="1"/>
  <c r="N50" i="1"/>
  <c r="O50" i="1"/>
  <c r="Q50" i="1"/>
  <c r="R50" i="1"/>
  <c r="S50" i="1"/>
  <c r="U50" i="1"/>
  <c r="V50" i="1"/>
  <c r="W50" i="1"/>
  <c r="Y50" i="1"/>
  <c r="Z50" i="1"/>
  <c r="AA50" i="1"/>
  <c r="AC50" i="1"/>
  <c r="AD50" i="1"/>
  <c r="AE50" i="1"/>
  <c r="AG50" i="1"/>
  <c r="AH50" i="1"/>
  <c r="AI50" i="1"/>
  <c r="AK50" i="1"/>
  <c r="AL50" i="1"/>
  <c r="AM50" i="1"/>
  <c r="J51" i="1"/>
  <c r="K51" i="1"/>
  <c r="M51" i="1"/>
  <c r="N51" i="1"/>
  <c r="O51" i="1"/>
  <c r="Q51" i="1"/>
  <c r="R51" i="1"/>
  <c r="S51" i="1"/>
  <c r="U51" i="1"/>
  <c r="V51" i="1"/>
  <c r="W51" i="1"/>
  <c r="Y51" i="1"/>
  <c r="Z51" i="1"/>
  <c r="AA51" i="1"/>
  <c r="AC51" i="1"/>
  <c r="AD51" i="1"/>
  <c r="AE51" i="1"/>
  <c r="AG51" i="1"/>
  <c r="AH51" i="1"/>
  <c r="AI51" i="1"/>
  <c r="AK51" i="1"/>
  <c r="AL51" i="1"/>
  <c r="AM51" i="1"/>
  <c r="J52" i="1"/>
  <c r="K52" i="1"/>
  <c r="M52" i="1"/>
  <c r="N52" i="1"/>
  <c r="O52" i="1"/>
  <c r="Q52" i="1"/>
  <c r="R52" i="1"/>
  <c r="S52" i="1"/>
  <c r="U52" i="1"/>
  <c r="V52" i="1"/>
  <c r="W52" i="1"/>
  <c r="Y52" i="1"/>
  <c r="Z52" i="1"/>
  <c r="AA52" i="1"/>
  <c r="AC52" i="1"/>
  <c r="AD52" i="1"/>
  <c r="AE52" i="1"/>
  <c r="AG52" i="1"/>
  <c r="AH52" i="1"/>
  <c r="AI52" i="1"/>
  <c r="AK52" i="1"/>
  <c r="AL52" i="1"/>
  <c r="AM52" i="1"/>
  <c r="J53" i="1"/>
  <c r="K53" i="1"/>
  <c r="M53" i="1"/>
  <c r="N53" i="1"/>
  <c r="O53" i="1"/>
  <c r="Q53" i="1"/>
  <c r="R53" i="1"/>
  <c r="S53" i="1"/>
  <c r="U53" i="1"/>
  <c r="V53" i="1"/>
  <c r="W53" i="1"/>
  <c r="Y53" i="1"/>
  <c r="Z53" i="1"/>
  <c r="AA53" i="1"/>
  <c r="AC53" i="1"/>
  <c r="AD53" i="1"/>
  <c r="AE53" i="1"/>
  <c r="AG53" i="1"/>
  <c r="AH53" i="1"/>
  <c r="AI53" i="1"/>
  <c r="AK53" i="1"/>
  <c r="AL53" i="1"/>
  <c r="AM53" i="1"/>
  <c r="J54" i="1"/>
  <c r="K54" i="1"/>
  <c r="M54" i="1"/>
  <c r="N54" i="1"/>
  <c r="O54" i="1"/>
  <c r="Q54" i="1"/>
  <c r="R54" i="1"/>
  <c r="S54" i="1"/>
  <c r="U54" i="1"/>
  <c r="V54" i="1"/>
  <c r="W54" i="1"/>
  <c r="Y54" i="1"/>
  <c r="Z54" i="1"/>
  <c r="AA54" i="1"/>
  <c r="AC54" i="1"/>
  <c r="AD54" i="1"/>
  <c r="AE54" i="1"/>
  <c r="AG54" i="1"/>
  <c r="AH54" i="1"/>
  <c r="AI54" i="1"/>
  <c r="AK54" i="1"/>
  <c r="AL54" i="1"/>
  <c r="AM54" i="1"/>
  <c r="J55" i="1"/>
  <c r="K55" i="1"/>
  <c r="M55" i="1"/>
  <c r="N55" i="1"/>
  <c r="O55" i="1"/>
  <c r="Q55" i="1"/>
  <c r="R55" i="1"/>
  <c r="S55" i="1"/>
  <c r="U55" i="1"/>
  <c r="V55" i="1"/>
  <c r="W55" i="1"/>
  <c r="Y55" i="1"/>
  <c r="Z55" i="1"/>
  <c r="AA55" i="1"/>
  <c r="AC55" i="1"/>
  <c r="AD55" i="1"/>
  <c r="AE55" i="1"/>
  <c r="AG55" i="1"/>
  <c r="AH55" i="1"/>
  <c r="AI55" i="1"/>
  <c r="AK55" i="1"/>
  <c r="AL55" i="1"/>
  <c r="AM55" i="1"/>
  <c r="AM36" i="1"/>
  <c r="AL36" i="1"/>
  <c r="AK36" i="1"/>
  <c r="AI36" i="1"/>
  <c r="AH36" i="1"/>
  <c r="AG36" i="1"/>
  <c r="AE36" i="1"/>
  <c r="AD36" i="1"/>
  <c r="AC36" i="1"/>
  <c r="AA36" i="1"/>
  <c r="Z36" i="1"/>
  <c r="Y36" i="1"/>
  <c r="W36" i="1"/>
  <c r="V36" i="1"/>
  <c r="U36" i="1"/>
  <c r="S36" i="1"/>
  <c r="R36" i="1"/>
  <c r="Q36" i="1"/>
  <c r="O36" i="1"/>
  <c r="N36" i="1"/>
  <c r="M36" i="1"/>
  <c r="K36" i="1"/>
  <c r="J36" i="1"/>
  <c r="G36" i="1"/>
  <c r="AA26" i="3"/>
  <c r="J56" i="3" s="1"/>
  <c r="AA24" i="3"/>
  <c r="J54" i="3" s="1"/>
  <c r="AA23" i="3"/>
  <c r="J53" i="3" s="1"/>
  <c r="AA22" i="3"/>
  <c r="J52" i="3" s="1"/>
  <c r="AA20" i="3"/>
  <c r="J50" i="3" s="1"/>
  <c r="AA17" i="3"/>
  <c r="J47" i="3" s="1"/>
  <c r="AA16" i="3"/>
  <c r="J46" i="3" s="1"/>
  <c r="AA15" i="3"/>
  <c r="J45" i="3" s="1"/>
  <c r="AA14" i="3"/>
  <c r="J44" i="3" s="1"/>
  <c r="AA13" i="3"/>
  <c r="J43" i="3" s="1"/>
  <c r="AA11" i="3"/>
  <c r="J41" i="3" s="1"/>
  <c r="AA9" i="3"/>
  <c r="J39" i="3" s="1"/>
  <c r="AA8" i="3"/>
  <c r="J38" i="3" s="1"/>
  <c r="AA7" i="3"/>
  <c r="J37" i="3" s="1"/>
  <c r="AA6" i="3"/>
  <c r="J36" i="3" s="1"/>
  <c r="AM26" i="3"/>
  <c r="G56" i="3" s="1"/>
  <c r="AQ56" i="3" s="1"/>
  <c r="AM24" i="3"/>
  <c r="G54" i="3" s="1"/>
  <c r="AQ54" i="3" s="1"/>
  <c r="AM23" i="3"/>
  <c r="G53" i="3" s="1"/>
  <c r="AQ53" i="3" s="1"/>
  <c r="AM22" i="3"/>
  <c r="G52" i="3" s="1"/>
  <c r="AQ52" i="3" s="1"/>
  <c r="AM21" i="3"/>
  <c r="G51" i="3" s="1"/>
  <c r="AQ51" i="3" s="1"/>
  <c r="AM20" i="3"/>
  <c r="G50" i="3" s="1"/>
  <c r="AQ50" i="3" s="1"/>
  <c r="AM19" i="3"/>
  <c r="G49" i="3" s="1"/>
  <c r="AQ49" i="3" s="1"/>
  <c r="AM18" i="3"/>
  <c r="G48" i="3" s="1"/>
  <c r="AQ48" i="3" s="1"/>
  <c r="AM17" i="3"/>
  <c r="G47" i="3" s="1"/>
  <c r="AQ47" i="3" s="1"/>
  <c r="AM16" i="3"/>
  <c r="G46" i="3" s="1"/>
  <c r="AQ46" i="3" s="1"/>
  <c r="AM15" i="3"/>
  <c r="G45" i="3" s="1"/>
  <c r="AQ45" i="3" s="1"/>
  <c r="AM14" i="3"/>
  <c r="G44" i="3" s="1"/>
  <c r="AQ44" i="3" s="1"/>
  <c r="AM13" i="3"/>
  <c r="G43" i="3" s="1"/>
  <c r="AQ43" i="3" s="1"/>
  <c r="AM12" i="3"/>
  <c r="G42" i="3" s="1"/>
  <c r="AQ42" i="3" s="1"/>
  <c r="AM11" i="3"/>
  <c r="G41" i="3" s="1"/>
  <c r="AQ41" i="3" s="1"/>
  <c r="AM10" i="3"/>
  <c r="G40" i="3" s="1"/>
  <c r="AQ40" i="3" s="1"/>
  <c r="AM8" i="3"/>
  <c r="G38" i="3" s="1"/>
  <c r="AQ38" i="3" s="1"/>
  <c r="AM6" i="3"/>
  <c r="G36" i="3" s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6" i="1"/>
  <c r="AQ50" i="5"/>
  <c r="AQ49" i="5"/>
  <c r="AQ48" i="5"/>
  <c r="AQ47" i="5"/>
  <c r="AQ46" i="5"/>
  <c r="AQ45" i="5"/>
  <c r="AQ44" i="5"/>
  <c r="AQ43" i="5"/>
  <c r="AQ42" i="5"/>
  <c r="AQ41" i="5"/>
  <c r="AQ39" i="5"/>
  <c r="AQ38" i="5"/>
  <c r="AQ37" i="5"/>
  <c r="BL35" i="5"/>
  <c r="BG35" i="5"/>
  <c r="AZ35" i="5"/>
  <c r="AU35" i="5"/>
  <c r="BM35" i="5" s="1"/>
  <c r="BH32" i="5"/>
  <c r="BH51" i="5" s="1"/>
  <c r="AV32" i="5"/>
  <c r="AV51" i="5" s="1"/>
  <c r="BG28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G4" i="5"/>
  <c r="BC4" i="5"/>
  <c r="BB4" i="5"/>
  <c r="AX4" i="5"/>
  <c r="AW4" i="5"/>
  <c r="AS4" i="5"/>
  <c r="AR4" i="5"/>
  <c r="AN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BK4" i="5" s="1"/>
  <c r="AQ36" i="3"/>
  <c r="BL35" i="3"/>
  <c r="BG35" i="3"/>
  <c r="AZ35" i="3"/>
  <c r="AU35" i="3"/>
  <c r="BM35" i="3" s="1"/>
  <c r="BH32" i="3"/>
  <c r="AV32" i="3"/>
  <c r="AV57" i="3" s="1"/>
  <c r="BG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7" i="3"/>
  <c r="BM6" i="3"/>
  <c r="BG4" i="3"/>
  <c r="BC4" i="3"/>
  <c r="BB4" i="3"/>
  <c r="AX4" i="3"/>
  <c r="AW4" i="3"/>
  <c r="AS4" i="3"/>
  <c r="AR4" i="3"/>
  <c r="AN4" i="3"/>
  <c r="AM4" i="3"/>
  <c r="AK4" i="3"/>
  <c r="AI4" i="3"/>
  <c r="AG4" i="3"/>
  <c r="AE4" i="3"/>
  <c r="AC4" i="3"/>
  <c r="AA4" i="3"/>
  <c r="Y4" i="3"/>
  <c r="W4" i="3"/>
  <c r="U4" i="3"/>
  <c r="S4" i="3"/>
  <c r="Q4" i="3"/>
  <c r="O4" i="3"/>
  <c r="M4" i="3"/>
  <c r="K4" i="3"/>
  <c r="BM4" i="3" s="1"/>
  <c r="BN4" i="3" s="1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BL33" i="2"/>
  <c r="BG33" i="2"/>
  <c r="AZ33" i="2"/>
  <c r="AU33" i="2"/>
  <c r="BM33" i="2" s="1"/>
  <c r="BH30" i="2"/>
  <c r="AV30" i="2"/>
  <c r="BG26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G4" i="2"/>
  <c r="BC4" i="2"/>
  <c r="BB4" i="2"/>
  <c r="AX4" i="2"/>
  <c r="AW4" i="2"/>
  <c r="AS4" i="2"/>
  <c r="AR4" i="2"/>
  <c r="AN4" i="2"/>
  <c r="AM4" i="2"/>
  <c r="AK4" i="2"/>
  <c r="AI4" i="2"/>
  <c r="AG4" i="2"/>
  <c r="AE4" i="2"/>
  <c r="AC4" i="2"/>
  <c r="AA4" i="2"/>
  <c r="BM6" i="2" s="1"/>
  <c r="Y4" i="2"/>
  <c r="W4" i="2"/>
  <c r="U4" i="2"/>
  <c r="S4" i="2"/>
  <c r="Q4" i="2"/>
  <c r="O4" i="2"/>
  <c r="M4" i="2"/>
  <c r="K4" i="2"/>
  <c r="BM4" i="2" s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Z35" i="1"/>
  <c r="BG35" i="1"/>
  <c r="O4" i="1"/>
  <c r="M4" i="1"/>
  <c r="K4" i="1"/>
  <c r="BG4" i="1"/>
  <c r="BC4" i="1"/>
  <c r="BB4" i="1"/>
  <c r="AX4" i="1"/>
  <c r="AW4" i="1"/>
  <c r="AS4" i="1"/>
  <c r="AR4" i="1"/>
  <c r="AN4" i="1"/>
  <c r="AM4" i="1"/>
  <c r="AK4" i="1"/>
  <c r="AI4" i="1"/>
  <c r="AG4" i="1"/>
  <c r="AE4" i="1"/>
  <c r="AC4" i="1"/>
  <c r="AA4" i="1"/>
  <c r="Y4" i="1"/>
  <c r="W4" i="1"/>
  <c r="U4" i="1"/>
  <c r="S4" i="1"/>
  <c r="Q4" i="1"/>
  <c r="O40" i="5" l="1"/>
  <c r="S40" i="5"/>
  <c r="BM4" i="5"/>
  <c r="BN4" i="5" s="1"/>
  <c r="BL4" i="5"/>
  <c r="J36" i="5"/>
  <c r="AQ36" i="5" s="1"/>
  <c r="BK6" i="5"/>
  <c r="BK7" i="5"/>
  <c r="BK8" i="5"/>
  <c r="BK9" i="5"/>
  <c r="BK10" i="5"/>
  <c r="BK15" i="5"/>
  <c r="BK14" i="5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H56" i="3"/>
  <c r="BH57" i="3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6" i="2"/>
  <c r="BN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34" i="2"/>
  <c r="AQ51" i="5"/>
  <c r="BM51" i="5" s="1"/>
  <c r="BP51" i="5" s="1"/>
  <c r="AQ57" i="3"/>
  <c r="BM57" i="3" s="1"/>
  <c r="BP57" i="3" s="1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BM56" i="3" s="1"/>
  <c r="BP56" i="3" s="1"/>
  <c r="AQ55" i="3"/>
  <c r="AQ39" i="3"/>
  <c r="AQ37" i="3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H28" i="5"/>
  <c r="AV50" i="5"/>
  <c r="AV49" i="5"/>
  <c r="AV48" i="5"/>
  <c r="AV47" i="5"/>
  <c r="AV46" i="5"/>
  <c r="AV45" i="5"/>
  <c r="AV44" i="5"/>
  <c r="AV43" i="5"/>
  <c r="AV42" i="5"/>
  <c r="AV41" i="5"/>
  <c r="AV40" i="5"/>
  <c r="AV39" i="5"/>
  <c r="AV38" i="5"/>
  <c r="AV37" i="5"/>
  <c r="AV36" i="5"/>
  <c r="BH50" i="5"/>
  <c r="BH49" i="5"/>
  <c r="BH48" i="5"/>
  <c r="BH47" i="5"/>
  <c r="BH46" i="5"/>
  <c r="BH45" i="5"/>
  <c r="BH44" i="5"/>
  <c r="BH43" i="5"/>
  <c r="BH42" i="5"/>
  <c r="BH41" i="5"/>
  <c r="BH40" i="5"/>
  <c r="BH39" i="5"/>
  <c r="BH38" i="5"/>
  <c r="BH37" i="5"/>
  <c r="BH36" i="5"/>
  <c r="BM36" i="5"/>
  <c r="BP36" i="5" s="1"/>
  <c r="BM37" i="5"/>
  <c r="BP37" i="5" s="1"/>
  <c r="BM38" i="5"/>
  <c r="BP38" i="5" s="1"/>
  <c r="BM39" i="5"/>
  <c r="BP39" i="5" s="1"/>
  <c r="BM41" i="5"/>
  <c r="BP41" i="5" s="1"/>
  <c r="BM42" i="5"/>
  <c r="BP42" i="5" s="1"/>
  <c r="BM43" i="5"/>
  <c r="BP43" i="5" s="1"/>
  <c r="BM44" i="5"/>
  <c r="BP44" i="5" s="1"/>
  <c r="BM45" i="5"/>
  <c r="BP45" i="5" s="1"/>
  <c r="BM46" i="5"/>
  <c r="BP46" i="5" s="1"/>
  <c r="BM47" i="5"/>
  <c r="BP47" i="5" s="1"/>
  <c r="BM48" i="5"/>
  <c r="BP48" i="5" s="1"/>
  <c r="BM49" i="5"/>
  <c r="BP49" i="5" s="1"/>
  <c r="BM50" i="5"/>
  <c r="BP50" i="5" s="1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H28" i="3"/>
  <c r="AV36" i="3"/>
  <c r="BH55" i="3"/>
  <c r="BH54" i="3"/>
  <c r="BH53" i="3"/>
  <c r="BH52" i="3"/>
  <c r="BH51" i="3"/>
  <c r="BH50" i="3"/>
  <c r="BH49" i="3"/>
  <c r="BH48" i="3"/>
  <c r="BH47" i="3"/>
  <c r="BH46" i="3"/>
  <c r="BH45" i="3"/>
  <c r="BH44" i="3"/>
  <c r="BH43" i="3"/>
  <c r="BH42" i="3"/>
  <c r="BH41" i="3"/>
  <c r="BH40" i="3"/>
  <c r="BH39" i="3"/>
  <c r="BH38" i="3"/>
  <c r="BH37" i="3"/>
  <c r="BH36" i="3"/>
  <c r="BM36" i="3"/>
  <c r="BP36" i="3" s="1"/>
  <c r="BM37" i="3"/>
  <c r="BP37" i="3" s="1"/>
  <c r="BM38" i="3"/>
  <c r="BP38" i="3" s="1"/>
  <c r="BM39" i="3"/>
  <c r="BP39" i="3" s="1"/>
  <c r="BM40" i="3"/>
  <c r="BP40" i="3" s="1"/>
  <c r="BM41" i="3"/>
  <c r="BP41" i="3" s="1"/>
  <c r="BM42" i="3"/>
  <c r="BP42" i="3" s="1"/>
  <c r="BM43" i="3"/>
  <c r="BP43" i="3" s="1"/>
  <c r="BM44" i="3"/>
  <c r="BP44" i="3" s="1"/>
  <c r="BM45" i="3"/>
  <c r="BP45" i="3" s="1"/>
  <c r="BM46" i="3"/>
  <c r="BP46" i="3" s="1"/>
  <c r="BM47" i="3"/>
  <c r="BP47" i="3" s="1"/>
  <c r="BM48" i="3"/>
  <c r="BP48" i="3" s="1"/>
  <c r="BM49" i="3"/>
  <c r="BP49" i="3" s="1"/>
  <c r="BM50" i="3"/>
  <c r="BP50" i="3" s="1"/>
  <c r="BM51" i="3"/>
  <c r="BP51" i="3" s="1"/>
  <c r="BM52" i="3"/>
  <c r="BP52" i="3" s="1"/>
  <c r="BM53" i="3"/>
  <c r="BP53" i="3" s="1"/>
  <c r="BM54" i="3"/>
  <c r="BP54" i="3" s="1"/>
  <c r="BM55" i="3"/>
  <c r="BP55" i="3" s="1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H26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M34" i="2"/>
  <c r="BP34" i="2" s="1"/>
  <c r="BM35" i="2"/>
  <c r="BP35" i="2" s="1"/>
  <c r="BM36" i="2"/>
  <c r="BP36" i="2" s="1"/>
  <c r="BM37" i="2"/>
  <c r="BP37" i="2" s="1"/>
  <c r="BM38" i="2"/>
  <c r="BP38" i="2" s="1"/>
  <c r="BM39" i="2"/>
  <c r="BP39" i="2" s="1"/>
  <c r="BM40" i="2"/>
  <c r="BP40" i="2" s="1"/>
  <c r="BM41" i="2"/>
  <c r="BP41" i="2" s="1"/>
  <c r="BM42" i="2"/>
  <c r="BP42" i="2" s="1"/>
  <c r="BM43" i="2"/>
  <c r="BP43" i="2" s="1"/>
  <c r="BM44" i="2"/>
  <c r="BP44" i="2" s="1"/>
  <c r="BM45" i="2"/>
  <c r="BP45" i="2" s="1"/>
  <c r="BM46" i="2"/>
  <c r="BP46" i="2" s="1"/>
  <c r="AQ40" i="5" l="1"/>
  <c r="BM40" i="5" s="1"/>
  <c r="BP40" i="5" s="1"/>
  <c r="BL35" i="1"/>
  <c r="AU35" i="1"/>
  <c r="BM35" i="1" l="1"/>
  <c r="BH32" i="1"/>
  <c r="AV32" i="1"/>
  <c r="AV56" i="1" l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36" i="1"/>
  <c r="BH56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M56" i="1" l="1"/>
  <c r="BP56" i="1" s="1"/>
  <c r="AQ36" i="1"/>
  <c r="BM51" i="1" l="1"/>
  <c r="BP51" i="1" s="1"/>
  <c r="BM49" i="1"/>
  <c r="BP49" i="1" s="1"/>
  <c r="BM43" i="1"/>
  <c r="BP43" i="1" s="1"/>
  <c r="BM42" i="1"/>
  <c r="BP42" i="1" s="1"/>
  <c r="BM40" i="1"/>
  <c r="BP40" i="1" s="1"/>
  <c r="BM39" i="1"/>
  <c r="BP39" i="1" s="1"/>
  <c r="AQ37" i="1"/>
  <c r="BM41" i="1" l="1"/>
  <c r="BP41" i="1" s="1"/>
  <c r="BM44" i="1"/>
  <c r="BP44" i="1" s="1"/>
  <c r="BM54" i="1"/>
  <c r="BP54" i="1" s="1"/>
  <c r="BM50" i="1"/>
  <c r="BP50" i="1" s="1"/>
  <c r="BM52" i="1"/>
  <c r="BP52" i="1" s="1"/>
  <c r="BM46" i="1"/>
  <c r="BP46" i="1" s="1"/>
  <c r="BM48" i="1" l="1"/>
  <c r="BP48" i="1" s="1"/>
  <c r="BM55" i="1"/>
  <c r="BP55" i="1" s="1"/>
  <c r="BM38" i="1" l="1"/>
  <c r="BP38" i="1" s="1"/>
  <c r="BM36" i="1"/>
  <c r="BP36" i="1" s="1"/>
  <c r="BM37" i="1"/>
  <c r="BP37" i="1" s="1"/>
  <c r="BM45" i="1"/>
  <c r="BP45" i="1" s="1"/>
  <c r="BM47" i="1"/>
  <c r="BP47" i="1" s="1"/>
  <c r="BM53" i="1"/>
  <c r="BP53" i="1" s="1"/>
  <c r="BM4" i="1" l="1"/>
  <c r="BG28" i="1" l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N4" i="1"/>
  <c r="BN6" i="1" l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H28" i="1"/>
</calcChain>
</file>

<file path=xl/sharedStrings.xml><?xml version="1.0" encoding="utf-8"?>
<sst xmlns="http://schemas.openxmlformats.org/spreadsheetml/2006/main" count="644" uniqueCount="238">
  <si>
    <t>Распределение баллов:</t>
  </si>
  <si>
    <t>Лекции: 1 посещение, 1 конспект</t>
  </si>
  <si>
    <t>Самостоятель-
ные работы</t>
  </si>
  <si>
    <t>Практические: 1 за каждое посещение, 2 выполнение</t>
  </si>
  <si>
    <t xml:space="preserve"> Лабораторные: 1 за каждое посещение, 5 выполнение, 5 защита (ответы на контрольные вопросы), 1 вовремя</t>
  </si>
  <si>
    <t>Вид занятия:</t>
  </si>
  <si>
    <t>Л-1</t>
  </si>
  <si>
    <t>Л-2</t>
  </si>
  <si>
    <t>Л-3</t>
  </si>
  <si>
    <t>Л-4</t>
  </si>
  <si>
    <t>Л-5</t>
  </si>
  <si>
    <t>Л-6</t>
  </si>
  <si>
    <t>Л-7</t>
  </si>
  <si>
    <t>Л-8</t>
  </si>
  <si>
    <t>СР-1</t>
  </si>
  <si>
    <t>СР-2</t>
  </si>
  <si>
    <t>ПЗ-1</t>
  </si>
  <si>
    <t>ПЗ-2</t>
  </si>
  <si>
    <t>ПЗ-3</t>
  </si>
  <si>
    <t>ПЗ-4</t>
  </si>
  <si>
    <t>ПЗ-5</t>
  </si>
  <si>
    <t>ПЗ-6</t>
  </si>
  <si>
    <t>Лаб. 1</t>
  </si>
  <si>
    <t>Лаб. 2</t>
  </si>
  <si>
    <t>Лаб. 3</t>
  </si>
  <si>
    <t>Лаб. 4</t>
  </si>
  <si>
    <t>Лаб. 5</t>
  </si>
  <si>
    <t>Аттестация</t>
  </si>
  <si>
    <t>Сумма</t>
  </si>
  <si>
    <t>Количество баллов:</t>
  </si>
  <si>
    <t>рейтинг</t>
  </si>
  <si>
    <t>результат</t>
  </si>
  <si>
    <t>Группа ИС/б-18-1-о</t>
  </si>
  <si>
    <t>консп.</t>
  </si>
  <si>
    <t>тест</t>
  </si>
  <si>
    <t>кр</t>
  </si>
  <si>
    <t>дкр</t>
  </si>
  <si>
    <t>лаб.</t>
  </si>
  <si>
    <t>90 – 100</t>
  </si>
  <si>
    <t>A - зачтено</t>
  </si>
  <si>
    <t>Батура Евгений</t>
  </si>
  <si>
    <t>82-89</t>
  </si>
  <si>
    <t>B - зачтено</t>
  </si>
  <si>
    <t>Бондарь Виктория</t>
  </si>
  <si>
    <t>74-81</t>
  </si>
  <si>
    <t>C - зачтено</t>
  </si>
  <si>
    <t>Гоков Денис</t>
  </si>
  <si>
    <t>64-73</t>
  </si>
  <si>
    <t>D - зачтено</t>
  </si>
  <si>
    <t>Дубицкий Алексей</t>
  </si>
  <si>
    <t>60-63</t>
  </si>
  <si>
    <t>E - зачтено</t>
  </si>
  <si>
    <t>Дуниама Хаусса Трези</t>
  </si>
  <si>
    <t>35-59</t>
  </si>
  <si>
    <t>FX - добирать баллы до 60%, можно написать тест</t>
  </si>
  <si>
    <t>Золотько Дмитрий</t>
  </si>
  <si>
    <t>0-34</t>
  </si>
  <si>
    <t>F - выполнять следующие пункты по порядку:</t>
  </si>
  <si>
    <t>Икрамов Глеб</t>
  </si>
  <si>
    <t>1) предъявить полный конспект лекций</t>
  </si>
  <si>
    <t>Инютина Анастасия</t>
  </si>
  <si>
    <t>2) написать тест по всему курсу минимум на 3 (тест в эл. виде)</t>
  </si>
  <si>
    <t>Каряка Юрий</t>
  </si>
  <si>
    <t>3) контрольная минимум на 3</t>
  </si>
  <si>
    <t>Костенко Эдуард</t>
  </si>
  <si>
    <t>4) все лабораторные с защитой</t>
  </si>
  <si>
    <t>Литвинов Алексей</t>
  </si>
  <si>
    <t>(выполнение полностью, защита минимум на 3)</t>
  </si>
  <si>
    <t>Молчанова Вероника</t>
  </si>
  <si>
    <t>Николаев Евгений</t>
  </si>
  <si>
    <t>Попова Арина</t>
  </si>
  <si>
    <t>Раскевич Максим</t>
  </si>
  <si>
    <t>Сергеев Евгений</t>
  </si>
  <si>
    <t>Стыков Дмитрий</t>
  </si>
  <si>
    <t>Тимофеев Денис</t>
  </si>
  <si>
    <t>Юзюк Артем</t>
  </si>
  <si>
    <t>Федотов Михаил</t>
  </si>
  <si>
    <t>Кузьминов Никита</t>
  </si>
  <si>
    <t>Яндульский Артур</t>
  </si>
  <si>
    <t>В итоге посещаемости учитываются все аудиторные занятия.</t>
  </si>
  <si>
    <t>В текущий контроль входят оценки за КР и за выполнение ЛР.</t>
  </si>
  <si>
    <t>В самостоятельной работе учитывается выполнение ПЗ и конспекты лекций.</t>
  </si>
  <si>
    <t>В творческий рейтинг входят баллы за защиту ЛР и за своевременное выполнение.</t>
  </si>
  <si>
    <t>Посещение по неделям: л - лекции, с - ПЗ, ЛЗ, всего - 25 занятий = 20б, коэффициент 0,8</t>
  </si>
  <si>
    <t>коэф. посещ.</t>
  </si>
  <si>
    <t>коэф. тек. контр.</t>
  </si>
  <si>
    <t>коэф. СРС</t>
  </si>
  <si>
    <t>коэф. творч. рейт.</t>
  </si>
  <si>
    <t>номер недели в семестре</t>
  </si>
  <si>
    <t>Итог 
посещаемости:</t>
  </si>
  <si>
    <t>Текущий контроль:</t>
  </si>
  <si>
    <t>Самостоятельная 
работа студента:</t>
  </si>
  <si>
    <t>Творческий 
рейтинг:</t>
  </si>
  <si>
    <t>Итого за семестр:</t>
  </si>
  <si>
    <t>номер недели в году</t>
  </si>
  <si>
    <t>лз1.1</t>
  </si>
  <si>
    <t>л1</t>
  </si>
  <si>
    <t>пз1</t>
  </si>
  <si>
    <t>лз1.2</t>
  </si>
  <si>
    <t>л2</t>
  </si>
  <si>
    <t>пз2</t>
  </si>
  <si>
    <t>лз2.1</t>
  </si>
  <si>
    <t>л3</t>
  </si>
  <si>
    <t>пз3</t>
  </si>
  <si>
    <t>лз2.2</t>
  </si>
  <si>
    <t>л4</t>
  </si>
  <si>
    <t>пз4</t>
  </si>
  <si>
    <t>лз3.1</t>
  </si>
  <si>
    <t>л5</t>
  </si>
  <si>
    <t>ср1</t>
  </si>
  <si>
    <t>лз3.2</t>
  </si>
  <si>
    <t>л6</t>
  </si>
  <si>
    <t>пз5</t>
  </si>
  <si>
    <t>лз4.1</t>
  </si>
  <si>
    <t>л7</t>
  </si>
  <si>
    <t>пз6</t>
  </si>
  <si>
    <t>лз4.2</t>
  </si>
  <si>
    <t>л8</t>
  </si>
  <si>
    <t>ср2</t>
  </si>
  <si>
    <t>лз5.1</t>
  </si>
  <si>
    <t>зачет</t>
  </si>
  <si>
    <t>25*0,8=</t>
  </si>
  <si>
    <t>2.5(CР)*2+5(ЛР)*5=</t>
  </si>
  <si>
    <t>2(ПЗ)*6+1(Л)*8=</t>
  </si>
  <si>
    <t>(5(ЛР)+1(ЛР))*5=</t>
  </si>
  <si>
    <t>Пр. атт. (30)</t>
  </si>
  <si>
    <t>Итог</t>
  </si>
  <si>
    <t>Дуниама Трези</t>
  </si>
  <si>
    <t>кузьминов Никита</t>
  </si>
  <si>
    <t>Группа ИС/б-18-2-о</t>
  </si>
  <si>
    <t>Белянский Александр С.</t>
  </si>
  <si>
    <t>Бредихин Дионисий Русланович</t>
  </si>
  <si>
    <t>Виниченко Андрей Андреевич</t>
  </si>
  <si>
    <t>Волосовец Даниил Владимирович</t>
  </si>
  <si>
    <t>Воронкин Вадим Александрович</t>
  </si>
  <si>
    <t>Гармаш Константин Алексеевич</t>
  </si>
  <si>
    <t>Кульченко Константин Евгеньевич</t>
  </si>
  <si>
    <t>Никитина Ирина Игоревна</t>
  </si>
  <si>
    <t>Пирогов Эдуард Русланович</t>
  </si>
  <si>
    <t>Радыгина Екатерина Александровна</t>
  </si>
  <si>
    <t>Стрелков Глеб Алексеевич</t>
  </si>
  <si>
    <t>Тилитченко Дмитрий Сергеевич</t>
  </si>
  <si>
    <t>Тихомиров Владислав Игоревич</t>
  </si>
  <si>
    <t>Чернюк Даниил Игоревич</t>
  </si>
  <si>
    <t>Пузырев Данил</t>
  </si>
  <si>
    <t>Белянский А.С.</t>
  </si>
  <si>
    <t>Группа ИС/б-18-3-о</t>
  </si>
  <si>
    <t>вых 8.03</t>
  </si>
  <si>
    <t>Балоболка Илья Витальевич</t>
  </si>
  <si>
    <t xml:space="preserve">
</t>
  </si>
  <si>
    <t>Бодрова Евгения Владимировна</t>
  </si>
  <si>
    <t>Вахнин Антон Владимирович</t>
  </si>
  <si>
    <t>Глухов Денис Александрович</t>
  </si>
  <si>
    <t>Карев Владислав Анатольевич</t>
  </si>
  <si>
    <t>Кикош Даниил Геннадьевич</t>
  </si>
  <si>
    <t>Костенко Даниил Юрьевич</t>
  </si>
  <si>
    <t>МысЕнко Данил Александрович</t>
  </si>
  <si>
    <t>Орлов Глеб Иванович</t>
  </si>
  <si>
    <t>Плишак Павел Леонидович</t>
  </si>
  <si>
    <t>Радченко Тарас Викторович</t>
  </si>
  <si>
    <t>Синий Александр Александрович</t>
  </si>
  <si>
    <t>Соловьева Анна Викторовна</t>
  </si>
  <si>
    <t>Хлистунов Даниил Александрович</t>
  </si>
  <si>
    <t>Ящук (Ковалев) Максим Александрович</t>
  </si>
  <si>
    <t>Ешков Георгий</t>
  </si>
  <si>
    <t>Ешков</t>
  </si>
  <si>
    <t>Группа ПИ/б-18-1-о</t>
  </si>
  <si>
    <t>вых. 18.03</t>
  </si>
  <si>
    <t>Абринтеско Евгений</t>
  </si>
  <si>
    <t>Бородин Родион</t>
  </si>
  <si>
    <t>Волошина Полина</t>
  </si>
  <si>
    <t>Ворожищев Вадим</t>
  </si>
  <si>
    <t>Галич Дарья</t>
  </si>
  <si>
    <t>Данилов Даниил</t>
  </si>
  <si>
    <t>Джинория Денис</t>
  </si>
  <si>
    <t>Исаева Оксана</t>
  </si>
  <si>
    <t>Кисиль Павел</t>
  </si>
  <si>
    <t>Кисин Игорь</t>
  </si>
  <si>
    <t>Коробков Евгений</t>
  </si>
  <si>
    <t>Котовщиков Иван</t>
  </si>
  <si>
    <t>Курдюмов Иван</t>
  </si>
  <si>
    <t>Куценко Дмитрий</t>
  </si>
  <si>
    <t>Ло Чичеро Ваина Алесандро</t>
  </si>
  <si>
    <t>Наговицин Владислав</t>
  </si>
  <si>
    <t>Маринин Игорь</t>
  </si>
  <si>
    <t>Николенко Виктория</t>
  </si>
  <si>
    <t>Пригоровская Юлия</t>
  </si>
  <si>
    <t>Талыбов Расим</t>
  </si>
  <si>
    <t>Шведенко Александр</t>
  </si>
  <si>
    <t>Левыкин Николай</t>
  </si>
  <si>
    <t>Тема 1.1</t>
  </si>
  <si>
    <t>Базовые понятия.</t>
  </si>
  <si>
    <t>Л1</t>
  </si>
  <si>
    <t>Понятие и классификация систем и моделей. Задачи моделирования. Современные специализированные программные продукты и языки моделирования.</t>
  </si>
  <si>
    <t>Тема 2.1</t>
  </si>
  <si>
    <t>Аналитическое моделирование непрерывных систем</t>
  </si>
  <si>
    <t>Л2</t>
  </si>
  <si>
    <t>Типовые математические схемы моделирования. Получение моделей из фундаментальных законов природы</t>
  </si>
  <si>
    <t>ПЗ1</t>
  </si>
  <si>
    <t>Изучение способов аналитического моделирования непрерывных систем</t>
  </si>
  <si>
    <t>ПЗ2</t>
  </si>
  <si>
    <t>Изучение средств моделирования в среде Anylogic</t>
  </si>
  <si>
    <t>Тема 2.2</t>
  </si>
  <si>
    <t>Имитационное моделирование непрерывных систем</t>
  </si>
  <si>
    <t>Л3</t>
  </si>
  <si>
    <t>Подходы к имитационному моделированию. Основы среды моделирования AnyLogic. Использование средств системной динамики среды AnyLogic для моделирования непрерывных процессов.</t>
  </si>
  <si>
    <t>ЛР1</t>
  </si>
  <si>
    <t>Исследование способов моделирования непрерывных систем</t>
  </si>
  <si>
    <t>ПЗ3</t>
  </si>
  <si>
    <t>Изучение способов имитационного моделирования непрерывных систем</t>
  </si>
  <si>
    <t>Тема 3.1</t>
  </si>
  <si>
    <t>Аналитическое моделирование дискретных систем</t>
  </si>
  <si>
    <t>Л4</t>
  </si>
  <si>
    <t>Система массового обслуживания (СМО). Классификация СМО. Модели СМО.</t>
  </si>
  <si>
    <t>ПЗ4, ПЗ5, ПЗ6, СР1, СР2</t>
  </si>
  <si>
    <t>Изучение способов аналитического моделирования дискретных систем</t>
  </si>
  <si>
    <t>ЛР2</t>
  </si>
  <si>
    <t>Исследование способов моделирования дискретно-стохастических систем</t>
  </si>
  <si>
    <t>Л5</t>
  </si>
  <si>
    <t>Сеть массового обслуживания (СеМО). Классификация СеМО. Модели СеМО.</t>
  </si>
  <si>
    <t>Л6</t>
  </si>
  <si>
    <t>Марковские цепи</t>
  </si>
  <si>
    <t>ЛР3</t>
  </si>
  <si>
    <t>Исследование технологии дискретно-событийного имитационного моделирования</t>
  </si>
  <si>
    <t>Л7</t>
  </si>
  <si>
    <t>Сети Петри</t>
  </si>
  <si>
    <t>Тема 3.2</t>
  </si>
  <si>
    <t>Имитационное моделирование дискретных систем</t>
  </si>
  <si>
    <t>Л8</t>
  </si>
  <si>
    <t>Заключительная. Многоподходовое моделирование в среде AnyLogic. История и тенденции развития математического моделирования.</t>
  </si>
  <si>
    <t>ПЗ7</t>
  </si>
  <si>
    <t>Изучение способов имитационного моделирования дискретных систем</t>
  </si>
  <si>
    <t>ЛР4</t>
  </si>
  <si>
    <t>Исследование характеристик имитационной модели мультипрограммной вычислительной системы</t>
  </si>
  <si>
    <t>ЛР5</t>
  </si>
  <si>
    <t>Исследование технологии многоподходового моделирования в среде Anylogic</t>
  </si>
  <si>
    <t>ПЗ8</t>
  </si>
  <si>
    <t>Резерв (Подготовка к зачету)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</si>
</sst>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>
    <font>
      <sz val="12"/>
      <color rgb="FF000000"/>
      <name val="Calibri"/>
      <scheme val="minor"/>
    </font>
    <font>
      <sz val="12"/>
      <color rgb="FF7F7F7F"/>
      <name val="Calibri"/>
      <scheme val="minor"/>
    </font>
    <font>
      <sz val="12"/>
      <color rgb="FF31849B"/>
      <name val="Calibri"/>
      <scheme val="minor"/>
    </font>
    <font>
      <sz val="12"/>
      <color rgb="FF92CDDC"/>
      <name val="Calibri"/>
      <scheme val="minor"/>
    </font>
    <font>
      <sz val="12"/>
      <color rgb="FFFF0000"/>
      <name val="Calibri"/>
      <scheme val="minor"/>
    </font>
    <font>
      <sz val="12"/>
      <color rgb="FFC00000"/>
      <name val="Calibri"/>
      <scheme val="minor"/>
    </font>
    <font>
      <sz val="12"/>
      <color rgb="FF1F497D"/>
      <name val="Calibri"/>
      <scheme val="minor"/>
    </font>
    <font>
      <sz val="12"/>
      <color rgb="FF7030A0"/>
      <name val="Calibri"/>
      <scheme val="minor"/>
    </font>
    <font>
      <sz val="12"/>
      <color rgb="FF000000"/>
      <name val="Calibri"/>
      <scheme val="minor"/>
    </font>
    <font>
      <sz val="12"/>
      <color rgb="FF953734"/>
      <name val="Calibri"/>
      <scheme val="minor"/>
    </font>
    <font>
      <sz val="12"/>
      <color rgb="FF00B050"/>
      <name val="Calibri"/>
      <scheme val="minor"/>
    </font>
    <font>
      <strike/>
      <sz val="12"/>
      <color rgb="FFBFBFBF"/>
      <name val="Calibri"/>
      <scheme val="minor"/>
    </font>
    <font>
      <strike/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sz val="12"/>
      <color rgb="FFFFC000"/>
      <name val="Calibri"/>
      <scheme val="minor"/>
    </font>
    <font>
      <sz val="12"/>
      <color rgb="FF9D5CBB"/>
      <name val="Calibri"/>
      <scheme val="minor"/>
    </font>
    <font>
      <sz val="12"/>
      <color rgb="FF9C3B00"/>
      <name val="Calibri"/>
      <scheme val="minor"/>
    </font>
    <font>
      <sz val="12"/>
      <color rgb="FF6182D6"/>
      <name val="Calibri"/>
      <scheme val="minor"/>
    </font>
    <font>
      <sz val="12"/>
      <color rgb="FFBFBFBF"/>
      <name val="Calibri"/>
      <scheme val="minor"/>
    </font>
    <font>
      <sz val="12"/>
      <color rgb="FF808080"/>
      <name val="Calibri"/>
      <scheme val="minor"/>
    </font>
    <font>
      <sz val="12"/>
      <color rgb="FFA5A5A5"/>
      <name val="Calibri"/>
      <scheme val="minor"/>
    </font>
    <font>
      <sz val="12"/>
      <color rgb="FF800080"/>
      <name val="Calibri"/>
      <scheme val="minor"/>
    </font>
    <font>
      <sz val="12"/>
      <color rgb="FF144E37"/>
      <name val="Calibri"/>
      <scheme val="minor"/>
    </font>
    <font>
      <sz val="12"/>
      <color rgb="FFAEAAAA"/>
      <name val="Calibri"/>
      <scheme val="minor"/>
    </font>
    <font>
      <sz val="12"/>
      <color rgb="FFA6A6A6"/>
      <name val="Calibri"/>
      <scheme val="minor"/>
    </font>
    <font>
      <sz val="12"/>
      <color rgb="FFD9D9D9"/>
      <name val="Calibri"/>
      <scheme val="minor"/>
    </font>
    <font>
      <sz val="11"/>
      <name val="Calibri"/>
    </font>
    <font>
      <sz val="10"/>
      <color rgb="FF000000"/>
      <name val="Arial"/>
    </font>
    <font>
      <sz val="12"/>
      <color rgb="FFED7D31"/>
      <name val="Calibri"/>
      <scheme val="minor"/>
    </font>
    <font>
      <sz val="12"/>
      <color rgb="FF70AD47"/>
      <name val="Calibri"/>
      <scheme val="minor"/>
    </font>
    <font>
      <sz val="12"/>
      <color rgb="FF5B9BD5"/>
      <name val="Calibri"/>
      <scheme val="minor"/>
    </font>
    <font>
      <sz val="12"/>
      <color rgb="FF42C7F1"/>
      <name val="Calibri"/>
      <scheme val="minor"/>
    </font>
    <font>
      <sz val="12"/>
      <color rgb="FF000000"/>
      <name val="Calibri"/>
      <charset val="1"/>
    </font>
    <font>
      <sz val="12"/>
      <color rgb="FF7F7F7F"/>
      <name val="Calibri"/>
    </font>
    <font>
      <sz val="9"/>
      <color rgb="FF000000"/>
      <name val="Calibri"/>
      <scheme val="minor"/>
    </font>
    <font>
      <sz val="9"/>
      <color rgb="FF000000"/>
      <name val="Helvetica"/>
      <charset val="1"/>
    </font>
    <font>
      <sz val="12"/>
      <color rgb="FFB59393"/>
      <name val="Calibri"/>
      <scheme val="minor"/>
    </font>
    <font>
      <sz val="12"/>
      <color rgb="FFCFAEAE"/>
      <name val="Calibri"/>
      <scheme val="minor"/>
    </font>
    <font>
      <sz val="8"/>
      <color rgb="FF7F7F7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2"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Border="1" applyAlignment="1"/>
    <xf numFmtId="0" fontId="5" fillId="0" borderId="1" xfId="0" applyFont="1" applyBorder="1" applyAlignment="1">
      <alignment horizontal="center"/>
    </xf>
    <xf numFmtId="0" fontId="6" fillId="0" borderId="5" xfId="0" applyFont="1" applyBorder="1" applyAlignment="1"/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4" fillId="0" borderId="5" xfId="0" applyFont="1" applyBorder="1" applyAlignment="1"/>
    <xf numFmtId="0" fontId="6" fillId="0" borderId="6" xfId="0" applyFont="1" applyBorder="1" applyAlignment="1"/>
    <xf numFmtId="0" fontId="7" fillId="0" borderId="0" xfId="0" applyFont="1" applyBorder="1" applyAlignment="1">
      <alignment horizontal="center" vertical="center"/>
    </xf>
    <xf numFmtId="0" fontId="0" fillId="0" borderId="7" xfId="0" applyBorder="1" applyAlignment="1"/>
    <xf numFmtId="9" fontId="4" fillId="0" borderId="7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11" fillId="2" borderId="8" xfId="0" applyFont="1" applyFill="1" applyBorder="1" applyAlignment="1"/>
    <xf numFmtId="0" fontId="8" fillId="2" borderId="0" xfId="0" applyFont="1" applyFill="1" applyBorder="1" applyAlignment="1"/>
    <xf numFmtId="0" fontId="8" fillId="2" borderId="0" xfId="0" applyFont="1" applyFill="1" applyBorder="1" applyAlignment="1"/>
    <xf numFmtId="0" fontId="12" fillId="2" borderId="0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0" borderId="0" xfId="0" applyFont="1" applyBorder="1" applyAlignment="1"/>
    <xf numFmtId="0" fontId="2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16" fillId="0" borderId="0" xfId="0" applyFont="1" applyBorder="1" applyAlignment="1"/>
    <xf numFmtId="0" fontId="17" fillId="0" borderId="0" xfId="0" applyFont="1" applyBorder="1" applyAlignment="1"/>
    <xf numFmtId="0" fontId="13" fillId="0" borderId="0" xfId="0" applyFont="1" applyBorder="1" applyAlignment="1"/>
    <xf numFmtId="0" fontId="0" fillId="0" borderId="9" xfId="0" applyBorder="1" applyAlignment="1"/>
    <xf numFmtId="0" fontId="18" fillId="2" borderId="9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/>
    </xf>
    <xf numFmtId="2" fontId="0" fillId="0" borderId="0" xfId="0" applyNumberFormat="1" applyBorder="1" applyAlignment="1"/>
    <xf numFmtId="1" fontId="1" fillId="2" borderId="8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1" fontId="15" fillId="3" borderId="9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164" fontId="10" fillId="3" borderId="9" xfId="0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164" fontId="23" fillId="0" borderId="9" xfId="0" applyNumberFormat="1" applyFont="1" applyBorder="1" applyAlignment="1"/>
    <xf numFmtId="164" fontId="23" fillId="0" borderId="9" xfId="0" applyNumberFormat="1" applyFont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2" xfId="0" applyFont="1" applyBorder="1" applyAlignment="1"/>
    <xf numFmtId="0" fontId="7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right"/>
    </xf>
    <xf numFmtId="0" fontId="7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0" fillId="0" borderId="0" xfId="0" applyFont="1" applyBorder="1" applyAlignment="1">
      <alignment horizontal="left"/>
    </xf>
    <xf numFmtId="0" fontId="4" fillId="0" borderId="1" xfId="0" applyFont="1" applyBorder="1" applyAlignment="1"/>
    <xf numFmtId="0" fontId="4" fillId="0" borderId="7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9" fontId="25" fillId="0" borderId="7" xfId="0" applyNumberFormat="1" applyFont="1" applyBorder="1" applyAlignment="1">
      <alignment horizontal="center"/>
    </xf>
    <xf numFmtId="1" fontId="25" fillId="0" borderId="3" xfId="0" applyNumberFormat="1" applyFont="1" applyBorder="1" applyAlignment="1">
      <alignment horizontal="center" vertical="center"/>
    </xf>
    <xf numFmtId="1" fontId="25" fillId="0" borderId="4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/>
    <xf numFmtId="0" fontId="5" fillId="0" borderId="1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0" xfId="0" applyFont="1" applyBorder="1" applyAlignment="1"/>
    <xf numFmtId="0" fontId="0" fillId="0" borderId="14" xfId="0" applyBorder="1" applyAlignment="1"/>
    <xf numFmtId="0" fontId="14" fillId="2" borderId="5" xfId="0" applyFont="1" applyFill="1" applyBorder="1" applyAlignment="1"/>
    <xf numFmtId="0" fontId="0" fillId="0" borderId="5" xfId="0" applyBorder="1" applyAlignment="1">
      <alignment vertical="center"/>
    </xf>
    <xf numFmtId="0" fontId="26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25" fillId="0" borderId="14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15" fillId="3" borderId="10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164" fontId="23" fillId="0" borderId="10" xfId="0" applyNumberFormat="1" applyFont="1" applyBorder="1" applyAlignment="1">
      <alignment horizontal="center"/>
    </xf>
    <xf numFmtId="164" fontId="23" fillId="0" borderId="10" xfId="0" applyNumberFormat="1" applyFont="1" applyBorder="1" applyAlignment="1"/>
    <xf numFmtId="164" fontId="23" fillId="0" borderId="14" xfId="0" applyNumberFormat="1" applyFont="1" applyBorder="1" applyAlignment="1">
      <alignment horizontal="center"/>
    </xf>
    <xf numFmtId="164" fontId="23" fillId="0" borderId="14" xfId="0" applyNumberFormat="1" applyFont="1" applyBorder="1" applyAlignment="1"/>
    <xf numFmtId="0" fontId="24" fillId="0" borderId="7" xfId="0" applyFont="1" applyBorder="1" applyAlignment="1">
      <alignment horizontal="right"/>
    </xf>
    <xf numFmtId="0" fontId="26" fillId="0" borderId="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8" fillId="2" borderId="1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/>
    <xf numFmtId="0" fontId="8" fillId="2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27" fillId="0" borderId="5" xfId="0" applyFont="1" applyBorder="1" applyAlignment="1">
      <alignment wrapText="1"/>
    </xf>
    <xf numFmtId="0" fontId="28" fillId="2" borderId="5" xfId="0" applyFont="1" applyFill="1" applyBorder="1" applyAlignment="1"/>
    <xf numFmtId="0" fontId="29" fillId="2" borderId="5" xfId="0" applyFont="1" applyFill="1" applyBorder="1" applyAlignment="1"/>
    <xf numFmtId="0" fontId="30" fillId="2" borderId="5" xfId="0" applyFont="1" applyFill="1" applyBorder="1" applyAlignment="1"/>
    <xf numFmtId="0" fontId="30" fillId="2" borderId="0" xfId="0" applyFont="1" applyFill="1" applyBorder="1" applyAlignment="1"/>
    <xf numFmtId="0" fontId="15" fillId="0" borderId="0" xfId="0" applyFont="1" applyBorder="1" applyAlignment="1">
      <alignment wrapText="1"/>
    </xf>
    <xf numFmtId="0" fontId="15" fillId="0" borderId="0" xfId="0" applyFont="1" applyBorder="1" applyAlignment="1">
      <alignment vertical="top"/>
    </xf>
    <xf numFmtId="1" fontId="1" fillId="3" borderId="9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1" fontId="19" fillId="3" borderId="8" xfId="0" applyNumberFormat="1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31" fillId="3" borderId="9" xfId="0" applyFont="1" applyFill="1" applyBorder="1" applyAlignment="1">
      <alignment horizontal="center"/>
    </xf>
    <xf numFmtId="0" fontId="31" fillId="2" borderId="9" xfId="0" applyFont="1" applyFill="1" applyBorder="1" applyAlignment="1">
      <alignment horizontal="center"/>
    </xf>
    <xf numFmtId="0" fontId="32" fillId="0" borderId="1" xfId="0" applyFont="1" applyBorder="1" applyAlignment="1">
      <alignment wrapText="1"/>
    </xf>
    <xf numFmtId="1" fontId="4" fillId="0" borderId="7" xfId="0" applyNumberFormat="1" applyFont="1" applyBorder="1" applyAlignment="1"/>
    <xf numFmtId="0" fontId="33" fillId="0" borderId="9" xfId="0" applyFont="1" applyBorder="1" applyAlignment="1">
      <alignment wrapText="1"/>
    </xf>
    <xf numFmtId="0" fontId="35" fillId="0" borderId="9" xfId="0" applyFont="1" applyBorder="1" applyAlignment="1">
      <alignment wrapText="1"/>
    </xf>
    <xf numFmtId="164" fontId="4" fillId="0" borderId="14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164" fontId="36" fillId="0" borderId="14" xfId="0" applyNumberFormat="1" applyFont="1" applyBorder="1" applyAlignment="1">
      <alignment horizontal="center"/>
    </xf>
    <xf numFmtId="164" fontId="37" fillId="0" borderId="14" xfId="0" applyNumberFormat="1" applyFont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21" fillId="0" borderId="8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0" fillId="0" borderId="8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0" xfId="0" applyNumberFormat="1" applyBorder="1" applyAlignment="1">
      <alignment horizontal="left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4" fillId="3" borderId="8" xfId="0" applyFont="1" applyFill="1" applyBorder="1" applyAlignment="1">
      <alignment horizontal="center"/>
    </xf>
    <xf numFmtId="0" fontId="34" fillId="3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Tibt" typeface="Microsoft Himalaya"/>
        <a:font script="Geor" typeface="Sylfaen"/>
        <a:font script="Khmr" typeface="MoolBoran"/>
        <a:font script="Beng" typeface="Vrinda"/>
        <a:font script="Taml" typeface="Latha"/>
        <a:font script="Hebr" typeface="Times New Roman"/>
        <a:font script="Syrc" typeface="Estrangelo Edessa"/>
        <a:font script="Laoo" typeface="DokChampa"/>
        <a:font script="Cher" typeface="Plantagenet Cherokee"/>
        <a:font script="Thaa" typeface="MV Boli"/>
        <a:font script="Sinh" typeface="Iskoola Pota"/>
        <a:font script="Thai" typeface="Tahoma"/>
        <a:font script="Cans" typeface="Euphemia"/>
        <a:font script="Mong" typeface="Mongolian Baiti"/>
        <a:font script="Knda" typeface="Tunga"/>
        <a:font script="Viet" typeface="Times New Roman"/>
        <a:font script="Deva" typeface="Mangal"/>
        <a:font script="Arab" typeface="Times New Roman"/>
        <a:font script="Orya" typeface="Kalinga"/>
        <a:font script="Jpan" typeface="ＭＳ Ｐゴシック"/>
        <a:font script="Hang" typeface="맑은 고딕"/>
        <a:font script="Ethi" typeface="Nyala"/>
        <a:font script="Guru" typeface="Raavi"/>
        <a:font script="Gujr" typeface="Shruti"/>
        <a:font script="Mlym" typeface="Kartika"/>
        <a:font script="Yiii" typeface="Microsoft Yi Baiti"/>
        <a:font script="Hans" typeface="宋体"/>
        <a:font script="Hant" typeface="新細明體"/>
        <a:font script="Telu" typeface="Gautami"/>
        <a:font script="Uigh" typeface="Microsoft Uighur"/>
      </a:majorFont>
      <a:minorFont>
        <a:latin typeface="Calibri"/>
        <a:ea typeface=""/>
        <a:cs typeface=""/>
        <a:font script="Tibt" typeface="Microsoft Himalaya"/>
        <a:font script="Geor" typeface="Sylfaen"/>
        <a:font script="Khmr" typeface="DaunPenh"/>
        <a:font script="Beng" typeface="Vrinda"/>
        <a:font script="Taml" typeface="Latha"/>
        <a:font script="Hebr" typeface="Arial"/>
        <a:font script="Syrc" typeface="Estrangelo Edessa"/>
        <a:font script="Laoo" typeface="DokChampa"/>
        <a:font script="Cher" typeface="Plantagenet Cherokee"/>
        <a:font script="Thaa" typeface="MV Boli"/>
        <a:font script="Sinh" typeface="Iskoola Pota"/>
        <a:font script="Thai" typeface="Tahoma"/>
        <a:font script="Cans" typeface="Euphemia"/>
        <a:font script="Mong" typeface="Mongolian Baiti"/>
        <a:font script="Knda" typeface="Tunga"/>
        <a:font script="Viet" typeface="Arial"/>
        <a:font script="Deva" typeface="Mangal"/>
        <a:font script="Arab" typeface="Arial"/>
        <a:font script="Orya" typeface="Kalinga"/>
        <a:font script="Jpan" typeface="ＭＳ Ｐゴシック"/>
        <a:font script="Hang" typeface="맑은 고딕"/>
        <a:font script="Ethi" typeface="Nyala"/>
        <a:font script="Guru" typeface="Raavi"/>
        <a:font script="Gujr" typeface="Shruti"/>
        <a:font script="Mlym" typeface="Kartika"/>
        <a:font script="Yiii" typeface="Microsoft Yi Baiti"/>
        <a:font script="Hans" typeface="宋体"/>
        <a:font script="Hant" typeface="新細明體"/>
        <a:font script="Telu" typeface="Gautami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D966"/>
  </sheetPr>
  <dimension ref="A1:CV98"/>
  <sheetViews>
    <sheetView zoomScaleNormal="100" workbookViewId="0">
      <pane xSplit="1" topLeftCell="G1" activePane="topRight" state="frozen"/>
      <selection pane="topRight" activeCell="O24" sqref="O24:O26"/>
      <selection activeCell="AL24" sqref="AL24"/>
    </sheetView>
  </sheetViews>
  <sheetFormatPr defaultColWidth="11" defaultRowHeight="15.75"/>
  <cols>
    <col min="1" max="1" width="34.375" style="2" customWidth="1"/>
    <col min="2" max="2" width="6.25" style="9" hidden="1" customWidth="1"/>
    <col min="3" max="6" width="3.875" style="9" hidden="1" customWidth="1"/>
    <col min="7" max="7" width="3.75" style="5" customWidth="1"/>
    <col min="8" max="8" width="3.75" style="4" customWidth="1"/>
    <col min="9" max="9" width="3.75" style="3" customWidth="1"/>
    <col min="10" max="10" width="3.875" style="4" customWidth="1"/>
    <col min="11" max="20" width="3.75" style="3" customWidth="1"/>
    <col min="21" max="21" width="3.75" style="5" customWidth="1"/>
    <col min="22" max="24" width="3.75" style="3" customWidth="1"/>
    <col min="25" max="26" width="3.375" customWidth="1"/>
    <col min="27" max="38" width="3.375" style="37" customWidth="1"/>
    <col min="39" max="46" width="3.375" customWidth="1"/>
    <col min="47" max="47" width="3.75" style="3" customWidth="1"/>
    <col min="48" max="48" width="5.5" style="3" customWidth="1"/>
    <col min="49" max="49" width="3.75" style="3" customWidth="1"/>
    <col min="50" max="50" width="3.75" style="4" customWidth="1"/>
    <col min="51" max="52" width="3.5" style="6" customWidth="1"/>
    <col min="53" max="53" width="5.25" customWidth="1"/>
    <col min="54" max="54" width="3.5" customWidth="1"/>
    <col min="55" max="56" width="3.5" style="6" customWidth="1"/>
    <col min="57" max="59" width="3.5" customWidth="1"/>
    <col min="60" max="60" width="5.25" style="2" customWidth="1"/>
    <col min="61" max="61" width="3.5" style="11" customWidth="1"/>
    <col min="62" max="62" width="3.5" style="15" customWidth="1"/>
    <col min="63" max="65" width="5.5" style="15" customWidth="1"/>
    <col min="66" max="68" width="6.375" customWidth="1"/>
    <col min="69" max="69" width="7.75" customWidth="1"/>
  </cols>
  <sheetData>
    <row r="1" spans="1:100" s="8" customFormat="1" ht="14.25" customHeight="1">
      <c r="A1" s="14"/>
      <c r="B1" s="182" t="s">
        <v>0</v>
      </c>
      <c r="C1" s="183"/>
      <c r="D1" s="183"/>
      <c r="E1" s="183"/>
      <c r="F1" s="183"/>
      <c r="G1" s="190" t="s">
        <v>1</v>
      </c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  <c r="W1" s="194" t="s">
        <v>2</v>
      </c>
      <c r="X1" s="195"/>
      <c r="Y1" s="195"/>
      <c r="Z1" s="196"/>
      <c r="AA1" s="178" t="s">
        <v>3</v>
      </c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2" t="s">
        <v>4</v>
      </c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37"/>
      <c r="BL1" s="37"/>
      <c r="BM1" s="37"/>
      <c r="BN1" s="37"/>
      <c r="BO1" s="37"/>
      <c r="BP1" s="37"/>
      <c r="BQ1" s="37"/>
      <c r="BR1" s="37"/>
      <c r="BS1" s="37"/>
      <c r="BT1" s="37"/>
    </row>
    <row r="2" spans="1:100" s="1" customFormat="1" ht="14.25" customHeight="1">
      <c r="A2" s="2"/>
      <c r="B2" s="155"/>
      <c r="C2" s="155"/>
      <c r="D2" s="155"/>
      <c r="E2" s="155"/>
      <c r="F2" s="155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  <c r="W2" s="197"/>
      <c r="X2" s="198"/>
      <c r="Y2" s="198"/>
      <c r="Z2" s="199"/>
      <c r="AA2" s="180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74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37"/>
      <c r="BL2" s="37"/>
      <c r="BM2" s="37"/>
      <c r="BN2" s="37"/>
      <c r="BO2" s="37"/>
      <c r="BP2" s="37"/>
      <c r="BQ2" s="37"/>
      <c r="BR2" s="37"/>
      <c r="BS2" s="37"/>
      <c r="BT2" s="37"/>
    </row>
    <row r="3" spans="1:100" ht="15" customHeight="1">
      <c r="B3" s="184" t="s">
        <v>5</v>
      </c>
      <c r="C3" s="185"/>
      <c r="D3" s="185"/>
      <c r="E3" s="185"/>
      <c r="F3" s="186"/>
      <c r="G3" s="187" t="s">
        <v>6</v>
      </c>
      <c r="H3" s="188"/>
      <c r="I3" s="187" t="s">
        <v>7</v>
      </c>
      <c r="J3" s="189"/>
      <c r="K3" s="187" t="s">
        <v>8</v>
      </c>
      <c r="L3" s="189"/>
      <c r="M3" s="187" t="s">
        <v>9</v>
      </c>
      <c r="N3" s="189"/>
      <c r="O3" s="187" t="s">
        <v>10</v>
      </c>
      <c r="P3" s="189"/>
      <c r="Q3" s="187" t="s">
        <v>11</v>
      </c>
      <c r="R3" s="189"/>
      <c r="S3" s="187" t="s">
        <v>12</v>
      </c>
      <c r="T3" s="189"/>
      <c r="U3" s="187" t="s">
        <v>13</v>
      </c>
      <c r="V3" s="188"/>
      <c r="W3" s="168" t="s">
        <v>14</v>
      </c>
      <c r="X3" s="169"/>
      <c r="Y3" s="168" t="s">
        <v>15</v>
      </c>
      <c r="Z3" s="169"/>
      <c r="AA3" s="176" t="s">
        <v>16</v>
      </c>
      <c r="AB3" s="177"/>
      <c r="AC3" s="176" t="s">
        <v>17</v>
      </c>
      <c r="AD3" s="177"/>
      <c r="AE3" s="176" t="s">
        <v>18</v>
      </c>
      <c r="AF3" s="177"/>
      <c r="AG3" s="176" t="s">
        <v>19</v>
      </c>
      <c r="AH3" s="177"/>
      <c r="AI3" s="176" t="s">
        <v>20</v>
      </c>
      <c r="AJ3" s="177"/>
      <c r="AK3" s="176" t="s">
        <v>21</v>
      </c>
      <c r="AL3" s="177"/>
      <c r="AM3" s="165" t="s">
        <v>22</v>
      </c>
      <c r="AN3" s="166"/>
      <c r="AO3" s="166"/>
      <c r="AP3" s="166"/>
      <c r="AQ3" s="167"/>
      <c r="AR3" s="165" t="s">
        <v>23</v>
      </c>
      <c r="AS3" s="166"/>
      <c r="AT3" s="166"/>
      <c r="AU3" s="166"/>
      <c r="AV3" s="167"/>
      <c r="AW3" s="165" t="s">
        <v>24</v>
      </c>
      <c r="AX3" s="166"/>
      <c r="AY3" s="166"/>
      <c r="AZ3" s="166"/>
      <c r="BA3" s="167"/>
      <c r="BB3" s="165" t="s">
        <v>25</v>
      </c>
      <c r="BC3" s="166"/>
      <c r="BD3" s="166"/>
      <c r="BE3" s="166"/>
      <c r="BF3" s="167"/>
      <c r="BG3" s="161" t="s">
        <v>26</v>
      </c>
      <c r="BH3" s="162"/>
      <c r="BI3" s="162"/>
      <c r="BJ3" s="162"/>
      <c r="BK3" s="217" t="s">
        <v>27</v>
      </c>
      <c r="BL3" s="218"/>
      <c r="BM3" s="163" t="s">
        <v>28</v>
      </c>
      <c r="BN3" s="164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</row>
    <row r="4" spans="1:100" s="1" customFormat="1" ht="14.25" customHeight="1">
      <c r="A4" s="2"/>
      <c r="B4" s="159" t="s">
        <v>29</v>
      </c>
      <c r="C4" s="159"/>
      <c r="D4" s="159"/>
      <c r="E4" s="159"/>
      <c r="F4" s="160"/>
      <c r="G4" s="102">
        <v>0.8</v>
      </c>
      <c r="H4" s="103">
        <v>1</v>
      </c>
      <c r="I4" s="102">
        <v>0.8</v>
      </c>
      <c r="J4" s="103">
        <v>1</v>
      </c>
      <c r="K4" s="104">
        <f>$AQ$32</f>
        <v>0.8</v>
      </c>
      <c r="L4" s="103">
        <v>1</v>
      </c>
      <c r="M4" s="104">
        <f>$AQ$32</f>
        <v>0.8</v>
      </c>
      <c r="N4" s="103">
        <v>1</v>
      </c>
      <c r="O4" s="104">
        <f>$AQ$32</f>
        <v>0.8</v>
      </c>
      <c r="P4" s="103">
        <v>1</v>
      </c>
      <c r="Q4" s="104">
        <f>$AQ$32</f>
        <v>0.8</v>
      </c>
      <c r="R4" s="103">
        <v>1</v>
      </c>
      <c r="S4" s="104">
        <f>$AQ$32</f>
        <v>0.8</v>
      </c>
      <c r="T4" s="103">
        <v>1</v>
      </c>
      <c r="U4" s="104">
        <f>$AQ$32</f>
        <v>0.8</v>
      </c>
      <c r="V4" s="103">
        <v>1</v>
      </c>
      <c r="W4" s="104">
        <f>$AQ$32</f>
        <v>0.8</v>
      </c>
      <c r="X4" s="105">
        <v>2.5</v>
      </c>
      <c r="Y4" s="104">
        <f>$AQ$32</f>
        <v>0.8</v>
      </c>
      <c r="Z4" s="111">
        <v>2.5</v>
      </c>
      <c r="AA4" s="104">
        <f>$AQ$32</f>
        <v>0.8</v>
      </c>
      <c r="AB4" s="106">
        <v>2</v>
      </c>
      <c r="AC4" s="104">
        <f>$AQ$32</f>
        <v>0.8</v>
      </c>
      <c r="AD4" s="106">
        <v>2</v>
      </c>
      <c r="AE4" s="104">
        <f>$AQ$32</f>
        <v>0.8</v>
      </c>
      <c r="AF4" s="106">
        <v>2</v>
      </c>
      <c r="AG4" s="104">
        <f>$AQ$32</f>
        <v>0.8</v>
      </c>
      <c r="AH4" s="106">
        <v>2</v>
      </c>
      <c r="AI4" s="104">
        <f>$AQ$32</f>
        <v>0.8</v>
      </c>
      <c r="AJ4" s="106">
        <v>2</v>
      </c>
      <c r="AK4" s="104">
        <f>$AQ$32</f>
        <v>0.8</v>
      </c>
      <c r="AL4" s="106">
        <v>2</v>
      </c>
      <c r="AM4" s="104">
        <f>$AQ$32</f>
        <v>0.8</v>
      </c>
      <c r="AN4" s="104">
        <f>$AQ$32</f>
        <v>0.8</v>
      </c>
      <c r="AO4" s="107">
        <v>5</v>
      </c>
      <c r="AP4" s="107">
        <v>5</v>
      </c>
      <c r="AQ4" s="108">
        <v>1</v>
      </c>
      <c r="AR4" s="104">
        <f>$AQ$32</f>
        <v>0.8</v>
      </c>
      <c r="AS4" s="104">
        <f>$AQ$32</f>
        <v>0.8</v>
      </c>
      <c r="AT4" s="107">
        <v>5</v>
      </c>
      <c r="AU4" s="107">
        <v>5</v>
      </c>
      <c r="AV4" s="108">
        <v>1</v>
      </c>
      <c r="AW4" s="104">
        <f>$AQ$32</f>
        <v>0.8</v>
      </c>
      <c r="AX4" s="104">
        <f>$AQ$32</f>
        <v>0.8</v>
      </c>
      <c r="AY4" s="107">
        <v>5</v>
      </c>
      <c r="AZ4" s="107">
        <v>5</v>
      </c>
      <c r="BA4" s="108">
        <v>1</v>
      </c>
      <c r="BB4" s="104">
        <f>$AQ$32</f>
        <v>0.8</v>
      </c>
      <c r="BC4" s="104">
        <f>$AQ$32</f>
        <v>0.8</v>
      </c>
      <c r="BD4" s="107">
        <v>5</v>
      </c>
      <c r="BE4" s="107">
        <v>5</v>
      </c>
      <c r="BF4" s="108">
        <v>1</v>
      </c>
      <c r="BG4" s="104">
        <f>$AQ$32</f>
        <v>0.8</v>
      </c>
      <c r="BH4" s="102">
        <v>5</v>
      </c>
      <c r="BI4" s="107">
        <v>5</v>
      </c>
      <c r="BJ4" s="108">
        <v>1</v>
      </c>
      <c r="BK4" s="147">
        <f>SUM(G4:N4,AA4:AF4,AM4:AW4)</f>
        <v>41.6</v>
      </c>
      <c r="BL4" s="148">
        <f>BK4/$BK$4</f>
        <v>1</v>
      </c>
      <c r="BM4" s="109">
        <f>SUM(G4:BJ4)</f>
        <v>99.999999999999972</v>
      </c>
      <c r="BN4" s="110">
        <f>BM4/$BM$4</f>
        <v>1</v>
      </c>
      <c r="BO4" s="37"/>
      <c r="BP4" s="96" t="s">
        <v>30</v>
      </c>
      <c r="BQ4" s="37" t="s">
        <v>31</v>
      </c>
      <c r="BR4" s="37"/>
      <c r="BS4" s="37"/>
      <c r="BT4" s="37"/>
      <c r="BU4" s="37"/>
      <c r="BV4" s="37"/>
    </row>
    <row r="5" spans="1:100" s="26" customFormat="1" ht="14.25" customHeight="1">
      <c r="A5" s="99" t="s">
        <v>32</v>
      </c>
      <c r="B5" s="36" t="s">
        <v>33</v>
      </c>
      <c r="C5" s="36" t="s">
        <v>34</v>
      </c>
      <c r="D5" s="36" t="s">
        <v>35</v>
      </c>
      <c r="E5" s="36" t="s">
        <v>36</v>
      </c>
      <c r="F5" s="36" t="s">
        <v>37</v>
      </c>
      <c r="G5" s="30"/>
      <c r="H5" s="29"/>
      <c r="I5" s="30"/>
      <c r="J5" s="29"/>
      <c r="K5" s="35"/>
      <c r="L5" s="29"/>
      <c r="M5" s="35"/>
      <c r="N5" s="29"/>
      <c r="O5" s="38"/>
      <c r="P5" s="39"/>
      <c r="Q5" s="38"/>
      <c r="R5" s="39"/>
      <c r="S5" s="38"/>
      <c r="T5" s="39"/>
      <c r="U5" s="35"/>
      <c r="V5" s="29"/>
      <c r="W5" s="30"/>
      <c r="X5" s="30"/>
      <c r="Y5" s="33"/>
      <c r="Z5" s="34"/>
      <c r="AA5" s="38"/>
      <c r="AB5" s="42"/>
      <c r="AC5" s="38"/>
      <c r="AD5" s="42"/>
      <c r="AE5" s="38"/>
      <c r="AF5" s="42"/>
      <c r="AG5" s="38"/>
      <c r="AH5" s="42"/>
      <c r="AI5" s="38"/>
      <c r="AJ5" s="42"/>
      <c r="AK5" s="38"/>
      <c r="AL5" s="42"/>
      <c r="AM5" s="33"/>
      <c r="AN5" s="33"/>
      <c r="AO5" s="158"/>
      <c r="AP5" s="32"/>
      <c r="AQ5" s="31"/>
      <c r="AR5" s="66"/>
      <c r="AS5" s="66"/>
      <c r="AT5" s="30"/>
      <c r="AU5" s="30"/>
      <c r="AV5" s="29"/>
      <c r="AW5" s="66"/>
      <c r="AX5" s="66"/>
      <c r="AY5" s="30"/>
      <c r="AZ5" s="30"/>
      <c r="BA5" s="29"/>
      <c r="BB5" s="30"/>
      <c r="BC5" s="66"/>
      <c r="BD5" s="30"/>
      <c r="BE5" s="30"/>
      <c r="BF5" s="29"/>
      <c r="BG5" s="66"/>
      <c r="BH5" s="30"/>
      <c r="BI5" s="30"/>
      <c r="BJ5" s="29"/>
      <c r="BK5" s="147"/>
      <c r="BL5" s="148"/>
      <c r="BM5" s="7"/>
      <c r="BN5" s="89"/>
      <c r="BO5" s="37"/>
      <c r="BP5" s="96" t="s">
        <v>38</v>
      </c>
      <c r="BQ5" s="37" t="s">
        <v>39</v>
      </c>
      <c r="BR5" s="37"/>
      <c r="BS5" s="37"/>
      <c r="BT5" s="37"/>
      <c r="BU5" s="37"/>
      <c r="BV5" s="37"/>
      <c r="BW5" s="37"/>
      <c r="BX5" s="37"/>
      <c r="BY5" s="3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</row>
    <row r="6" spans="1:100" s="28" customFormat="1" ht="14.25" customHeight="1">
      <c r="A6" s="100" t="s">
        <v>40</v>
      </c>
      <c r="B6" s="55"/>
      <c r="C6" s="55"/>
      <c r="D6" s="55"/>
      <c r="E6" s="55"/>
      <c r="F6" s="54"/>
      <c r="G6" s="152">
        <v>0</v>
      </c>
      <c r="H6" s="40"/>
      <c r="I6" s="152"/>
      <c r="J6" s="40"/>
      <c r="K6" s="152"/>
      <c r="L6" s="40"/>
      <c r="M6" s="152"/>
      <c r="N6" s="40"/>
      <c r="O6" s="152"/>
      <c r="P6" s="40"/>
      <c r="Q6" s="74"/>
      <c r="R6" s="40"/>
      <c r="S6" s="152"/>
      <c r="T6" s="40"/>
      <c r="U6" s="152"/>
      <c r="V6" s="40"/>
      <c r="W6" s="40"/>
      <c r="X6" s="40"/>
      <c r="Y6" s="46"/>
      <c r="Z6" s="69"/>
      <c r="AA6" s="152"/>
      <c r="AB6" s="41"/>
      <c r="AC6" s="152"/>
      <c r="AD6" s="41"/>
      <c r="AE6" s="152"/>
      <c r="AF6" s="41"/>
      <c r="AG6" s="104"/>
      <c r="AH6" s="104"/>
      <c r="AI6" s="152"/>
      <c r="AJ6" s="41"/>
      <c r="AK6" s="152"/>
      <c r="AL6" s="41"/>
      <c r="AM6" s="61"/>
      <c r="AN6" s="104">
        <f>$AQ$32</f>
        <v>0.8</v>
      </c>
      <c r="AO6" s="44"/>
      <c r="AP6" s="44"/>
      <c r="AQ6" s="45"/>
      <c r="AR6" s="65"/>
      <c r="AS6" s="65"/>
      <c r="AT6" s="44"/>
      <c r="AU6" s="44"/>
      <c r="AV6" s="21"/>
      <c r="AW6" s="64"/>
      <c r="AX6" s="64"/>
      <c r="AY6" s="44"/>
      <c r="AZ6" s="44"/>
      <c r="BA6" s="45"/>
      <c r="BB6" s="65"/>
      <c r="BC6" s="46"/>
      <c r="BD6" s="44"/>
      <c r="BE6" s="44"/>
      <c r="BF6" s="45"/>
      <c r="BG6" s="65"/>
      <c r="BH6" s="46"/>
      <c r="BI6" s="44"/>
      <c r="BJ6" s="45"/>
      <c r="BK6" s="147">
        <f t="shared" ref="BK5:BK27" si="0">SUM(G6:N6,AA6:AF6,AM6:AW6)</f>
        <v>0.8</v>
      </c>
      <c r="BL6" s="148">
        <f t="shared" ref="BL5:BL27" si="1">BK6/$BK$4</f>
        <v>1.9230769230769232E-2</v>
      </c>
      <c r="BM6" s="7">
        <f>SUM(G6:BJ6)</f>
        <v>0.8</v>
      </c>
      <c r="BN6" s="89">
        <f>BM6/$BM$4</f>
        <v>8.0000000000000019E-3</v>
      </c>
      <c r="BO6" s="37"/>
      <c r="BP6" s="96" t="s">
        <v>41</v>
      </c>
      <c r="BQ6" s="37" t="s">
        <v>42</v>
      </c>
      <c r="BR6" s="37"/>
      <c r="BS6" s="37"/>
      <c r="BT6" s="37"/>
      <c r="BU6" s="37"/>
      <c r="BV6" s="37"/>
      <c r="BW6" s="37"/>
      <c r="BX6" s="37"/>
      <c r="BY6" s="37"/>
    </row>
    <row r="7" spans="1:100" s="28" customFormat="1" ht="14.25" customHeight="1">
      <c r="A7" s="101" t="s">
        <v>43</v>
      </c>
      <c r="B7" s="57"/>
      <c r="C7" s="57"/>
      <c r="D7" s="57"/>
      <c r="E7" s="57"/>
      <c r="F7" s="57"/>
      <c r="G7" s="152">
        <v>0</v>
      </c>
      <c r="H7" s="40"/>
      <c r="I7" s="152"/>
      <c r="J7" s="40"/>
      <c r="K7" s="152"/>
      <c r="L7" s="40"/>
      <c r="M7" s="152"/>
      <c r="N7" s="40"/>
      <c r="O7" s="152"/>
      <c r="P7" s="40"/>
      <c r="Q7" s="152"/>
      <c r="R7" s="40"/>
      <c r="S7" s="152"/>
      <c r="T7" s="40"/>
      <c r="U7" s="152"/>
      <c r="V7" s="40"/>
      <c r="W7" s="40"/>
      <c r="X7" s="40"/>
      <c r="Y7" s="46"/>
      <c r="Z7" s="69"/>
      <c r="AA7" s="74">
        <v>0.8</v>
      </c>
      <c r="AB7" s="41"/>
      <c r="AC7" s="152"/>
      <c r="AD7" s="41"/>
      <c r="AE7" s="152"/>
      <c r="AF7" s="41"/>
      <c r="AG7" s="104"/>
      <c r="AH7" s="104"/>
      <c r="AI7" s="152"/>
      <c r="AJ7" s="41"/>
      <c r="AK7" s="152"/>
      <c r="AL7" s="41"/>
      <c r="AM7" s="104">
        <f>$AQ$32</f>
        <v>0.8</v>
      </c>
      <c r="AN7" s="61"/>
      <c r="AO7" s="44"/>
      <c r="AP7" s="44"/>
      <c r="AQ7" s="45"/>
      <c r="AR7" s="104">
        <f>$AQ$32</f>
        <v>0.8</v>
      </c>
      <c r="AS7" s="65"/>
      <c r="AT7" s="44"/>
      <c r="AU7" s="44"/>
      <c r="AV7" s="21"/>
      <c r="AW7" s="64"/>
      <c r="AX7" s="64"/>
      <c r="AY7" s="44"/>
      <c r="AZ7" s="44"/>
      <c r="BA7" s="45"/>
      <c r="BB7" s="65"/>
      <c r="BC7" s="46"/>
      <c r="BD7" s="44"/>
      <c r="BE7" s="44"/>
      <c r="BF7" s="45"/>
      <c r="BG7" s="65"/>
      <c r="BH7" s="46"/>
      <c r="BI7" s="44"/>
      <c r="BJ7" s="45"/>
      <c r="BK7" s="147">
        <f t="shared" si="0"/>
        <v>2.4000000000000004</v>
      </c>
      <c r="BL7" s="148">
        <f t="shared" si="1"/>
        <v>5.7692307692307696E-2</v>
      </c>
      <c r="BM7" s="7">
        <f>SUM(G7:BJ7)</f>
        <v>2.4000000000000004</v>
      </c>
      <c r="BN7" s="89">
        <f>BM7/$BM$4</f>
        <v>2.4000000000000011E-2</v>
      </c>
      <c r="BO7" s="37"/>
      <c r="BP7" s="96" t="s">
        <v>44</v>
      </c>
      <c r="BQ7" s="37" t="s">
        <v>45</v>
      </c>
      <c r="BR7" s="37"/>
      <c r="BS7" s="37"/>
      <c r="BT7" s="37"/>
      <c r="BU7" s="37"/>
      <c r="BV7" s="37"/>
      <c r="BW7" s="37"/>
      <c r="BX7" s="37"/>
      <c r="BY7" s="37"/>
    </row>
    <row r="8" spans="1:100" s="26" customFormat="1" ht="14.25" customHeight="1">
      <c r="A8" s="101" t="s">
        <v>46</v>
      </c>
      <c r="B8" s="25"/>
      <c r="C8" s="25"/>
      <c r="D8" s="25"/>
      <c r="E8" s="25"/>
      <c r="F8" s="25"/>
      <c r="G8" s="152">
        <v>0</v>
      </c>
      <c r="H8" s="40"/>
      <c r="I8" s="152"/>
      <c r="J8" s="40"/>
      <c r="K8" s="152"/>
      <c r="L8" s="40"/>
      <c r="M8" s="152"/>
      <c r="N8" s="40"/>
      <c r="O8" s="152"/>
      <c r="P8" s="40"/>
      <c r="Q8" s="152"/>
      <c r="R8" s="40"/>
      <c r="S8" s="152"/>
      <c r="T8" s="40"/>
      <c r="U8" s="152"/>
      <c r="V8" s="40"/>
      <c r="W8" s="40"/>
      <c r="X8" s="40"/>
      <c r="Y8" s="46"/>
      <c r="Z8" s="69"/>
      <c r="AA8" s="152"/>
      <c r="AB8" s="41"/>
      <c r="AC8" s="152"/>
      <c r="AD8" s="41"/>
      <c r="AE8" s="152"/>
      <c r="AF8" s="41"/>
      <c r="AG8" s="104"/>
      <c r="AH8" s="104"/>
      <c r="AI8" s="152"/>
      <c r="AJ8" s="41"/>
      <c r="AK8" s="152"/>
      <c r="AL8" s="41"/>
      <c r="AM8" s="104">
        <f>$AQ$32</f>
        <v>0.8</v>
      </c>
      <c r="AN8" s="61"/>
      <c r="AO8" s="44"/>
      <c r="AP8" s="44"/>
      <c r="AQ8" s="45"/>
      <c r="AR8" s="65"/>
      <c r="AS8" s="65"/>
      <c r="AT8" s="44"/>
      <c r="AU8" s="44"/>
      <c r="AV8" s="21"/>
      <c r="AW8" s="64"/>
      <c r="AX8" s="64"/>
      <c r="AY8" s="44"/>
      <c r="AZ8" s="44"/>
      <c r="BA8" s="45"/>
      <c r="BB8" s="65"/>
      <c r="BC8" s="46"/>
      <c r="BD8" s="44"/>
      <c r="BE8" s="44"/>
      <c r="BF8" s="45"/>
      <c r="BG8" s="65"/>
      <c r="BH8" s="46"/>
      <c r="BI8" s="44"/>
      <c r="BJ8" s="45"/>
      <c r="BK8" s="147">
        <f t="shared" si="0"/>
        <v>0.8</v>
      </c>
      <c r="BL8" s="148">
        <f t="shared" si="1"/>
        <v>1.9230769230769232E-2</v>
      </c>
      <c r="BM8" s="7">
        <f>SUM(G8:BJ8)</f>
        <v>0.8</v>
      </c>
      <c r="BN8" s="89">
        <f>BM8/$BM$4</f>
        <v>8.0000000000000019E-3</v>
      </c>
      <c r="BO8" s="37"/>
      <c r="BP8" s="96" t="s">
        <v>47</v>
      </c>
      <c r="BQ8" s="37" t="s">
        <v>48</v>
      </c>
      <c r="BR8" s="37"/>
      <c r="BS8" s="37"/>
      <c r="BT8" s="37"/>
      <c r="BU8" s="37"/>
      <c r="BV8" s="37"/>
      <c r="BW8" s="37"/>
      <c r="BX8" s="37"/>
      <c r="BY8" s="3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</row>
    <row r="9" spans="1:100" s="27" customFormat="1" ht="14.25" customHeight="1">
      <c r="A9" s="100" t="s">
        <v>49</v>
      </c>
      <c r="B9" s="24"/>
      <c r="C9" s="24"/>
      <c r="D9" s="24"/>
      <c r="E9" s="24"/>
      <c r="F9" s="24"/>
      <c r="G9" s="102">
        <v>0.8</v>
      </c>
      <c r="H9" s="23"/>
      <c r="I9" s="102">
        <v>0.8</v>
      </c>
      <c r="J9" s="23"/>
      <c r="K9" s="102"/>
      <c r="L9" s="23"/>
      <c r="M9" s="102">
        <v>0.8</v>
      </c>
      <c r="N9" s="23"/>
      <c r="O9" s="152"/>
      <c r="P9" s="40"/>
      <c r="Q9" s="152"/>
      <c r="R9" s="40"/>
      <c r="S9" s="152"/>
      <c r="T9" s="40"/>
      <c r="U9" s="18"/>
      <c r="V9" s="23"/>
      <c r="W9" s="23"/>
      <c r="X9" s="23"/>
      <c r="Y9" s="20"/>
      <c r="Z9" s="69"/>
      <c r="AA9" s="74">
        <v>0.8</v>
      </c>
      <c r="AB9" s="41"/>
      <c r="AC9" s="152"/>
      <c r="AD9" s="41"/>
      <c r="AE9" s="152"/>
      <c r="AF9" s="41"/>
      <c r="AG9" s="104"/>
      <c r="AH9" s="104"/>
      <c r="AI9" s="152"/>
      <c r="AJ9" s="41"/>
      <c r="AK9" s="152"/>
      <c r="AL9" s="41"/>
      <c r="AM9" s="104">
        <f>$AQ$32</f>
        <v>0.8</v>
      </c>
      <c r="AN9" s="60"/>
      <c r="AO9" s="44"/>
      <c r="AP9" s="19"/>
      <c r="AQ9" s="45"/>
      <c r="AR9" s="104">
        <f>$AQ$32</f>
        <v>0.8</v>
      </c>
      <c r="AS9" s="65"/>
      <c r="AT9" s="44"/>
      <c r="AU9" s="44"/>
      <c r="AV9" s="21"/>
      <c r="AW9" s="64"/>
      <c r="AX9" s="64"/>
      <c r="AY9" s="44"/>
      <c r="AZ9" s="44"/>
      <c r="BA9" s="45"/>
      <c r="BB9" s="64"/>
      <c r="BC9" s="20"/>
      <c r="BD9" s="44"/>
      <c r="BE9" s="44"/>
      <c r="BF9" s="21"/>
      <c r="BG9" s="64"/>
      <c r="BH9" s="20"/>
      <c r="BI9" s="19"/>
      <c r="BJ9" s="21"/>
      <c r="BK9" s="147">
        <f t="shared" si="0"/>
        <v>4.8</v>
      </c>
      <c r="BL9" s="148">
        <f t="shared" si="1"/>
        <v>0.11538461538461538</v>
      </c>
      <c r="BM9" s="7">
        <f>SUM(G9:BJ9)</f>
        <v>4.8</v>
      </c>
      <c r="BN9" s="89">
        <f>BM9/$BM$4</f>
        <v>4.8000000000000015E-2</v>
      </c>
      <c r="BO9" s="37"/>
      <c r="BP9" s="96" t="s">
        <v>50</v>
      </c>
      <c r="BQ9" s="37" t="s">
        <v>51</v>
      </c>
      <c r="BR9" s="37"/>
      <c r="BS9" s="37"/>
      <c r="BT9" s="37"/>
      <c r="BU9" s="37"/>
      <c r="BV9" s="37"/>
      <c r="BW9" s="37"/>
      <c r="BX9" s="37"/>
      <c r="BY9" s="37"/>
    </row>
    <row r="10" spans="1:100" s="27" customFormat="1" ht="14.25" customHeight="1">
      <c r="A10" s="100" t="s">
        <v>52</v>
      </c>
      <c r="B10" s="24"/>
      <c r="C10" s="24"/>
      <c r="D10" s="24"/>
      <c r="E10" s="24"/>
      <c r="F10" s="24"/>
      <c r="G10" s="18">
        <v>0</v>
      </c>
      <c r="H10" s="23"/>
      <c r="I10" s="102">
        <v>0.8</v>
      </c>
      <c r="J10" s="23"/>
      <c r="K10" s="102">
        <v>0.8</v>
      </c>
      <c r="L10" s="23"/>
      <c r="M10" s="102">
        <v>0.8</v>
      </c>
      <c r="N10" s="23"/>
      <c r="O10" s="102">
        <v>0.8</v>
      </c>
      <c r="P10" s="40"/>
      <c r="Q10" s="152"/>
      <c r="R10" s="40"/>
      <c r="S10" s="152"/>
      <c r="T10" s="40"/>
      <c r="U10" s="18"/>
      <c r="V10" s="23"/>
      <c r="W10" s="23"/>
      <c r="X10" s="23"/>
      <c r="Y10" s="20"/>
      <c r="Z10" s="69"/>
      <c r="AA10" s="152"/>
      <c r="AB10" s="41"/>
      <c r="AC10" s="152"/>
      <c r="AD10" s="41"/>
      <c r="AE10" s="152"/>
      <c r="AF10" s="41"/>
      <c r="AG10" s="104"/>
      <c r="AH10" s="104"/>
      <c r="AI10" s="152"/>
      <c r="AJ10" s="41"/>
      <c r="AK10" s="152"/>
      <c r="AL10" s="41"/>
      <c r="AM10" s="60"/>
      <c r="AN10" s="60"/>
      <c r="AO10" s="44"/>
      <c r="AP10" s="19"/>
      <c r="AQ10" s="21"/>
      <c r="AR10" s="65"/>
      <c r="AS10" s="65"/>
      <c r="AT10" s="44"/>
      <c r="AU10" s="44"/>
      <c r="AV10" s="21"/>
      <c r="AW10" s="64">
        <v>0.8</v>
      </c>
      <c r="AX10" s="64"/>
      <c r="AY10" s="44"/>
      <c r="AZ10" s="44"/>
      <c r="BA10" s="21"/>
      <c r="BB10" s="64"/>
      <c r="BC10" s="20"/>
      <c r="BD10" s="44"/>
      <c r="BE10" s="44"/>
      <c r="BF10" s="21"/>
      <c r="BG10" s="64"/>
      <c r="BH10" s="20"/>
      <c r="BI10" s="19"/>
      <c r="BJ10" s="21"/>
      <c r="BK10" s="147">
        <f t="shared" si="0"/>
        <v>3.2</v>
      </c>
      <c r="BL10" s="148">
        <f t="shared" si="1"/>
        <v>7.6923076923076927E-2</v>
      </c>
      <c r="BM10" s="7">
        <f>SUM(G10:BJ10)</f>
        <v>4</v>
      </c>
      <c r="BN10" s="89">
        <f>BM10/$BM$4</f>
        <v>4.0000000000000015E-2</v>
      </c>
      <c r="BO10" s="37"/>
      <c r="BP10" s="96" t="s">
        <v>53</v>
      </c>
      <c r="BQ10" s="37" t="s">
        <v>54</v>
      </c>
      <c r="BR10" s="37"/>
      <c r="BS10" s="37"/>
      <c r="BT10" s="37"/>
      <c r="BU10" s="37"/>
      <c r="BV10" s="37"/>
      <c r="BW10" s="37"/>
      <c r="BX10" s="37"/>
      <c r="BY10" s="37"/>
    </row>
    <row r="11" spans="1:100" s="27" customFormat="1" ht="14.25" customHeight="1">
      <c r="A11" s="100" t="s">
        <v>55</v>
      </c>
      <c r="B11" s="24"/>
      <c r="C11" s="24"/>
      <c r="D11" s="24"/>
      <c r="E11" s="24"/>
      <c r="F11" s="24"/>
      <c r="G11" s="18">
        <v>0</v>
      </c>
      <c r="H11" s="23"/>
      <c r="I11" s="152"/>
      <c r="J11" s="23"/>
      <c r="K11" s="152"/>
      <c r="L11" s="23"/>
      <c r="M11" s="152"/>
      <c r="N11" s="23"/>
      <c r="O11" s="152"/>
      <c r="P11" s="40"/>
      <c r="Q11" s="152"/>
      <c r="R11" s="40"/>
      <c r="S11" s="152"/>
      <c r="T11" s="40"/>
      <c r="U11" s="18"/>
      <c r="V11" s="23"/>
      <c r="W11" s="23"/>
      <c r="X11" s="23"/>
      <c r="Y11" s="20"/>
      <c r="Z11" s="69"/>
      <c r="AA11" s="152"/>
      <c r="AB11" s="41"/>
      <c r="AC11" s="152"/>
      <c r="AD11" s="41"/>
      <c r="AE11" s="152"/>
      <c r="AF11" s="41"/>
      <c r="AG11" s="104"/>
      <c r="AH11" s="104"/>
      <c r="AI11" s="152"/>
      <c r="AJ11" s="41"/>
      <c r="AK11" s="152"/>
      <c r="AL11" s="41"/>
      <c r="AM11" s="74"/>
      <c r="AN11" s="61"/>
      <c r="AO11" s="44"/>
      <c r="AP11" s="19"/>
      <c r="AQ11" s="21"/>
      <c r="AR11" s="65"/>
      <c r="AS11" s="65"/>
      <c r="AT11" s="44"/>
      <c r="AU11" s="44"/>
      <c r="AV11" s="21"/>
      <c r="AW11" s="64"/>
      <c r="AX11" s="64"/>
      <c r="AY11" s="44"/>
      <c r="AZ11" s="44"/>
      <c r="BA11" s="21"/>
      <c r="BB11" s="64"/>
      <c r="BC11" s="20"/>
      <c r="BD11" s="44"/>
      <c r="BE11" s="44"/>
      <c r="BF11" s="21"/>
      <c r="BG11" s="64"/>
      <c r="BH11" s="20"/>
      <c r="BI11" s="19"/>
      <c r="BJ11" s="21"/>
      <c r="BK11" s="147">
        <f t="shared" si="0"/>
        <v>0</v>
      </c>
      <c r="BL11" s="148">
        <f t="shared" si="1"/>
        <v>0</v>
      </c>
      <c r="BM11" s="112">
        <f>SUM(G11:BJ11)</f>
        <v>0</v>
      </c>
      <c r="BN11" s="89">
        <f>BM11/$BM$4</f>
        <v>0</v>
      </c>
      <c r="BO11" s="37"/>
      <c r="BP11" s="96" t="s">
        <v>56</v>
      </c>
      <c r="BQ11" s="37" t="s">
        <v>57</v>
      </c>
      <c r="BR11" s="37"/>
      <c r="BS11" s="37"/>
      <c r="BT11" s="37"/>
      <c r="BU11" s="37"/>
      <c r="BV11" s="37"/>
      <c r="BW11" s="37"/>
      <c r="BX11" s="37"/>
      <c r="BY11" s="37"/>
    </row>
    <row r="12" spans="1:100" s="27" customFormat="1" ht="14.25" customHeight="1">
      <c r="A12" s="101" t="s">
        <v>58</v>
      </c>
      <c r="B12" s="24"/>
      <c r="C12" s="24"/>
      <c r="D12" s="24"/>
      <c r="E12" s="24"/>
      <c r="F12" s="24"/>
      <c r="G12" s="102">
        <v>0.8</v>
      </c>
      <c r="H12" s="23"/>
      <c r="I12" s="145">
        <v>0.8</v>
      </c>
      <c r="J12" s="23"/>
      <c r="K12" s="18"/>
      <c r="L12" s="23"/>
      <c r="M12" s="152"/>
      <c r="N12" s="23"/>
      <c r="O12" s="152"/>
      <c r="P12" s="40"/>
      <c r="Q12" s="152"/>
      <c r="R12" s="40"/>
      <c r="S12" s="152"/>
      <c r="T12" s="40"/>
      <c r="U12" s="18"/>
      <c r="V12" s="23"/>
      <c r="W12" s="23"/>
      <c r="X12" s="23"/>
      <c r="Y12" s="20"/>
      <c r="Z12" s="69"/>
      <c r="AA12" s="74"/>
      <c r="AB12" s="41"/>
      <c r="AC12" s="152"/>
      <c r="AD12" s="41"/>
      <c r="AE12" s="152"/>
      <c r="AF12" s="41"/>
      <c r="AG12" s="104"/>
      <c r="AH12" s="104"/>
      <c r="AI12" s="152"/>
      <c r="AJ12" s="41"/>
      <c r="AK12" s="152"/>
      <c r="AL12" s="41"/>
      <c r="AM12" s="60"/>
      <c r="AN12" s="60"/>
      <c r="AO12" s="44"/>
      <c r="AP12" s="19"/>
      <c r="AQ12" s="21"/>
      <c r="AR12" s="64"/>
      <c r="AS12" s="64"/>
      <c r="AT12" s="44"/>
      <c r="AU12" s="44"/>
      <c r="AV12" s="21"/>
      <c r="AW12" s="64"/>
      <c r="AX12" s="64"/>
      <c r="AY12" s="44"/>
      <c r="AZ12" s="44"/>
      <c r="BA12" s="21"/>
      <c r="BB12" s="64"/>
      <c r="BC12" s="20"/>
      <c r="BD12" s="44"/>
      <c r="BE12" s="44"/>
      <c r="BF12" s="21"/>
      <c r="BG12" s="64"/>
      <c r="BH12" s="20"/>
      <c r="BI12" s="19"/>
      <c r="BJ12" s="21"/>
      <c r="BK12" s="147">
        <f t="shared" si="0"/>
        <v>1.6</v>
      </c>
      <c r="BL12" s="148">
        <f t="shared" si="1"/>
        <v>3.8461538461538464E-2</v>
      </c>
      <c r="BM12" s="7">
        <f>SUM(G12:BJ12)</f>
        <v>1.6</v>
      </c>
      <c r="BN12" s="89">
        <f>BM12/$BM$4</f>
        <v>1.6000000000000004E-2</v>
      </c>
      <c r="BO12" s="37"/>
      <c r="BP12" s="96"/>
      <c r="BQ12" s="37" t="s">
        <v>59</v>
      </c>
      <c r="BR12" s="37"/>
      <c r="BS12" s="37"/>
      <c r="BT12" s="37"/>
      <c r="BU12" s="37"/>
      <c r="BV12" s="37"/>
      <c r="BW12" s="37"/>
      <c r="BX12" s="37"/>
      <c r="BY12" s="37"/>
    </row>
    <row r="13" spans="1:100" s="27" customFormat="1" ht="14.25" customHeight="1">
      <c r="A13" s="100" t="s">
        <v>60</v>
      </c>
      <c r="B13" s="24"/>
      <c r="C13" s="24"/>
      <c r="D13" s="24"/>
      <c r="E13" s="24"/>
      <c r="F13" s="24"/>
      <c r="G13" s="18">
        <v>0</v>
      </c>
      <c r="H13" s="23"/>
      <c r="I13" s="145">
        <v>0.8</v>
      </c>
      <c r="J13" s="23"/>
      <c r="K13" s="102">
        <v>0.8</v>
      </c>
      <c r="L13" s="23"/>
      <c r="M13" s="102">
        <v>0.8</v>
      </c>
      <c r="N13" s="23"/>
      <c r="O13" s="102">
        <v>0.8</v>
      </c>
      <c r="P13" s="40"/>
      <c r="Q13" s="152"/>
      <c r="R13" s="40"/>
      <c r="S13" s="152"/>
      <c r="T13" s="40"/>
      <c r="U13" s="18"/>
      <c r="V13" s="23"/>
      <c r="W13" s="23"/>
      <c r="X13" s="23"/>
      <c r="Y13" s="20"/>
      <c r="Z13" s="69"/>
      <c r="AA13" s="74">
        <v>0.8</v>
      </c>
      <c r="AB13" s="41"/>
      <c r="AC13" s="74">
        <v>0.8</v>
      </c>
      <c r="AD13" s="41">
        <v>2</v>
      </c>
      <c r="AE13" s="152"/>
      <c r="AF13" s="41"/>
      <c r="AG13" s="104"/>
      <c r="AH13" s="104"/>
      <c r="AI13" s="152"/>
      <c r="AJ13" s="41"/>
      <c r="AK13" s="152"/>
      <c r="AL13" s="41"/>
      <c r="AM13" s="60"/>
      <c r="AN13" s="60"/>
      <c r="AO13" s="44"/>
      <c r="AP13" s="19"/>
      <c r="AQ13" s="21"/>
      <c r="AR13" s="64"/>
      <c r="AS13" s="64"/>
      <c r="AT13" s="44"/>
      <c r="AU13" s="44"/>
      <c r="AV13" s="21"/>
      <c r="AW13" s="64"/>
      <c r="AX13" s="64"/>
      <c r="AY13" s="44"/>
      <c r="AZ13" s="44"/>
      <c r="BA13" s="21"/>
      <c r="BB13" s="64"/>
      <c r="BC13" s="20"/>
      <c r="BD13" s="44"/>
      <c r="BE13" s="44"/>
      <c r="BF13" s="21"/>
      <c r="BG13" s="64"/>
      <c r="BH13" s="20"/>
      <c r="BI13" s="19"/>
      <c r="BJ13" s="21"/>
      <c r="BK13" s="147">
        <f t="shared" si="0"/>
        <v>6</v>
      </c>
      <c r="BL13" s="148">
        <f t="shared" si="1"/>
        <v>0.14423076923076922</v>
      </c>
      <c r="BM13" s="7">
        <f>SUM(G13:BJ13)</f>
        <v>6.8</v>
      </c>
      <c r="BN13" s="89">
        <f>BM13/$BM$4</f>
        <v>6.8000000000000019E-2</v>
      </c>
      <c r="BO13" s="37"/>
      <c r="BP13" s="37"/>
      <c r="BQ13" s="37" t="s">
        <v>61</v>
      </c>
      <c r="BR13" s="37"/>
      <c r="BS13" s="37"/>
      <c r="BT13" s="37"/>
      <c r="BU13" s="37"/>
      <c r="BV13" s="37"/>
      <c r="BW13" s="37"/>
      <c r="BX13" s="37"/>
      <c r="BY13" s="37"/>
    </row>
    <row r="14" spans="1:100" s="26" customFormat="1" ht="14.25" customHeight="1">
      <c r="A14" s="101" t="s">
        <v>62</v>
      </c>
      <c r="B14" s="24"/>
      <c r="C14" s="24"/>
      <c r="D14" s="24"/>
      <c r="E14" s="24"/>
      <c r="F14" s="24"/>
      <c r="G14" s="18">
        <v>0</v>
      </c>
      <c r="H14" s="23"/>
      <c r="I14" s="18"/>
      <c r="J14" s="23"/>
      <c r="K14" s="102">
        <v>0.8</v>
      </c>
      <c r="L14" s="23"/>
      <c r="M14" s="152"/>
      <c r="N14" s="23"/>
      <c r="O14" s="152"/>
      <c r="P14" s="40"/>
      <c r="Q14" s="152"/>
      <c r="R14" s="40"/>
      <c r="S14" s="152"/>
      <c r="T14" s="40"/>
      <c r="U14" s="18"/>
      <c r="V14" s="23"/>
      <c r="W14" s="23"/>
      <c r="X14" s="23"/>
      <c r="Y14" s="20"/>
      <c r="Z14" s="69"/>
      <c r="AA14" s="74">
        <v>0.8</v>
      </c>
      <c r="AB14" s="41"/>
      <c r="AC14" s="74">
        <v>0.8</v>
      </c>
      <c r="AD14" s="41">
        <v>2</v>
      </c>
      <c r="AE14" s="74">
        <v>0.8</v>
      </c>
      <c r="AF14" s="41"/>
      <c r="AG14" s="104"/>
      <c r="AH14" s="104"/>
      <c r="AI14" s="152"/>
      <c r="AJ14" s="41"/>
      <c r="AK14" s="152"/>
      <c r="AL14" s="41"/>
      <c r="AM14" s="60"/>
      <c r="AN14" s="60"/>
      <c r="AO14" s="44"/>
      <c r="AP14" s="19"/>
      <c r="AQ14" s="21"/>
      <c r="AR14" s="64"/>
      <c r="AS14" s="64"/>
      <c r="AT14" s="44"/>
      <c r="AU14" s="44"/>
      <c r="AV14" s="21"/>
      <c r="AW14" s="64"/>
      <c r="AX14" s="64"/>
      <c r="AY14" s="44"/>
      <c r="AZ14" s="44"/>
      <c r="BA14" s="21"/>
      <c r="BB14" s="64"/>
      <c r="BC14" s="20"/>
      <c r="BD14" s="44"/>
      <c r="BE14" s="44"/>
      <c r="BF14" s="21"/>
      <c r="BG14" s="64"/>
      <c r="BH14" s="20"/>
      <c r="BI14" s="19"/>
      <c r="BJ14" s="21"/>
      <c r="BK14" s="147">
        <f t="shared" si="0"/>
        <v>5.2</v>
      </c>
      <c r="BL14" s="148">
        <f t="shared" si="1"/>
        <v>0.125</v>
      </c>
      <c r="BM14" s="7">
        <f>SUM(G14:BJ14)</f>
        <v>5.2</v>
      </c>
      <c r="BN14" s="89">
        <f>BM14/$BM$4</f>
        <v>5.2000000000000018E-2</v>
      </c>
      <c r="BO14" s="37"/>
      <c r="BP14" s="37"/>
      <c r="BQ14" s="37" t="s">
        <v>63</v>
      </c>
      <c r="BR14" s="37"/>
      <c r="BS14" s="37"/>
      <c r="BT14" s="37"/>
      <c r="BU14" s="37"/>
      <c r="BV14" s="37"/>
      <c r="BW14" s="37"/>
      <c r="BX14" s="37"/>
      <c r="BY14" s="3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</row>
    <row r="15" spans="1:100" s="27" customFormat="1" ht="14.25" customHeight="1">
      <c r="A15" s="100" t="s">
        <v>64</v>
      </c>
      <c r="B15" s="56"/>
      <c r="C15" s="56"/>
      <c r="D15" s="56"/>
      <c r="E15" s="56"/>
      <c r="F15" s="56"/>
      <c r="G15" s="102">
        <v>0.8</v>
      </c>
      <c r="H15" s="40"/>
      <c r="I15" s="102">
        <v>0.8</v>
      </c>
      <c r="J15" s="40"/>
      <c r="K15" s="152"/>
      <c r="L15" s="40"/>
      <c r="M15" s="152"/>
      <c r="N15" s="40"/>
      <c r="O15" s="152"/>
      <c r="P15" s="40"/>
      <c r="Q15" s="152"/>
      <c r="R15" s="40"/>
      <c r="S15" s="152"/>
      <c r="T15" s="40"/>
      <c r="U15" s="152"/>
      <c r="V15" s="40"/>
      <c r="W15" s="40"/>
      <c r="X15" s="40"/>
      <c r="Y15" s="46"/>
      <c r="Z15" s="69"/>
      <c r="AA15" s="74">
        <v>0.8</v>
      </c>
      <c r="AB15" s="41"/>
      <c r="AC15" s="152"/>
      <c r="AD15" s="41"/>
      <c r="AE15" s="152"/>
      <c r="AF15" s="41"/>
      <c r="AG15" s="104"/>
      <c r="AH15" s="104"/>
      <c r="AI15" s="152"/>
      <c r="AJ15" s="41"/>
      <c r="AK15" s="152"/>
      <c r="AL15" s="41"/>
      <c r="AM15" s="104">
        <f>$AQ$32</f>
        <v>0.8</v>
      </c>
      <c r="AN15" s="104">
        <f>$AQ$32</f>
        <v>0.8</v>
      </c>
      <c r="AO15" s="44"/>
      <c r="AP15" s="44"/>
      <c r="AQ15" s="45"/>
      <c r="AR15" s="65"/>
      <c r="AS15" s="104">
        <f>$AQ$32</f>
        <v>0.8</v>
      </c>
      <c r="AT15" s="44"/>
      <c r="AU15" s="44"/>
      <c r="AV15" s="45"/>
      <c r="AW15" s="64"/>
      <c r="AX15" s="64"/>
      <c r="AY15" s="44"/>
      <c r="AZ15" s="44"/>
      <c r="BA15" s="45"/>
      <c r="BB15" s="65"/>
      <c r="BC15" s="46"/>
      <c r="BD15" s="44"/>
      <c r="BE15" s="44"/>
      <c r="BF15" s="45"/>
      <c r="BG15" s="65"/>
      <c r="BH15" s="46"/>
      <c r="BI15" s="44"/>
      <c r="BJ15" s="45"/>
      <c r="BK15" s="147">
        <f t="shared" si="0"/>
        <v>4.8</v>
      </c>
      <c r="BL15" s="148">
        <f t="shared" si="1"/>
        <v>0.11538461538461538</v>
      </c>
      <c r="BM15" s="7">
        <f>SUM(G15:BJ15)</f>
        <v>4.8</v>
      </c>
      <c r="BN15" s="89">
        <f>BM15/$BM$4</f>
        <v>4.8000000000000015E-2</v>
      </c>
      <c r="BO15" s="37"/>
      <c r="BP15" s="37"/>
      <c r="BQ15" s="37" t="s">
        <v>65</v>
      </c>
      <c r="BR15" s="37"/>
      <c r="BS15" s="37"/>
      <c r="BT15" s="37"/>
      <c r="BU15" s="37"/>
      <c r="BV15" s="37"/>
      <c r="BW15" s="37"/>
      <c r="BX15" s="37"/>
      <c r="BY15" s="37"/>
    </row>
    <row r="16" spans="1:100" s="28" customFormat="1" ht="14.25" customHeight="1">
      <c r="A16" s="100" t="s">
        <v>66</v>
      </c>
      <c r="B16" s="24"/>
      <c r="C16" s="24"/>
      <c r="D16" s="24"/>
      <c r="E16" s="24"/>
      <c r="F16" s="24"/>
      <c r="G16" s="102">
        <v>0.8</v>
      </c>
      <c r="H16" s="23"/>
      <c r="I16" s="102">
        <v>0.8</v>
      </c>
      <c r="J16" s="23"/>
      <c r="K16" s="152"/>
      <c r="L16" s="23"/>
      <c r="M16" s="152"/>
      <c r="N16" s="23"/>
      <c r="O16" s="152"/>
      <c r="P16" s="40"/>
      <c r="Q16" s="152"/>
      <c r="R16" s="40"/>
      <c r="S16" s="152"/>
      <c r="T16" s="40"/>
      <c r="U16" s="18"/>
      <c r="V16" s="23"/>
      <c r="W16" s="23"/>
      <c r="X16" s="23"/>
      <c r="Y16" s="20"/>
      <c r="Z16" s="69"/>
      <c r="AA16" s="74">
        <v>0.8</v>
      </c>
      <c r="AB16" s="41"/>
      <c r="AC16" s="152"/>
      <c r="AD16" s="41"/>
      <c r="AE16" s="152"/>
      <c r="AF16" s="41"/>
      <c r="AG16" s="104"/>
      <c r="AH16" s="104"/>
      <c r="AI16" s="152"/>
      <c r="AJ16" s="41"/>
      <c r="AK16" s="152"/>
      <c r="AL16" s="41"/>
      <c r="AM16" s="60"/>
      <c r="AN16" s="60"/>
      <c r="AO16" s="44"/>
      <c r="AP16" s="19"/>
      <c r="AQ16" s="21"/>
      <c r="AR16" s="64"/>
      <c r="AS16" s="64"/>
      <c r="AT16" s="44"/>
      <c r="AU16" s="44"/>
      <c r="AV16" s="21"/>
      <c r="AW16" s="64"/>
      <c r="AX16" s="64"/>
      <c r="AY16" s="44"/>
      <c r="AZ16" s="44"/>
      <c r="BA16" s="21"/>
      <c r="BB16" s="64"/>
      <c r="BC16" s="20"/>
      <c r="BD16" s="44"/>
      <c r="BE16" s="44"/>
      <c r="BF16" s="21"/>
      <c r="BG16" s="64"/>
      <c r="BH16" s="20"/>
      <c r="BI16" s="19"/>
      <c r="BJ16" s="21"/>
      <c r="BK16" s="147">
        <f t="shared" si="0"/>
        <v>2.4000000000000004</v>
      </c>
      <c r="BL16" s="148">
        <f t="shared" si="1"/>
        <v>5.7692307692307696E-2</v>
      </c>
      <c r="BM16" s="7">
        <f>SUM(G16:BJ16)</f>
        <v>2.4000000000000004</v>
      </c>
      <c r="BN16" s="89">
        <f>BM16/$BM$4</f>
        <v>2.4000000000000011E-2</v>
      </c>
      <c r="BO16" s="37"/>
      <c r="BP16" s="37"/>
      <c r="BQ16" s="37" t="s">
        <v>67</v>
      </c>
      <c r="BR16" s="37"/>
      <c r="BS16" s="37"/>
      <c r="BT16" s="37"/>
      <c r="BU16" s="37"/>
      <c r="BV16" s="37"/>
      <c r="BW16" s="37"/>
      <c r="BX16" s="37"/>
      <c r="BY16" s="37"/>
    </row>
    <row r="17" spans="1:100" s="27" customFormat="1" ht="14.25" customHeight="1">
      <c r="A17" s="100" t="s">
        <v>68</v>
      </c>
      <c r="B17" s="55"/>
      <c r="C17" s="55"/>
      <c r="D17" s="55"/>
      <c r="E17" s="55"/>
      <c r="F17" s="54"/>
      <c r="G17" s="152">
        <v>0</v>
      </c>
      <c r="H17" s="23"/>
      <c r="I17" s="102">
        <v>0.8</v>
      </c>
      <c r="J17" s="23"/>
      <c r="K17" s="102">
        <v>0.8</v>
      </c>
      <c r="L17" s="23"/>
      <c r="M17" s="102">
        <v>0.8</v>
      </c>
      <c r="N17" s="23"/>
      <c r="O17" s="102">
        <v>0.8</v>
      </c>
      <c r="P17" s="40"/>
      <c r="Q17" s="152"/>
      <c r="R17" s="58"/>
      <c r="S17" s="152"/>
      <c r="T17" s="58"/>
      <c r="U17" s="63"/>
      <c r="V17" s="53"/>
      <c r="W17" s="53"/>
      <c r="X17" s="53"/>
      <c r="Y17" s="46"/>
      <c r="Z17" s="69"/>
      <c r="AA17" s="74">
        <v>0.8</v>
      </c>
      <c r="AB17" s="41"/>
      <c r="AC17" s="74">
        <v>0.8</v>
      </c>
      <c r="AD17" s="41">
        <v>2</v>
      </c>
      <c r="AE17" s="74">
        <v>0.8</v>
      </c>
      <c r="AF17" s="41">
        <v>2</v>
      </c>
      <c r="AG17" s="104">
        <v>0.8</v>
      </c>
      <c r="AH17" s="104">
        <v>2</v>
      </c>
      <c r="AI17" s="152"/>
      <c r="AJ17" s="41"/>
      <c r="AK17" s="152"/>
      <c r="AL17" s="41"/>
      <c r="AM17" s="104">
        <f>$AQ$32</f>
        <v>0.8</v>
      </c>
      <c r="AN17" s="104">
        <f>$AQ$32</f>
        <v>0.8</v>
      </c>
      <c r="AO17" s="44">
        <v>5</v>
      </c>
      <c r="AP17" s="19">
        <v>4</v>
      </c>
      <c r="AQ17" s="21">
        <v>1</v>
      </c>
      <c r="AR17" s="104">
        <f>$AQ$32</f>
        <v>0.8</v>
      </c>
      <c r="AS17" s="104">
        <v>0.8</v>
      </c>
      <c r="AT17" s="44">
        <v>5</v>
      </c>
      <c r="AU17" s="44"/>
      <c r="AV17" s="21">
        <v>1</v>
      </c>
      <c r="AW17" s="104">
        <f>$AQ$32</f>
        <v>0.8</v>
      </c>
      <c r="AX17" s="64"/>
      <c r="AY17" s="44"/>
      <c r="AZ17" s="44"/>
      <c r="BA17" s="21"/>
      <c r="BB17" s="64"/>
      <c r="BC17" s="53"/>
      <c r="BD17" s="44"/>
      <c r="BE17" s="44"/>
      <c r="BF17" s="53"/>
      <c r="BG17" s="64"/>
      <c r="BH17" s="53"/>
      <c r="BI17" s="53"/>
      <c r="BJ17" s="45"/>
      <c r="BK17" s="147">
        <f t="shared" si="0"/>
        <v>28.800000000000004</v>
      </c>
      <c r="BL17" s="148">
        <f t="shared" si="1"/>
        <v>0.6923076923076924</v>
      </c>
      <c r="BM17" s="7">
        <f>SUM(G17:BJ17)</f>
        <v>32.4</v>
      </c>
      <c r="BN17" s="89">
        <f>BM17/$BM$4</f>
        <v>0.32400000000000007</v>
      </c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</row>
    <row r="18" spans="1:100" s="26" customFormat="1" ht="14.25" customHeight="1">
      <c r="A18" s="101" t="s">
        <v>69</v>
      </c>
      <c r="B18" s="24"/>
      <c r="C18" s="24"/>
      <c r="D18" s="24"/>
      <c r="E18" s="24"/>
      <c r="F18" s="24"/>
      <c r="G18" s="102">
        <v>0.8</v>
      </c>
      <c r="H18" s="58"/>
      <c r="I18" s="138">
        <v>0</v>
      </c>
      <c r="J18" s="58"/>
      <c r="K18" s="102">
        <v>0.8</v>
      </c>
      <c r="L18" s="58"/>
      <c r="M18" s="138">
        <v>0</v>
      </c>
      <c r="N18" s="58"/>
      <c r="O18" s="102">
        <v>0.8</v>
      </c>
      <c r="P18" s="58"/>
      <c r="Q18" s="102">
        <v>0.8</v>
      </c>
      <c r="R18" s="58"/>
      <c r="S18" s="138">
        <v>0</v>
      </c>
      <c r="T18" s="58"/>
      <c r="U18" s="138">
        <v>0</v>
      </c>
      <c r="V18" s="58"/>
      <c r="W18" s="102">
        <v>0.8</v>
      </c>
      <c r="X18" s="69">
        <v>1.5</v>
      </c>
      <c r="Y18" s="46"/>
      <c r="Z18" s="69"/>
      <c r="AA18" s="152"/>
      <c r="AB18" s="41"/>
      <c r="AC18" s="74">
        <v>0.8</v>
      </c>
      <c r="AD18" s="41">
        <v>2</v>
      </c>
      <c r="AE18" s="152"/>
      <c r="AF18" s="41"/>
      <c r="AG18" s="104">
        <f>$AQ$32</f>
        <v>0.8</v>
      </c>
      <c r="AH18" s="104">
        <v>2</v>
      </c>
      <c r="AI18" s="104">
        <f>$AQ$32</f>
        <v>0.8</v>
      </c>
      <c r="AJ18" s="41"/>
      <c r="AK18" s="104">
        <f>$AQ$32</f>
        <v>0.8</v>
      </c>
      <c r="AL18" s="41"/>
      <c r="AM18" s="104">
        <f>$AQ$32</f>
        <v>0.8</v>
      </c>
      <c r="AN18" s="139">
        <v>0</v>
      </c>
      <c r="AO18" s="140">
        <v>5</v>
      </c>
      <c r="AP18" s="140">
        <v>4</v>
      </c>
      <c r="AQ18" s="141">
        <v>1</v>
      </c>
      <c r="AR18" s="65">
        <v>0</v>
      </c>
      <c r="AS18" s="104">
        <f>$AQ$32</f>
        <v>0.8</v>
      </c>
      <c r="AT18" s="140"/>
      <c r="AU18" s="140"/>
      <c r="AV18" s="142">
        <v>0</v>
      </c>
      <c r="AW18" s="104">
        <f>$AQ$32</f>
        <v>0.8</v>
      </c>
      <c r="AX18" s="64"/>
      <c r="AY18" s="44"/>
      <c r="AZ18" s="44"/>
      <c r="BA18" s="21"/>
      <c r="BB18" s="64"/>
      <c r="BC18" s="20"/>
      <c r="BD18" s="44"/>
      <c r="BE18" s="44"/>
      <c r="BF18" s="21"/>
      <c r="BG18" s="64"/>
      <c r="BH18" s="20"/>
      <c r="BI18" s="19"/>
      <c r="BJ18" s="21"/>
      <c r="BK18" s="147">
        <f t="shared" si="0"/>
        <v>16.8</v>
      </c>
      <c r="BL18" s="148">
        <f t="shared" si="1"/>
        <v>0.40384615384615385</v>
      </c>
      <c r="BM18" s="7">
        <f>SUM(G18:BJ18)</f>
        <v>25.100000000000005</v>
      </c>
      <c r="BN18" s="89">
        <f>BM18/$BM$4</f>
        <v>0.25100000000000011</v>
      </c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</row>
    <row r="19" spans="1:100" s="26" customFormat="1" ht="14.25" customHeight="1">
      <c r="A19" s="100" t="s">
        <v>70</v>
      </c>
      <c r="B19" s="24"/>
      <c r="C19" s="24"/>
      <c r="D19" s="24"/>
      <c r="E19" s="24"/>
      <c r="F19" s="24"/>
      <c r="G19" s="102">
        <v>0.8</v>
      </c>
      <c r="H19" s="23"/>
      <c r="I19" s="102">
        <v>0.8</v>
      </c>
      <c r="J19" s="23"/>
      <c r="K19" s="102">
        <v>0.8</v>
      </c>
      <c r="L19" s="23"/>
      <c r="M19" s="102">
        <v>0.8</v>
      </c>
      <c r="N19" s="23"/>
      <c r="O19" s="102">
        <v>0.8</v>
      </c>
      <c r="P19" s="40"/>
      <c r="Q19" s="152"/>
      <c r="R19" s="40"/>
      <c r="S19" s="152"/>
      <c r="T19" s="40"/>
      <c r="U19" s="18"/>
      <c r="V19" s="23"/>
      <c r="W19" s="23"/>
      <c r="X19" s="23"/>
      <c r="Y19" s="46"/>
      <c r="Z19" s="69"/>
      <c r="AA19" s="74">
        <v>0.8</v>
      </c>
      <c r="AB19" s="41"/>
      <c r="AC19" s="74">
        <v>0.8</v>
      </c>
      <c r="AD19" s="41">
        <v>2</v>
      </c>
      <c r="AE19" s="74">
        <v>0.8</v>
      </c>
      <c r="AF19" s="41"/>
      <c r="AG19" s="104">
        <v>0.8</v>
      </c>
      <c r="AH19" s="104">
        <v>2</v>
      </c>
      <c r="AI19" s="152"/>
      <c r="AJ19" s="41"/>
      <c r="AK19" s="152"/>
      <c r="AL19" s="41"/>
      <c r="AM19" s="104">
        <f>$AQ$32</f>
        <v>0.8</v>
      </c>
      <c r="AN19" s="104">
        <f>$AQ$32</f>
        <v>0.8</v>
      </c>
      <c r="AO19" s="44">
        <v>5</v>
      </c>
      <c r="AP19" s="19">
        <v>5</v>
      </c>
      <c r="AQ19" s="21">
        <v>1</v>
      </c>
      <c r="AR19" s="104">
        <f>$AQ$32</f>
        <v>0.8</v>
      </c>
      <c r="AS19" s="104">
        <f>$AQ$32</f>
        <v>0.8</v>
      </c>
      <c r="AT19" s="44"/>
      <c r="AU19" s="44"/>
      <c r="AV19" s="21"/>
      <c r="AW19" s="104">
        <f>$AQ$32</f>
        <v>0.8</v>
      </c>
      <c r="AX19" s="64"/>
      <c r="AY19" s="44"/>
      <c r="AZ19" s="44"/>
      <c r="BA19" s="21"/>
      <c r="BB19" s="64"/>
      <c r="BC19" s="20"/>
      <c r="BD19" s="44"/>
      <c r="BE19" s="44"/>
      <c r="BF19" s="21"/>
      <c r="BG19" s="64"/>
      <c r="BH19" s="20"/>
      <c r="BI19" s="19"/>
      <c r="BJ19" s="21"/>
      <c r="BK19" s="147">
        <f t="shared" si="0"/>
        <v>22.600000000000005</v>
      </c>
      <c r="BL19" s="148">
        <f t="shared" si="1"/>
        <v>0.54326923076923084</v>
      </c>
      <c r="BM19" s="7">
        <f>SUM(G19:BJ19)</f>
        <v>26.200000000000006</v>
      </c>
      <c r="BN19" s="89">
        <f>BM19/$BM$4</f>
        <v>0.26200000000000012</v>
      </c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</row>
    <row r="20" spans="1:100" s="27" customFormat="1" ht="14.25" customHeight="1">
      <c r="A20" s="101" t="s">
        <v>71</v>
      </c>
      <c r="B20" s="24"/>
      <c r="C20" s="24"/>
      <c r="D20" s="24"/>
      <c r="E20" s="24"/>
      <c r="F20" s="24"/>
      <c r="G20" s="18">
        <v>0</v>
      </c>
      <c r="H20" s="23"/>
      <c r="I20" s="18"/>
      <c r="J20" s="23"/>
      <c r="K20" s="18"/>
      <c r="L20" s="23"/>
      <c r="M20" s="152"/>
      <c r="N20" s="23"/>
      <c r="O20" s="152"/>
      <c r="P20" s="40"/>
      <c r="Q20" s="152"/>
      <c r="R20" s="40"/>
      <c r="S20" s="152"/>
      <c r="T20" s="40"/>
      <c r="U20" s="18"/>
      <c r="V20" s="23"/>
      <c r="W20" s="23"/>
      <c r="X20" s="23"/>
      <c r="Y20" s="46"/>
      <c r="Z20" s="69"/>
      <c r="AA20" s="152"/>
      <c r="AB20" s="41"/>
      <c r="AC20" s="152"/>
      <c r="AD20" s="41"/>
      <c r="AE20" s="152"/>
      <c r="AF20" s="41"/>
      <c r="AG20" s="104"/>
      <c r="AH20" s="104"/>
      <c r="AI20" s="152"/>
      <c r="AJ20" s="41"/>
      <c r="AK20" s="152"/>
      <c r="AL20" s="41"/>
      <c r="AM20" s="60"/>
      <c r="AN20" s="60"/>
      <c r="AO20" s="44"/>
      <c r="AP20" s="19"/>
      <c r="AQ20" s="21"/>
      <c r="AR20" s="64"/>
      <c r="AS20" s="64"/>
      <c r="AT20" s="44"/>
      <c r="AU20" s="44"/>
      <c r="AV20" s="21"/>
      <c r="AW20" s="64"/>
      <c r="AX20" s="64"/>
      <c r="AY20" s="44"/>
      <c r="AZ20" s="44"/>
      <c r="BA20" s="21"/>
      <c r="BB20" s="64"/>
      <c r="BC20" s="20"/>
      <c r="BD20" s="44"/>
      <c r="BE20" s="44"/>
      <c r="BF20" s="21"/>
      <c r="BG20" s="64"/>
      <c r="BH20" s="20"/>
      <c r="BI20" s="19"/>
      <c r="BJ20" s="21"/>
      <c r="BK20" s="147">
        <f t="shared" si="0"/>
        <v>0</v>
      </c>
      <c r="BL20" s="148">
        <f t="shared" si="1"/>
        <v>0</v>
      </c>
      <c r="BM20" s="7">
        <f>SUM(G20:BJ20)</f>
        <v>0</v>
      </c>
      <c r="BN20" s="89">
        <f>BM20/$BM$4</f>
        <v>0</v>
      </c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</row>
    <row r="21" spans="1:100" s="27" customFormat="1" ht="14.25" customHeight="1">
      <c r="A21" s="100" t="s">
        <v>72</v>
      </c>
      <c r="B21" s="24"/>
      <c r="C21" s="24"/>
      <c r="D21" s="24"/>
      <c r="E21" s="24"/>
      <c r="F21" s="24"/>
      <c r="G21" s="102">
        <v>0.8</v>
      </c>
      <c r="H21" s="23"/>
      <c r="I21" s="102">
        <v>0.8</v>
      </c>
      <c r="J21" s="23"/>
      <c r="K21" s="102">
        <v>0.8</v>
      </c>
      <c r="L21" s="23"/>
      <c r="M21" s="102">
        <v>0.8</v>
      </c>
      <c r="N21" s="23"/>
      <c r="O21" s="102">
        <v>0.8</v>
      </c>
      <c r="P21" s="40"/>
      <c r="Q21" s="152"/>
      <c r="R21" s="40"/>
      <c r="S21" s="152"/>
      <c r="T21" s="40"/>
      <c r="U21" s="18"/>
      <c r="V21" s="23"/>
      <c r="W21" s="23"/>
      <c r="X21" s="23"/>
      <c r="Y21" s="46"/>
      <c r="Z21" s="69"/>
      <c r="AA21" s="74">
        <v>0.8</v>
      </c>
      <c r="AB21" s="41"/>
      <c r="AC21" s="74">
        <v>0.8</v>
      </c>
      <c r="AD21" s="41">
        <v>2</v>
      </c>
      <c r="AE21" s="74">
        <v>0.8</v>
      </c>
      <c r="AF21" s="41"/>
      <c r="AG21" s="104">
        <v>0.8</v>
      </c>
      <c r="AH21" s="104">
        <v>2</v>
      </c>
      <c r="AI21" s="152"/>
      <c r="AJ21" s="41"/>
      <c r="AK21" s="152"/>
      <c r="AL21" s="41"/>
      <c r="AM21" s="104">
        <f>$AQ$32</f>
        <v>0.8</v>
      </c>
      <c r="AN21" s="104">
        <f>$AQ$32</f>
        <v>0.8</v>
      </c>
      <c r="AO21" s="44">
        <v>5</v>
      </c>
      <c r="AP21" s="19">
        <v>4</v>
      </c>
      <c r="AQ21" s="21">
        <v>1</v>
      </c>
      <c r="AR21" s="104">
        <f>$AQ$32</f>
        <v>0.8</v>
      </c>
      <c r="AS21" s="104">
        <f>$AQ$32</f>
        <v>0.8</v>
      </c>
      <c r="AT21" s="44"/>
      <c r="AU21" s="44"/>
      <c r="AV21" s="21"/>
      <c r="AW21" s="104">
        <f>$AQ$32</f>
        <v>0.8</v>
      </c>
      <c r="AX21" s="64"/>
      <c r="AY21" s="44"/>
      <c r="AZ21" s="44"/>
      <c r="BA21" s="21"/>
      <c r="BB21" s="64"/>
      <c r="BC21" s="20"/>
      <c r="BD21" s="44"/>
      <c r="BE21" s="44"/>
      <c r="BF21" s="21"/>
      <c r="BG21" s="64"/>
      <c r="BH21" s="20"/>
      <c r="BI21" s="19"/>
      <c r="BJ21" s="21"/>
      <c r="BK21" s="147">
        <f t="shared" si="0"/>
        <v>21.600000000000005</v>
      </c>
      <c r="BL21" s="148">
        <f t="shared" si="1"/>
        <v>0.51923076923076938</v>
      </c>
      <c r="BM21" s="7">
        <f>SUM(G21:BJ21)</f>
        <v>25.200000000000006</v>
      </c>
      <c r="BN21" s="89">
        <f>BM21/$BM$4</f>
        <v>0.25200000000000011</v>
      </c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</row>
    <row r="22" spans="1:100" s="26" customFormat="1" ht="14.25" customHeight="1">
      <c r="A22" s="100" t="s">
        <v>73</v>
      </c>
      <c r="B22" s="24"/>
      <c r="C22" s="24"/>
      <c r="D22" s="24"/>
      <c r="E22" s="24"/>
      <c r="F22" s="24"/>
      <c r="G22" s="18">
        <v>0</v>
      </c>
      <c r="H22" s="23"/>
      <c r="I22" s="152"/>
      <c r="J22" s="23"/>
      <c r="K22" s="18"/>
      <c r="L22" s="23"/>
      <c r="M22" s="18"/>
      <c r="N22" s="23"/>
      <c r="O22" s="152"/>
      <c r="P22" s="40"/>
      <c r="Q22" s="152"/>
      <c r="R22" s="40"/>
      <c r="S22" s="152"/>
      <c r="T22" s="40"/>
      <c r="U22" s="18"/>
      <c r="V22" s="23"/>
      <c r="W22" s="23"/>
      <c r="X22" s="23"/>
      <c r="Y22" s="46"/>
      <c r="Z22" s="69"/>
      <c r="AA22" s="152"/>
      <c r="AB22" s="41"/>
      <c r="AC22" s="152"/>
      <c r="AD22" s="41"/>
      <c r="AE22" s="152"/>
      <c r="AF22" s="41"/>
      <c r="AG22" s="104"/>
      <c r="AH22" s="104"/>
      <c r="AI22" s="152"/>
      <c r="AJ22" s="67"/>
      <c r="AK22" s="152"/>
      <c r="AL22" s="41"/>
      <c r="AM22" s="60"/>
      <c r="AN22" s="60"/>
      <c r="AO22" s="44"/>
      <c r="AP22" s="19"/>
      <c r="AQ22" s="21"/>
      <c r="AR22" s="64"/>
      <c r="AS22" s="64"/>
      <c r="AT22" s="44"/>
      <c r="AU22" s="44"/>
      <c r="AV22" s="21"/>
      <c r="AW22" s="64"/>
      <c r="AX22" s="64"/>
      <c r="AY22" s="44"/>
      <c r="AZ22" s="44"/>
      <c r="BA22" s="21"/>
      <c r="BB22" s="64"/>
      <c r="BC22" s="20"/>
      <c r="BD22" s="44"/>
      <c r="BE22" s="44"/>
      <c r="BF22" s="21"/>
      <c r="BG22" s="64"/>
      <c r="BH22" s="20"/>
      <c r="BI22" s="19"/>
      <c r="BJ22" s="21"/>
      <c r="BK22" s="147">
        <f t="shared" si="0"/>
        <v>0</v>
      </c>
      <c r="BL22" s="148">
        <f t="shared" si="1"/>
        <v>0</v>
      </c>
      <c r="BM22" s="7">
        <f>SUM(G22:BJ22)</f>
        <v>0</v>
      </c>
      <c r="BN22" s="89">
        <f>BM22/$BM$4</f>
        <v>0</v>
      </c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</row>
    <row r="23" spans="1:100" s="27" customFormat="1" ht="14.25" customHeight="1">
      <c r="A23" s="101" t="s">
        <v>74</v>
      </c>
      <c r="B23" s="56"/>
      <c r="C23" s="56"/>
      <c r="D23" s="56"/>
      <c r="E23" s="56"/>
      <c r="F23" s="56"/>
      <c r="G23" s="152">
        <v>0</v>
      </c>
      <c r="H23" s="40"/>
      <c r="I23" s="102">
        <v>0.8</v>
      </c>
      <c r="J23" s="40"/>
      <c r="K23" s="102">
        <v>0.8</v>
      </c>
      <c r="L23" s="40"/>
      <c r="M23" s="102">
        <v>0.8</v>
      </c>
      <c r="N23" s="40"/>
      <c r="O23" s="102">
        <v>0.8</v>
      </c>
      <c r="P23" s="40"/>
      <c r="Q23" s="152"/>
      <c r="R23" s="40"/>
      <c r="S23" s="152"/>
      <c r="T23" s="40"/>
      <c r="U23" s="152"/>
      <c r="V23" s="40"/>
      <c r="W23" s="40"/>
      <c r="X23" s="40"/>
      <c r="Y23" s="46"/>
      <c r="Z23" s="69"/>
      <c r="AA23" s="74">
        <v>0.8</v>
      </c>
      <c r="AB23" s="41"/>
      <c r="AC23" s="74">
        <v>0.8</v>
      </c>
      <c r="AD23" s="41">
        <v>2</v>
      </c>
      <c r="AE23" s="74">
        <v>0.8</v>
      </c>
      <c r="AF23" s="41">
        <v>2</v>
      </c>
      <c r="AG23" s="104">
        <v>0.8</v>
      </c>
      <c r="AH23" s="104">
        <v>2</v>
      </c>
      <c r="AI23" s="152"/>
      <c r="AJ23" s="41"/>
      <c r="AK23" s="152"/>
      <c r="AL23" s="41"/>
      <c r="AM23" s="104">
        <f>$AQ$32</f>
        <v>0.8</v>
      </c>
      <c r="AN23" s="104">
        <f>$AQ$32</f>
        <v>0.8</v>
      </c>
      <c r="AO23" s="44">
        <v>5</v>
      </c>
      <c r="AP23" s="44">
        <v>4</v>
      </c>
      <c r="AQ23" s="45">
        <v>1</v>
      </c>
      <c r="AR23" s="104">
        <f>$AQ$32</f>
        <v>0.8</v>
      </c>
      <c r="AS23" s="104">
        <f>$AQ$32</f>
        <v>0.8</v>
      </c>
      <c r="AT23" s="44">
        <v>5</v>
      </c>
      <c r="AU23" s="44"/>
      <c r="AV23" s="45">
        <v>1</v>
      </c>
      <c r="AW23" s="104">
        <f>$AQ$32</f>
        <v>0.8</v>
      </c>
      <c r="AX23" s="64"/>
      <c r="AY23" s="44"/>
      <c r="AZ23" s="44"/>
      <c r="BA23" s="45"/>
      <c r="BB23" s="65"/>
      <c r="BC23" s="46"/>
      <c r="BD23" s="44"/>
      <c r="BE23" s="44"/>
      <c r="BF23" s="45"/>
      <c r="BG23" s="65"/>
      <c r="BH23" s="46"/>
      <c r="BI23" s="44"/>
      <c r="BJ23" s="45"/>
      <c r="BK23" s="147">
        <f t="shared" si="0"/>
        <v>28.800000000000004</v>
      </c>
      <c r="BL23" s="148">
        <f t="shared" si="1"/>
        <v>0.6923076923076924</v>
      </c>
      <c r="BM23" s="7">
        <f>SUM(G23:BJ23)</f>
        <v>32.4</v>
      </c>
      <c r="BN23" s="89">
        <f>BM23/$BM$4</f>
        <v>0.32400000000000007</v>
      </c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</row>
    <row r="24" spans="1:100" s="27" customFormat="1" ht="14.25" customHeight="1">
      <c r="A24" s="100" t="s">
        <v>75</v>
      </c>
      <c r="B24" s="24"/>
      <c r="C24" s="24"/>
      <c r="D24" s="24"/>
      <c r="E24" s="24"/>
      <c r="F24" s="24"/>
      <c r="G24" s="18">
        <v>0</v>
      </c>
      <c r="H24" s="23"/>
      <c r="I24" s="102">
        <v>0.8</v>
      </c>
      <c r="J24" s="23"/>
      <c r="K24" s="152"/>
      <c r="L24" s="23"/>
      <c r="M24" s="102">
        <v>0.8</v>
      </c>
      <c r="N24" s="23"/>
      <c r="O24" s="102">
        <v>0.8</v>
      </c>
      <c r="P24" s="40"/>
      <c r="Q24" s="152"/>
      <c r="R24" s="40"/>
      <c r="S24" s="152"/>
      <c r="T24" s="40"/>
      <c r="U24" s="18"/>
      <c r="V24" s="23"/>
      <c r="W24" s="23"/>
      <c r="X24" s="23"/>
      <c r="Y24" s="46"/>
      <c r="Z24" s="69"/>
      <c r="AA24" s="74">
        <v>0.8</v>
      </c>
      <c r="AB24" s="41"/>
      <c r="AC24" s="74">
        <v>0.8</v>
      </c>
      <c r="AD24" s="41">
        <v>2</v>
      </c>
      <c r="AE24" s="152"/>
      <c r="AF24" s="41"/>
      <c r="AG24" s="104"/>
      <c r="AH24" s="104"/>
      <c r="AI24" s="152"/>
      <c r="AJ24" s="41"/>
      <c r="AK24" s="152"/>
      <c r="AL24" s="41"/>
      <c r="AM24" s="104">
        <f>$AQ$32</f>
        <v>0.8</v>
      </c>
      <c r="AN24" s="104">
        <f>$AQ$32</f>
        <v>0.8</v>
      </c>
      <c r="AO24" s="44">
        <v>5</v>
      </c>
      <c r="AP24" s="19">
        <v>4</v>
      </c>
      <c r="AQ24" s="21">
        <v>1</v>
      </c>
      <c r="AR24" s="104">
        <f>$AQ$32</f>
        <v>0.8</v>
      </c>
      <c r="AS24" s="64"/>
      <c r="AT24" s="44">
        <v>4</v>
      </c>
      <c r="AU24" s="44">
        <v>4</v>
      </c>
      <c r="AV24" s="21">
        <v>1</v>
      </c>
      <c r="AW24" s="104">
        <f>$AQ$32</f>
        <v>0.8</v>
      </c>
      <c r="AX24" s="64"/>
      <c r="AY24" s="44"/>
      <c r="AZ24" s="44"/>
      <c r="BA24" s="21"/>
      <c r="BB24" s="64"/>
      <c r="BC24" s="20"/>
      <c r="BD24" s="44"/>
      <c r="BE24" s="44"/>
      <c r="BF24" s="21"/>
      <c r="BG24" s="64"/>
      <c r="BH24" s="20"/>
      <c r="BI24" s="19"/>
      <c r="BJ24" s="21"/>
      <c r="BK24" s="147">
        <f t="shared" si="0"/>
        <v>27.400000000000002</v>
      </c>
      <c r="BL24" s="148">
        <f t="shared" si="1"/>
        <v>0.65865384615384615</v>
      </c>
      <c r="BM24" s="7">
        <f>SUM(G24:BJ24)</f>
        <v>28.200000000000003</v>
      </c>
      <c r="BN24" s="89">
        <f>BM24/$BM$4</f>
        <v>0.28200000000000008</v>
      </c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</row>
    <row r="25" spans="1:100" s="27" customFormat="1" ht="14.25" customHeight="1">
      <c r="A25" s="101" t="s">
        <v>76</v>
      </c>
      <c r="B25" s="24"/>
      <c r="C25" s="24"/>
      <c r="D25" s="24"/>
      <c r="E25" s="24"/>
      <c r="F25" s="24"/>
      <c r="G25" s="18">
        <v>0</v>
      </c>
      <c r="H25" s="23"/>
      <c r="I25" s="102">
        <v>0.8</v>
      </c>
      <c r="J25" s="23"/>
      <c r="K25" s="152"/>
      <c r="L25" s="23"/>
      <c r="M25" s="102"/>
      <c r="N25" s="23"/>
      <c r="O25" s="102">
        <v>0.8</v>
      </c>
      <c r="P25" s="40"/>
      <c r="Q25" s="152"/>
      <c r="R25" s="40"/>
      <c r="S25" s="152"/>
      <c r="T25" s="40"/>
      <c r="U25" s="18"/>
      <c r="V25" s="23"/>
      <c r="W25" s="23"/>
      <c r="X25" s="23"/>
      <c r="Y25" s="46"/>
      <c r="Z25" s="69"/>
      <c r="AA25" s="74">
        <v>0.8</v>
      </c>
      <c r="AB25" s="41"/>
      <c r="AC25" s="74">
        <v>0.8</v>
      </c>
      <c r="AD25" s="41">
        <v>2</v>
      </c>
      <c r="AE25" s="152"/>
      <c r="AF25" s="41"/>
      <c r="AG25" s="104">
        <v>0.8</v>
      </c>
      <c r="AH25" s="104">
        <v>2</v>
      </c>
      <c r="AI25" s="152"/>
      <c r="AJ25" s="41"/>
      <c r="AK25" s="152"/>
      <c r="AL25" s="41"/>
      <c r="AM25" s="60"/>
      <c r="AN25" s="104">
        <f>$AQ$32</f>
        <v>0.8</v>
      </c>
      <c r="AO25" s="44">
        <v>5</v>
      </c>
      <c r="AP25" s="19">
        <v>4</v>
      </c>
      <c r="AQ25" s="21">
        <v>1</v>
      </c>
      <c r="AR25" s="64"/>
      <c r="AS25" s="104">
        <f>$AQ$32</f>
        <v>0.8</v>
      </c>
      <c r="AT25" s="44"/>
      <c r="AU25" s="44"/>
      <c r="AV25" s="21"/>
      <c r="AW25" s="104">
        <f>$AQ$32</f>
        <v>0.8</v>
      </c>
      <c r="AX25" s="64"/>
      <c r="AY25" s="44"/>
      <c r="AZ25" s="44"/>
      <c r="BA25" s="21"/>
      <c r="BB25" s="64"/>
      <c r="BC25" s="20"/>
      <c r="BD25" s="44"/>
      <c r="BE25" s="44"/>
      <c r="BF25" s="21"/>
      <c r="BG25" s="64"/>
      <c r="BH25" s="20"/>
      <c r="BI25" s="19"/>
      <c r="BJ25" s="21"/>
      <c r="BK25" s="147">
        <f t="shared" si="0"/>
        <v>16.8</v>
      </c>
      <c r="BL25" s="148">
        <f t="shared" si="1"/>
        <v>0.40384615384615385</v>
      </c>
      <c r="BM25" s="7">
        <f>SUM(G25:BJ25)</f>
        <v>20.400000000000002</v>
      </c>
      <c r="BN25" s="89">
        <f>BM25/$BM$4</f>
        <v>0.20400000000000007</v>
      </c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</row>
    <row r="26" spans="1:100" s="26" customFormat="1" ht="14.25" customHeight="1">
      <c r="A26" s="98" t="s">
        <v>77</v>
      </c>
      <c r="B26" s="24"/>
      <c r="C26" s="24"/>
      <c r="D26" s="24"/>
      <c r="E26" s="24"/>
      <c r="F26" s="24"/>
      <c r="G26" s="18"/>
      <c r="H26" s="23"/>
      <c r="I26" s="152"/>
      <c r="J26" s="23"/>
      <c r="K26" s="152"/>
      <c r="L26" s="23"/>
      <c r="M26" s="102">
        <v>0.8</v>
      </c>
      <c r="N26" s="23"/>
      <c r="O26" s="102">
        <v>0.8</v>
      </c>
      <c r="P26" s="40"/>
      <c r="Q26" s="152"/>
      <c r="R26" s="40"/>
      <c r="S26" s="152"/>
      <c r="T26" s="40"/>
      <c r="U26" s="18"/>
      <c r="V26" s="23"/>
      <c r="W26" s="23"/>
      <c r="X26" s="23"/>
      <c r="Y26" s="46"/>
      <c r="Z26" s="69"/>
      <c r="AA26" s="152"/>
      <c r="AB26" s="41"/>
      <c r="AC26" s="152"/>
      <c r="AD26" s="41"/>
      <c r="AE26" s="152"/>
      <c r="AF26" s="41"/>
      <c r="AG26" s="104">
        <v>0.8</v>
      </c>
      <c r="AH26" s="104"/>
      <c r="AI26" s="152"/>
      <c r="AJ26" s="41"/>
      <c r="AK26" s="152"/>
      <c r="AL26" s="41"/>
      <c r="AM26" s="60"/>
      <c r="AN26" s="60"/>
      <c r="AO26" s="44"/>
      <c r="AP26" s="19"/>
      <c r="AQ26" s="21"/>
      <c r="AR26" s="64"/>
      <c r="AS26" s="64"/>
      <c r="AT26" s="44"/>
      <c r="AU26" s="44"/>
      <c r="AV26" s="21"/>
      <c r="AW26" s="104">
        <f>$AQ$32</f>
        <v>0.8</v>
      </c>
      <c r="AX26" s="64"/>
      <c r="AY26" s="44"/>
      <c r="AZ26" s="44"/>
      <c r="BA26" s="21"/>
      <c r="BB26" s="64"/>
      <c r="BC26" s="20"/>
      <c r="BD26" s="44"/>
      <c r="BE26" s="44"/>
      <c r="BF26" s="21"/>
      <c r="BG26" s="64"/>
      <c r="BH26" s="20"/>
      <c r="BI26" s="19"/>
      <c r="BJ26" s="21"/>
      <c r="BK26" s="147">
        <f t="shared" si="0"/>
        <v>1.6</v>
      </c>
      <c r="BL26" s="148">
        <f t="shared" si="1"/>
        <v>3.8461538461538464E-2</v>
      </c>
      <c r="BM26" s="7">
        <f>SUM(G26:BJ26)</f>
        <v>3.2</v>
      </c>
      <c r="BN26" s="89">
        <f>BM26/$BM$4</f>
        <v>3.2000000000000008E-2</v>
      </c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</row>
    <row r="27" spans="1:100" s="26" customFormat="1" ht="14.25" customHeight="1">
      <c r="A27" s="52"/>
      <c r="B27" s="24"/>
      <c r="C27" s="24"/>
      <c r="D27" s="24"/>
      <c r="E27" s="24"/>
      <c r="F27" s="24"/>
      <c r="G27" s="18"/>
      <c r="H27" s="23"/>
      <c r="I27" s="152"/>
      <c r="J27" s="23"/>
      <c r="K27" s="152"/>
      <c r="L27" s="23"/>
      <c r="M27" s="152"/>
      <c r="N27" s="23"/>
      <c r="O27" s="152"/>
      <c r="P27" s="40"/>
      <c r="Q27" s="152"/>
      <c r="R27" s="40"/>
      <c r="S27" s="152"/>
      <c r="T27" s="40"/>
      <c r="U27" s="18"/>
      <c r="V27" s="23"/>
      <c r="W27" s="23"/>
      <c r="X27" s="23"/>
      <c r="Y27" s="46"/>
      <c r="Z27" s="69"/>
      <c r="AA27" s="152"/>
      <c r="AB27" s="41"/>
      <c r="AC27" s="152"/>
      <c r="AD27" s="41"/>
      <c r="AE27" s="152"/>
      <c r="AF27" s="41"/>
      <c r="AG27" s="104"/>
      <c r="AH27" s="104"/>
      <c r="AI27" s="152"/>
      <c r="AJ27" s="41"/>
      <c r="AK27" s="152"/>
      <c r="AL27" s="41"/>
      <c r="AM27" s="60"/>
      <c r="AN27" s="60"/>
      <c r="AO27" s="44"/>
      <c r="AP27" s="68"/>
      <c r="AQ27" s="21"/>
      <c r="AR27" s="64"/>
      <c r="AS27" s="64"/>
      <c r="AT27" s="44"/>
      <c r="AU27" s="44"/>
      <c r="AV27" s="21"/>
      <c r="AW27" s="64"/>
      <c r="AX27" s="64"/>
      <c r="AY27" s="44"/>
      <c r="AZ27" s="44"/>
      <c r="BA27" s="21"/>
      <c r="BB27" s="64"/>
      <c r="BC27" s="20"/>
      <c r="BD27" s="44"/>
      <c r="BE27" s="44"/>
      <c r="BF27" s="21"/>
      <c r="BG27" s="64"/>
      <c r="BH27" s="20"/>
      <c r="BI27" s="19"/>
      <c r="BJ27" s="21"/>
      <c r="BK27" s="147">
        <f t="shared" si="0"/>
        <v>0</v>
      </c>
      <c r="BL27" s="148">
        <f t="shared" si="1"/>
        <v>0</v>
      </c>
      <c r="BM27" s="7">
        <f>SUM(G27:BJ27)</f>
        <v>0</v>
      </c>
      <c r="BN27" s="89">
        <f>BM27/$BM$4</f>
        <v>0</v>
      </c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</row>
    <row r="28" spans="1:100" s="26" customFormat="1" ht="14.25" hidden="1" customHeight="1">
      <c r="A28" s="52" t="s">
        <v>78</v>
      </c>
      <c r="B28" s="24"/>
      <c r="C28" s="24"/>
      <c r="D28" s="24"/>
      <c r="E28" s="24"/>
      <c r="F28" s="24"/>
      <c r="G28" s="18">
        <v>0</v>
      </c>
      <c r="H28" s="23"/>
      <c r="I28" s="18"/>
      <c r="J28" s="23"/>
      <c r="K28" s="18"/>
      <c r="L28" s="23"/>
      <c r="M28" s="18"/>
      <c r="N28" s="23"/>
      <c r="O28" s="152"/>
      <c r="P28" s="40"/>
      <c r="Q28" s="152"/>
      <c r="R28" s="40"/>
      <c r="S28" s="152"/>
      <c r="T28" s="40"/>
      <c r="U28" s="18"/>
      <c r="V28" s="23"/>
      <c r="W28" s="23"/>
      <c r="X28" s="23"/>
      <c r="Y28" s="20"/>
      <c r="Z28" s="22"/>
      <c r="AA28" s="152">
        <v>1</v>
      </c>
      <c r="AB28" s="41">
        <v>1</v>
      </c>
      <c r="AC28" s="152">
        <v>0</v>
      </c>
      <c r="AD28" s="41"/>
      <c r="AE28" s="152">
        <v>0</v>
      </c>
      <c r="AF28" s="41"/>
      <c r="AG28" s="152"/>
      <c r="AH28" s="41"/>
      <c r="AI28" s="152"/>
      <c r="AJ28" s="41"/>
      <c r="AK28" s="152"/>
      <c r="AL28" s="41"/>
      <c r="AM28" s="60"/>
      <c r="AN28" s="20"/>
      <c r="AO28" s="19"/>
      <c r="AP28" s="21"/>
      <c r="AQ28" s="20"/>
      <c r="AR28" s="20"/>
      <c r="AS28" s="19"/>
      <c r="AT28" s="21"/>
      <c r="AU28" s="20"/>
      <c r="AV28" s="20"/>
      <c r="AW28" s="19"/>
      <c r="AX28" s="21"/>
      <c r="AY28" s="20"/>
      <c r="AZ28" s="20"/>
      <c r="BA28" s="19"/>
      <c r="BB28" s="21"/>
      <c r="BC28" s="20"/>
      <c r="BD28" s="20"/>
      <c r="BE28" s="19"/>
      <c r="BF28" s="21"/>
      <c r="BG28" s="7">
        <f>SUM(G28:BF28)</f>
        <v>2</v>
      </c>
      <c r="BH28" s="17">
        <f>BG28/$BM$4</f>
        <v>2.0000000000000007E-2</v>
      </c>
      <c r="BI28" s="48"/>
      <c r="BJ28" s="47"/>
      <c r="BK28" s="47"/>
      <c r="BL28" s="47"/>
      <c r="BM28" s="4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</row>
    <row r="29" spans="1:100" s="12" customFormat="1" ht="14.25" customHeight="1">
      <c r="A29" s="2"/>
      <c r="B29" s="9"/>
      <c r="C29" s="9"/>
      <c r="D29" s="9"/>
      <c r="E29" s="9"/>
      <c r="F29" s="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59"/>
      <c r="AN29" s="37"/>
      <c r="AO29" s="37"/>
      <c r="AP29" s="37"/>
      <c r="AQ29" s="37"/>
      <c r="AR29" s="37"/>
      <c r="AS29" s="37"/>
      <c r="AT29" s="37"/>
      <c r="AU29" s="3"/>
      <c r="AV29" s="3"/>
      <c r="AW29" s="3"/>
      <c r="AX29" s="3"/>
      <c r="AY29" s="6"/>
      <c r="AZ29" s="6"/>
      <c r="BA29" s="37"/>
      <c r="BB29" s="37"/>
      <c r="BC29" s="6"/>
      <c r="BD29" s="6"/>
      <c r="BE29" s="37"/>
      <c r="BF29" s="37"/>
      <c r="BG29" s="6"/>
      <c r="BH29" s="6"/>
      <c r="BI29" s="6"/>
      <c r="BJ29" s="6"/>
      <c r="BK29" s="6"/>
      <c r="BL29" s="6"/>
      <c r="BM29" s="6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 spans="1:100" ht="14.25" customHeight="1">
      <c r="G30" s="81" t="s">
        <v>79</v>
      </c>
      <c r="H30" s="82"/>
      <c r="I30" s="82"/>
      <c r="J30" s="82"/>
      <c r="K30" s="82"/>
      <c r="L30" s="82"/>
      <c r="M30" s="82"/>
      <c r="N30" s="82"/>
      <c r="O30" s="82"/>
      <c r="P30" s="82"/>
      <c r="Q30" s="83"/>
      <c r="R30" s="13"/>
      <c r="S30" s="13"/>
      <c r="T30" s="13"/>
      <c r="U30" s="13"/>
      <c r="V30" s="237" t="s">
        <v>80</v>
      </c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7" t="s">
        <v>81</v>
      </c>
      <c r="AN30" s="238"/>
      <c r="AO30" s="238"/>
      <c r="AP30" s="238"/>
      <c r="AQ30" s="238"/>
      <c r="AR30" s="238"/>
      <c r="AS30" s="238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9"/>
      <c r="BE30" s="237" t="s">
        <v>82</v>
      </c>
      <c r="BF30" s="238"/>
      <c r="BG30" s="238"/>
      <c r="BH30" s="238"/>
      <c r="BI30" s="238"/>
      <c r="BJ30" s="238"/>
      <c r="BK30" s="238"/>
      <c r="BL30" s="238"/>
      <c r="BM30" s="238"/>
      <c r="BN30" s="238"/>
      <c r="BO30" s="238"/>
      <c r="BP30" s="238"/>
      <c r="BQ30" s="238"/>
      <c r="BR30" s="239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</row>
    <row r="31" spans="1:100" ht="14.25" customHeight="1">
      <c r="G31" s="210" t="s">
        <v>83</v>
      </c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37" t="s">
        <v>84</v>
      </c>
      <c r="AR31" s="37"/>
      <c r="AS31" s="37"/>
      <c r="AT31" s="37"/>
      <c r="AV31" s="75" t="s">
        <v>85</v>
      </c>
      <c r="AX31" s="3"/>
      <c r="BA31" s="37" t="s">
        <v>86</v>
      </c>
      <c r="BB31" s="37"/>
      <c r="BE31" s="37"/>
      <c r="BF31" s="37"/>
      <c r="BG31" s="37"/>
      <c r="BH31" s="37" t="s">
        <v>87</v>
      </c>
      <c r="BI31" s="15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</row>
    <row r="32" spans="1:100" ht="15" customHeight="1"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53">
        <v>0.8</v>
      </c>
      <c r="AR32" s="37"/>
      <c r="AS32" s="37"/>
      <c r="AT32" s="37"/>
      <c r="AV32" s="75">
        <f>30/(5+5*5)</f>
        <v>1</v>
      </c>
      <c r="AX32" s="3"/>
      <c r="BA32" s="227">
        <v>1</v>
      </c>
      <c r="BB32" s="227"/>
      <c r="BC32" s="227"/>
      <c r="BE32" s="37"/>
      <c r="BF32" s="37"/>
      <c r="BG32" s="37"/>
      <c r="BH32" s="75">
        <f>30/((5+1)*5)</f>
        <v>1</v>
      </c>
      <c r="BI32" s="15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</row>
    <row r="33" spans="1:98" s="37" customFormat="1" ht="15" customHeight="1">
      <c r="A33" s="78" t="s">
        <v>88</v>
      </c>
      <c r="B33" s="9"/>
      <c r="C33" s="9"/>
      <c r="D33" s="9"/>
      <c r="E33" s="9"/>
      <c r="F33" s="9"/>
      <c r="G33" s="170">
        <v>1</v>
      </c>
      <c r="H33" s="171"/>
      <c r="I33" s="170">
        <v>2</v>
      </c>
      <c r="J33" s="171"/>
      <c r="K33" s="170">
        <v>3</v>
      </c>
      <c r="L33" s="171"/>
      <c r="M33" s="170">
        <v>4</v>
      </c>
      <c r="N33" s="171"/>
      <c r="O33" s="170">
        <v>5</v>
      </c>
      <c r="P33" s="171"/>
      <c r="Q33" s="170">
        <v>6</v>
      </c>
      <c r="R33" s="171"/>
      <c r="S33" s="170">
        <v>7</v>
      </c>
      <c r="T33" s="171"/>
      <c r="U33" s="170">
        <v>8</v>
      </c>
      <c r="V33" s="171"/>
      <c r="W33" s="170">
        <v>9</v>
      </c>
      <c r="X33" s="171"/>
      <c r="Y33" s="170">
        <v>10</v>
      </c>
      <c r="Z33" s="171"/>
      <c r="AA33" s="170">
        <v>11</v>
      </c>
      <c r="AB33" s="171"/>
      <c r="AC33" s="170">
        <v>12</v>
      </c>
      <c r="AD33" s="171"/>
      <c r="AE33" s="170">
        <v>13</v>
      </c>
      <c r="AF33" s="171"/>
      <c r="AG33" s="170">
        <v>14</v>
      </c>
      <c r="AH33" s="171"/>
      <c r="AI33" s="170">
        <v>15</v>
      </c>
      <c r="AJ33" s="171"/>
      <c r="AK33" s="170">
        <v>16</v>
      </c>
      <c r="AL33" s="171"/>
      <c r="AM33" s="170">
        <v>17</v>
      </c>
      <c r="AN33" s="171"/>
      <c r="AO33" s="170">
        <v>18</v>
      </c>
      <c r="AP33" s="171"/>
      <c r="AQ33" s="228" t="s">
        <v>89</v>
      </c>
      <c r="AR33" s="229"/>
      <c r="AS33" s="229"/>
      <c r="AT33" s="229"/>
      <c r="AU33" s="230"/>
      <c r="AV33" s="233" t="s">
        <v>90</v>
      </c>
      <c r="AW33" s="233"/>
      <c r="AX33" s="233"/>
      <c r="AY33" s="233"/>
      <c r="AZ33" s="234"/>
      <c r="BA33" s="221" t="s">
        <v>91</v>
      </c>
      <c r="BB33" s="222"/>
      <c r="BC33" s="222"/>
      <c r="BD33" s="222"/>
      <c r="BE33" s="222"/>
      <c r="BF33" s="222"/>
      <c r="BG33" s="223"/>
      <c r="BH33" s="222" t="s">
        <v>92</v>
      </c>
      <c r="BI33" s="222"/>
      <c r="BJ33" s="222"/>
      <c r="BK33" s="222"/>
      <c r="BL33" s="223"/>
      <c r="BM33" s="202" t="s">
        <v>93</v>
      </c>
      <c r="BN33" s="203"/>
      <c r="BO33" s="203"/>
      <c r="BP33" s="204"/>
    </row>
    <row r="34" spans="1:98" ht="15.75" customHeight="1">
      <c r="A34" s="78" t="s">
        <v>94</v>
      </c>
      <c r="G34" s="170">
        <v>24</v>
      </c>
      <c r="H34" s="171"/>
      <c r="I34" s="170">
        <v>25</v>
      </c>
      <c r="J34" s="171"/>
      <c r="K34" s="170">
        <v>26</v>
      </c>
      <c r="L34" s="171"/>
      <c r="M34" s="170">
        <v>27</v>
      </c>
      <c r="N34" s="171"/>
      <c r="O34" s="170">
        <v>28</v>
      </c>
      <c r="P34" s="171"/>
      <c r="Q34" s="170">
        <v>29</v>
      </c>
      <c r="R34" s="171"/>
      <c r="S34" s="170">
        <v>30</v>
      </c>
      <c r="T34" s="171"/>
      <c r="U34" s="170">
        <v>31</v>
      </c>
      <c r="V34" s="171"/>
      <c r="W34" s="170">
        <v>32</v>
      </c>
      <c r="X34" s="171"/>
      <c r="Y34" s="170">
        <v>33</v>
      </c>
      <c r="Z34" s="171"/>
      <c r="AA34" s="170">
        <v>34</v>
      </c>
      <c r="AB34" s="171"/>
      <c r="AC34" s="170">
        <v>35</v>
      </c>
      <c r="AD34" s="171"/>
      <c r="AE34" s="170">
        <v>36</v>
      </c>
      <c r="AF34" s="171"/>
      <c r="AG34" s="170">
        <v>37</v>
      </c>
      <c r="AH34" s="171"/>
      <c r="AI34" s="170">
        <v>38</v>
      </c>
      <c r="AJ34" s="171"/>
      <c r="AK34" s="170">
        <v>39</v>
      </c>
      <c r="AL34" s="171"/>
      <c r="AM34" s="170">
        <v>40</v>
      </c>
      <c r="AN34" s="171"/>
      <c r="AO34" s="170">
        <v>41</v>
      </c>
      <c r="AP34" s="171"/>
      <c r="AQ34" s="231"/>
      <c r="AR34" s="231"/>
      <c r="AS34" s="231"/>
      <c r="AT34" s="231"/>
      <c r="AU34" s="232"/>
      <c r="AV34" s="235"/>
      <c r="AW34" s="235"/>
      <c r="AX34" s="235"/>
      <c r="AY34" s="235"/>
      <c r="AZ34" s="236"/>
      <c r="BA34" s="224"/>
      <c r="BB34" s="225"/>
      <c r="BC34" s="225"/>
      <c r="BD34" s="225"/>
      <c r="BE34" s="225"/>
      <c r="BF34" s="225"/>
      <c r="BG34" s="226"/>
      <c r="BH34" s="225"/>
      <c r="BI34" s="225"/>
      <c r="BJ34" s="225"/>
      <c r="BK34" s="225"/>
      <c r="BL34" s="226"/>
      <c r="BM34" s="205"/>
      <c r="BN34" s="206"/>
      <c r="BO34" s="206"/>
      <c r="BP34" s="20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</row>
    <row r="35" spans="1:98">
      <c r="A35" s="99" t="s">
        <v>32</v>
      </c>
      <c r="G35" s="113" t="s">
        <v>95</v>
      </c>
      <c r="I35" s="70" t="s">
        <v>96</v>
      </c>
      <c r="J35" s="71" t="s">
        <v>97</v>
      </c>
      <c r="K35" s="113" t="s">
        <v>98</v>
      </c>
      <c r="M35" s="70" t="s">
        <v>99</v>
      </c>
      <c r="N35" s="71" t="s">
        <v>100</v>
      </c>
      <c r="O35" s="113" t="s">
        <v>101</v>
      </c>
      <c r="Q35" s="70" t="s">
        <v>102</v>
      </c>
      <c r="R35" s="71" t="s">
        <v>103</v>
      </c>
      <c r="S35" s="113" t="s">
        <v>104</v>
      </c>
      <c r="U35" s="70" t="s">
        <v>105</v>
      </c>
      <c r="V35" s="71" t="s">
        <v>106</v>
      </c>
      <c r="W35" s="113" t="s">
        <v>107</v>
      </c>
      <c r="Y35" s="70" t="s">
        <v>108</v>
      </c>
      <c r="Z35" s="71" t="s">
        <v>109</v>
      </c>
      <c r="AA35" s="113" t="s">
        <v>110</v>
      </c>
      <c r="AC35" s="70" t="s">
        <v>111</v>
      </c>
      <c r="AD35" s="71" t="s">
        <v>112</v>
      </c>
      <c r="AE35" s="113" t="s">
        <v>113</v>
      </c>
      <c r="AG35" s="70" t="s">
        <v>114</v>
      </c>
      <c r="AH35" s="71" t="s">
        <v>115</v>
      </c>
      <c r="AI35" s="113" t="s">
        <v>116</v>
      </c>
      <c r="AK35" s="70" t="s">
        <v>117</v>
      </c>
      <c r="AL35" s="71" t="s">
        <v>118</v>
      </c>
      <c r="AM35" s="113" t="s">
        <v>119</v>
      </c>
      <c r="AN35" s="37"/>
      <c r="AO35" s="219" t="s">
        <v>120</v>
      </c>
      <c r="AP35" s="220"/>
      <c r="AQ35" s="200" t="s">
        <v>121</v>
      </c>
      <c r="AR35" s="201"/>
      <c r="AS35" s="201"/>
      <c r="AT35" s="201"/>
      <c r="AU35" s="80">
        <f>25*AQ32</f>
        <v>20</v>
      </c>
      <c r="AV35" s="200" t="s">
        <v>122</v>
      </c>
      <c r="AW35" s="201"/>
      <c r="AX35" s="201"/>
      <c r="AY35" s="201"/>
      <c r="AZ35" s="80">
        <f>2.5*2+5*5</f>
        <v>30</v>
      </c>
      <c r="BA35" s="200" t="s">
        <v>123</v>
      </c>
      <c r="BB35" s="201"/>
      <c r="BC35" s="201"/>
      <c r="BD35" s="201"/>
      <c r="BE35" s="201"/>
      <c r="BF35" s="201"/>
      <c r="BG35" s="80">
        <f>(2*6+8)*BA32</f>
        <v>20</v>
      </c>
      <c r="BH35" s="200" t="s">
        <v>124</v>
      </c>
      <c r="BI35" s="201"/>
      <c r="BJ35" s="201"/>
      <c r="BK35" s="201"/>
      <c r="BL35" s="80">
        <f>(5+1)*5</f>
        <v>30</v>
      </c>
      <c r="BM35" s="93">
        <f>SUM(AU35,AZ35,BG35,BL35)</f>
        <v>100</v>
      </c>
      <c r="BN35" s="208" t="s">
        <v>125</v>
      </c>
      <c r="BO35" s="209"/>
      <c r="BP35" s="157" t="s">
        <v>126</v>
      </c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</row>
    <row r="36" spans="1:98">
      <c r="A36" s="100" t="s">
        <v>40</v>
      </c>
      <c r="G36" s="73">
        <f>AM6</f>
        <v>0</v>
      </c>
      <c r="H36" s="73"/>
      <c r="I36" s="152">
        <f>G6</f>
        <v>0</v>
      </c>
      <c r="J36" s="73">
        <f>AA6</f>
        <v>0</v>
      </c>
      <c r="K36" s="73">
        <f>AN6</f>
        <v>0.8</v>
      </c>
      <c r="L36" s="73"/>
      <c r="M36" s="73">
        <f>I6</f>
        <v>0</v>
      </c>
      <c r="N36" s="73">
        <f>AC6</f>
        <v>0</v>
      </c>
      <c r="O36" s="73">
        <f>AR6</f>
        <v>0</v>
      </c>
      <c r="P36" s="73"/>
      <c r="Q36" s="73">
        <f>K6</f>
        <v>0</v>
      </c>
      <c r="R36" s="73">
        <f>AE6</f>
        <v>0</v>
      </c>
      <c r="S36" s="73">
        <f>AS6</f>
        <v>0</v>
      </c>
      <c r="T36" s="73"/>
      <c r="U36" s="73">
        <f>M6</f>
        <v>0</v>
      </c>
      <c r="V36" s="73">
        <f>AG6</f>
        <v>0</v>
      </c>
      <c r="W36" s="73">
        <f>AW6</f>
        <v>0</v>
      </c>
      <c r="X36" s="73"/>
      <c r="Y36" s="73">
        <f>O6</f>
        <v>0</v>
      </c>
      <c r="Z36" s="72">
        <f>W6</f>
        <v>0</v>
      </c>
      <c r="AA36" s="72">
        <f>AX6</f>
        <v>0</v>
      </c>
      <c r="AB36" s="72"/>
      <c r="AC36" s="73">
        <f>Q6</f>
        <v>0</v>
      </c>
      <c r="AD36" s="72">
        <f>AI6</f>
        <v>0</v>
      </c>
      <c r="AE36" s="72">
        <f>BB6</f>
        <v>0</v>
      </c>
      <c r="AF36" s="72"/>
      <c r="AG36" s="73">
        <f>S6</f>
        <v>0</v>
      </c>
      <c r="AH36" s="72">
        <f>AK6</f>
        <v>0</v>
      </c>
      <c r="AI36" s="72">
        <f>BC6</f>
        <v>0</v>
      </c>
      <c r="AJ36" s="72"/>
      <c r="AK36" s="73">
        <f>U6</f>
        <v>0</v>
      </c>
      <c r="AL36" s="72">
        <f>Y6</f>
        <v>0</v>
      </c>
      <c r="AM36" s="73">
        <f>BG6</f>
        <v>0</v>
      </c>
      <c r="AN36" s="72"/>
      <c r="AO36" s="72"/>
      <c r="AP36" s="72"/>
      <c r="AQ36" s="211">
        <f>SUM(G36:AP36)</f>
        <v>0.8</v>
      </c>
      <c r="AR36" s="212"/>
      <c r="AS36" s="212"/>
      <c r="AT36" s="212"/>
      <c r="AU36" s="213"/>
      <c r="AV36" s="153">
        <f>SUM(X6,Z6,AO6,AT6,AY6,BD6,BH6)*$AV$32</f>
        <v>0</v>
      </c>
      <c r="AX36" s="3"/>
      <c r="AZ36" s="76"/>
      <c r="BA36" s="84">
        <f>SUM(H6,J6,L6,N6,P6,R6,T6,V6,AB6,AD6,AF6,AH6,AJ6,AL6)*$BA$32</f>
        <v>0</v>
      </c>
      <c r="BB36" s="6"/>
      <c r="BC36" s="37"/>
      <c r="BD36" s="37"/>
      <c r="BE36" s="6"/>
      <c r="BF36" s="6"/>
      <c r="BG36" s="2"/>
      <c r="BH36" s="75">
        <f>SUM(AP6:AQ6,AU6:AV6,AZ6:BA6,BE6:BF6,BI6:BJ6)*$BH$32</f>
        <v>0</v>
      </c>
      <c r="BI36" s="37"/>
      <c r="BJ36" s="6"/>
      <c r="BL36" s="77"/>
      <c r="BM36" s="94">
        <f>SUM(AQ36,AV36,BA36,BH36)</f>
        <v>0.8</v>
      </c>
      <c r="BN36" s="90"/>
      <c r="BO36" s="77"/>
      <c r="BP36" s="92">
        <f>BM36+BN36+BO36</f>
        <v>0.8</v>
      </c>
      <c r="BQ36" s="9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</row>
    <row r="37" spans="1:98">
      <c r="A37" s="101" t="s">
        <v>43</v>
      </c>
      <c r="G37" s="73">
        <f t="shared" ref="G37:G55" si="2">AM7</f>
        <v>0.8</v>
      </c>
      <c r="H37" s="116"/>
      <c r="I37" s="152">
        <f t="shared" ref="I37:I55" si="3">G7</f>
        <v>0</v>
      </c>
      <c r="J37" s="73">
        <f t="shared" ref="J37:J55" si="4">AA7</f>
        <v>0.8</v>
      </c>
      <c r="K37" s="73">
        <f t="shared" ref="K37:K55" si="5">AN7</f>
        <v>0</v>
      </c>
      <c r="L37" s="73"/>
      <c r="M37" s="73">
        <f t="shared" ref="M37:M55" si="6">I7</f>
        <v>0</v>
      </c>
      <c r="N37" s="73">
        <f t="shared" ref="N37:N55" si="7">AC7</f>
        <v>0</v>
      </c>
      <c r="O37" s="73">
        <f t="shared" ref="O37:O55" si="8">AR7</f>
        <v>0.8</v>
      </c>
      <c r="P37" s="73"/>
      <c r="Q37" s="73">
        <f t="shared" ref="Q37:Q55" si="9">K7</f>
        <v>0</v>
      </c>
      <c r="R37" s="73">
        <f t="shared" ref="R37:R55" si="10">AE7</f>
        <v>0</v>
      </c>
      <c r="S37" s="73">
        <f t="shared" ref="S37:S55" si="11">AS7</f>
        <v>0</v>
      </c>
      <c r="T37" s="73"/>
      <c r="U37" s="73">
        <f t="shared" ref="U37:U55" si="12">M7</f>
        <v>0</v>
      </c>
      <c r="V37" s="73">
        <f t="shared" ref="V37:V55" si="13">AG7</f>
        <v>0</v>
      </c>
      <c r="W37" s="73">
        <f t="shared" ref="W37:W55" si="14">AW7</f>
        <v>0</v>
      </c>
      <c r="X37" s="73"/>
      <c r="Y37" s="73">
        <f t="shared" ref="Y37:Y55" si="15">O7</f>
        <v>0</v>
      </c>
      <c r="Z37" s="72">
        <f t="shared" ref="Z37:Z55" si="16">W7</f>
        <v>0</v>
      </c>
      <c r="AA37" s="72">
        <f t="shared" ref="AA37:AA55" si="17">AX7</f>
        <v>0</v>
      </c>
      <c r="AB37" s="72"/>
      <c r="AC37" s="73">
        <f t="shared" ref="AC37:AC55" si="18">Q7</f>
        <v>0</v>
      </c>
      <c r="AD37" s="72">
        <f t="shared" ref="AD37:AD55" si="19">AI7</f>
        <v>0</v>
      </c>
      <c r="AE37" s="72">
        <f t="shared" ref="AE37:AE55" si="20">BB7</f>
        <v>0</v>
      </c>
      <c r="AF37" s="72"/>
      <c r="AG37" s="73">
        <f t="shared" ref="AG37:AG55" si="21">S7</f>
        <v>0</v>
      </c>
      <c r="AH37" s="72">
        <f t="shared" ref="AH37:AH55" si="22">AK7</f>
        <v>0</v>
      </c>
      <c r="AI37" s="72">
        <f t="shared" ref="AI37:AI55" si="23">BC7</f>
        <v>0</v>
      </c>
      <c r="AJ37" s="72"/>
      <c r="AK37" s="73">
        <f t="shared" ref="AK37:AK55" si="24">U7</f>
        <v>0</v>
      </c>
      <c r="AL37" s="72">
        <f t="shared" ref="AL37:AL55" si="25">Y7</f>
        <v>0</v>
      </c>
      <c r="AM37" s="73">
        <f t="shared" ref="AM37:AM55" si="26">BG7</f>
        <v>0</v>
      </c>
      <c r="AN37" s="117"/>
      <c r="AO37" s="117"/>
      <c r="AP37" s="117"/>
      <c r="AQ37" s="211">
        <f t="shared" ref="AQ37:AQ41" si="27">SUM(G37:AP37)</f>
        <v>2.4000000000000004</v>
      </c>
      <c r="AR37" s="212"/>
      <c r="AS37" s="212"/>
      <c r="AT37" s="212"/>
      <c r="AU37" s="213"/>
      <c r="AV37" s="153">
        <f t="shared" ref="AV37:AV56" si="28">SUM(X7,Z7,AO7,AT7,AY7,BD7,BH7)*$AV$32</f>
        <v>0</v>
      </c>
      <c r="AX37" s="3"/>
      <c r="AZ37" s="76"/>
      <c r="BA37" s="84">
        <f t="shared" ref="BA37:BA56" si="29">SUM(H7,J7,L7,N7,P7,R7,T7,V7,AB7,AD7,AF7,AH7,AJ7,AL7)*$BA$32</f>
        <v>0</v>
      </c>
      <c r="BB37" s="6"/>
      <c r="BC37" s="37"/>
      <c r="BD37" s="37"/>
      <c r="BE37" s="6"/>
      <c r="BF37" s="6"/>
      <c r="BG37" s="2"/>
      <c r="BH37" s="75">
        <f>SUM(AP7:AQ7,AU7:AV7,AZ7:BA7,BE7:BF7,BI7:BJ7)*$BH$32</f>
        <v>0</v>
      </c>
      <c r="BI37" s="37"/>
      <c r="BJ37" s="6"/>
      <c r="BL37" s="77"/>
      <c r="BM37" s="94">
        <f t="shared" ref="BM37:BM56" si="30">SUM(AQ37,AV37,BA37,BH37)</f>
        <v>2.4000000000000004</v>
      </c>
      <c r="BN37" s="90"/>
      <c r="BO37" s="77"/>
      <c r="BP37" s="92">
        <f t="shared" ref="BP37:BP56" si="31">BM37+BN37+BO37</f>
        <v>2.4000000000000004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</row>
    <row r="38" spans="1:98">
      <c r="A38" s="101" t="s">
        <v>46</v>
      </c>
      <c r="G38" s="73">
        <f t="shared" si="2"/>
        <v>0.8</v>
      </c>
      <c r="H38" s="114"/>
      <c r="I38" s="152">
        <f t="shared" si="3"/>
        <v>0</v>
      </c>
      <c r="J38" s="73">
        <f t="shared" si="4"/>
        <v>0</v>
      </c>
      <c r="K38" s="73">
        <f t="shared" si="5"/>
        <v>0</v>
      </c>
      <c r="L38" s="73"/>
      <c r="M38" s="73">
        <f t="shared" si="6"/>
        <v>0</v>
      </c>
      <c r="N38" s="73">
        <f t="shared" si="7"/>
        <v>0</v>
      </c>
      <c r="O38" s="73">
        <f t="shared" si="8"/>
        <v>0</v>
      </c>
      <c r="P38" s="73"/>
      <c r="Q38" s="73">
        <f t="shared" si="9"/>
        <v>0</v>
      </c>
      <c r="R38" s="73">
        <f t="shared" si="10"/>
        <v>0</v>
      </c>
      <c r="S38" s="73">
        <f t="shared" si="11"/>
        <v>0</v>
      </c>
      <c r="T38" s="73"/>
      <c r="U38" s="73">
        <f t="shared" si="12"/>
        <v>0</v>
      </c>
      <c r="V38" s="73">
        <f t="shared" si="13"/>
        <v>0</v>
      </c>
      <c r="W38" s="73">
        <f t="shared" si="14"/>
        <v>0</v>
      </c>
      <c r="X38" s="73"/>
      <c r="Y38" s="73">
        <f t="shared" si="15"/>
        <v>0</v>
      </c>
      <c r="Z38" s="72">
        <f t="shared" si="16"/>
        <v>0</v>
      </c>
      <c r="AA38" s="72">
        <f t="shared" si="17"/>
        <v>0</v>
      </c>
      <c r="AB38" s="72"/>
      <c r="AC38" s="73">
        <f t="shared" si="18"/>
        <v>0</v>
      </c>
      <c r="AD38" s="72">
        <f t="shared" si="19"/>
        <v>0</v>
      </c>
      <c r="AE38" s="72">
        <f t="shared" si="20"/>
        <v>0</v>
      </c>
      <c r="AF38" s="72"/>
      <c r="AG38" s="73">
        <f t="shared" si="21"/>
        <v>0</v>
      </c>
      <c r="AH38" s="72">
        <f t="shared" si="22"/>
        <v>0</v>
      </c>
      <c r="AI38" s="72">
        <f t="shared" si="23"/>
        <v>0</v>
      </c>
      <c r="AJ38" s="72"/>
      <c r="AK38" s="73">
        <f t="shared" si="24"/>
        <v>0</v>
      </c>
      <c r="AL38" s="72">
        <f t="shared" si="25"/>
        <v>0</v>
      </c>
      <c r="AM38" s="73">
        <f t="shared" si="26"/>
        <v>0</v>
      </c>
      <c r="AN38" s="115"/>
      <c r="AO38" s="115"/>
      <c r="AP38" s="52"/>
      <c r="AQ38" s="211">
        <f t="shared" ref="AQ38:AQ55" si="32">SUM(G38:AP38)</f>
        <v>0.8</v>
      </c>
      <c r="AR38" s="212"/>
      <c r="AS38" s="212"/>
      <c r="AT38" s="212"/>
      <c r="AU38" s="213"/>
      <c r="AV38" s="153">
        <f t="shared" si="28"/>
        <v>0</v>
      </c>
      <c r="AX38" s="3"/>
      <c r="AZ38" s="76"/>
      <c r="BA38" s="84">
        <f t="shared" si="29"/>
        <v>0</v>
      </c>
      <c r="BB38" s="6"/>
      <c r="BC38" s="37"/>
      <c r="BD38" s="37"/>
      <c r="BE38" s="6"/>
      <c r="BF38" s="6"/>
      <c r="BG38" s="2"/>
      <c r="BH38" s="75">
        <f>SUM(AP8:AQ8,AU8:AV8,AZ8:BA8,BE8:BF8,BI8:BJ8)*$BH$32</f>
        <v>0</v>
      </c>
      <c r="BI38" s="37"/>
      <c r="BJ38" s="6"/>
      <c r="BL38" s="77"/>
      <c r="BM38" s="94">
        <f t="shared" si="30"/>
        <v>0.8</v>
      </c>
      <c r="BN38" s="90"/>
      <c r="BO38" s="77"/>
      <c r="BP38" s="92">
        <f t="shared" si="31"/>
        <v>0.8</v>
      </c>
      <c r="BQ38" s="9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</row>
    <row r="39" spans="1:98">
      <c r="A39" s="100" t="s">
        <v>49</v>
      </c>
      <c r="G39" s="73">
        <f t="shared" si="2"/>
        <v>0.8</v>
      </c>
      <c r="H39" s="118"/>
      <c r="I39" s="152">
        <f t="shared" si="3"/>
        <v>0.8</v>
      </c>
      <c r="J39" s="73">
        <f t="shared" si="4"/>
        <v>0.8</v>
      </c>
      <c r="K39" s="73">
        <f t="shared" si="5"/>
        <v>0</v>
      </c>
      <c r="L39" s="73"/>
      <c r="M39" s="73">
        <f t="shared" si="6"/>
        <v>0.8</v>
      </c>
      <c r="N39" s="73">
        <f t="shared" si="7"/>
        <v>0</v>
      </c>
      <c r="O39" s="73">
        <f t="shared" si="8"/>
        <v>0.8</v>
      </c>
      <c r="P39" s="73"/>
      <c r="Q39" s="73">
        <f t="shared" si="9"/>
        <v>0</v>
      </c>
      <c r="R39" s="73">
        <f t="shared" si="10"/>
        <v>0</v>
      </c>
      <c r="S39" s="73">
        <f t="shared" si="11"/>
        <v>0</v>
      </c>
      <c r="T39" s="73"/>
      <c r="U39" s="73">
        <f t="shared" si="12"/>
        <v>0.8</v>
      </c>
      <c r="V39" s="73">
        <f t="shared" si="13"/>
        <v>0</v>
      </c>
      <c r="W39" s="73">
        <f t="shared" si="14"/>
        <v>0</v>
      </c>
      <c r="X39" s="73"/>
      <c r="Y39" s="73">
        <f t="shared" si="15"/>
        <v>0</v>
      </c>
      <c r="Z39" s="72">
        <f t="shared" si="16"/>
        <v>0</v>
      </c>
      <c r="AA39" s="72">
        <f t="shared" si="17"/>
        <v>0</v>
      </c>
      <c r="AB39" s="72"/>
      <c r="AC39" s="73">
        <f t="shared" si="18"/>
        <v>0</v>
      </c>
      <c r="AD39" s="72">
        <f t="shared" si="19"/>
        <v>0</v>
      </c>
      <c r="AE39" s="72">
        <f t="shared" si="20"/>
        <v>0</v>
      </c>
      <c r="AF39" s="72"/>
      <c r="AG39" s="73">
        <f t="shared" si="21"/>
        <v>0</v>
      </c>
      <c r="AH39" s="72">
        <f t="shared" si="22"/>
        <v>0</v>
      </c>
      <c r="AI39" s="72">
        <f t="shared" si="23"/>
        <v>0</v>
      </c>
      <c r="AJ39" s="72"/>
      <c r="AK39" s="73">
        <f t="shared" si="24"/>
        <v>0</v>
      </c>
      <c r="AL39" s="72">
        <f t="shared" si="25"/>
        <v>0</v>
      </c>
      <c r="AM39" s="73">
        <f t="shared" si="26"/>
        <v>0</v>
      </c>
      <c r="AN39" s="119"/>
      <c r="AO39" s="119"/>
      <c r="AP39" s="119"/>
      <c r="AQ39" s="211">
        <f t="shared" si="32"/>
        <v>4.8</v>
      </c>
      <c r="AR39" s="212"/>
      <c r="AS39" s="212"/>
      <c r="AT39" s="212"/>
      <c r="AU39" s="213"/>
      <c r="AV39" s="153">
        <f t="shared" si="28"/>
        <v>0</v>
      </c>
      <c r="AX39" s="3"/>
      <c r="AZ39" s="76"/>
      <c r="BA39" s="84">
        <f t="shared" si="29"/>
        <v>0</v>
      </c>
      <c r="BB39" s="6"/>
      <c r="BC39" s="37"/>
      <c r="BD39" s="37"/>
      <c r="BE39" s="6"/>
      <c r="BF39" s="6"/>
      <c r="BG39" s="2"/>
      <c r="BH39" s="75">
        <f>SUM(AP9:AQ9,AU9:AV9,AZ9:BA9,BE9:BF9,BI9:BJ9)*$BH$32</f>
        <v>0</v>
      </c>
      <c r="BI39" s="37"/>
      <c r="BJ39" s="6"/>
      <c r="BL39" s="77"/>
      <c r="BM39" s="94">
        <f t="shared" si="30"/>
        <v>4.8</v>
      </c>
      <c r="BN39" s="90"/>
      <c r="BO39" s="77"/>
      <c r="BP39" s="92">
        <f t="shared" si="31"/>
        <v>4.8</v>
      </c>
      <c r="BQ39" s="9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</row>
    <row r="40" spans="1:98">
      <c r="A40" s="100" t="s">
        <v>127</v>
      </c>
      <c r="G40" s="73">
        <f t="shared" si="2"/>
        <v>0</v>
      </c>
      <c r="H40" s="73"/>
      <c r="I40" s="152">
        <f t="shared" si="3"/>
        <v>0</v>
      </c>
      <c r="J40" s="73">
        <f t="shared" si="4"/>
        <v>0</v>
      </c>
      <c r="K40" s="73">
        <f t="shared" si="5"/>
        <v>0</v>
      </c>
      <c r="L40" s="73"/>
      <c r="M40" s="73">
        <f t="shared" si="6"/>
        <v>0.8</v>
      </c>
      <c r="N40" s="73">
        <f t="shared" si="7"/>
        <v>0</v>
      </c>
      <c r="O40" s="73">
        <f t="shared" si="8"/>
        <v>0</v>
      </c>
      <c r="P40" s="73"/>
      <c r="Q40" s="73">
        <f t="shared" si="9"/>
        <v>0.8</v>
      </c>
      <c r="R40" s="73">
        <f t="shared" si="10"/>
        <v>0</v>
      </c>
      <c r="S40" s="73">
        <f t="shared" si="11"/>
        <v>0</v>
      </c>
      <c r="T40" s="73"/>
      <c r="U40" s="73">
        <f t="shared" si="12"/>
        <v>0.8</v>
      </c>
      <c r="V40" s="73">
        <f t="shared" si="13"/>
        <v>0</v>
      </c>
      <c r="W40" s="73">
        <f t="shared" si="14"/>
        <v>0.8</v>
      </c>
      <c r="X40" s="73"/>
      <c r="Y40" s="73">
        <f t="shared" si="15"/>
        <v>0.8</v>
      </c>
      <c r="Z40" s="72">
        <f t="shared" si="16"/>
        <v>0</v>
      </c>
      <c r="AA40" s="72">
        <f t="shared" si="17"/>
        <v>0</v>
      </c>
      <c r="AB40" s="72"/>
      <c r="AC40" s="73">
        <f t="shared" si="18"/>
        <v>0</v>
      </c>
      <c r="AD40" s="72">
        <f t="shared" si="19"/>
        <v>0</v>
      </c>
      <c r="AE40" s="72">
        <f t="shared" si="20"/>
        <v>0</v>
      </c>
      <c r="AF40" s="72"/>
      <c r="AG40" s="73">
        <f t="shared" si="21"/>
        <v>0</v>
      </c>
      <c r="AH40" s="72">
        <f t="shared" si="22"/>
        <v>0</v>
      </c>
      <c r="AI40" s="72">
        <f t="shared" si="23"/>
        <v>0</v>
      </c>
      <c r="AJ40" s="72"/>
      <c r="AK40" s="73">
        <f t="shared" si="24"/>
        <v>0</v>
      </c>
      <c r="AL40" s="72">
        <f t="shared" si="25"/>
        <v>0</v>
      </c>
      <c r="AM40" s="73">
        <f t="shared" si="26"/>
        <v>0</v>
      </c>
      <c r="AN40" s="72"/>
      <c r="AO40" s="72"/>
      <c r="AP40" s="72"/>
      <c r="AQ40" s="211">
        <f t="shared" si="32"/>
        <v>4</v>
      </c>
      <c r="AR40" s="212"/>
      <c r="AS40" s="212"/>
      <c r="AT40" s="212"/>
      <c r="AU40" s="213"/>
      <c r="AV40" s="153">
        <f t="shared" si="28"/>
        <v>0</v>
      </c>
      <c r="AX40" s="3"/>
      <c r="AZ40" s="76"/>
      <c r="BA40" s="84">
        <f t="shared" si="29"/>
        <v>0</v>
      </c>
      <c r="BB40" s="6"/>
      <c r="BC40" s="37"/>
      <c r="BD40" s="37"/>
      <c r="BE40" s="6"/>
      <c r="BF40" s="6"/>
      <c r="BG40" s="2"/>
      <c r="BH40" s="75">
        <f>SUM(AP10:AQ10,AU10:AV10,AZ10:BA10,BE10:BF10,BI10:BJ10)*$BH$32</f>
        <v>0</v>
      </c>
      <c r="BI40" s="37"/>
      <c r="BJ40" s="6"/>
      <c r="BL40" s="77"/>
      <c r="BM40" s="94">
        <f t="shared" si="30"/>
        <v>4</v>
      </c>
      <c r="BN40" s="90"/>
      <c r="BO40" s="77"/>
      <c r="BP40" s="92">
        <f t="shared" si="31"/>
        <v>4</v>
      </c>
      <c r="BQ40" s="9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</row>
    <row r="41" spans="1:98">
      <c r="A41" s="100" t="s">
        <v>55</v>
      </c>
      <c r="G41" s="73">
        <f t="shared" si="2"/>
        <v>0</v>
      </c>
      <c r="H41" s="73"/>
      <c r="I41" s="152">
        <f t="shared" si="3"/>
        <v>0</v>
      </c>
      <c r="J41" s="73">
        <f t="shared" si="4"/>
        <v>0</v>
      </c>
      <c r="K41" s="73">
        <f t="shared" si="5"/>
        <v>0</v>
      </c>
      <c r="L41" s="73"/>
      <c r="M41" s="73">
        <f t="shared" si="6"/>
        <v>0</v>
      </c>
      <c r="N41" s="73">
        <f t="shared" si="7"/>
        <v>0</v>
      </c>
      <c r="O41" s="73">
        <f t="shared" si="8"/>
        <v>0</v>
      </c>
      <c r="P41" s="73"/>
      <c r="Q41" s="73">
        <f t="shared" si="9"/>
        <v>0</v>
      </c>
      <c r="R41" s="73">
        <f t="shared" si="10"/>
        <v>0</v>
      </c>
      <c r="S41" s="73">
        <f t="shared" si="11"/>
        <v>0</v>
      </c>
      <c r="T41" s="73"/>
      <c r="U41" s="73">
        <f t="shared" si="12"/>
        <v>0</v>
      </c>
      <c r="V41" s="73">
        <f t="shared" si="13"/>
        <v>0</v>
      </c>
      <c r="W41" s="73">
        <f t="shared" si="14"/>
        <v>0</v>
      </c>
      <c r="X41" s="73"/>
      <c r="Y41" s="73">
        <f t="shared" si="15"/>
        <v>0</v>
      </c>
      <c r="Z41" s="72">
        <f t="shared" si="16"/>
        <v>0</v>
      </c>
      <c r="AA41" s="72">
        <f t="shared" si="17"/>
        <v>0</v>
      </c>
      <c r="AB41" s="72"/>
      <c r="AC41" s="73">
        <f t="shared" si="18"/>
        <v>0</v>
      </c>
      <c r="AD41" s="72">
        <f t="shared" si="19"/>
        <v>0</v>
      </c>
      <c r="AE41" s="72">
        <f t="shared" si="20"/>
        <v>0</v>
      </c>
      <c r="AF41" s="72"/>
      <c r="AG41" s="73">
        <f t="shared" si="21"/>
        <v>0</v>
      </c>
      <c r="AH41" s="72">
        <f t="shared" si="22"/>
        <v>0</v>
      </c>
      <c r="AI41" s="72">
        <f t="shared" si="23"/>
        <v>0</v>
      </c>
      <c r="AJ41" s="72"/>
      <c r="AK41" s="73">
        <f t="shared" si="24"/>
        <v>0</v>
      </c>
      <c r="AL41" s="72">
        <f t="shared" si="25"/>
        <v>0</v>
      </c>
      <c r="AM41" s="73">
        <f t="shared" si="26"/>
        <v>0</v>
      </c>
      <c r="AN41" s="72"/>
      <c r="AO41" s="72"/>
      <c r="AP41" s="72"/>
      <c r="AQ41" s="211">
        <f t="shared" si="32"/>
        <v>0</v>
      </c>
      <c r="AR41" s="212"/>
      <c r="AS41" s="212"/>
      <c r="AT41" s="212"/>
      <c r="AU41" s="213"/>
      <c r="AV41" s="153">
        <f t="shared" si="28"/>
        <v>0</v>
      </c>
      <c r="AX41" s="3"/>
      <c r="AZ41" s="76"/>
      <c r="BA41" s="84">
        <f t="shared" si="29"/>
        <v>0</v>
      </c>
      <c r="BB41" s="6"/>
      <c r="BC41" s="37"/>
      <c r="BD41" s="37"/>
      <c r="BE41" s="6"/>
      <c r="BF41" s="6"/>
      <c r="BG41" s="2"/>
      <c r="BH41" s="75">
        <f>SUM(AP11:AQ11,AU11:AV11,AZ11:BA11,BE11:BF11,BI11:BJ11)*$BH$32</f>
        <v>0</v>
      </c>
      <c r="BI41" s="37"/>
      <c r="BJ41" s="6"/>
      <c r="BL41" s="77"/>
      <c r="BM41" s="94">
        <f t="shared" si="30"/>
        <v>0</v>
      </c>
      <c r="BN41" s="90"/>
      <c r="BO41" s="77"/>
      <c r="BP41" s="92">
        <f t="shared" si="31"/>
        <v>0</v>
      </c>
      <c r="BQ41" s="9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</row>
    <row r="42" spans="1:98">
      <c r="A42" s="101" t="s">
        <v>58</v>
      </c>
      <c r="G42" s="73">
        <f t="shared" si="2"/>
        <v>0</v>
      </c>
      <c r="H42" s="73"/>
      <c r="I42" s="152">
        <f t="shared" si="3"/>
        <v>0.8</v>
      </c>
      <c r="J42" s="73">
        <f t="shared" si="4"/>
        <v>0</v>
      </c>
      <c r="K42" s="73">
        <f t="shared" si="5"/>
        <v>0</v>
      </c>
      <c r="L42" s="73"/>
      <c r="M42" s="73">
        <f t="shared" si="6"/>
        <v>0.8</v>
      </c>
      <c r="N42" s="73">
        <f t="shared" si="7"/>
        <v>0</v>
      </c>
      <c r="O42" s="73">
        <f t="shared" si="8"/>
        <v>0</v>
      </c>
      <c r="P42" s="73"/>
      <c r="Q42" s="73">
        <f t="shared" si="9"/>
        <v>0</v>
      </c>
      <c r="R42" s="73">
        <f t="shared" si="10"/>
        <v>0</v>
      </c>
      <c r="S42" s="73">
        <f t="shared" si="11"/>
        <v>0</v>
      </c>
      <c r="T42" s="73"/>
      <c r="U42" s="73">
        <f t="shared" si="12"/>
        <v>0</v>
      </c>
      <c r="V42" s="73">
        <f t="shared" si="13"/>
        <v>0</v>
      </c>
      <c r="W42" s="73">
        <f t="shared" si="14"/>
        <v>0</v>
      </c>
      <c r="X42" s="73"/>
      <c r="Y42" s="73">
        <f t="shared" si="15"/>
        <v>0</v>
      </c>
      <c r="Z42" s="72">
        <f t="shared" si="16"/>
        <v>0</v>
      </c>
      <c r="AA42" s="72">
        <f t="shared" si="17"/>
        <v>0</v>
      </c>
      <c r="AB42" s="72"/>
      <c r="AC42" s="73">
        <f t="shared" si="18"/>
        <v>0</v>
      </c>
      <c r="AD42" s="72">
        <f t="shared" si="19"/>
        <v>0</v>
      </c>
      <c r="AE42" s="72">
        <f t="shared" si="20"/>
        <v>0</v>
      </c>
      <c r="AF42" s="72"/>
      <c r="AG42" s="73">
        <f t="shared" si="21"/>
        <v>0</v>
      </c>
      <c r="AH42" s="72">
        <f t="shared" si="22"/>
        <v>0</v>
      </c>
      <c r="AI42" s="72">
        <f t="shared" si="23"/>
        <v>0</v>
      </c>
      <c r="AJ42" s="72"/>
      <c r="AK42" s="73">
        <f t="shared" si="24"/>
        <v>0</v>
      </c>
      <c r="AL42" s="72">
        <f t="shared" si="25"/>
        <v>0</v>
      </c>
      <c r="AM42" s="73">
        <f t="shared" si="26"/>
        <v>0</v>
      </c>
      <c r="AN42" s="72"/>
      <c r="AO42" s="72"/>
      <c r="AP42" s="72"/>
      <c r="AQ42" s="211">
        <f t="shared" si="32"/>
        <v>1.6</v>
      </c>
      <c r="AR42" s="212"/>
      <c r="AS42" s="212"/>
      <c r="AT42" s="212"/>
      <c r="AU42" s="213"/>
      <c r="AV42" s="153">
        <f t="shared" si="28"/>
        <v>0</v>
      </c>
      <c r="AX42" s="3"/>
      <c r="AZ42" s="76"/>
      <c r="BA42" s="84">
        <f t="shared" si="29"/>
        <v>0</v>
      </c>
      <c r="BB42" s="6"/>
      <c r="BC42" s="37"/>
      <c r="BD42" s="37"/>
      <c r="BE42" s="6"/>
      <c r="BF42" s="6"/>
      <c r="BG42" s="2"/>
      <c r="BH42" s="75">
        <f>SUM(AP12:AQ12,AU12:AV12,AZ12:BA12,BE12:BF12,BI12:BJ12)*$BH$32</f>
        <v>0</v>
      </c>
      <c r="BI42" s="37"/>
      <c r="BJ42" s="6"/>
      <c r="BL42" s="77"/>
      <c r="BM42" s="94">
        <f t="shared" si="30"/>
        <v>1.6</v>
      </c>
      <c r="BN42" s="90"/>
      <c r="BO42" s="77"/>
      <c r="BP42" s="92">
        <f t="shared" si="31"/>
        <v>1.6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</row>
    <row r="43" spans="1:98">
      <c r="A43" s="100" t="s">
        <v>60</v>
      </c>
      <c r="G43" s="73">
        <f t="shared" si="2"/>
        <v>0</v>
      </c>
      <c r="H43" s="73"/>
      <c r="I43" s="152">
        <f t="shared" si="3"/>
        <v>0</v>
      </c>
      <c r="J43" s="73">
        <f t="shared" si="4"/>
        <v>0.8</v>
      </c>
      <c r="K43" s="73">
        <f t="shared" si="5"/>
        <v>0</v>
      </c>
      <c r="L43" s="73"/>
      <c r="M43" s="73">
        <f t="shared" si="6"/>
        <v>0.8</v>
      </c>
      <c r="N43" s="73">
        <f t="shared" si="7"/>
        <v>0.8</v>
      </c>
      <c r="O43" s="73">
        <f t="shared" si="8"/>
        <v>0</v>
      </c>
      <c r="P43" s="73"/>
      <c r="Q43" s="73">
        <f t="shared" si="9"/>
        <v>0.8</v>
      </c>
      <c r="R43" s="73">
        <f t="shared" si="10"/>
        <v>0</v>
      </c>
      <c r="S43" s="73">
        <f t="shared" si="11"/>
        <v>0</v>
      </c>
      <c r="T43" s="73"/>
      <c r="U43" s="73">
        <f t="shared" si="12"/>
        <v>0.8</v>
      </c>
      <c r="V43" s="73">
        <f t="shared" si="13"/>
        <v>0</v>
      </c>
      <c r="W43" s="73">
        <f t="shared" si="14"/>
        <v>0</v>
      </c>
      <c r="X43" s="73"/>
      <c r="Y43" s="73">
        <f t="shared" si="15"/>
        <v>0.8</v>
      </c>
      <c r="Z43" s="72">
        <f t="shared" si="16"/>
        <v>0</v>
      </c>
      <c r="AA43" s="72">
        <f t="shared" si="17"/>
        <v>0</v>
      </c>
      <c r="AB43" s="72"/>
      <c r="AC43" s="73">
        <f t="shared" si="18"/>
        <v>0</v>
      </c>
      <c r="AD43" s="72">
        <f t="shared" si="19"/>
        <v>0</v>
      </c>
      <c r="AE43" s="72">
        <f t="shared" si="20"/>
        <v>0</v>
      </c>
      <c r="AF43" s="72"/>
      <c r="AG43" s="73">
        <f t="shared" si="21"/>
        <v>0</v>
      </c>
      <c r="AH43" s="72">
        <f t="shared" si="22"/>
        <v>0</v>
      </c>
      <c r="AI43" s="72">
        <f t="shared" si="23"/>
        <v>0</v>
      </c>
      <c r="AJ43" s="72"/>
      <c r="AK43" s="73">
        <f t="shared" si="24"/>
        <v>0</v>
      </c>
      <c r="AL43" s="72">
        <f t="shared" si="25"/>
        <v>0</v>
      </c>
      <c r="AM43" s="73">
        <f t="shared" si="26"/>
        <v>0</v>
      </c>
      <c r="AN43" s="72"/>
      <c r="AO43" s="72"/>
      <c r="AP43" s="72"/>
      <c r="AQ43" s="211">
        <f t="shared" si="32"/>
        <v>4.8</v>
      </c>
      <c r="AR43" s="212"/>
      <c r="AS43" s="212"/>
      <c r="AT43" s="212"/>
      <c r="AU43" s="213"/>
      <c r="AV43" s="153">
        <f t="shared" si="28"/>
        <v>0</v>
      </c>
      <c r="AX43" s="3"/>
      <c r="AZ43" s="76"/>
      <c r="BA43" s="84">
        <f t="shared" si="29"/>
        <v>2</v>
      </c>
      <c r="BB43" s="6"/>
      <c r="BC43" s="37"/>
      <c r="BD43" s="37"/>
      <c r="BE43" s="6"/>
      <c r="BF43" s="6"/>
      <c r="BG43" s="2"/>
      <c r="BH43" s="75">
        <f>SUM(AP13:AQ13,AU13:AV13,AZ13:BA13,BE13:BF13,BI13:BJ13)*$BH$32</f>
        <v>0</v>
      </c>
      <c r="BI43" s="37"/>
      <c r="BJ43" s="6"/>
      <c r="BL43" s="77"/>
      <c r="BM43" s="94">
        <f t="shared" si="30"/>
        <v>6.8</v>
      </c>
      <c r="BN43" s="90"/>
      <c r="BO43" s="77"/>
      <c r="BP43" s="92">
        <f t="shared" si="31"/>
        <v>6.8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</row>
    <row r="44" spans="1:98">
      <c r="A44" s="101" t="s">
        <v>62</v>
      </c>
      <c r="G44" s="73">
        <f t="shared" si="2"/>
        <v>0</v>
      </c>
      <c r="H44" s="73"/>
      <c r="I44" s="152">
        <f t="shared" si="3"/>
        <v>0</v>
      </c>
      <c r="J44" s="73">
        <f t="shared" si="4"/>
        <v>0.8</v>
      </c>
      <c r="K44" s="73">
        <f t="shared" si="5"/>
        <v>0</v>
      </c>
      <c r="L44" s="73"/>
      <c r="M44" s="73">
        <f t="shared" si="6"/>
        <v>0</v>
      </c>
      <c r="N44" s="73">
        <f t="shared" si="7"/>
        <v>0.8</v>
      </c>
      <c r="O44" s="73">
        <f t="shared" si="8"/>
        <v>0</v>
      </c>
      <c r="P44" s="73"/>
      <c r="Q44" s="73">
        <f t="shared" si="9"/>
        <v>0.8</v>
      </c>
      <c r="R44" s="73">
        <f t="shared" si="10"/>
        <v>0.8</v>
      </c>
      <c r="S44" s="73">
        <f t="shared" si="11"/>
        <v>0</v>
      </c>
      <c r="T44" s="73"/>
      <c r="U44" s="73">
        <f t="shared" si="12"/>
        <v>0</v>
      </c>
      <c r="V44" s="73">
        <f t="shared" si="13"/>
        <v>0</v>
      </c>
      <c r="W44" s="73">
        <f t="shared" si="14"/>
        <v>0</v>
      </c>
      <c r="X44" s="73"/>
      <c r="Y44" s="73">
        <f t="shared" si="15"/>
        <v>0</v>
      </c>
      <c r="Z44" s="72">
        <f t="shared" si="16"/>
        <v>0</v>
      </c>
      <c r="AA44" s="72">
        <f t="shared" si="17"/>
        <v>0</v>
      </c>
      <c r="AB44" s="72"/>
      <c r="AC44" s="73">
        <f t="shared" si="18"/>
        <v>0</v>
      </c>
      <c r="AD44" s="72">
        <f t="shared" si="19"/>
        <v>0</v>
      </c>
      <c r="AE44" s="72">
        <f t="shared" si="20"/>
        <v>0</v>
      </c>
      <c r="AF44" s="72"/>
      <c r="AG44" s="73">
        <f t="shared" si="21"/>
        <v>0</v>
      </c>
      <c r="AH44" s="72">
        <f t="shared" si="22"/>
        <v>0</v>
      </c>
      <c r="AI44" s="72">
        <f t="shared" si="23"/>
        <v>0</v>
      </c>
      <c r="AJ44" s="72"/>
      <c r="AK44" s="73">
        <f t="shared" si="24"/>
        <v>0</v>
      </c>
      <c r="AL44" s="72">
        <f t="shared" si="25"/>
        <v>0</v>
      </c>
      <c r="AM44" s="73">
        <f t="shared" si="26"/>
        <v>0</v>
      </c>
      <c r="AN44" s="72"/>
      <c r="AO44" s="72"/>
      <c r="AP44" s="72"/>
      <c r="AQ44" s="211">
        <f t="shared" si="32"/>
        <v>3.2</v>
      </c>
      <c r="AR44" s="212"/>
      <c r="AS44" s="212"/>
      <c r="AT44" s="212"/>
      <c r="AU44" s="213"/>
      <c r="AV44" s="153">
        <f t="shared" si="28"/>
        <v>0</v>
      </c>
      <c r="AX44" s="3"/>
      <c r="AZ44" s="76"/>
      <c r="BA44" s="84">
        <f t="shared" si="29"/>
        <v>2</v>
      </c>
      <c r="BB44" s="6"/>
      <c r="BC44" s="37"/>
      <c r="BD44" s="37"/>
      <c r="BE44" s="6"/>
      <c r="BF44" s="6"/>
      <c r="BG44" s="2"/>
      <c r="BH44" s="75">
        <f>SUM(AP14:AQ14,AU14:AV14,AZ14:BA14,BE14:BF14,BI14:BJ14)*$BH$32</f>
        <v>0</v>
      </c>
      <c r="BI44" s="37"/>
      <c r="BJ44" s="6"/>
      <c r="BL44" s="77"/>
      <c r="BM44" s="94">
        <f t="shared" si="30"/>
        <v>5.2</v>
      </c>
      <c r="BN44" s="90"/>
      <c r="BO44" s="77"/>
      <c r="BP44" s="92">
        <f t="shared" si="31"/>
        <v>5.2</v>
      </c>
      <c r="BQ44" s="9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</row>
    <row r="45" spans="1:98">
      <c r="A45" s="100" t="s">
        <v>64</v>
      </c>
      <c r="G45" s="73">
        <f t="shared" si="2"/>
        <v>0.8</v>
      </c>
      <c r="H45" s="73"/>
      <c r="I45" s="152">
        <f t="shared" si="3"/>
        <v>0.8</v>
      </c>
      <c r="J45" s="73">
        <f t="shared" si="4"/>
        <v>0.8</v>
      </c>
      <c r="K45" s="73">
        <f t="shared" si="5"/>
        <v>0.8</v>
      </c>
      <c r="L45" s="73"/>
      <c r="M45" s="73">
        <f t="shared" si="6"/>
        <v>0.8</v>
      </c>
      <c r="N45" s="73">
        <f t="shared" si="7"/>
        <v>0</v>
      </c>
      <c r="O45" s="73">
        <f t="shared" si="8"/>
        <v>0</v>
      </c>
      <c r="P45" s="73"/>
      <c r="Q45" s="73">
        <f t="shared" si="9"/>
        <v>0</v>
      </c>
      <c r="R45" s="73">
        <f t="shared" si="10"/>
        <v>0</v>
      </c>
      <c r="S45" s="73">
        <f t="shared" si="11"/>
        <v>0.8</v>
      </c>
      <c r="T45" s="73"/>
      <c r="U45" s="73">
        <f t="shared" si="12"/>
        <v>0</v>
      </c>
      <c r="V45" s="73">
        <f t="shared" si="13"/>
        <v>0</v>
      </c>
      <c r="W45" s="73">
        <f t="shared" si="14"/>
        <v>0</v>
      </c>
      <c r="X45" s="73"/>
      <c r="Y45" s="73">
        <f t="shared" si="15"/>
        <v>0</v>
      </c>
      <c r="Z45" s="72">
        <f t="shared" si="16"/>
        <v>0</v>
      </c>
      <c r="AA45" s="72">
        <f t="shared" si="17"/>
        <v>0</v>
      </c>
      <c r="AB45" s="72"/>
      <c r="AC45" s="73">
        <f t="shared" si="18"/>
        <v>0</v>
      </c>
      <c r="AD45" s="72">
        <f t="shared" si="19"/>
        <v>0</v>
      </c>
      <c r="AE45" s="72">
        <f t="shared" si="20"/>
        <v>0</v>
      </c>
      <c r="AF45" s="72"/>
      <c r="AG45" s="73">
        <f t="shared" si="21"/>
        <v>0</v>
      </c>
      <c r="AH45" s="72">
        <f t="shared" si="22"/>
        <v>0</v>
      </c>
      <c r="AI45" s="72">
        <f t="shared" si="23"/>
        <v>0</v>
      </c>
      <c r="AJ45" s="72"/>
      <c r="AK45" s="73">
        <f t="shared" si="24"/>
        <v>0</v>
      </c>
      <c r="AL45" s="72">
        <f t="shared" si="25"/>
        <v>0</v>
      </c>
      <c r="AM45" s="73">
        <f t="shared" si="26"/>
        <v>0</v>
      </c>
      <c r="AN45" s="72"/>
      <c r="AO45" s="72"/>
      <c r="AP45" s="72"/>
      <c r="AQ45" s="211">
        <f t="shared" si="32"/>
        <v>4.8</v>
      </c>
      <c r="AR45" s="212"/>
      <c r="AS45" s="212"/>
      <c r="AT45" s="212"/>
      <c r="AU45" s="213"/>
      <c r="AV45" s="153">
        <f t="shared" si="28"/>
        <v>0</v>
      </c>
      <c r="AX45" s="3"/>
      <c r="AZ45" s="76"/>
      <c r="BA45" s="84">
        <f t="shared" si="29"/>
        <v>0</v>
      </c>
      <c r="BB45" s="6"/>
      <c r="BC45" s="37"/>
      <c r="BD45" s="37"/>
      <c r="BE45" s="6"/>
      <c r="BF45" s="6"/>
      <c r="BG45" s="2"/>
      <c r="BH45" s="75">
        <f>SUM(AP15:AQ15,AU15:AV15,AZ15:BA15,BE15:BF15,BI15:BJ15)*$BH$32</f>
        <v>0</v>
      </c>
      <c r="BI45" s="37"/>
      <c r="BJ45" s="6"/>
      <c r="BL45" s="77"/>
      <c r="BM45" s="94">
        <f t="shared" si="30"/>
        <v>4.8</v>
      </c>
      <c r="BN45" s="90"/>
      <c r="BO45" s="77"/>
      <c r="BP45" s="92">
        <f t="shared" si="31"/>
        <v>4.8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</row>
    <row r="46" spans="1:98">
      <c r="A46" s="100" t="s">
        <v>66</v>
      </c>
      <c r="G46" s="73">
        <f t="shared" si="2"/>
        <v>0</v>
      </c>
      <c r="H46" s="73"/>
      <c r="I46" s="152">
        <f t="shared" si="3"/>
        <v>0.8</v>
      </c>
      <c r="J46" s="73">
        <f t="shared" si="4"/>
        <v>0.8</v>
      </c>
      <c r="K46" s="73">
        <f t="shared" si="5"/>
        <v>0</v>
      </c>
      <c r="L46" s="73"/>
      <c r="M46" s="73">
        <f t="shared" si="6"/>
        <v>0.8</v>
      </c>
      <c r="N46" s="73">
        <f t="shared" si="7"/>
        <v>0</v>
      </c>
      <c r="O46" s="73">
        <f t="shared" si="8"/>
        <v>0</v>
      </c>
      <c r="P46" s="73"/>
      <c r="Q46" s="73">
        <f t="shared" si="9"/>
        <v>0</v>
      </c>
      <c r="R46" s="73">
        <f t="shared" si="10"/>
        <v>0</v>
      </c>
      <c r="S46" s="73">
        <f t="shared" si="11"/>
        <v>0</v>
      </c>
      <c r="T46" s="73"/>
      <c r="U46" s="73">
        <f t="shared" si="12"/>
        <v>0</v>
      </c>
      <c r="V46" s="73">
        <f t="shared" si="13"/>
        <v>0</v>
      </c>
      <c r="W46" s="73">
        <f t="shared" si="14"/>
        <v>0</v>
      </c>
      <c r="X46" s="73"/>
      <c r="Y46" s="73">
        <f t="shared" si="15"/>
        <v>0</v>
      </c>
      <c r="Z46" s="72">
        <f t="shared" si="16"/>
        <v>0</v>
      </c>
      <c r="AA46" s="72">
        <f t="shared" si="17"/>
        <v>0</v>
      </c>
      <c r="AB46" s="72"/>
      <c r="AC46" s="73">
        <f t="shared" si="18"/>
        <v>0</v>
      </c>
      <c r="AD46" s="72">
        <f t="shared" si="19"/>
        <v>0</v>
      </c>
      <c r="AE46" s="72">
        <f t="shared" si="20"/>
        <v>0</v>
      </c>
      <c r="AF46" s="72"/>
      <c r="AG46" s="73">
        <f t="shared" si="21"/>
        <v>0</v>
      </c>
      <c r="AH46" s="72">
        <f t="shared" si="22"/>
        <v>0</v>
      </c>
      <c r="AI46" s="72">
        <f t="shared" si="23"/>
        <v>0</v>
      </c>
      <c r="AJ46" s="72"/>
      <c r="AK46" s="73">
        <f t="shared" si="24"/>
        <v>0</v>
      </c>
      <c r="AL46" s="72">
        <f t="shared" si="25"/>
        <v>0</v>
      </c>
      <c r="AM46" s="73">
        <f t="shared" si="26"/>
        <v>0</v>
      </c>
      <c r="AN46" s="72"/>
      <c r="AO46" s="72"/>
      <c r="AP46" s="72"/>
      <c r="AQ46" s="211">
        <f t="shared" si="32"/>
        <v>2.4000000000000004</v>
      </c>
      <c r="AR46" s="212"/>
      <c r="AS46" s="212"/>
      <c r="AT46" s="212"/>
      <c r="AU46" s="213"/>
      <c r="AV46" s="153">
        <f t="shared" si="28"/>
        <v>0</v>
      </c>
      <c r="AX46" s="3"/>
      <c r="AZ46" s="76"/>
      <c r="BA46" s="84">
        <f t="shared" si="29"/>
        <v>0</v>
      </c>
      <c r="BB46" s="6"/>
      <c r="BC46" s="37"/>
      <c r="BD46" s="37"/>
      <c r="BE46" s="6"/>
      <c r="BF46" s="6"/>
      <c r="BG46" s="2"/>
      <c r="BH46" s="75">
        <f>SUM(AP16:AQ16,AU16:AV16,AZ16:BA16,BE16:BF16,BI16:BJ16)*$BH$32</f>
        <v>0</v>
      </c>
      <c r="BI46" s="37"/>
      <c r="BJ46" s="6"/>
      <c r="BL46" s="77"/>
      <c r="BM46" s="94">
        <f t="shared" si="30"/>
        <v>2.4000000000000004</v>
      </c>
      <c r="BN46" s="90"/>
      <c r="BO46" s="77"/>
      <c r="BP46" s="92">
        <f t="shared" si="31"/>
        <v>2.4000000000000004</v>
      </c>
      <c r="BQ46" s="9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</row>
    <row r="47" spans="1:98">
      <c r="A47" s="100" t="s">
        <v>68</v>
      </c>
      <c r="G47" s="73">
        <f t="shared" si="2"/>
        <v>0.8</v>
      </c>
      <c r="H47" s="73"/>
      <c r="I47" s="152">
        <f t="shared" si="3"/>
        <v>0</v>
      </c>
      <c r="J47" s="73">
        <f t="shared" si="4"/>
        <v>0.8</v>
      </c>
      <c r="K47" s="73">
        <f t="shared" si="5"/>
        <v>0.8</v>
      </c>
      <c r="L47" s="73"/>
      <c r="M47" s="73">
        <f t="shared" si="6"/>
        <v>0.8</v>
      </c>
      <c r="N47" s="73">
        <f t="shared" si="7"/>
        <v>0.8</v>
      </c>
      <c r="O47" s="73">
        <f t="shared" si="8"/>
        <v>0.8</v>
      </c>
      <c r="P47" s="73"/>
      <c r="Q47" s="73">
        <f t="shared" si="9"/>
        <v>0.8</v>
      </c>
      <c r="R47" s="73">
        <f t="shared" si="10"/>
        <v>0.8</v>
      </c>
      <c r="S47" s="73">
        <f t="shared" si="11"/>
        <v>0.8</v>
      </c>
      <c r="T47" s="73"/>
      <c r="U47" s="73">
        <f t="shared" si="12"/>
        <v>0.8</v>
      </c>
      <c r="V47" s="73">
        <f t="shared" si="13"/>
        <v>0.8</v>
      </c>
      <c r="W47" s="73">
        <f t="shared" si="14"/>
        <v>0.8</v>
      </c>
      <c r="X47" s="73"/>
      <c r="Y47" s="73">
        <f t="shared" si="15"/>
        <v>0.8</v>
      </c>
      <c r="Z47" s="72">
        <f t="shared" si="16"/>
        <v>0</v>
      </c>
      <c r="AA47" s="72">
        <f t="shared" si="17"/>
        <v>0</v>
      </c>
      <c r="AB47" s="72"/>
      <c r="AC47" s="73">
        <f t="shared" si="18"/>
        <v>0</v>
      </c>
      <c r="AD47" s="72">
        <f t="shared" si="19"/>
        <v>0</v>
      </c>
      <c r="AE47" s="72">
        <f t="shared" si="20"/>
        <v>0</v>
      </c>
      <c r="AF47" s="72"/>
      <c r="AG47" s="73">
        <f t="shared" si="21"/>
        <v>0</v>
      </c>
      <c r="AH47" s="72">
        <f t="shared" si="22"/>
        <v>0</v>
      </c>
      <c r="AI47" s="72">
        <f t="shared" si="23"/>
        <v>0</v>
      </c>
      <c r="AJ47" s="72"/>
      <c r="AK47" s="73">
        <f t="shared" si="24"/>
        <v>0</v>
      </c>
      <c r="AL47" s="72">
        <f t="shared" si="25"/>
        <v>0</v>
      </c>
      <c r="AM47" s="73">
        <f t="shared" si="26"/>
        <v>0</v>
      </c>
      <c r="AN47" s="72"/>
      <c r="AO47" s="72"/>
      <c r="AP47" s="72"/>
      <c r="AQ47" s="211">
        <f t="shared" si="32"/>
        <v>10.4</v>
      </c>
      <c r="AR47" s="212"/>
      <c r="AS47" s="212"/>
      <c r="AT47" s="212"/>
      <c r="AU47" s="213"/>
      <c r="AV47" s="153">
        <f t="shared" si="28"/>
        <v>10</v>
      </c>
      <c r="AX47" s="3"/>
      <c r="AZ47" s="76"/>
      <c r="BA47" s="84">
        <f t="shared" si="29"/>
        <v>6</v>
      </c>
      <c r="BB47" s="6"/>
      <c r="BC47" s="37"/>
      <c r="BD47" s="37"/>
      <c r="BE47" s="6"/>
      <c r="BF47" s="6"/>
      <c r="BG47" s="2"/>
      <c r="BH47" s="75">
        <f>SUM(AP17:AQ17,AU17:AV17,AZ17:BA17,BE17:BF17,BI17:BJ17)*$BH$32</f>
        <v>6</v>
      </c>
      <c r="BI47" s="37"/>
      <c r="BJ47" s="6"/>
      <c r="BL47" s="77"/>
      <c r="BM47" s="94">
        <f>SUM(AQ47,AV47,BA47,BH47:BI47)</f>
        <v>32.4</v>
      </c>
      <c r="BN47" s="90"/>
      <c r="BO47" s="77"/>
      <c r="BP47" s="92">
        <f t="shared" si="31"/>
        <v>32.4</v>
      </c>
      <c r="BQ47" s="9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</row>
    <row r="48" spans="1:98">
      <c r="A48" s="101" t="s">
        <v>69</v>
      </c>
      <c r="G48" s="73">
        <f t="shared" si="2"/>
        <v>0.8</v>
      </c>
      <c r="H48" s="73"/>
      <c r="I48" s="152">
        <f t="shared" si="3"/>
        <v>0.8</v>
      </c>
      <c r="J48" s="73">
        <f t="shared" si="4"/>
        <v>0</v>
      </c>
      <c r="K48" s="73">
        <f t="shared" si="5"/>
        <v>0</v>
      </c>
      <c r="L48" s="73"/>
      <c r="M48" s="73">
        <f t="shared" si="6"/>
        <v>0</v>
      </c>
      <c r="N48" s="73">
        <f t="shared" si="7"/>
        <v>0.8</v>
      </c>
      <c r="O48" s="73">
        <f t="shared" si="8"/>
        <v>0</v>
      </c>
      <c r="P48" s="73"/>
      <c r="Q48" s="73">
        <f t="shared" si="9"/>
        <v>0.8</v>
      </c>
      <c r="R48" s="73">
        <f t="shared" si="10"/>
        <v>0</v>
      </c>
      <c r="S48" s="73">
        <f t="shared" si="11"/>
        <v>0.8</v>
      </c>
      <c r="T48" s="73"/>
      <c r="U48" s="73">
        <f t="shared" si="12"/>
        <v>0</v>
      </c>
      <c r="V48" s="73">
        <f t="shared" si="13"/>
        <v>0.8</v>
      </c>
      <c r="W48" s="73">
        <f t="shared" si="14"/>
        <v>0.8</v>
      </c>
      <c r="X48" s="73"/>
      <c r="Y48" s="73">
        <f t="shared" si="15"/>
        <v>0.8</v>
      </c>
      <c r="Z48" s="72">
        <f t="shared" si="16"/>
        <v>0.8</v>
      </c>
      <c r="AA48" s="72">
        <f t="shared" si="17"/>
        <v>0</v>
      </c>
      <c r="AB48" s="72"/>
      <c r="AC48" s="73">
        <f t="shared" si="18"/>
        <v>0.8</v>
      </c>
      <c r="AD48" s="72">
        <f t="shared" si="19"/>
        <v>0.8</v>
      </c>
      <c r="AE48" s="72">
        <f t="shared" si="20"/>
        <v>0</v>
      </c>
      <c r="AF48" s="72"/>
      <c r="AG48" s="73">
        <f t="shared" si="21"/>
        <v>0</v>
      </c>
      <c r="AH48" s="72">
        <f t="shared" si="22"/>
        <v>0.8</v>
      </c>
      <c r="AI48" s="72">
        <f t="shared" si="23"/>
        <v>0</v>
      </c>
      <c r="AJ48" s="72"/>
      <c r="AK48" s="73">
        <f t="shared" si="24"/>
        <v>0</v>
      </c>
      <c r="AL48" s="72">
        <f t="shared" si="25"/>
        <v>0</v>
      </c>
      <c r="AM48" s="73">
        <f t="shared" si="26"/>
        <v>0</v>
      </c>
      <c r="AN48" s="72"/>
      <c r="AO48" s="72"/>
      <c r="AP48" s="72"/>
      <c r="AQ48" s="211">
        <f t="shared" si="32"/>
        <v>9.6</v>
      </c>
      <c r="AR48" s="212"/>
      <c r="AS48" s="212"/>
      <c r="AT48" s="212"/>
      <c r="AU48" s="213"/>
      <c r="AV48" s="153">
        <f t="shared" si="28"/>
        <v>6.5</v>
      </c>
      <c r="AX48" s="3"/>
      <c r="AZ48" s="76"/>
      <c r="BA48" s="84">
        <f t="shared" si="29"/>
        <v>4</v>
      </c>
      <c r="BB48" s="6"/>
      <c r="BC48" s="37"/>
      <c r="BD48" s="37"/>
      <c r="BE48" s="6"/>
      <c r="BF48" s="6"/>
      <c r="BG48" s="2"/>
      <c r="BH48" s="75">
        <f>SUM(AP18:AQ18,AU18:AV18,AZ18:BA18,BE18:BF18,BI18:BJ18)*$BH$32</f>
        <v>5</v>
      </c>
      <c r="BI48" s="37"/>
      <c r="BJ48" s="6"/>
      <c r="BL48" s="77"/>
      <c r="BM48" s="94">
        <f t="shared" si="30"/>
        <v>25.1</v>
      </c>
      <c r="BN48" s="90"/>
      <c r="BO48" s="77">
        <v>23.5</v>
      </c>
      <c r="BP48" s="92">
        <f t="shared" si="31"/>
        <v>48.6</v>
      </c>
      <c r="BQ48" s="9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</row>
    <row r="49" spans="1:98">
      <c r="A49" s="100" t="s">
        <v>70</v>
      </c>
      <c r="G49" s="73">
        <f t="shared" si="2"/>
        <v>0.8</v>
      </c>
      <c r="H49" s="73"/>
      <c r="I49" s="152">
        <f t="shared" si="3"/>
        <v>0.8</v>
      </c>
      <c r="J49" s="73">
        <f t="shared" si="4"/>
        <v>0.8</v>
      </c>
      <c r="K49" s="73">
        <f t="shared" si="5"/>
        <v>0.8</v>
      </c>
      <c r="L49" s="73"/>
      <c r="M49" s="73">
        <f t="shared" si="6"/>
        <v>0.8</v>
      </c>
      <c r="N49" s="73">
        <f t="shared" si="7"/>
        <v>0.8</v>
      </c>
      <c r="O49" s="73">
        <f t="shared" si="8"/>
        <v>0.8</v>
      </c>
      <c r="P49" s="73"/>
      <c r="Q49" s="73">
        <f t="shared" si="9"/>
        <v>0.8</v>
      </c>
      <c r="R49" s="73">
        <f t="shared" si="10"/>
        <v>0.8</v>
      </c>
      <c r="S49" s="73">
        <f t="shared" si="11"/>
        <v>0.8</v>
      </c>
      <c r="T49" s="73"/>
      <c r="U49" s="73">
        <f t="shared" si="12"/>
        <v>0.8</v>
      </c>
      <c r="V49" s="73">
        <f t="shared" si="13"/>
        <v>0.8</v>
      </c>
      <c r="W49" s="73">
        <f t="shared" si="14"/>
        <v>0.8</v>
      </c>
      <c r="X49" s="73"/>
      <c r="Y49" s="73">
        <f t="shared" si="15"/>
        <v>0.8</v>
      </c>
      <c r="Z49" s="72">
        <f t="shared" si="16"/>
        <v>0</v>
      </c>
      <c r="AA49" s="72">
        <f t="shared" si="17"/>
        <v>0</v>
      </c>
      <c r="AB49" s="72"/>
      <c r="AC49" s="73">
        <f t="shared" si="18"/>
        <v>0</v>
      </c>
      <c r="AD49" s="72">
        <f t="shared" si="19"/>
        <v>0</v>
      </c>
      <c r="AE49" s="72">
        <f t="shared" si="20"/>
        <v>0</v>
      </c>
      <c r="AF49" s="72"/>
      <c r="AG49" s="73">
        <f t="shared" si="21"/>
        <v>0</v>
      </c>
      <c r="AH49" s="72">
        <f t="shared" si="22"/>
        <v>0</v>
      </c>
      <c r="AI49" s="72">
        <f t="shared" si="23"/>
        <v>0</v>
      </c>
      <c r="AJ49" s="72"/>
      <c r="AK49" s="73">
        <f t="shared" si="24"/>
        <v>0</v>
      </c>
      <c r="AL49" s="72">
        <f t="shared" si="25"/>
        <v>0</v>
      </c>
      <c r="AM49" s="73">
        <f t="shared" si="26"/>
        <v>0</v>
      </c>
      <c r="AN49" s="72"/>
      <c r="AO49" s="72"/>
      <c r="AP49" s="72"/>
      <c r="AQ49" s="211">
        <f t="shared" si="32"/>
        <v>11.200000000000001</v>
      </c>
      <c r="AR49" s="212"/>
      <c r="AS49" s="212"/>
      <c r="AT49" s="212"/>
      <c r="AU49" s="213"/>
      <c r="AV49" s="153">
        <f t="shared" si="28"/>
        <v>5</v>
      </c>
      <c r="AX49" s="3"/>
      <c r="AZ49" s="76"/>
      <c r="BA49" s="84">
        <f t="shared" si="29"/>
        <v>4</v>
      </c>
      <c r="BB49" s="6"/>
      <c r="BC49" s="37"/>
      <c r="BD49" s="37"/>
      <c r="BE49" s="6"/>
      <c r="BF49" s="6"/>
      <c r="BG49" s="2"/>
      <c r="BH49" s="75">
        <f>SUM(AP19:AQ19,AU19:AV19,AZ19:BA19,BE19:BF19,BI19:BJ19)*$BH$32</f>
        <v>6</v>
      </c>
      <c r="BI49" s="37"/>
      <c r="BJ49" s="6"/>
      <c r="BL49" s="77"/>
      <c r="BM49" s="94">
        <f t="shared" si="30"/>
        <v>26.200000000000003</v>
      </c>
      <c r="BN49" s="90"/>
      <c r="BO49" s="77"/>
      <c r="BP49" s="92">
        <f t="shared" si="31"/>
        <v>26.200000000000003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</row>
    <row r="50" spans="1:98">
      <c r="A50" s="101" t="s">
        <v>71</v>
      </c>
      <c r="G50" s="73">
        <f t="shared" si="2"/>
        <v>0</v>
      </c>
      <c r="H50" s="73"/>
      <c r="I50" s="152">
        <f t="shared" si="3"/>
        <v>0</v>
      </c>
      <c r="J50" s="73">
        <f t="shared" si="4"/>
        <v>0</v>
      </c>
      <c r="K50" s="73">
        <f t="shared" si="5"/>
        <v>0</v>
      </c>
      <c r="L50" s="73"/>
      <c r="M50" s="73">
        <f t="shared" si="6"/>
        <v>0</v>
      </c>
      <c r="N50" s="73">
        <f t="shared" si="7"/>
        <v>0</v>
      </c>
      <c r="O50" s="73">
        <f t="shared" si="8"/>
        <v>0</v>
      </c>
      <c r="P50" s="73"/>
      <c r="Q50" s="73">
        <f t="shared" si="9"/>
        <v>0</v>
      </c>
      <c r="R50" s="73">
        <f t="shared" si="10"/>
        <v>0</v>
      </c>
      <c r="S50" s="73">
        <f t="shared" si="11"/>
        <v>0</v>
      </c>
      <c r="T50" s="73"/>
      <c r="U50" s="73">
        <f t="shared" si="12"/>
        <v>0</v>
      </c>
      <c r="V50" s="73">
        <f t="shared" si="13"/>
        <v>0</v>
      </c>
      <c r="W50" s="73">
        <f t="shared" si="14"/>
        <v>0</v>
      </c>
      <c r="X50" s="73"/>
      <c r="Y50" s="73">
        <f t="shared" si="15"/>
        <v>0</v>
      </c>
      <c r="Z50" s="72">
        <f t="shared" si="16"/>
        <v>0</v>
      </c>
      <c r="AA50" s="72">
        <f t="shared" si="17"/>
        <v>0</v>
      </c>
      <c r="AB50" s="72"/>
      <c r="AC50" s="73">
        <f t="shared" si="18"/>
        <v>0</v>
      </c>
      <c r="AD50" s="72">
        <f t="shared" si="19"/>
        <v>0</v>
      </c>
      <c r="AE50" s="72">
        <f t="shared" si="20"/>
        <v>0</v>
      </c>
      <c r="AF50" s="72"/>
      <c r="AG50" s="73">
        <f t="shared" si="21"/>
        <v>0</v>
      </c>
      <c r="AH50" s="72">
        <f t="shared" si="22"/>
        <v>0</v>
      </c>
      <c r="AI50" s="72">
        <f t="shared" si="23"/>
        <v>0</v>
      </c>
      <c r="AJ50" s="72"/>
      <c r="AK50" s="73">
        <f t="shared" si="24"/>
        <v>0</v>
      </c>
      <c r="AL50" s="72">
        <f t="shared" si="25"/>
        <v>0</v>
      </c>
      <c r="AM50" s="73">
        <f t="shared" si="26"/>
        <v>0</v>
      </c>
      <c r="AN50" s="72"/>
      <c r="AO50" s="72"/>
      <c r="AP50" s="72"/>
      <c r="AQ50" s="211">
        <f t="shared" si="32"/>
        <v>0</v>
      </c>
      <c r="AR50" s="212"/>
      <c r="AS50" s="212"/>
      <c r="AT50" s="212"/>
      <c r="AU50" s="213"/>
      <c r="AV50" s="153">
        <f t="shared" si="28"/>
        <v>0</v>
      </c>
      <c r="AX50" s="3"/>
      <c r="AZ50" s="76"/>
      <c r="BA50" s="84">
        <f t="shared" si="29"/>
        <v>0</v>
      </c>
      <c r="BB50" s="6"/>
      <c r="BC50" s="37"/>
      <c r="BD50" s="37"/>
      <c r="BE50" s="6"/>
      <c r="BF50" s="6"/>
      <c r="BG50" s="2"/>
      <c r="BH50" s="75">
        <f>SUM(AP20:AQ20,AU20:AV20,AZ20:BA20,BE20:BF20,BI20:BJ20)*$BH$32</f>
        <v>0</v>
      </c>
      <c r="BI50" s="37"/>
      <c r="BJ50" s="6"/>
      <c r="BL50" s="77"/>
      <c r="BM50" s="94">
        <f t="shared" si="30"/>
        <v>0</v>
      </c>
      <c r="BN50" s="90"/>
      <c r="BO50" s="77"/>
      <c r="BP50" s="92">
        <f t="shared" si="31"/>
        <v>0</v>
      </c>
      <c r="BQ50" s="9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</row>
    <row r="51" spans="1:98">
      <c r="A51" s="100" t="s">
        <v>72</v>
      </c>
      <c r="G51" s="73">
        <f t="shared" si="2"/>
        <v>0.8</v>
      </c>
      <c r="H51" s="73"/>
      <c r="I51" s="152">
        <f t="shared" si="3"/>
        <v>0.8</v>
      </c>
      <c r="J51" s="73">
        <f t="shared" si="4"/>
        <v>0.8</v>
      </c>
      <c r="K51" s="73">
        <f t="shared" si="5"/>
        <v>0.8</v>
      </c>
      <c r="L51" s="73"/>
      <c r="M51" s="73">
        <f t="shared" si="6"/>
        <v>0.8</v>
      </c>
      <c r="N51" s="73">
        <f t="shared" si="7"/>
        <v>0.8</v>
      </c>
      <c r="O51" s="73">
        <f t="shared" si="8"/>
        <v>0.8</v>
      </c>
      <c r="P51" s="73"/>
      <c r="Q51" s="73">
        <f t="shared" si="9"/>
        <v>0.8</v>
      </c>
      <c r="R51" s="73">
        <f t="shared" si="10"/>
        <v>0.8</v>
      </c>
      <c r="S51" s="73">
        <f t="shared" si="11"/>
        <v>0.8</v>
      </c>
      <c r="T51" s="73"/>
      <c r="U51" s="73">
        <f t="shared" si="12"/>
        <v>0.8</v>
      </c>
      <c r="V51" s="73">
        <f t="shared" si="13"/>
        <v>0.8</v>
      </c>
      <c r="W51" s="73">
        <f t="shared" si="14"/>
        <v>0.8</v>
      </c>
      <c r="X51" s="73"/>
      <c r="Y51" s="73">
        <f t="shared" si="15"/>
        <v>0.8</v>
      </c>
      <c r="Z51" s="72">
        <f t="shared" si="16"/>
        <v>0</v>
      </c>
      <c r="AA51" s="72">
        <f t="shared" si="17"/>
        <v>0</v>
      </c>
      <c r="AB51" s="72"/>
      <c r="AC51" s="73">
        <f t="shared" si="18"/>
        <v>0</v>
      </c>
      <c r="AD51" s="72">
        <f t="shared" si="19"/>
        <v>0</v>
      </c>
      <c r="AE51" s="72">
        <f t="shared" si="20"/>
        <v>0</v>
      </c>
      <c r="AF51" s="72"/>
      <c r="AG51" s="73">
        <f t="shared" si="21"/>
        <v>0</v>
      </c>
      <c r="AH51" s="72">
        <f t="shared" si="22"/>
        <v>0</v>
      </c>
      <c r="AI51" s="72">
        <f t="shared" si="23"/>
        <v>0</v>
      </c>
      <c r="AJ51" s="72"/>
      <c r="AK51" s="73">
        <f t="shared" si="24"/>
        <v>0</v>
      </c>
      <c r="AL51" s="72">
        <f t="shared" si="25"/>
        <v>0</v>
      </c>
      <c r="AM51" s="73">
        <f t="shared" si="26"/>
        <v>0</v>
      </c>
      <c r="AN51" s="72"/>
      <c r="AO51" s="72"/>
      <c r="AP51" s="72"/>
      <c r="AQ51" s="211">
        <f t="shared" si="32"/>
        <v>11.200000000000001</v>
      </c>
      <c r="AR51" s="212"/>
      <c r="AS51" s="212"/>
      <c r="AT51" s="212"/>
      <c r="AU51" s="213"/>
      <c r="AV51" s="153">
        <f t="shared" si="28"/>
        <v>5</v>
      </c>
      <c r="AX51" s="3"/>
      <c r="AZ51" s="76"/>
      <c r="BA51" s="84">
        <f t="shared" si="29"/>
        <v>4</v>
      </c>
      <c r="BB51" s="6"/>
      <c r="BC51" s="37"/>
      <c r="BD51" s="37"/>
      <c r="BE51" s="6"/>
      <c r="BF51" s="6"/>
      <c r="BG51" s="2"/>
      <c r="BH51" s="75">
        <f>SUM(AP21:AQ21,AU21:AV21,AZ21:BA21,BE21:BF21,BI21:BJ21)*$BH$32</f>
        <v>5</v>
      </c>
      <c r="BI51" s="37"/>
      <c r="BJ51" s="6"/>
      <c r="BL51" s="77"/>
      <c r="BM51" s="94">
        <f t="shared" si="30"/>
        <v>25.200000000000003</v>
      </c>
      <c r="BN51" s="90"/>
      <c r="BO51" s="77"/>
      <c r="BP51" s="92">
        <f t="shared" si="31"/>
        <v>25.200000000000003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</row>
    <row r="52" spans="1:98">
      <c r="A52" s="100" t="s">
        <v>73</v>
      </c>
      <c r="G52" s="73">
        <f t="shared" si="2"/>
        <v>0</v>
      </c>
      <c r="H52" s="73"/>
      <c r="I52" s="152">
        <f t="shared" si="3"/>
        <v>0</v>
      </c>
      <c r="J52" s="73">
        <f t="shared" si="4"/>
        <v>0</v>
      </c>
      <c r="K52" s="73">
        <f t="shared" si="5"/>
        <v>0</v>
      </c>
      <c r="L52" s="73"/>
      <c r="M52" s="73">
        <f t="shared" si="6"/>
        <v>0</v>
      </c>
      <c r="N52" s="73">
        <f t="shared" si="7"/>
        <v>0</v>
      </c>
      <c r="O52" s="73">
        <f t="shared" si="8"/>
        <v>0</v>
      </c>
      <c r="P52" s="73"/>
      <c r="Q52" s="73">
        <f t="shared" si="9"/>
        <v>0</v>
      </c>
      <c r="R52" s="73">
        <f t="shared" si="10"/>
        <v>0</v>
      </c>
      <c r="S52" s="73">
        <f t="shared" si="11"/>
        <v>0</v>
      </c>
      <c r="T52" s="73"/>
      <c r="U52" s="73">
        <f t="shared" si="12"/>
        <v>0</v>
      </c>
      <c r="V52" s="73">
        <f t="shared" si="13"/>
        <v>0</v>
      </c>
      <c r="W52" s="73">
        <f t="shared" si="14"/>
        <v>0</v>
      </c>
      <c r="X52" s="73"/>
      <c r="Y52" s="73">
        <f t="shared" si="15"/>
        <v>0</v>
      </c>
      <c r="Z52" s="72">
        <f t="shared" si="16"/>
        <v>0</v>
      </c>
      <c r="AA52" s="72">
        <f t="shared" si="17"/>
        <v>0</v>
      </c>
      <c r="AB52" s="72"/>
      <c r="AC52" s="73">
        <f t="shared" si="18"/>
        <v>0</v>
      </c>
      <c r="AD52" s="72">
        <f t="shared" si="19"/>
        <v>0</v>
      </c>
      <c r="AE52" s="72">
        <f t="shared" si="20"/>
        <v>0</v>
      </c>
      <c r="AF52" s="72"/>
      <c r="AG52" s="73">
        <f t="shared" si="21"/>
        <v>0</v>
      </c>
      <c r="AH52" s="72">
        <f t="shared" si="22"/>
        <v>0</v>
      </c>
      <c r="AI52" s="72">
        <f t="shared" si="23"/>
        <v>0</v>
      </c>
      <c r="AJ52" s="72"/>
      <c r="AK52" s="73">
        <f t="shared" si="24"/>
        <v>0</v>
      </c>
      <c r="AL52" s="72">
        <f t="shared" si="25"/>
        <v>0</v>
      </c>
      <c r="AM52" s="73">
        <f t="shared" si="26"/>
        <v>0</v>
      </c>
      <c r="AN52" s="72"/>
      <c r="AO52" s="72"/>
      <c r="AP52" s="72"/>
      <c r="AQ52" s="211">
        <f t="shared" si="32"/>
        <v>0</v>
      </c>
      <c r="AR52" s="212"/>
      <c r="AS52" s="212"/>
      <c r="AT52" s="212"/>
      <c r="AU52" s="213"/>
      <c r="AV52" s="153">
        <f t="shared" si="28"/>
        <v>0</v>
      </c>
      <c r="AX52" s="3"/>
      <c r="AZ52" s="76"/>
      <c r="BA52" s="84">
        <f t="shared" si="29"/>
        <v>0</v>
      </c>
      <c r="BB52" s="6"/>
      <c r="BC52" s="37"/>
      <c r="BD52" s="37"/>
      <c r="BE52" s="6"/>
      <c r="BF52" s="6"/>
      <c r="BG52" s="2"/>
      <c r="BH52" s="75">
        <f>SUM(AP22:AQ22,AU22:AV22,AZ22:BA22,BE22:BF22,BI22:BJ22)*$BH$32</f>
        <v>0</v>
      </c>
      <c r="BI52" s="37"/>
      <c r="BJ52" s="6"/>
      <c r="BL52" s="77"/>
      <c r="BM52" s="94">
        <f t="shared" si="30"/>
        <v>0</v>
      </c>
      <c r="BN52" s="90"/>
      <c r="BO52" s="77"/>
      <c r="BP52" s="92">
        <f t="shared" si="31"/>
        <v>0</v>
      </c>
      <c r="BQ52" s="9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</row>
    <row r="53" spans="1:98">
      <c r="A53" s="101" t="s">
        <v>74</v>
      </c>
      <c r="G53" s="73">
        <f t="shared" si="2"/>
        <v>0.8</v>
      </c>
      <c r="H53" s="73"/>
      <c r="I53" s="152">
        <f t="shared" si="3"/>
        <v>0</v>
      </c>
      <c r="J53" s="73">
        <f t="shared" si="4"/>
        <v>0.8</v>
      </c>
      <c r="K53" s="73">
        <f t="shared" si="5"/>
        <v>0.8</v>
      </c>
      <c r="L53" s="73"/>
      <c r="M53" s="73">
        <f t="shared" si="6"/>
        <v>0.8</v>
      </c>
      <c r="N53" s="73">
        <f t="shared" si="7"/>
        <v>0.8</v>
      </c>
      <c r="O53" s="73">
        <f t="shared" si="8"/>
        <v>0.8</v>
      </c>
      <c r="P53" s="73"/>
      <c r="Q53" s="73">
        <f t="shared" si="9"/>
        <v>0.8</v>
      </c>
      <c r="R53" s="73">
        <f t="shared" si="10"/>
        <v>0.8</v>
      </c>
      <c r="S53" s="73">
        <f t="shared" si="11"/>
        <v>0.8</v>
      </c>
      <c r="T53" s="73"/>
      <c r="U53" s="73">
        <f t="shared" si="12"/>
        <v>0.8</v>
      </c>
      <c r="V53" s="73">
        <f t="shared" si="13"/>
        <v>0.8</v>
      </c>
      <c r="W53" s="73">
        <f t="shared" si="14"/>
        <v>0.8</v>
      </c>
      <c r="X53" s="73"/>
      <c r="Y53" s="73">
        <f t="shared" si="15"/>
        <v>0.8</v>
      </c>
      <c r="Z53" s="72">
        <f t="shared" si="16"/>
        <v>0</v>
      </c>
      <c r="AA53" s="72">
        <f t="shared" si="17"/>
        <v>0</v>
      </c>
      <c r="AB53" s="72"/>
      <c r="AC53" s="73">
        <f t="shared" si="18"/>
        <v>0</v>
      </c>
      <c r="AD53" s="72">
        <f t="shared" si="19"/>
        <v>0</v>
      </c>
      <c r="AE53" s="72">
        <f t="shared" si="20"/>
        <v>0</v>
      </c>
      <c r="AF53" s="72"/>
      <c r="AG53" s="73">
        <f t="shared" si="21"/>
        <v>0</v>
      </c>
      <c r="AH53" s="72">
        <f t="shared" si="22"/>
        <v>0</v>
      </c>
      <c r="AI53" s="72">
        <f t="shared" si="23"/>
        <v>0</v>
      </c>
      <c r="AJ53" s="72"/>
      <c r="AK53" s="73">
        <f t="shared" si="24"/>
        <v>0</v>
      </c>
      <c r="AL53" s="72">
        <f t="shared" si="25"/>
        <v>0</v>
      </c>
      <c r="AM53" s="73">
        <f t="shared" si="26"/>
        <v>0</v>
      </c>
      <c r="AN53" s="72"/>
      <c r="AO53" s="72"/>
      <c r="AP53" s="72"/>
      <c r="AQ53" s="211">
        <f t="shared" si="32"/>
        <v>10.4</v>
      </c>
      <c r="AR53" s="212"/>
      <c r="AS53" s="212"/>
      <c r="AT53" s="212"/>
      <c r="AU53" s="213"/>
      <c r="AV53" s="153">
        <f t="shared" si="28"/>
        <v>10</v>
      </c>
      <c r="AX53" s="3"/>
      <c r="AZ53" s="76"/>
      <c r="BA53" s="84">
        <f t="shared" si="29"/>
        <v>6</v>
      </c>
      <c r="BB53" s="6"/>
      <c r="BC53" s="37"/>
      <c r="BD53" s="37"/>
      <c r="BE53" s="6"/>
      <c r="BF53" s="6"/>
      <c r="BG53" s="2"/>
      <c r="BH53" s="75">
        <f>SUM(AP23:AQ23,AU23:AV23,AZ23:BA23,BE23:BF23,BI23:BJ23)*$BH$32</f>
        <v>6</v>
      </c>
      <c r="BI53" s="37"/>
      <c r="BJ53" s="6"/>
      <c r="BL53" s="77"/>
      <c r="BM53" s="94">
        <f t="shared" si="30"/>
        <v>32.4</v>
      </c>
      <c r="BN53" s="90"/>
      <c r="BO53" s="77"/>
      <c r="BP53" s="92">
        <f t="shared" si="31"/>
        <v>32.4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</row>
    <row r="54" spans="1:98">
      <c r="A54" s="100" t="s">
        <v>75</v>
      </c>
      <c r="G54" s="73">
        <f t="shared" si="2"/>
        <v>0.8</v>
      </c>
      <c r="H54" s="73"/>
      <c r="I54" s="152">
        <f t="shared" si="3"/>
        <v>0</v>
      </c>
      <c r="J54" s="73">
        <f t="shared" si="4"/>
        <v>0.8</v>
      </c>
      <c r="K54" s="73">
        <f t="shared" si="5"/>
        <v>0.8</v>
      </c>
      <c r="L54" s="73"/>
      <c r="M54" s="73">
        <f t="shared" si="6"/>
        <v>0.8</v>
      </c>
      <c r="N54" s="73">
        <f t="shared" si="7"/>
        <v>0.8</v>
      </c>
      <c r="O54" s="73">
        <f t="shared" si="8"/>
        <v>0.8</v>
      </c>
      <c r="P54" s="73"/>
      <c r="Q54" s="73">
        <f t="shared" si="9"/>
        <v>0</v>
      </c>
      <c r="R54" s="73">
        <f t="shared" si="10"/>
        <v>0</v>
      </c>
      <c r="S54" s="73">
        <f t="shared" si="11"/>
        <v>0</v>
      </c>
      <c r="T54" s="73"/>
      <c r="U54" s="73">
        <f t="shared" si="12"/>
        <v>0.8</v>
      </c>
      <c r="V54" s="73">
        <f t="shared" si="13"/>
        <v>0</v>
      </c>
      <c r="W54" s="73">
        <f t="shared" si="14"/>
        <v>0.8</v>
      </c>
      <c r="X54" s="73"/>
      <c r="Y54" s="73">
        <f t="shared" si="15"/>
        <v>0.8</v>
      </c>
      <c r="Z54" s="72">
        <f t="shared" si="16"/>
        <v>0</v>
      </c>
      <c r="AA54" s="72">
        <f t="shared" si="17"/>
        <v>0</v>
      </c>
      <c r="AB54" s="72"/>
      <c r="AC54" s="73">
        <f t="shared" si="18"/>
        <v>0</v>
      </c>
      <c r="AD54" s="72">
        <f t="shared" si="19"/>
        <v>0</v>
      </c>
      <c r="AE54" s="72">
        <f t="shared" si="20"/>
        <v>0</v>
      </c>
      <c r="AF54" s="72"/>
      <c r="AG54" s="73">
        <f t="shared" si="21"/>
        <v>0</v>
      </c>
      <c r="AH54" s="72">
        <f t="shared" si="22"/>
        <v>0</v>
      </c>
      <c r="AI54" s="72">
        <f t="shared" si="23"/>
        <v>0</v>
      </c>
      <c r="AJ54" s="72"/>
      <c r="AK54" s="73">
        <f t="shared" si="24"/>
        <v>0</v>
      </c>
      <c r="AL54" s="72">
        <f t="shared" si="25"/>
        <v>0</v>
      </c>
      <c r="AM54" s="73">
        <f t="shared" si="26"/>
        <v>0</v>
      </c>
      <c r="AN54" s="72"/>
      <c r="AO54" s="72"/>
      <c r="AP54" s="72"/>
      <c r="AQ54" s="211">
        <f t="shared" si="32"/>
        <v>7.1999999999999993</v>
      </c>
      <c r="AR54" s="212"/>
      <c r="AS54" s="212"/>
      <c r="AT54" s="212"/>
      <c r="AU54" s="213"/>
      <c r="AV54" s="153">
        <f t="shared" si="28"/>
        <v>9</v>
      </c>
      <c r="AX54" s="3"/>
      <c r="AZ54" s="76"/>
      <c r="BA54" s="84">
        <f t="shared" si="29"/>
        <v>2</v>
      </c>
      <c r="BB54" s="6"/>
      <c r="BC54" s="37"/>
      <c r="BD54" s="37"/>
      <c r="BE54" s="6"/>
      <c r="BF54" s="6"/>
      <c r="BG54" s="2"/>
      <c r="BH54" s="75">
        <f>SUM(AP24:AQ24,AU24:AV24,AZ24:BA24,BE24:BF24,BI24:BJ24)*$BH$32</f>
        <v>10</v>
      </c>
      <c r="BI54" s="37"/>
      <c r="BJ54" s="6"/>
      <c r="BL54" s="77"/>
      <c r="BM54" s="94">
        <f t="shared" si="30"/>
        <v>28.2</v>
      </c>
      <c r="BN54" s="90"/>
      <c r="BO54" s="77"/>
      <c r="BP54" s="92">
        <f t="shared" si="31"/>
        <v>28.2</v>
      </c>
      <c r="BQ54" s="9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</row>
    <row r="55" spans="1:98">
      <c r="A55" s="101" t="s">
        <v>76</v>
      </c>
      <c r="G55" s="73">
        <f t="shared" si="2"/>
        <v>0</v>
      </c>
      <c r="H55" s="73"/>
      <c r="I55" s="152">
        <f t="shared" si="3"/>
        <v>0</v>
      </c>
      <c r="J55" s="73">
        <f t="shared" si="4"/>
        <v>0.8</v>
      </c>
      <c r="K55" s="73">
        <f t="shared" si="5"/>
        <v>0.8</v>
      </c>
      <c r="L55" s="73"/>
      <c r="M55" s="73">
        <f t="shared" si="6"/>
        <v>0.8</v>
      </c>
      <c r="N55" s="73">
        <f t="shared" si="7"/>
        <v>0.8</v>
      </c>
      <c r="O55" s="73">
        <f t="shared" si="8"/>
        <v>0</v>
      </c>
      <c r="P55" s="73"/>
      <c r="Q55" s="73">
        <f t="shared" si="9"/>
        <v>0</v>
      </c>
      <c r="R55" s="73">
        <f t="shared" si="10"/>
        <v>0</v>
      </c>
      <c r="S55" s="73">
        <f t="shared" si="11"/>
        <v>0.8</v>
      </c>
      <c r="T55" s="73"/>
      <c r="U55" s="73">
        <f t="shared" si="12"/>
        <v>0</v>
      </c>
      <c r="V55" s="73">
        <f t="shared" si="13"/>
        <v>0.8</v>
      </c>
      <c r="W55" s="73">
        <f t="shared" si="14"/>
        <v>0.8</v>
      </c>
      <c r="X55" s="73"/>
      <c r="Y55" s="73">
        <f t="shared" si="15"/>
        <v>0.8</v>
      </c>
      <c r="Z55" s="72">
        <f t="shared" si="16"/>
        <v>0</v>
      </c>
      <c r="AA55" s="72">
        <f t="shared" si="17"/>
        <v>0</v>
      </c>
      <c r="AB55" s="72"/>
      <c r="AC55" s="73">
        <f t="shared" si="18"/>
        <v>0</v>
      </c>
      <c r="AD55" s="72">
        <f t="shared" si="19"/>
        <v>0</v>
      </c>
      <c r="AE55" s="72">
        <f t="shared" si="20"/>
        <v>0</v>
      </c>
      <c r="AF55" s="72"/>
      <c r="AG55" s="73">
        <f t="shared" si="21"/>
        <v>0</v>
      </c>
      <c r="AH55" s="72">
        <f t="shared" si="22"/>
        <v>0</v>
      </c>
      <c r="AI55" s="72">
        <f t="shared" si="23"/>
        <v>0</v>
      </c>
      <c r="AJ55" s="72"/>
      <c r="AK55" s="73">
        <f t="shared" si="24"/>
        <v>0</v>
      </c>
      <c r="AL55" s="72">
        <f t="shared" si="25"/>
        <v>0</v>
      </c>
      <c r="AM55" s="73">
        <f t="shared" si="26"/>
        <v>0</v>
      </c>
      <c r="AN55" s="72"/>
      <c r="AO55" s="72"/>
      <c r="AP55" s="72"/>
      <c r="AQ55" s="211">
        <f t="shared" si="32"/>
        <v>6.3999999999999995</v>
      </c>
      <c r="AR55" s="212"/>
      <c r="AS55" s="212"/>
      <c r="AT55" s="212"/>
      <c r="AU55" s="213"/>
      <c r="AV55" s="153">
        <f t="shared" si="28"/>
        <v>5</v>
      </c>
      <c r="AX55" s="3"/>
      <c r="AZ55" s="76"/>
      <c r="BA55" s="84">
        <f t="shared" si="29"/>
        <v>4</v>
      </c>
      <c r="BB55" s="6"/>
      <c r="BC55" s="37"/>
      <c r="BD55" s="37"/>
      <c r="BE55" s="6"/>
      <c r="BF55" s="6"/>
      <c r="BG55" s="2"/>
      <c r="BH55" s="75">
        <f>SUM(AP25:AQ25,AU25:AV25,AZ25:BA25,BE25:BF25,BI25:BJ25)*$BH$32</f>
        <v>5</v>
      </c>
      <c r="BI55" s="37"/>
      <c r="BJ55" s="6"/>
      <c r="BL55" s="77"/>
      <c r="BM55" s="94">
        <f t="shared" si="30"/>
        <v>20.399999999999999</v>
      </c>
      <c r="BN55" s="90"/>
      <c r="BO55" s="77"/>
      <c r="BP55" s="92">
        <f t="shared" si="31"/>
        <v>20.399999999999999</v>
      </c>
      <c r="BQ55" s="9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</row>
    <row r="56" spans="1:98">
      <c r="A56" s="98" t="s">
        <v>128</v>
      </c>
      <c r="G56" s="73"/>
      <c r="H56" s="73"/>
      <c r="I56" s="152">
        <f t="shared" ref="I56" si="33">G26</f>
        <v>0</v>
      </c>
      <c r="J56" s="73">
        <f t="shared" ref="J56" si="34">AA26</f>
        <v>0</v>
      </c>
      <c r="K56" s="73">
        <f t="shared" ref="K56" si="35">AN26</f>
        <v>0</v>
      </c>
      <c r="L56" s="73"/>
      <c r="M56" s="73">
        <f t="shared" ref="M56" si="36">I26</f>
        <v>0</v>
      </c>
      <c r="N56" s="73">
        <f t="shared" ref="N56" si="37">AC26</f>
        <v>0</v>
      </c>
      <c r="O56" s="73">
        <f t="shared" ref="O56" si="38">AR26</f>
        <v>0</v>
      </c>
      <c r="P56" s="73"/>
      <c r="Q56" s="73">
        <f t="shared" ref="Q56" si="39">K26</f>
        <v>0</v>
      </c>
      <c r="R56" s="73">
        <f t="shared" ref="R56" si="40">AE26</f>
        <v>0</v>
      </c>
      <c r="S56" s="73">
        <f t="shared" ref="S56" si="41">AS26</f>
        <v>0</v>
      </c>
      <c r="T56" s="73"/>
      <c r="U56" s="73">
        <f t="shared" ref="U56" si="42">M26</f>
        <v>0.8</v>
      </c>
      <c r="V56" s="73">
        <f t="shared" ref="V56" si="43">AG26</f>
        <v>0.8</v>
      </c>
      <c r="W56" s="73">
        <f t="shared" ref="W56" si="44">AW26</f>
        <v>0.8</v>
      </c>
      <c r="X56" s="73"/>
      <c r="Y56" s="73">
        <f t="shared" ref="Y56" si="45">O26</f>
        <v>0.8</v>
      </c>
      <c r="Z56" s="72">
        <f t="shared" ref="Z56" si="46">W26</f>
        <v>0</v>
      </c>
      <c r="AA56" s="72">
        <f t="shared" ref="AA56" si="47">AX26</f>
        <v>0</v>
      </c>
      <c r="AB56" s="72"/>
      <c r="AC56" s="73">
        <f t="shared" ref="AC56" si="48">Q26</f>
        <v>0</v>
      </c>
      <c r="AD56" s="72">
        <f t="shared" ref="AD56" si="49">AI26</f>
        <v>0</v>
      </c>
      <c r="AE56" s="72">
        <f t="shared" ref="AE56" si="50">BB26</f>
        <v>0</v>
      </c>
      <c r="AF56" s="72"/>
      <c r="AG56" s="73">
        <f t="shared" ref="AG56" si="51">S26</f>
        <v>0</v>
      </c>
      <c r="AH56" s="72">
        <f t="shared" ref="AH56" si="52">AK26</f>
        <v>0</v>
      </c>
      <c r="AI56" s="72">
        <f t="shared" ref="AI56" si="53">BC26</f>
        <v>0</v>
      </c>
      <c r="AJ56" s="72"/>
      <c r="AK56" s="73">
        <f t="shared" ref="AK56" si="54">U26</f>
        <v>0</v>
      </c>
      <c r="AL56" s="72">
        <f t="shared" ref="AL56" si="55">Y26</f>
        <v>0</v>
      </c>
      <c r="AM56" s="73">
        <f t="shared" ref="AM56" si="56">BG26</f>
        <v>0</v>
      </c>
      <c r="AN56" s="72"/>
      <c r="AO56" s="72"/>
      <c r="AP56" s="72"/>
      <c r="AQ56" s="211">
        <f t="shared" ref="AQ56" si="57">SUM(G56:AP56)</f>
        <v>3.2</v>
      </c>
      <c r="AR56" s="212"/>
      <c r="AS56" s="212"/>
      <c r="AT56" s="212"/>
      <c r="AU56" s="213"/>
      <c r="AV56" s="153">
        <f t="shared" si="28"/>
        <v>0</v>
      </c>
      <c r="AX56" s="3"/>
      <c r="AZ56" s="76"/>
      <c r="BA56" s="84">
        <f t="shared" si="29"/>
        <v>0</v>
      </c>
      <c r="BB56" s="6"/>
      <c r="BC56" s="37"/>
      <c r="BD56" s="37"/>
      <c r="BE56" s="6"/>
      <c r="BF56" s="6"/>
      <c r="BG56" s="2"/>
      <c r="BH56" s="75">
        <f>SUM(AP26:AQ26,AU26:AV26,AZ26:BA26,BE26:BF26,BI26:BJ26)*$BH$32</f>
        <v>0</v>
      </c>
      <c r="BI56" s="37"/>
      <c r="BJ56" s="6"/>
      <c r="BL56" s="77"/>
      <c r="BM56" s="94">
        <f t="shared" si="30"/>
        <v>3.2</v>
      </c>
      <c r="BN56" s="90"/>
      <c r="BO56" s="77"/>
      <c r="BP56" s="92">
        <f t="shared" si="31"/>
        <v>3.2</v>
      </c>
      <c r="BQ56" s="9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</row>
    <row r="57" spans="1:98">
      <c r="A57" s="52"/>
      <c r="B57" s="155"/>
      <c r="C57" s="155"/>
      <c r="D57" s="155"/>
      <c r="E57" s="155"/>
      <c r="F57" s="155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2"/>
      <c r="AA57" s="72"/>
      <c r="AB57" s="72"/>
      <c r="AC57" s="73"/>
      <c r="AD57" s="72"/>
      <c r="AE57" s="72"/>
      <c r="AF57" s="72"/>
      <c r="AG57" s="73"/>
      <c r="AH57" s="72"/>
      <c r="AI57" s="72"/>
      <c r="AJ57" s="72"/>
      <c r="AK57" s="73"/>
      <c r="AL57" s="72"/>
      <c r="AM57" s="73"/>
      <c r="AN57" s="72"/>
      <c r="AO57" s="72"/>
      <c r="AP57" s="72"/>
      <c r="AQ57" s="214"/>
      <c r="AR57" s="215"/>
      <c r="AS57" s="215"/>
      <c r="AT57" s="215"/>
      <c r="AU57" s="216"/>
      <c r="AV57" s="156"/>
      <c r="AW57" s="154"/>
      <c r="AX57" s="154"/>
      <c r="AY57" s="85"/>
      <c r="AZ57" s="86"/>
      <c r="BA57" s="87"/>
      <c r="BB57" s="85"/>
      <c r="BC57" s="1"/>
      <c r="BD57" s="1"/>
      <c r="BE57" s="85"/>
      <c r="BF57" s="85"/>
      <c r="BG57" s="16"/>
      <c r="BH57" s="88"/>
      <c r="BI57" s="1"/>
      <c r="BJ57" s="85"/>
      <c r="BK57" s="10"/>
      <c r="BL57" s="79"/>
      <c r="BM57" s="95"/>
      <c r="BN57" s="91"/>
      <c r="BO57" s="79"/>
      <c r="BP57" s="92"/>
      <c r="BQ57" s="9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</row>
    <row r="58" spans="1:98">
      <c r="G58" s="3"/>
      <c r="H58" s="3"/>
      <c r="J58" s="3"/>
      <c r="U58" s="3"/>
      <c r="Y58" s="37"/>
      <c r="Z58" s="37"/>
      <c r="AM58" s="37"/>
      <c r="AN58" s="37"/>
      <c r="AO58" s="37"/>
      <c r="AP58" s="37"/>
      <c r="AQ58" s="37"/>
      <c r="AR58" s="37"/>
      <c r="AS58" s="37"/>
      <c r="AT58" s="37"/>
      <c r="AX58" s="37"/>
      <c r="BA58" s="37"/>
      <c r="BB58" s="37"/>
      <c r="BE58" s="37"/>
      <c r="BF58" s="37"/>
      <c r="BG58" s="37"/>
      <c r="BH58" s="6"/>
      <c r="BI58" s="15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</row>
    <row r="59" spans="1:98">
      <c r="G59" s="3"/>
      <c r="H59" s="3"/>
      <c r="J59" s="3"/>
      <c r="U59" s="3"/>
      <c r="Y59" s="37"/>
      <c r="Z59" s="37"/>
      <c r="AM59" s="37"/>
      <c r="AN59" s="37"/>
      <c r="AO59" s="37"/>
      <c r="AP59" s="37"/>
      <c r="AQ59" s="37"/>
      <c r="AR59" s="37"/>
      <c r="AS59" s="37"/>
      <c r="AT59" s="37"/>
      <c r="AX59" s="37"/>
      <c r="BA59" s="37"/>
      <c r="BB59" s="37"/>
      <c r="BE59" s="37"/>
      <c r="BF59" s="37"/>
      <c r="BG59" s="37"/>
      <c r="BH59" s="6"/>
      <c r="BI59" s="15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</row>
    <row r="60" spans="1:98">
      <c r="G60" s="3"/>
      <c r="H60" s="3"/>
      <c r="J60" s="3"/>
      <c r="U60" s="3"/>
      <c r="Y60" s="37"/>
      <c r="Z60" s="37"/>
      <c r="AM60" s="37"/>
      <c r="AN60" s="37"/>
      <c r="AO60" s="37"/>
      <c r="AP60" s="37"/>
      <c r="AQ60" s="37"/>
      <c r="AR60" s="37"/>
      <c r="AS60" s="37"/>
      <c r="AT60" s="37"/>
      <c r="AX60" s="37"/>
      <c r="BA60" s="37"/>
      <c r="BB60" s="37"/>
      <c r="BE60" s="37"/>
      <c r="BF60" s="37"/>
      <c r="BG60" s="37"/>
      <c r="BH60" s="6"/>
      <c r="BI60" s="15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</row>
    <row r="61" spans="1:98">
      <c r="G61" s="3"/>
      <c r="H61" s="3"/>
      <c r="J61" s="3"/>
      <c r="U61" s="3"/>
      <c r="Y61" s="37"/>
      <c r="Z61" s="37"/>
      <c r="AM61" s="37"/>
      <c r="AN61" s="37"/>
      <c r="AO61" s="37"/>
      <c r="AP61" s="37"/>
      <c r="AQ61" s="37"/>
      <c r="AR61" s="37"/>
      <c r="AS61" s="37"/>
      <c r="AT61" s="37"/>
      <c r="AX61" s="37"/>
      <c r="BA61" s="37"/>
      <c r="BB61" s="37"/>
      <c r="BE61" s="37"/>
      <c r="BF61" s="37"/>
      <c r="BG61" s="37"/>
      <c r="BH61" s="6"/>
      <c r="BI61" s="15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</row>
    <row r="62" spans="1:98">
      <c r="G62" s="3"/>
      <c r="H62" s="3"/>
      <c r="J62" s="3"/>
      <c r="U62" s="3"/>
      <c r="Y62" s="37"/>
      <c r="Z62" s="37"/>
      <c r="AM62" s="37"/>
      <c r="AN62" s="37"/>
      <c r="AO62" s="37"/>
      <c r="AP62" s="37"/>
      <c r="AQ62" s="37"/>
      <c r="AR62" s="37"/>
      <c r="AS62" s="37"/>
      <c r="AT62" s="37"/>
      <c r="AX62" s="37"/>
      <c r="BA62" s="37"/>
      <c r="BB62" s="37"/>
      <c r="BE62" s="37"/>
      <c r="BF62" s="37"/>
      <c r="BG62" s="37"/>
      <c r="BH62" s="6"/>
      <c r="BI62" s="15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</row>
    <row r="63" spans="1:98">
      <c r="G63" s="3"/>
      <c r="H63" s="3"/>
      <c r="J63" s="3"/>
      <c r="U63" s="3"/>
      <c r="Y63" s="37"/>
      <c r="Z63" s="37"/>
      <c r="AM63" s="37"/>
      <c r="AN63" s="37"/>
      <c r="AO63" s="37"/>
      <c r="AP63" s="37"/>
      <c r="AQ63" s="37"/>
      <c r="AR63" s="37"/>
      <c r="AS63" s="37"/>
      <c r="AT63" s="37"/>
      <c r="AX63" s="37"/>
      <c r="BA63" s="37"/>
      <c r="BB63" s="37"/>
      <c r="BE63" s="37"/>
      <c r="BF63" s="37"/>
      <c r="BG63" s="37"/>
      <c r="BH63" s="6"/>
      <c r="BI63" s="15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</row>
    <row r="64" spans="1:98">
      <c r="G64" s="3"/>
      <c r="H64" s="3"/>
      <c r="J64" s="3"/>
      <c r="U64" s="3"/>
      <c r="Y64" s="37"/>
      <c r="Z64" s="37"/>
      <c r="AM64" s="37"/>
      <c r="AN64" s="37"/>
      <c r="AO64" s="37"/>
      <c r="AP64" s="37"/>
      <c r="AQ64" s="37"/>
      <c r="AR64" s="37"/>
      <c r="AS64" s="37"/>
      <c r="AT64" s="37"/>
      <c r="AX64" s="37"/>
      <c r="BA64" s="37"/>
      <c r="BB64" s="37"/>
      <c r="BE64" s="37"/>
      <c r="BF64" s="37"/>
      <c r="BG64" s="37"/>
      <c r="BH64" s="6"/>
      <c r="BI64" s="15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</row>
    <row r="65" spans="7:98">
      <c r="G65" s="3"/>
      <c r="H65" s="3"/>
      <c r="J65" s="3"/>
      <c r="U65" s="3"/>
      <c r="Y65" s="37"/>
      <c r="Z65" s="37"/>
      <c r="AM65" s="37"/>
      <c r="AN65" s="37"/>
      <c r="AO65" s="37"/>
      <c r="AP65" s="37"/>
      <c r="AQ65" s="37"/>
      <c r="AR65" s="37"/>
      <c r="AS65" s="37"/>
      <c r="AT65" s="37"/>
      <c r="AX65" s="37"/>
      <c r="BA65" s="37"/>
      <c r="BB65" s="37"/>
      <c r="BE65" s="37"/>
      <c r="BF65" s="37"/>
      <c r="BG65" s="37"/>
      <c r="BH65" s="6"/>
      <c r="BI65" s="15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</row>
    <row r="66" spans="7:98">
      <c r="G66" s="3"/>
      <c r="H66" s="3"/>
      <c r="J66" s="3"/>
      <c r="U66" s="3"/>
      <c r="Y66" s="37"/>
      <c r="Z66" s="37"/>
      <c r="AM66" s="37"/>
      <c r="AN66" s="37"/>
      <c r="AO66" s="37"/>
      <c r="AP66" s="37"/>
      <c r="AQ66" s="37"/>
      <c r="AR66" s="37"/>
      <c r="AS66" s="37"/>
      <c r="AT66" s="37"/>
      <c r="AX66" s="37"/>
      <c r="BA66" s="37"/>
      <c r="BB66" s="37"/>
      <c r="BE66" s="37"/>
      <c r="BF66" s="37"/>
      <c r="BG66" s="37"/>
      <c r="BH66" s="6"/>
      <c r="BI66" s="15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</row>
    <row r="67" spans="7:98">
      <c r="G67" s="3"/>
      <c r="H67" s="3"/>
      <c r="J67" s="3"/>
      <c r="U67" s="3"/>
      <c r="Y67" s="37"/>
      <c r="Z67" s="37"/>
      <c r="AM67" s="37"/>
      <c r="AN67" s="37"/>
      <c r="AO67" s="37"/>
      <c r="AP67" s="37"/>
      <c r="AQ67" s="37"/>
      <c r="AR67" s="37"/>
      <c r="AS67" s="37"/>
      <c r="AT67" s="37"/>
      <c r="AX67" s="37"/>
      <c r="BA67" s="37"/>
      <c r="BB67" s="37"/>
      <c r="BE67" s="37"/>
      <c r="BF67" s="37"/>
      <c r="BG67" s="37"/>
      <c r="BH67" s="6"/>
      <c r="BI67" s="15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</row>
    <row r="68" spans="7:98">
      <c r="G68" s="3"/>
      <c r="H68" s="3"/>
      <c r="J68" s="3"/>
      <c r="U68" s="3"/>
      <c r="Y68" s="37"/>
      <c r="Z68" s="37"/>
      <c r="AM68" s="37"/>
      <c r="AN68" s="37"/>
      <c r="AO68" s="37"/>
      <c r="AP68" s="37"/>
      <c r="AQ68" s="37"/>
      <c r="AR68" s="37"/>
      <c r="AS68" s="37"/>
      <c r="AT68" s="37"/>
      <c r="AX68" s="37"/>
      <c r="BA68" s="37"/>
      <c r="BB68" s="37"/>
      <c r="BE68" s="37"/>
      <c r="BF68" s="37"/>
      <c r="BG68" s="37"/>
      <c r="BH68" s="6"/>
      <c r="BI68" s="15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</row>
    <row r="69" spans="7:98">
      <c r="G69" s="3"/>
      <c r="H69" s="3"/>
      <c r="J69" s="3"/>
      <c r="U69" s="3"/>
      <c r="Y69" s="37"/>
      <c r="Z69" s="37"/>
      <c r="AM69" s="37"/>
      <c r="AN69" s="37"/>
      <c r="AO69" s="37"/>
      <c r="AP69" s="37"/>
      <c r="AQ69" s="37"/>
      <c r="AR69" s="37"/>
      <c r="AS69" s="37"/>
      <c r="AT69" s="37"/>
      <c r="AX69" s="37"/>
      <c r="BA69" s="37"/>
      <c r="BB69" s="37"/>
      <c r="BE69" s="37"/>
      <c r="BF69" s="37"/>
      <c r="BG69" s="37"/>
      <c r="BH69" s="6"/>
      <c r="BI69" s="15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</row>
    <row r="70" spans="7:98">
      <c r="G70" s="3"/>
      <c r="H70" s="3"/>
      <c r="J70" s="3"/>
      <c r="U70" s="3"/>
      <c r="Y70" s="37"/>
      <c r="Z70" s="37"/>
      <c r="AM70" s="37"/>
      <c r="AN70" s="37"/>
      <c r="AO70" s="37"/>
      <c r="AP70" s="37"/>
      <c r="AQ70" s="37"/>
      <c r="AR70" s="37"/>
      <c r="AS70" s="37"/>
      <c r="AT70" s="37"/>
      <c r="AX70" s="37"/>
      <c r="BA70" s="37"/>
      <c r="BB70" s="37"/>
      <c r="BE70" s="37"/>
      <c r="BF70" s="37"/>
      <c r="BG70" s="37"/>
      <c r="BH70" s="6"/>
      <c r="BI70" s="15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</row>
    <row r="71" spans="7:98">
      <c r="G71" s="3"/>
      <c r="H71" s="3"/>
      <c r="J71" s="3"/>
      <c r="U71" s="3"/>
      <c r="Y71" s="37"/>
      <c r="Z71" s="37"/>
      <c r="AM71" s="37"/>
      <c r="AN71" s="37"/>
      <c r="AO71" s="37"/>
      <c r="AP71" s="37"/>
      <c r="AQ71" s="37"/>
      <c r="AR71" s="37"/>
      <c r="AS71" s="37"/>
      <c r="AT71" s="37"/>
      <c r="AX71" s="37"/>
      <c r="BA71" s="37"/>
      <c r="BB71" s="37"/>
      <c r="BE71" s="37"/>
      <c r="BF71" s="37"/>
      <c r="BG71" s="37"/>
      <c r="BH71" s="6"/>
      <c r="BI71" s="15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</row>
    <row r="72" spans="7:98">
      <c r="G72" s="3"/>
      <c r="H72" s="3"/>
      <c r="J72" s="3"/>
      <c r="U72" s="3"/>
      <c r="Y72" s="37"/>
      <c r="Z72" s="37"/>
      <c r="AM72" s="37"/>
      <c r="AN72" s="37"/>
      <c r="AO72" s="37"/>
      <c r="AP72" s="37"/>
      <c r="AQ72" s="37"/>
      <c r="AR72" s="37"/>
      <c r="AS72" s="37"/>
      <c r="AT72" s="37"/>
      <c r="AX72" s="37"/>
      <c r="BA72" s="37"/>
      <c r="BB72" s="37"/>
      <c r="BE72" s="37"/>
      <c r="BF72" s="37"/>
      <c r="BG72" s="37"/>
      <c r="BH72" s="6"/>
      <c r="BI72" s="15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</row>
    <row r="73" spans="7:98">
      <c r="G73" s="3"/>
      <c r="H73" s="3"/>
      <c r="J73" s="3"/>
      <c r="U73" s="3"/>
      <c r="Y73" s="37"/>
      <c r="Z73" s="37"/>
      <c r="AM73" s="37"/>
      <c r="AN73" s="37"/>
      <c r="AO73" s="37"/>
      <c r="AP73" s="37"/>
      <c r="AQ73" s="37"/>
      <c r="AR73" s="37"/>
      <c r="AS73" s="37"/>
      <c r="AT73" s="37"/>
      <c r="AX73" s="37"/>
      <c r="BA73" s="37"/>
      <c r="BB73" s="37"/>
      <c r="BE73" s="37"/>
      <c r="BF73" s="37"/>
      <c r="BG73" s="37"/>
      <c r="BH73" s="6"/>
      <c r="BI73" s="15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</row>
    <row r="74" spans="7:98">
      <c r="G74" s="3"/>
      <c r="H74" s="3"/>
      <c r="J74" s="3"/>
      <c r="U74" s="3"/>
      <c r="Y74" s="37"/>
      <c r="Z74" s="37"/>
      <c r="AM74" s="37"/>
      <c r="AN74" s="37"/>
      <c r="AO74" s="37"/>
      <c r="AP74" s="37"/>
      <c r="AQ74" s="37"/>
      <c r="AR74" s="37"/>
      <c r="AS74" s="37"/>
      <c r="AT74" s="37"/>
      <c r="AX74" s="37"/>
      <c r="BA74" s="37"/>
      <c r="BB74" s="37"/>
      <c r="BE74" s="37"/>
      <c r="BF74" s="37"/>
      <c r="BG74" s="37"/>
      <c r="BH74" s="6"/>
      <c r="BI74" s="15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</row>
    <row r="75" spans="7:98">
      <c r="G75" s="3"/>
      <c r="H75" s="3"/>
      <c r="J75" s="3"/>
      <c r="U75" s="3"/>
      <c r="Y75" s="37"/>
      <c r="Z75" s="37"/>
      <c r="AM75" s="37"/>
      <c r="AN75" s="37"/>
      <c r="AO75" s="37"/>
      <c r="AP75" s="37"/>
      <c r="AQ75" s="37"/>
      <c r="AR75" s="37"/>
      <c r="AS75" s="37"/>
      <c r="AT75" s="37"/>
      <c r="AX75" s="37"/>
      <c r="BA75" s="37"/>
      <c r="BB75" s="37"/>
      <c r="BE75" s="37"/>
      <c r="BF75" s="37"/>
      <c r="BG75" s="37"/>
      <c r="BH75" s="6"/>
      <c r="BI75" s="15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</row>
    <row r="76" spans="7:98">
      <c r="G76" s="3"/>
      <c r="H76" s="3"/>
      <c r="J76" s="3"/>
      <c r="U76" s="3"/>
      <c r="Y76" s="37"/>
      <c r="Z76" s="37"/>
      <c r="AM76" s="37"/>
      <c r="AN76" s="37"/>
      <c r="AO76" s="37"/>
      <c r="AP76" s="37"/>
      <c r="AQ76" s="37"/>
      <c r="AR76" s="37"/>
      <c r="AS76" s="37"/>
      <c r="AT76" s="37"/>
      <c r="AX76" s="37"/>
      <c r="BA76" s="37"/>
      <c r="BB76" s="37"/>
      <c r="BE76" s="37"/>
      <c r="BF76" s="37"/>
      <c r="BG76" s="37"/>
      <c r="BH76" s="6"/>
      <c r="BI76" s="15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</row>
    <row r="77" spans="7:98">
      <c r="G77" s="3"/>
      <c r="H77" s="3"/>
      <c r="J77" s="3"/>
      <c r="U77" s="3"/>
      <c r="Y77" s="37"/>
      <c r="Z77" s="37"/>
      <c r="AM77" s="37"/>
      <c r="AN77" s="37"/>
      <c r="AO77" s="37"/>
      <c r="AP77" s="37"/>
      <c r="AQ77" s="37"/>
      <c r="AR77" s="37"/>
      <c r="AS77" s="37"/>
      <c r="AT77" s="37"/>
      <c r="AX77" s="37"/>
      <c r="BA77" s="37"/>
      <c r="BB77" s="37"/>
      <c r="BE77" s="37"/>
      <c r="BF77" s="37"/>
      <c r="BG77" s="37"/>
      <c r="BH77" s="6"/>
      <c r="BI77" s="15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</row>
    <row r="78" spans="7:98">
      <c r="G78" s="3"/>
      <c r="H78" s="3"/>
      <c r="J78" s="3"/>
      <c r="U78" s="3"/>
      <c r="Y78" s="37"/>
      <c r="Z78" s="37"/>
      <c r="AM78" s="37"/>
      <c r="AN78" s="37"/>
      <c r="AO78" s="37"/>
      <c r="AP78" s="37"/>
      <c r="AQ78" s="37"/>
      <c r="AR78" s="37"/>
      <c r="AS78" s="37"/>
      <c r="AT78" s="37"/>
      <c r="AX78" s="37"/>
      <c r="BA78" s="37"/>
      <c r="BB78" s="37"/>
      <c r="BE78" s="37"/>
      <c r="BF78" s="37"/>
      <c r="BG78" s="37"/>
      <c r="BH78" s="6"/>
      <c r="BI78" s="15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</row>
    <row r="79" spans="7:98">
      <c r="G79" s="3"/>
      <c r="H79" s="3"/>
      <c r="J79" s="3"/>
      <c r="U79" s="3"/>
      <c r="Y79" s="37"/>
      <c r="Z79" s="37"/>
      <c r="AM79" s="37"/>
      <c r="AN79" s="37"/>
      <c r="AO79" s="37"/>
      <c r="AP79" s="37"/>
      <c r="AQ79" s="37"/>
      <c r="AR79" s="37"/>
      <c r="AS79" s="37"/>
      <c r="AT79" s="37"/>
      <c r="AX79" s="37"/>
      <c r="BA79" s="37"/>
      <c r="BB79" s="37"/>
      <c r="BE79" s="37"/>
      <c r="BF79" s="37"/>
      <c r="BG79" s="37"/>
      <c r="BH79" s="6"/>
      <c r="BI79" s="15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</row>
    <row r="80" spans="7:98">
      <c r="G80" s="3"/>
      <c r="H80" s="3"/>
      <c r="J80" s="3"/>
      <c r="U80" s="3"/>
      <c r="Y80" s="37"/>
      <c r="Z80" s="37"/>
      <c r="AM80" s="37"/>
      <c r="AN80" s="37"/>
      <c r="AO80" s="37"/>
      <c r="AP80" s="37"/>
      <c r="AQ80" s="37"/>
      <c r="AR80" s="37"/>
      <c r="AS80" s="37"/>
      <c r="AT80" s="37"/>
      <c r="AX80" s="37"/>
      <c r="BA80" s="37"/>
      <c r="BB80" s="37"/>
      <c r="BE80" s="37"/>
      <c r="BF80" s="37"/>
      <c r="BG80" s="37"/>
      <c r="BH80" s="6"/>
      <c r="BI80" s="15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</row>
    <row r="81" spans="7:98">
      <c r="G81" s="3"/>
      <c r="H81" s="3"/>
      <c r="J81" s="3"/>
      <c r="U81" s="3"/>
      <c r="Y81" s="37"/>
      <c r="Z81" s="37"/>
      <c r="AM81" s="37"/>
      <c r="AN81" s="37"/>
      <c r="AO81" s="37"/>
      <c r="AP81" s="37"/>
      <c r="AQ81" s="37"/>
      <c r="AR81" s="37"/>
      <c r="AS81" s="37"/>
      <c r="AT81" s="37"/>
      <c r="AX81" s="37"/>
      <c r="BA81" s="37"/>
      <c r="BB81" s="37"/>
      <c r="BE81" s="37"/>
      <c r="BF81" s="37"/>
      <c r="BG81" s="37"/>
      <c r="BH81" s="6"/>
      <c r="BI81" s="15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</row>
    <row r="82" spans="7:98">
      <c r="G82" s="3"/>
      <c r="H82" s="3"/>
      <c r="J82" s="3"/>
      <c r="U82" s="3"/>
      <c r="Y82" s="37"/>
      <c r="Z82" s="37"/>
      <c r="AM82" s="37"/>
      <c r="AN82" s="37"/>
      <c r="AO82" s="37"/>
      <c r="AP82" s="37"/>
      <c r="AQ82" s="37"/>
      <c r="AR82" s="37"/>
      <c r="AS82" s="37"/>
      <c r="AT82" s="37"/>
      <c r="AX82" s="37"/>
      <c r="BA82" s="37"/>
      <c r="BB82" s="37"/>
      <c r="BE82" s="37"/>
      <c r="BF82" s="37"/>
      <c r="BG82" s="37"/>
      <c r="BH82" s="6"/>
      <c r="BI82" s="15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</row>
    <row r="83" spans="7:98">
      <c r="G83" s="3"/>
      <c r="H83" s="3"/>
      <c r="J83" s="3"/>
      <c r="U83" s="3"/>
      <c r="Y83" s="37"/>
      <c r="Z83" s="37"/>
      <c r="AM83" s="37"/>
      <c r="AN83" s="37"/>
      <c r="AO83" s="37"/>
      <c r="AP83" s="37"/>
      <c r="AQ83" s="37"/>
      <c r="AR83" s="37"/>
      <c r="AS83" s="37"/>
      <c r="AT83" s="37"/>
      <c r="AX83" s="37"/>
      <c r="BA83" s="37"/>
      <c r="BB83" s="37"/>
      <c r="BE83" s="37"/>
      <c r="BF83" s="37"/>
      <c r="BG83" s="37"/>
      <c r="BH83" s="6"/>
      <c r="BI83" s="15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</row>
    <row r="84" spans="7:98">
      <c r="G84" s="3"/>
      <c r="H84" s="3"/>
      <c r="J84" s="3"/>
      <c r="U84" s="3"/>
      <c r="Y84" s="37"/>
      <c r="Z84" s="37"/>
      <c r="AM84" s="37"/>
      <c r="AN84" s="37"/>
      <c r="AO84" s="37"/>
      <c r="AP84" s="37"/>
      <c r="AQ84" s="37"/>
      <c r="AR84" s="37"/>
      <c r="AS84" s="37"/>
      <c r="AT84" s="37"/>
      <c r="AX84" s="37"/>
      <c r="BA84" s="37"/>
      <c r="BB84" s="37"/>
      <c r="BE84" s="37"/>
      <c r="BF84" s="37"/>
      <c r="BG84" s="37"/>
      <c r="BH84" s="6"/>
      <c r="BI84" s="15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</row>
    <row r="85" spans="7:98">
      <c r="G85" s="3"/>
      <c r="H85" s="3"/>
      <c r="J85" s="3"/>
      <c r="U85" s="3"/>
      <c r="Y85" s="37"/>
      <c r="Z85" s="37"/>
      <c r="AM85" s="37"/>
      <c r="AN85" s="37"/>
      <c r="AO85" s="37"/>
      <c r="AP85" s="37"/>
      <c r="AQ85" s="37"/>
      <c r="AR85" s="37"/>
      <c r="AS85" s="37"/>
      <c r="AT85" s="37"/>
      <c r="AX85" s="37"/>
      <c r="BA85" s="37"/>
      <c r="BB85" s="37"/>
      <c r="BE85" s="37"/>
      <c r="BF85" s="37"/>
      <c r="BG85" s="37"/>
      <c r="BH85" s="6"/>
      <c r="BI85" s="15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</row>
    <row r="86" spans="7:98">
      <c r="G86" s="3"/>
      <c r="H86" s="3"/>
      <c r="J86" s="3"/>
      <c r="U86" s="3"/>
      <c r="Y86" s="37"/>
      <c r="Z86" s="37"/>
      <c r="AM86" s="37"/>
      <c r="AN86" s="37"/>
      <c r="AO86" s="37"/>
      <c r="AP86" s="37"/>
      <c r="AQ86" s="37"/>
      <c r="AR86" s="37"/>
      <c r="AS86" s="37"/>
      <c r="AT86" s="37"/>
      <c r="AX86" s="37"/>
      <c r="BA86" s="37"/>
      <c r="BB86" s="37"/>
      <c r="BE86" s="37"/>
      <c r="BF86" s="37"/>
      <c r="BG86" s="37"/>
      <c r="BI86" s="15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</row>
    <row r="87" spans="7:98">
      <c r="G87" s="3"/>
      <c r="H87" s="3"/>
      <c r="J87" s="3"/>
      <c r="U87" s="3"/>
      <c r="Y87" s="37"/>
      <c r="Z87" s="37"/>
      <c r="AM87" s="37"/>
      <c r="AN87" s="37"/>
      <c r="AO87" s="37"/>
      <c r="AP87" s="37"/>
      <c r="AQ87" s="37"/>
      <c r="AR87" s="37"/>
      <c r="AS87" s="37"/>
      <c r="AT87" s="37"/>
      <c r="AX87" s="37"/>
      <c r="BA87" s="37"/>
      <c r="BB87" s="37"/>
      <c r="BE87" s="37"/>
      <c r="BF87" s="37"/>
      <c r="BG87" s="37"/>
      <c r="BI87" s="15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</row>
    <row r="88" spans="7:98">
      <c r="G88" s="3"/>
      <c r="H88" s="3"/>
      <c r="J88" s="3"/>
      <c r="U88" s="3"/>
      <c r="Y88" s="37"/>
      <c r="Z88" s="37"/>
      <c r="AM88" s="37"/>
      <c r="AN88" s="37"/>
      <c r="AO88" s="37"/>
      <c r="AP88" s="37"/>
      <c r="AQ88" s="37"/>
      <c r="AR88" s="37"/>
      <c r="AS88" s="37"/>
      <c r="AT88" s="37"/>
      <c r="AX88" s="37"/>
      <c r="BA88" s="37"/>
      <c r="BB88" s="37"/>
      <c r="BE88" s="37"/>
      <c r="BF88" s="37"/>
      <c r="BG88" s="37"/>
      <c r="BI88" s="15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</row>
    <row r="89" spans="7:98">
      <c r="G89" s="3"/>
      <c r="H89" s="3"/>
      <c r="J89" s="3"/>
      <c r="U89" s="3"/>
      <c r="Y89" s="37"/>
      <c r="Z89" s="37"/>
      <c r="AM89" s="37"/>
      <c r="AN89" s="37"/>
      <c r="AO89" s="37"/>
      <c r="AP89" s="37"/>
      <c r="AQ89" s="37"/>
      <c r="AR89" s="37"/>
      <c r="AS89" s="37"/>
      <c r="AT89" s="37"/>
      <c r="AX89" s="37"/>
      <c r="BA89" s="37"/>
      <c r="BB89" s="37"/>
      <c r="BE89" s="37"/>
      <c r="BF89" s="37"/>
      <c r="BG89" s="37"/>
      <c r="BI89" s="15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</row>
    <row r="90" spans="7:98">
      <c r="Y90" s="37"/>
      <c r="Z90" s="37"/>
      <c r="AM90" s="37"/>
      <c r="AN90" s="37"/>
      <c r="AO90" s="37"/>
      <c r="AP90" s="37"/>
      <c r="AQ90" s="37"/>
      <c r="AR90" s="37"/>
      <c r="AS90" s="37"/>
      <c r="AT90" s="37"/>
      <c r="AX90" s="37"/>
      <c r="BA90" s="37"/>
      <c r="BB90" s="37"/>
      <c r="BE90" s="37"/>
      <c r="BF90" s="37"/>
      <c r="BG90" s="37"/>
      <c r="BI90" s="15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</row>
    <row r="91" spans="7:98">
      <c r="Y91" s="37"/>
      <c r="Z91" s="37"/>
      <c r="AM91" s="37"/>
      <c r="AN91" s="37"/>
      <c r="AO91" s="37"/>
      <c r="AP91" s="37"/>
      <c r="AQ91" s="37"/>
      <c r="AR91" s="37"/>
      <c r="AS91" s="37"/>
      <c r="AT91" s="37"/>
      <c r="AX91" s="37"/>
      <c r="BA91" s="37"/>
      <c r="BB91" s="37"/>
      <c r="BE91" s="37"/>
      <c r="BF91" s="37"/>
      <c r="BG91" s="37"/>
      <c r="BI91" s="15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</row>
    <row r="92" spans="7:98">
      <c r="Y92" s="37"/>
      <c r="Z92" s="37"/>
      <c r="AM92" s="37"/>
      <c r="AN92" s="37"/>
      <c r="AO92" s="37"/>
      <c r="AP92" s="37"/>
      <c r="AQ92" s="37"/>
      <c r="AR92" s="37"/>
      <c r="AS92" s="37"/>
      <c r="AT92" s="37"/>
      <c r="AX92" s="37"/>
      <c r="BA92" s="37"/>
      <c r="BB92" s="37"/>
      <c r="BE92" s="37"/>
      <c r="BF92" s="37"/>
      <c r="BG92" s="37"/>
      <c r="BI92" s="15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</row>
    <row r="93" spans="7:98">
      <c r="Y93" s="37"/>
      <c r="Z93" s="37"/>
      <c r="AM93" s="37"/>
      <c r="AN93" s="37"/>
      <c r="AO93" s="37"/>
      <c r="AP93" s="37"/>
      <c r="AQ93" s="37"/>
      <c r="AR93" s="37"/>
      <c r="AS93" s="37"/>
      <c r="AT93" s="37"/>
      <c r="AX93" s="37"/>
      <c r="BA93" s="37"/>
      <c r="BB93" s="37"/>
      <c r="BE93" s="37"/>
      <c r="BF93" s="37"/>
      <c r="BG93" s="37"/>
      <c r="BI93" s="15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</row>
    <row r="94" spans="7:98">
      <c r="Y94" s="37"/>
      <c r="Z94" s="37"/>
      <c r="AM94" s="37"/>
      <c r="AN94" s="37"/>
      <c r="AO94" s="37"/>
      <c r="AP94" s="37"/>
      <c r="AQ94" s="37"/>
      <c r="AR94" s="37"/>
      <c r="AS94" s="37"/>
      <c r="AT94" s="37"/>
      <c r="AX94" s="37"/>
      <c r="BA94" s="37"/>
      <c r="BB94" s="37"/>
      <c r="BE94" s="37"/>
      <c r="BF94" s="37"/>
      <c r="BG94" s="37"/>
      <c r="BI94" s="15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</row>
    <row r="95" spans="7:98">
      <c r="Y95" s="37"/>
      <c r="Z95" s="37"/>
      <c r="AM95" s="37"/>
      <c r="AN95" s="37"/>
      <c r="AO95" s="37"/>
      <c r="AP95" s="37"/>
      <c r="AQ95" s="37"/>
      <c r="AR95" s="37"/>
      <c r="AS95" s="37"/>
      <c r="AT95" s="37"/>
      <c r="AX95" s="37"/>
      <c r="BA95" s="37"/>
      <c r="BB95" s="37"/>
      <c r="BE95" s="37"/>
      <c r="BF95" s="37"/>
      <c r="BG95" s="37"/>
      <c r="BI95" s="15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</row>
    <row r="96" spans="7:98">
      <c r="Y96" s="37"/>
      <c r="Z96" s="37"/>
      <c r="AM96" s="37"/>
      <c r="AN96" s="37"/>
      <c r="AO96" s="37"/>
      <c r="AP96" s="37"/>
      <c r="AQ96" s="37"/>
      <c r="AR96" s="37"/>
      <c r="AS96" s="37"/>
      <c r="AT96" s="37"/>
      <c r="AX96" s="37"/>
      <c r="BA96" s="37"/>
      <c r="BB96" s="37"/>
      <c r="BE96" s="37"/>
      <c r="BF96" s="37"/>
      <c r="BG96" s="37"/>
      <c r="BI96" s="15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</row>
    <row r="97" spans="25:98">
      <c r="Y97" s="37"/>
      <c r="Z97" s="37"/>
      <c r="AM97" s="37"/>
      <c r="AN97" s="37"/>
      <c r="AO97" s="37"/>
      <c r="AP97" s="37"/>
      <c r="AQ97" s="37"/>
      <c r="AR97" s="37"/>
      <c r="AS97" s="37"/>
      <c r="AT97" s="37"/>
      <c r="AX97" s="37"/>
      <c r="BA97" s="37"/>
      <c r="BB97" s="37"/>
      <c r="BE97" s="37"/>
      <c r="BF97" s="37"/>
      <c r="BG97" s="37"/>
      <c r="BI97" s="15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</row>
    <row r="98" spans="25:98">
      <c r="Y98" s="37"/>
      <c r="Z98" s="37"/>
      <c r="AM98" s="37"/>
      <c r="AN98" s="37"/>
      <c r="AO98" s="37"/>
      <c r="AP98" s="37"/>
      <c r="AQ98" s="37"/>
      <c r="AR98" s="37"/>
      <c r="AS98" s="37"/>
      <c r="AT98" s="37"/>
      <c r="AX98" s="37"/>
      <c r="BA98" s="37"/>
      <c r="BB98" s="37"/>
      <c r="BE98" s="37"/>
      <c r="BF98" s="37"/>
      <c r="BG98" s="37"/>
      <c r="BI98" s="15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</row>
  </sheetData>
  <mergeCells count="104">
    <mergeCell ref="BK3:BL3"/>
    <mergeCell ref="W34:X34"/>
    <mergeCell ref="AO35:AP35"/>
    <mergeCell ref="AQ35:AT35"/>
    <mergeCell ref="AK33:AL33"/>
    <mergeCell ref="AQ50:AU50"/>
    <mergeCell ref="AQ38:AU38"/>
    <mergeCell ref="AQ39:AU39"/>
    <mergeCell ref="AQ40:AU40"/>
    <mergeCell ref="AI34:AJ34"/>
    <mergeCell ref="AK34:AL34"/>
    <mergeCell ref="BA33:BG34"/>
    <mergeCell ref="BA32:BC32"/>
    <mergeCell ref="AQ33:AU34"/>
    <mergeCell ref="AV33:AZ34"/>
    <mergeCell ref="BH33:BL34"/>
    <mergeCell ref="AG33:AH33"/>
    <mergeCell ref="AI33:AJ33"/>
    <mergeCell ref="AQ36:AU36"/>
    <mergeCell ref="AQ37:AU37"/>
    <mergeCell ref="V30:AL30"/>
    <mergeCell ref="BE30:BR30"/>
    <mergeCell ref="AM30:BD30"/>
    <mergeCell ref="AV35:AY35"/>
    <mergeCell ref="AQ56:AU56"/>
    <mergeCell ref="AQ57:AU57"/>
    <mergeCell ref="AQ51:AU51"/>
    <mergeCell ref="AQ52:AU52"/>
    <mergeCell ref="AQ53:AU53"/>
    <mergeCell ref="AQ54:AU54"/>
    <mergeCell ref="AQ55:AU55"/>
    <mergeCell ref="AQ41:AU41"/>
    <mergeCell ref="AQ42:AU42"/>
    <mergeCell ref="AQ43:AU43"/>
    <mergeCell ref="AQ44:AU44"/>
    <mergeCell ref="AQ45:AU45"/>
    <mergeCell ref="AQ46:AU46"/>
    <mergeCell ref="AQ47:AU47"/>
    <mergeCell ref="AQ48:AU48"/>
    <mergeCell ref="AQ49:AU49"/>
    <mergeCell ref="BA35:BF35"/>
    <mergeCell ref="BH35:BK35"/>
    <mergeCell ref="BM33:BP34"/>
    <mergeCell ref="BN35:BO35"/>
    <mergeCell ref="AM33:AN33"/>
    <mergeCell ref="AO33:AP33"/>
    <mergeCell ref="G31:AP32"/>
    <mergeCell ref="G33:H33"/>
    <mergeCell ref="I33:J33"/>
    <mergeCell ref="K33:L33"/>
    <mergeCell ref="AM34:AN34"/>
    <mergeCell ref="AO34:AP34"/>
    <mergeCell ref="M33:N33"/>
    <mergeCell ref="O33:P33"/>
    <mergeCell ref="Q33:R33"/>
    <mergeCell ref="S33:T33"/>
    <mergeCell ref="U33:V33"/>
    <mergeCell ref="Y33:Z33"/>
    <mergeCell ref="W33:X33"/>
    <mergeCell ref="AM1:BJ2"/>
    <mergeCell ref="AG3:AH3"/>
    <mergeCell ref="AI3:AJ3"/>
    <mergeCell ref="AK3:AL3"/>
    <mergeCell ref="AE3:AF3"/>
    <mergeCell ref="AA1:AL2"/>
    <mergeCell ref="B1:F1"/>
    <mergeCell ref="B3:F3"/>
    <mergeCell ref="Y3:Z3"/>
    <mergeCell ref="G3:H3"/>
    <mergeCell ref="I3:J3"/>
    <mergeCell ref="K3:L3"/>
    <mergeCell ref="M3:N3"/>
    <mergeCell ref="U3:V3"/>
    <mergeCell ref="O3:P3"/>
    <mergeCell ref="Q3:R3"/>
    <mergeCell ref="S3:T3"/>
    <mergeCell ref="AA3:AB3"/>
    <mergeCell ref="AC3:AD3"/>
    <mergeCell ref="G1:V2"/>
    <mergeCell ref="W1:Z2"/>
    <mergeCell ref="B4:F4"/>
    <mergeCell ref="BG3:BJ3"/>
    <mergeCell ref="BM3:BN3"/>
    <mergeCell ref="AW3:BA3"/>
    <mergeCell ref="BB3:BF3"/>
    <mergeCell ref="AM3:AQ3"/>
    <mergeCell ref="AR3:AV3"/>
    <mergeCell ref="W3:X3"/>
    <mergeCell ref="G34:H34"/>
    <mergeCell ref="I34:J34"/>
    <mergeCell ref="K34:L34"/>
    <mergeCell ref="M34:N34"/>
    <mergeCell ref="O34:P34"/>
    <mergeCell ref="AA34:AB34"/>
    <mergeCell ref="AC34:AD34"/>
    <mergeCell ref="AE34:AF34"/>
    <mergeCell ref="AG34:AH34"/>
    <mergeCell ref="Q34:R34"/>
    <mergeCell ref="S34:T34"/>
    <mergeCell ref="U34:V34"/>
    <mergeCell ref="Y34:Z34"/>
    <mergeCell ref="AA33:AB33"/>
    <mergeCell ref="AC33:AD33"/>
    <mergeCell ref="AE33:AF33"/>
  </mergeCells>
  <pageMargins left="0.56158391772531546" right="0.56158391772531546" top="0.74877855696708739" bottom="0.74877855696708739" header="0.3743892784835437" footer="0.3743892784835437"/>
  <pageSetup paperSize="9" orientation="portrait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4B084"/>
  </sheetPr>
  <dimension ref="A1:CD94"/>
  <sheetViews>
    <sheetView zoomScaleNormal="100" workbookViewId="0">
      <pane xSplit="1" topLeftCell="G1" activePane="topRight" state="frozen"/>
      <selection pane="topRight" activeCell="Q19" sqref="Q19"/>
      <selection activeCell="R29" sqref="R29"/>
    </sheetView>
  </sheetViews>
  <sheetFormatPr defaultColWidth="11" defaultRowHeight="15.75"/>
  <cols>
    <col min="1" max="1" width="34.375" style="2" customWidth="1"/>
    <col min="2" max="2" width="6.25" style="9" hidden="1" customWidth="1"/>
    <col min="3" max="6" width="3.875" style="9" hidden="1" customWidth="1"/>
    <col min="7" max="7" width="3.75" style="5" customWidth="1"/>
    <col min="8" max="8" width="3.75" style="4" customWidth="1"/>
    <col min="9" max="9" width="3.75" style="3" customWidth="1"/>
    <col min="10" max="10" width="3.875" style="4" customWidth="1"/>
    <col min="11" max="20" width="3.75" style="3" customWidth="1"/>
    <col min="21" max="21" width="3.75" style="5" customWidth="1"/>
    <col min="22" max="24" width="3.75" style="3" customWidth="1"/>
    <col min="25" max="46" width="3.375" style="37" customWidth="1"/>
    <col min="47" max="47" width="3.75" style="3" customWidth="1"/>
    <col min="48" max="48" width="5.5" style="3" customWidth="1"/>
    <col min="49" max="49" width="3.75" style="3" customWidth="1"/>
    <col min="50" max="50" width="3.75" style="4" customWidth="1"/>
    <col min="51" max="52" width="3.5" style="6" customWidth="1"/>
    <col min="53" max="53" width="5.25" style="37" customWidth="1"/>
    <col min="54" max="54" width="3.5" style="37" customWidth="1"/>
    <col min="55" max="56" width="3.5" style="6" customWidth="1"/>
    <col min="57" max="59" width="3.5" style="37" customWidth="1"/>
    <col min="60" max="60" width="5.25" style="2" customWidth="1"/>
    <col min="61" max="62" width="3.5" style="15" customWidth="1"/>
    <col min="63" max="65" width="5.5" style="15" customWidth="1"/>
    <col min="66" max="68" width="6.375" style="37" customWidth="1"/>
    <col min="69" max="69" width="7.75" style="37" customWidth="1"/>
    <col min="70" max="16384" width="11" style="37"/>
  </cols>
  <sheetData>
    <row r="1" spans="1:77" s="8" customFormat="1" ht="14.25" customHeight="1">
      <c r="A1" s="14"/>
      <c r="B1" s="182" t="s">
        <v>0</v>
      </c>
      <c r="C1" s="183"/>
      <c r="D1" s="183"/>
      <c r="E1" s="183"/>
      <c r="F1" s="183"/>
      <c r="G1" s="190" t="s">
        <v>1</v>
      </c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  <c r="W1" s="194" t="s">
        <v>2</v>
      </c>
      <c r="X1" s="195"/>
      <c r="Y1" s="195"/>
      <c r="Z1" s="196"/>
      <c r="AA1" s="178" t="s">
        <v>3</v>
      </c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2" t="s">
        <v>4</v>
      </c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37"/>
      <c r="BL1" s="37"/>
      <c r="BM1" s="37"/>
      <c r="BN1" s="37"/>
      <c r="BO1" s="37"/>
      <c r="BP1" s="37"/>
      <c r="BQ1" s="37"/>
      <c r="BR1" s="37"/>
      <c r="BS1" s="37"/>
      <c r="BT1" s="37"/>
    </row>
    <row r="2" spans="1:77" s="1" customFormat="1" ht="14.25" customHeight="1">
      <c r="A2" s="2"/>
      <c r="B2" s="155"/>
      <c r="C2" s="155"/>
      <c r="D2" s="155"/>
      <c r="E2" s="155"/>
      <c r="F2" s="155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  <c r="W2" s="197"/>
      <c r="X2" s="198"/>
      <c r="Y2" s="198"/>
      <c r="Z2" s="199"/>
      <c r="AA2" s="180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74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37"/>
      <c r="BL2" s="37"/>
      <c r="BM2" s="37"/>
      <c r="BN2" s="37"/>
      <c r="BO2" s="37"/>
      <c r="BP2" s="37"/>
      <c r="BQ2" s="37"/>
      <c r="BR2" s="37"/>
      <c r="BS2" s="37"/>
      <c r="BT2" s="37"/>
    </row>
    <row r="3" spans="1:77" ht="15" customHeight="1">
      <c r="B3" s="184" t="s">
        <v>5</v>
      </c>
      <c r="C3" s="185"/>
      <c r="D3" s="185"/>
      <c r="E3" s="185"/>
      <c r="F3" s="186"/>
      <c r="G3" s="187" t="s">
        <v>6</v>
      </c>
      <c r="H3" s="188"/>
      <c r="I3" s="187" t="s">
        <v>7</v>
      </c>
      <c r="J3" s="189"/>
      <c r="K3" s="187" t="s">
        <v>8</v>
      </c>
      <c r="L3" s="189"/>
      <c r="M3" s="187" t="s">
        <v>9</v>
      </c>
      <c r="N3" s="189"/>
      <c r="O3" s="187" t="s">
        <v>10</v>
      </c>
      <c r="P3" s="189"/>
      <c r="Q3" s="187" t="s">
        <v>11</v>
      </c>
      <c r="R3" s="189"/>
      <c r="S3" s="187" t="s">
        <v>12</v>
      </c>
      <c r="T3" s="189"/>
      <c r="U3" s="187" t="s">
        <v>13</v>
      </c>
      <c r="V3" s="188"/>
      <c r="W3" s="168" t="s">
        <v>14</v>
      </c>
      <c r="X3" s="169"/>
      <c r="Y3" s="168" t="s">
        <v>15</v>
      </c>
      <c r="Z3" s="169"/>
      <c r="AA3" s="176" t="s">
        <v>16</v>
      </c>
      <c r="AB3" s="177"/>
      <c r="AC3" s="176" t="s">
        <v>17</v>
      </c>
      <c r="AD3" s="177"/>
      <c r="AE3" s="176" t="s">
        <v>18</v>
      </c>
      <c r="AF3" s="177"/>
      <c r="AG3" s="176" t="s">
        <v>19</v>
      </c>
      <c r="AH3" s="177"/>
      <c r="AI3" s="176" t="s">
        <v>20</v>
      </c>
      <c r="AJ3" s="177"/>
      <c r="AK3" s="176" t="s">
        <v>21</v>
      </c>
      <c r="AL3" s="177"/>
      <c r="AM3" s="165" t="s">
        <v>22</v>
      </c>
      <c r="AN3" s="166"/>
      <c r="AO3" s="166"/>
      <c r="AP3" s="166"/>
      <c r="AQ3" s="167"/>
      <c r="AR3" s="165" t="s">
        <v>23</v>
      </c>
      <c r="AS3" s="166"/>
      <c r="AT3" s="166"/>
      <c r="AU3" s="166"/>
      <c r="AV3" s="167"/>
      <c r="AW3" s="165" t="s">
        <v>24</v>
      </c>
      <c r="AX3" s="166"/>
      <c r="AY3" s="166"/>
      <c r="AZ3" s="166"/>
      <c r="BA3" s="167"/>
      <c r="BB3" s="165" t="s">
        <v>25</v>
      </c>
      <c r="BC3" s="166"/>
      <c r="BD3" s="166"/>
      <c r="BE3" s="166"/>
      <c r="BF3" s="167"/>
      <c r="BG3" s="161" t="s">
        <v>26</v>
      </c>
      <c r="BH3" s="162"/>
      <c r="BI3" s="162"/>
      <c r="BJ3" s="162"/>
      <c r="BK3" s="217" t="s">
        <v>27</v>
      </c>
      <c r="BL3" s="218"/>
      <c r="BM3" s="163" t="s">
        <v>28</v>
      </c>
      <c r="BN3" s="164"/>
    </row>
    <row r="4" spans="1:77" s="1" customFormat="1" ht="14.25" customHeight="1">
      <c r="A4" s="2"/>
      <c r="B4" s="159" t="s">
        <v>29</v>
      </c>
      <c r="C4" s="159"/>
      <c r="D4" s="159"/>
      <c r="E4" s="159"/>
      <c r="F4" s="160"/>
      <c r="G4" s="102">
        <v>0.8</v>
      </c>
      <c r="H4" s="103">
        <v>1</v>
      </c>
      <c r="I4" s="102">
        <v>0.8</v>
      </c>
      <c r="J4" s="103">
        <v>1</v>
      </c>
      <c r="K4" s="104">
        <f>$AQ$30</f>
        <v>0.8</v>
      </c>
      <c r="L4" s="103">
        <v>1</v>
      </c>
      <c r="M4" s="104">
        <f>$AQ$30</f>
        <v>0.8</v>
      </c>
      <c r="N4" s="103">
        <v>1</v>
      </c>
      <c r="O4" s="104">
        <f>$AQ$30</f>
        <v>0.8</v>
      </c>
      <c r="P4" s="103">
        <v>1</v>
      </c>
      <c r="Q4" s="104">
        <f>$AQ$30</f>
        <v>0.8</v>
      </c>
      <c r="R4" s="103">
        <v>1</v>
      </c>
      <c r="S4" s="104">
        <f>$AQ$30</f>
        <v>0.8</v>
      </c>
      <c r="T4" s="103">
        <v>1</v>
      </c>
      <c r="U4" s="104">
        <f>$AQ$30</f>
        <v>0.8</v>
      </c>
      <c r="V4" s="103">
        <v>1</v>
      </c>
      <c r="W4" s="104">
        <f>$AQ$30</f>
        <v>0.8</v>
      </c>
      <c r="X4" s="105">
        <v>2.5</v>
      </c>
      <c r="Y4" s="104">
        <f>$AQ$30</f>
        <v>0.8</v>
      </c>
      <c r="Z4" s="111">
        <v>2.5</v>
      </c>
      <c r="AA4" s="104">
        <f>$AQ$30</f>
        <v>0.8</v>
      </c>
      <c r="AB4" s="106">
        <v>2</v>
      </c>
      <c r="AC4" s="104">
        <f>$AQ$30</f>
        <v>0.8</v>
      </c>
      <c r="AD4" s="106">
        <v>2</v>
      </c>
      <c r="AE4" s="104">
        <f>$AQ$30</f>
        <v>0.8</v>
      </c>
      <c r="AF4" s="106">
        <v>2</v>
      </c>
      <c r="AG4" s="104">
        <f>$AQ$30</f>
        <v>0.8</v>
      </c>
      <c r="AH4" s="106">
        <v>2</v>
      </c>
      <c r="AI4" s="104">
        <f>$AQ$30</f>
        <v>0.8</v>
      </c>
      <c r="AJ4" s="106">
        <v>2</v>
      </c>
      <c r="AK4" s="104">
        <f>$AQ$30</f>
        <v>0.8</v>
      </c>
      <c r="AL4" s="106">
        <v>2</v>
      </c>
      <c r="AM4" s="104">
        <f>$AQ$30</f>
        <v>0.8</v>
      </c>
      <c r="AN4" s="104">
        <f>$AQ$30</f>
        <v>0.8</v>
      </c>
      <c r="AO4" s="107">
        <v>5</v>
      </c>
      <c r="AP4" s="107">
        <v>5</v>
      </c>
      <c r="AQ4" s="108">
        <v>1</v>
      </c>
      <c r="AR4" s="104">
        <f>$AQ$30</f>
        <v>0.8</v>
      </c>
      <c r="AS4" s="104">
        <f>$AQ$30</f>
        <v>0.8</v>
      </c>
      <c r="AT4" s="107">
        <v>5</v>
      </c>
      <c r="AU4" s="107">
        <v>5</v>
      </c>
      <c r="AV4" s="108">
        <v>1</v>
      </c>
      <c r="AW4" s="104">
        <f>$AQ$30</f>
        <v>0.8</v>
      </c>
      <c r="AX4" s="104">
        <f>$AQ$30</f>
        <v>0.8</v>
      </c>
      <c r="AY4" s="107">
        <v>5</v>
      </c>
      <c r="AZ4" s="107">
        <v>5</v>
      </c>
      <c r="BA4" s="108">
        <v>1</v>
      </c>
      <c r="BB4" s="104">
        <f>$AQ$30</f>
        <v>0.8</v>
      </c>
      <c r="BC4" s="104">
        <f>$AQ$30</f>
        <v>0.8</v>
      </c>
      <c r="BD4" s="107">
        <v>5</v>
      </c>
      <c r="BE4" s="107">
        <v>5</v>
      </c>
      <c r="BF4" s="108">
        <v>1</v>
      </c>
      <c r="BG4" s="104">
        <f>$AQ$30</f>
        <v>0.8</v>
      </c>
      <c r="BH4" s="102">
        <v>5</v>
      </c>
      <c r="BI4" s="107">
        <v>5</v>
      </c>
      <c r="BJ4" s="108">
        <v>1</v>
      </c>
      <c r="BK4" s="149">
        <f>SUM(G4:N4,AA4:AF4,AM4:AW4)</f>
        <v>41.6</v>
      </c>
      <c r="BL4" s="148">
        <f>BK4/$BK$4</f>
        <v>1</v>
      </c>
      <c r="BM4" s="109">
        <f>SUM(G4:BJ4)</f>
        <v>99.999999999999972</v>
      </c>
      <c r="BN4" s="110">
        <f>BM4/$BM$4</f>
        <v>1</v>
      </c>
      <c r="BO4" s="37"/>
      <c r="BP4" s="96" t="s">
        <v>30</v>
      </c>
      <c r="BQ4" s="37" t="s">
        <v>31</v>
      </c>
      <c r="BR4" s="37"/>
      <c r="BS4" s="37"/>
      <c r="BT4" s="37"/>
      <c r="BU4" s="37"/>
      <c r="BV4" s="37"/>
    </row>
    <row r="5" spans="1:77" s="27" customFormat="1" ht="14.25" customHeight="1">
      <c r="A5" s="130" t="s">
        <v>129</v>
      </c>
      <c r="B5" s="36" t="s">
        <v>33</v>
      </c>
      <c r="C5" s="36" t="s">
        <v>34</v>
      </c>
      <c r="D5" s="36" t="s">
        <v>35</v>
      </c>
      <c r="E5" s="36" t="s">
        <v>36</v>
      </c>
      <c r="F5" s="36" t="s">
        <v>37</v>
      </c>
      <c r="G5" s="30"/>
      <c r="H5" s="29"/>
      <c r="I5" s="30"/>
      <c r="J5" s="29"/>
      <c r="K5" s="35"/>
      <c r="L5" s="29"/>
      <c r="M5" s="35"/>
      <c r="N5" s="29"/>
      <c r="O5" s="38"/>
      <c r="P5" s="39"/>
      <c r="Q5" s="38"/>
      <c r="R5" s="39"/>
      <c r="S5" s="38"/>
      <c r="T5" s="39"/>
      <c r="U5" s="35"/>
      <c r="V5" s="29"/>
      <c r="W5" s="30"/>
      <c r="X5" s="30"/>
      <c r="Y5" s="33"/>
      <c r="Z5" s="34"/>
      <c r="AA5" s="38"/>
      <c r="AB5" s="42"/>
      <c r="AC5" s="38"/>
      <c r="AD5" s="42"/>
      <c r="AE5" s="38"/>
      <c r="AF5" s="42"/>
      <c r="AG5" s="38"/>
      <c r="AH5" s="42"/>
      <c r="AI5" s="38"/>
      <c r="AJ5" s="42"/>
      <c r="AK5" s="38"/>
      <c r="AL5" s="42"/>
      <c r="AM5" s="33"/>
      <c r="AN5" s="33"/>
      <c r="AO5" s="158"/>
      <c r="AP5" s="32"/>
      <c r="AQ5" s="31"/>
      <c r="AR5" s="66"/>
      <c r="AS5" s="66"/>
      <c r="AT5" s="30"/>
      <c r="AU5" s="30"/>
      <c r="AV5" s="29"/>
      <c r="AW5" s="66"/>
      <c r="AX5" s="66"/>
      <c r="AY5" s="30"/>
      <c r="AZ5" s="30"/>
      <c r="BA5" s="29"/>
      <c r="BB5" s="30"/>
      <c r="BC5" s="66"/>
      <c r="BD5" s="30"/>
      <c r="BE5" s="30"/>
      <c r="BF5" s="29"/>
      <c r="BG5" s="66"/>
      <c r="BH5" s="30"/>
      <c r="BI5" s="30"/>
      <c r="BJ5" s="29"/>
      <c r="BK5" s="149"/>
      <c r="BL5" s="148"/>
      <c r="BM5" s="7"/>
      <c r="BN5" s="89"/>
      <c r="BO5" s="37"/>
      <c r="BP5" s="96" t="s">
        <v>38</v>
      </c>
      <c r="BQ5" s="37" t="s">
        <v>39</v>
      </c>
      <c r="BR5" s="37"/>
      <c r="BS5" s="37"/>
      <c r="BT5" s="37"/>
      <c r="BU5" s="37"/>
      <c r="BV5" s="37"/>
      <c r="BW5" s="37"/>
      <c r="BX5" s="37"/>
      <c r="BY5" s="37"/>
    </row>
    <row r="6" spans="1:77" s="28" customFormat="1" ht="14.25" customHeight="1">
      <c r="A6" s="100" t="s">
        <v>130</v>
      </c>
      <c r="B6" s="55"/>
      <c r="C6" s="55"/>
      <c r="D6" s="55"/>
      <c r="E6" s="55"/>
      <c r="F6" s="54"/>
      <c r="G6" s="102">
        <v>0.8</v>
      </c>
      <c r="H6" s="40"/>
      <c r="I6" s="102">
        <v>0.8</v>
      </c>
      <c r="J6" s="40"/>
      <c r="K6" s="102">
        <v>0.8</v>
      </c>
      <c r="L6" s="40"/>
      <c r="M6" s="152"/>
      <c r="N6" s="40"/>
      <c r="O6" s="152"/>
      <c r="P6" s="40"/>
      <c r="Q6" s="74"/>
      <c r="R6" s="40"/>
      <c r="S6" s="152"/>
      <c r="T6" s="40"/>
      <c r="U6" s="152"/>
      <c r="V6" s="40"/>
      <c r="W6" s="40"/>
      <c r="X6" s="40"/>
      <c r="Y6" s="46"/>
      <c r="Z6" s="69"/>
      <c r="AA6" s="74">
        <v>0.8</v>
      </c>
      <c r="AB6" s="41">
        <v>2</v>
      </c>
      <c r="AC6" s="74">
        <v>0.8</v>
      </c>
      <c r="AD6" s="41">
        <v>2</v>
      </c>
      <c r="AE6" s="74">
        <v>0.8</v>
      </c>
      <c r="AF6" s="41"/>
      <c r="AG6" s="152"/>
      <c r="AH6" s="41"/>
      <c r="AI6" s="152"/>
      <c r="AJ6" s="41"/>
      <c r="AK6" s="152"/>
      <c r="AL6" s="41"/>
      <c r="AM6" s="74">
        <v>0.8</v>
      </c>
      <c r="AN6" s="74">
        <v>0.8</v>
      </c>
      <c r="AO6" s="44"/>
      <c r="AP6" s="44"/>
      <c r="AQ6" s="45"/>
      <c r="AR6" s="74">
        <v>0.8</v>
      </c>
      <c r="AS6" s="74">
        <v>0.8</v>
      </c>
      <c r="AT6" s="44"/>
      <c r="AU6" s="44"/>
      <c r="AV6" s="21"/>
      <c r="AW6" s="74">
        <v>0.8</v>
      </c>
      <c r="AX6" s="64"/>
      <c r="AY6" s="44"/>
      <c r="AZ6" s="44"/>
      <c r="BA6" s="45"/>
      <c r="BB6" s="65"/>
      <c r="BC6" s="46"/>
      <c r="BD6" s="44"/>
      <c r="BE6" s="44"/>
      <c r="BF6" s="45"/>
      <c r="BG6" s="65"/>
      <c r="BH6" s="46"/>
      <c r="BI6" s="44"/>
      <c r="BJ6" s="45"/>
      <c r="BK6" s="149">
        <f t="shared" ref="BK6:BK27" si="0">SUM(G6:N6,AA6:AF6,AM6:AW6)</f>
        <v>12.800000000000004</v>
      </c>
      <c r="BL6" s="148">
        <f t="shared" ref="BL6:BL27" si="1">BK6/$BK$4</f>
        <v>0.30769230769230776</v>
      </c>
      <c r="BM6" s="7">
        <f>SUM(G6:BJ6)</f>
        <v>12.800000000000004</v>
      </c>
      <c r="BN6" s="89">
        <f>BM6/$BM$4</f>
        <v>0.12800000000000009</v>
      </c>
      <c r="BO6" s="37"/>
      <c r="BP6" s="96" t="s">
        <v>41</v>
      </c>
      <c r="BQ6" s="37" t="s">
        <v>42</v>
      </c>
      <c r="BR6" s="37"/>
      <c r="BS6" s="37"/>
      <c r="BT6" s="37"/>
      <c r="BU6" s="37"/>
      <c r="BV6" s="37"/>
      <c r="BW6" s="37"/>
      <c r="BX6" s="37"/>
      <c r="BY6" s="37"/>
    </row>
    <row r="7" spans="1:77" s="28" customFormat="1" ht="14.25" customHeight="1">
      <c r="A7" s="100" t="s">
        <v>131</v>
      </c>
      <c r="B7" s="57"/>
      <c r="C7" s="57"/>
      <c r="D7" s="57"/>
      <c r="E7" s="57"/>
      <c r="F7" s="57"/>
      <c r="G7" s="152">
        <v>0</v>
      </c>
      <c r="H7" s="40"/>
      <c r="I7" s="102">
        <v>0</v>
      </c>
      <c r="J7" s="40"/>
      <c r="K7" s="152"/>
      <c r="L7" s="40"/>
      <c r="M7" s="152"/>
      <c r="N7" s="40"/>
      <c r="O7" s="152"/>
      <c r="P7" s="40"/>
      <c r="Q7" s="152"/>
      <c r="R7" s="40"/>
      <c r="S7" s="152"/>
      <c r="T7" s="40"/>
      <c r="U7" s="152"/>
      <c r="V7" s="40"/>
      <c r="W7" s="40"/>
      <c r="X7" s="40"/>
      <c r="Y7" s="46"/>
      <c r="Z7" s="69"/>
      <c r="AA7" s="74">
        <v>0.8</v>
      </c>
      <c r="AB7" s="41">
        <v>2</v>
      </c>
      <c r="AC7" s="152"/>
      <c r="AD7" s="41"/>
      <c r="AE7" s="152"/>
      <c r="AF7" s="41"/>
      <c r="AG7" s="152"/>
      <c r="AH7" s="41"/>
      <c r="AI7" s="152"/>
      <c r="AJ7" s="41"/>
      <c r="AK7" s="152"/>
      <c r="AL7" s="41"/>
      <c r="AM7" s="61"/>
      <c r="AN7" s="61"/>
      <c r="AO7" s="44"/>
      <c r="AP7" s="44"/>
      <c r="AQ7" s="45"/>
      <c r="AR7" s="65"/>
      <c r="AS7" s="65"/>
      <c r="AT7" s="44"/>
      <c r="AU7" s="44"/>
      <c r="AV7" s="21"/>
      <c r="AW7" s="64"/>
      <c r="AX7" s="64"/>
      <c r="AY7" s="44"/>
      <c r="AZ7" s="44"/>
      <c r="BA7" s="45"/>
      <c r="BB7" s="65"/>
      <c r="BC7" s="46"/>
      <c r="BD7" s="44"/>
      <c r="BE7" s="44"/>
      <c r="BF7" s="45"/>
      <c r="BG7" s="65"/>
      <c r="BH7" s="46"/>
      <c r="BI7" s="44"/>
      <c r="BJ7" s="45"/>
      <c r="BK7" s="149">
        <f t="shared" si="0"/>
        <v>2.8</v>
      </c>
      <c r="BL7" s="148">
        <f t="shared" si="1"/>
        <v>6.7307692307692304E-2</v>
      </c>
      <c r="BM7" s="7">
        <f>SUM(G7:BJ7)</f>
        <v>2.8</v>
      </c>
      <c r="BN7" s="89">
        <f>BM7/$BM$4</f>
        <v>2.8000000000000008E-2</v>
      </c>
      <c r="BO7" s="37"/>
      <c r="BP7" s="96" t="s">
        <v>44</v>
      </c>
      <c r="BQ7" s="37" t="s">
        <v>45</v>
      </c>
      <c r="BR7" s="37"/>
      <c r="BS7" s="37"/>
      <c r="BT7" s="37"/>
      <c r="BU7" s="37"/>
      <c r="BV7" s="37"/>
      <c r="BW7" s="37"/>
      <c r="BX7" s="37"/>
      <c r="BY7" s="37"/>
    </row>
    <row r="8" spans="1:77" s="27" customFormat="1" ht="14.25" customHeight="1">
      <c r="A8" s="100" t="s">
        <v>132</v>
      </c>
      <c r="B8" s="25"/>
      <c r="C8" s="25"/>
      <c r="D8" s="25"/>
      <c r="E8" s="25"/>
      <c r="F8" s="25"/>
      <c r="G8" s="152">
        <v>0</v>
      </c>
      <c r="H8" s="40"/>
      <c r="I8" s="102">
        <v>0</v>
      </c>
      <c r="J8" s="40"/>
      <c r="K8" s="152"/>
      <c r="L8" s="40"/>
      <c r="M8" s="152"/>
      <c r="N8" s="40"/>
      <c r="O8" s="152"/>
      <c r="P8" s="40"/>
      <c r="Q8" s="152"/>
      <c r="R8" s="40"/>
      <c r="S8" s="152"/>
      <c r="T8" s="40"/>
      <c r="U8" s="152"/>
      <c r="V8" s="40"/>
      <c r="W8" s="40"/>
      <c r="X8" s="40"/>
      <c r="Y8" s="46"/>
      <c r="Z8" s="69"/>
      <c r="AA8" s="74"/>
      <c r="AB8" s="41"/>
      <c r="AC8" s="152"/>
      <c r="AD8" s="41"/>
      <c r="AE8" s="152"/>
      <c r="AF8" s="41"/>
      <c r="AG8" s="152"/>
      <c r="AH8" s="41"/>
      <c r="AI8" s="152"/>
      <c r="AJ8" s="41"/>
      <c r="AK8" s="152"/>
      <c r="AL8" s="41"/>
      <c r="AM8" s="74"/>
      <c r="AN8" s="61"/>
      <c r="AO8" s="44"/>
      <c r="AP8" s="44"/>
      <c r="AQ8" s="45"/>
      <c r="AR8" s="74">
        <v>0.8</v>
      </c>
      <c r="AS8" s="74">
        <v>0.8</v>
      </c>
      <c r="AT8" s="44"/>
      <c r="AU8" s="44"/>
      <c r="AV8" s="21"/>
      <c r="AW8" s="64"/>
      <c r="AX8" s="64"/>
      <c r="AY8" s="44"/>
      <c r="AZ8" s="44"/>
      <c r="BA8" s="45"/>
      <c r="BB8" s="65"/>
      <c r="BC8" s="46"/>
      <c r="BD8" s="44"/>
      <c r="BE8" s="44"/>
      <c r="BF8" s="45"/>
      <c r="BG8" s="65"/>
      <c r="BH8" s="46"/>
      <c r="BI8" s="44"/>
      <c r="BJ8" s="45"/>
      <c r="BK8" s="149">
        <f t="shared" si="0"/>
        <v>1.6</v>
      </c>
      <c r="BL8" s="148">
        <f t="shared" si="1"/>
        <v>3.8461538461538464E-2</v>
      </c>
      <c r="BM8" s="7">
        <f>SUM(G8:BJ8)</f>
        <v>1.6</v>
      </c>
      <c r="BN8" s="89">
        <f>BM8/$BM$4</f>
        <v>1.6000000000000004E-2</v>
      </c>
      <c r="BO8" s="37"/>
      <c r="BP8" s="96" t="s">
        <v>47</v>
      </c>
      <c r="BQ8" s="37" t="s">
        <v>48</v>
      </c>
      <c r="BR8" s="37"/>
      <c r="BS8" s="37"/>
      <c r="BT8" s="37"/>
      <c r="BU8" s="37"/>
      <c r="BV8" s="37"/>
      <c r="BW8" s="37"/>
      <c r="BX8" s="37"/>
      <c r="BY8" s="37"/>
    </row>
    <row r="9" spans="1:77" s="27" customFormat="1" ht="14.25" customHeight="1">
      <c r="A9" s="100" t="s">
        <v>133</v>
      </c>
      <c r="B9" s="24"/>
      <c r="C9" s="24"/>
      <c r="D9" s="24"/>
      <c r="E9" s="24"/>
      <c r="F9" s="24"/>
      <c r="G9" s="18">
        <v>0</v>
      </c>
      <c r="H9" s="23"/>
      <c r="I9" s="102">
        <v>0</v>
      </c>
      <c r="J9" s="23"/>
      <c r="K9" s="102">
        <v>0.8</v>
      </c>
      <c r="L9" s="23"/>
      <c r="M9" s="152"/>
      <c r="N9" s="23"/>
      <c r="O9" s="152"/>
      <c r="P9" s="40"/>
      <c r="Q9" s="152"/>
      <c r="R9" s="40"/>
      <c r="S9" s="152"/>
      <c r="T9" s="40"/>
      <c r="U9" s="18"/>
      <c r="V9" s="23"/>
      <c r="W9" s="23"/>
      <c r="X9" s="23"/>
      <c r="Y9" s="20"/>
      <c r="Z9" s="69"/>
      <c r="AA9" s="74">
        <v>0.8</v>
      </c>
      <c r="AB9" s="41">
        <v>2</v>
      </c>
      <c r="AC9" s="74">
        <v>0.8</v>
      </c>
      <c r="AD9" s="41"/>
      <c r="AE9" s="152"/>
      <c r="AF9" s="41"/>
      <c r="AG9" s="152"/>
      <c r="AH9" s="41"/>
      <c r="AI9" s="152"/>
      <c r="AJ9" s="41"/>
      <c r="AK9" s="152"/>
      <c r="AL9" s="41"/>
      <c r="AM9" s="60"/>
      <c r="AN9" s="60"/>
      <c r="AO9" s="44"/>
      <c r="AP9" s="19"/>
      <c r="AQ9" s="45"/>
      <c r="AR9" s="74"/>
      <c r="AS9" s="74"/>
      <c r="AT9" s="44"/>
      <c r="AU9" s="44"/>
      <c r="AV9" s="21"/>
      <c r="AW9" s="64"/>
      <c r="AX9" s="64"/>
      <c r="AY9" s="44"/>
      <c r="AZ9" s="44"/>
      <c r="BA9" s="45"/>
      <c r="BB9" s="64"/>
      <c r="BC9" s="20"/>
      <c r="BD9" s="44"/>
      <c r="BE9" s="44"/>
      <c r="BF9" s="21"/>
      <c r="BG9" s="64"/>
      <c r="BH9" s="20"/>
      <c r="BI9" s="19"/>
      <c r="BJ9" s="21"/>
      <c r="BK9" s="149">
        <f t="shared" si="0"/>
        <v>4.4000000000000004</v>
      </c>
      <c r="BL9" s="148">
        <f t="shared" si="1"/>
        <v>0.10576923076923077</v>
      </c>
      <c r="BM9" s="7">
        <f>SUM(G9:BJ9)</f>
        <v>4.4000000000000004</v>
      </c>
      <c r="BN9" s="89">
        <f>BM9/$BM$4</f>
        <v>4.4000000000000018E-2</v>
      </c>
      <c r="BO9" s="37"/>
      <c r="BP9" s="96" t="s">
        <v>50</v>
      </c>
      <c r="BQ9" s="37" t="s">
        <v>51</v>
      </c>
      <c r="BR9" s="37"/>
      <c r="BS9" s="37"/>
      <c r="BT9" s="37"/>
      <c r="BU9" s="37"/>
      <c r="BV9" s="37"/>
      <c r="BW9" s="37"/>
      <c r="BX9" s="37"/>
      <c r="BY9" s="37"/>
    </row>
    <row r="10" spans="1:77" s="27" customFormat="1" ht="14.25" customHeight="1">
      <c r="A10" s="100" t="s">
        <v>134</v>
      </c>
      <c r="B10" s="24"/>
      <c r="C10" s="24"/>
      <c r="D10" s="24"/>
      <c r="E10" s="24"/>
      <c r="F10" s="24"/>
      <c r="G10" s="102">
        <v>0.8</v>
      </c>
      <c r="H10" s="23"/>
      <c r="I10" s="102">
        <v>0.8</v>
      </c>
      <c r="J10" s="23"/>
      <c r="K10" s="102">
        <v>0.8</v>
      </c>
      <c r="L10" s="23"/>
      <c r="M10" s="102">
        <v>0.8</v>
      </c>
      <c r="N10" s="23"/>
      <c r="O10" s="102">
        <v>0.8</v>
      </c>
      <c r="P10" s="40"/>
      <c r="Q10" s="152"/>
      <c r="R10" s="40"/>
      <c r="S10" s="152"/>
      <c r="T10" s="40"/>
      <c r="U10" s="18"/>
      <c r="V10" s="23"/>
      <c r="W10" s="23"/>
      <c r="X10" s="23"/>
      <c r="Y10" s="20"/>
      <c r="Z10" s="69"/>
      <c r="AA10" s="74">
        <v>0.8</v>
      </c>
      <c r="AB10" s="41">
        <v>2</v>
      </c>
      <c r="AC10" s="74">
        <v>0.8</v>
      </c>
      <c r="AD10" s="41">
        <v>2</v>
      </c>
      <c r="AE10" s="74">
        <v>0.8</v>
      </c>
      <c r="AF10" s="41"/>
      <c r="AG10" s="74">
        <v>0.8</v>
      </c>
      <c r="AH10" s="41">
        <v>2</v>
      </c>
      <c r="AI10" s="152"/>
      <c r="AJ10" s="41"/>
      <c r="AK10" s="152"/>
      <c r="AL10" s="41"/>
      <c r="AM10" s="74">
        <v>0.8</v>
      </c>
      <c r="AN10" s="74">
        <v>0.8</v>
      </c>
      <c r="AO10" s="44">
        <v>5</v>
      </c>
      <c r="AP10" s="19">
        <v>5</v>
      </c>
      <c r="AQ10" s="21">
        <v>1</v>
      </c>
      <c r="AR10" s="74">
        <v>0.8</v>
      </c>
      <c r="AS10" s="74">
        <v>0.8</v>
      </c>
      <c r="AT10" s="44"/>
      <c r="AU10" s="44"/>
      <c r="AV10" s="21"/>
      <c r="AW10" s="74">
        <v>0.8</v>
      </c>
      <c r="AX10" s="64"/>
      <c r="AY10" s="44"/>
      <c r="AZ10" s="44"/>
      <c r="BA10" s="21"/>
      <c r="BB10" s="64"/>
      <c r="BC10" s="20"/>
      <c r="BD10" s="44"/>
      <c r="BE10" s="44"/>
      <c r="BF10" s="21"/>
      <c r="BG10" s="64"/>
      <c r="BH10" s="20"/>
      <c r="BI10" s="19"/>
      <c r="BJ10" s="21"/>
      <c r="BK10" s="149">
        <f t="shared" si="0"/>
        <v>24.600000000000005</v>
      </c>
      <c r="BL10" s="148">
        <f t="shared" si="1"/>
        <v>0.59134615384615397</v>
      </c>
      <c r="BM10" s="7">
        <f>SUM(G10:BJ10)</f>
        <v>28.200000000000006</v>
      </c>
      <c r="BN10" s="89">
        <f>BM10/$BM$4</f>
        <v>0.28200000000000014</v>
      </c>
      <c r="BO10" s="37"/>
      <c r="BP10" s="96" t="s">
        <v>53</v>
      </c>
      <c r="BQ10" s="37" t="s">
        <v>54</v>
      </c>
      <c r="BR10" s="37"/>
      <c r="BS10" s="37"/>
      <c r="BT10" s="37"/>
      <c r="BU10" s="37"/>
      <c r="BV10" s="37"/>
      <c r="BW10" s="37"/>
      <c r="BX10" s="37"/>
      <c r="BY10" s="37"/>
    </row>
    <row r="11" spans="1:77" s="27" customFormat="1" ht="14.25" customHeight="1">
      <c r="A11" s="100" t="s">
        <v>135</v>
      </c>
      <c r="B11" s="24"/>
      <c r="C11" s="24"/>
      <c r="D11" s="24"/>
      <c r="E11" s="24"/>
      <c r="F11" s="24"/>
      <c r="G11" s="102">
        <v>0.8</v>
      </c>
      <c r="H11" s="23"/>
      <c r="I11" s="102">
        <v>0.8</v>
      </c>
      <c r="J11" s="23"/>
      <c r="K11" s="102">
        <v>0.8</v>
      </c>
      <c r="L11" s="23"/>
      <c r="M11" s="102">
        <v>0.8</v>
      </c>
      <c r="N11" s="23"/>
      <c r="O11" s="102">
        <v>0.8</v>
      </c>
      <c r="P11" s="40"/>
      <c r="Q11" s="152"/>
      <c r="R11" s="40"/>
      <c r="S11" s="152"/>
      <c r="T11" s="40"/>
      <c r="U11" s="18"/>
      <c r="V11" s="23"/>
      <c r="W11" s="23"/>
      <c r="X11" s="23"/>
      <c r="Y11" s="20"/>
      <c r="Z11" s="69"/>
      <c r="AA11" s="74">
        <v>0.8</v>
      </c>
      <c r="AB11" s="41">
        <v>2</v>
      </c>
      <c r="AC11" s="74">
        <v>0.8</v>
      </c>
      <c r="AD11" s="41">
        <v>2</v>
      </c>
      <c r="AE11" s="74">
        <v>0.8</v>
      </c>
      <c r="AF11" s="41"/>
      <c r="AG11" s="74">
        <v>0.8</v>
      </c>
      <c r="AH11" s="41"/>
      <c r="AI11" s="152"/>
      <c r="AJ11" s="41"/>
      <c r="AK11" s="152"/>
      <c r="AL11" s="41"/>
      <c r="AM11" s="74">
        <v>0.8</v>
      </c>
      <c r="AN11" s="74">
        <v>0.8</v>
      </c>
      <c r="AO11" s="44"/>
      <c r="AP11" s="19"/>
      <c r="AQ11" s="21"/>
      <c r="AR11" s="74">
        <v>0.8</v>
      </c>
      <c r="AS11" s="74">
        <v>0.8</v>
      </c>
      <c r="AT11" s="44"/>
      <c r="AU11" s="44"/>
      <c r="AV11" s="21"/>
      <c r="AW11" s="74">
        <v>0.8</v>
      </c>
      <c r="AX11" s="64"/>
      <c r="AY11" s="44"/>
      <c r="AZ11" s="44"/>
      <c r="BA11" s="21"/>
      <c r="BB11" s="64"/>
      <c r="BC11" s="20"/>
      <c r="BD11" s="44"/>
      <c r="BE11" s="44"/>
      <c r="BF11" s="21"/>
      <c r="BG11" s="64"/>
      <c r="BH11" s="20"/>
      <c r="BI11" s="19"/>
      <c r="BJ11" s="21"/>
      <c r="BK11" s="149">
        <f t="shared" si="0"/>
        <v>13.600000000000005</v>
      </c>
      <c r="BL11" s="148">
        <f t="shared" si="1"/>
        <v>0.32692307692307704</v>
      </c>
      <c r="BM11" s="112">
        <f>SUM(G11:BJ11)</f>
        <v>15.200000000000005</v>
      </c>
      <c r="BN11" s="89">
        <f>BM11/$BM$4</f>
        <v>0.15200000000000008</v>
      </c>
      <c r="BO11" s="37"/>
      <c r="BP11" s="96" t="s">
        <v>56</v>
      </c>
      <c r="BQ11" s="37" t="s">
        <v>57</v>
      </c>
      <c r="BR11" s="37"/>
      <c r="BS11" s="37"/>
      <c r="BT11" s="37"/>
      <c r="BU11" s="37"/>
      <c r="BV11" s="37"/>
      <c r="BW11" s="37"/>
      <c r="BX11" s="37"/>
      <c r="BY11" s="37"/>
    </row>
    <row r="12" spans="1:77" s="27" customFormat="1" ht="14.25" customHeight="1">
      <c r="A12" s="100" t="s">
        <v>136</v>
      </c>
      <c r="B12" s="24"/>
      <c r="C12" s="24"/>
      <c r="D12" s="24"/>
      <c r="E12" s="24"/>
      <c r="F12" s="24"/>
      <c r="G12" s="102">
        <v>0.8</v>
      </c>
      <c r="H12" s="23"/>
      <c r="I12" s="102">
        <v>0.8</v>
      </c>
      <c r="J12" s="23"/>
      <c r="K12" s="102">
        <v>0.8</v>
      </c>
      <c r="L12" s="23"/>
      <c r="M12" s="102">
        <v>0.8</v>
      </c>
      <c r="N12" s="23"/>
      <c r="O12" s="152"/>
      <c r="P12" s="40"/>
      <c r="Q12" s="152"/>
      <c r="R12" s="40"/>
      <c r="S12" s="152"/>
      <c r="T12" s="40"/>
      <c r="U12" s="18"/>
      <c r="V12" s="23"/>
      <c r="W12" s="23"/>
      <c r="X12" s="23"/>
      <c r="Y12" s="20"/>
      <c r="Z12" s="69"/>
      <c r="AA12" s="74">
        <v>0.8</v>
      </c>
      <c r="AB12" s="41">
        <v>2</v>
      </c>
      <c r="AC12" s="74">
        <v>0.8</v>
      </c>
      <c r="AD12" s="41"/>
      <c r="AE12" s="152"/>
      <c r="AF12" s="41"/>
      <c r="AG12" s="74"/>
      <c r="AH12" s="41"/>
      <c r="AI12" s="152"/>
      <c r="AJ12" s="41"/>
      <c r="AK12" s="152"/>
      <c r="AL12" s="41"/>
      <c r="AM12" s="74">
        <v>0.8</v>
      </c>
      <c r="AN12" s="74">
        <v>0.8</v>
      </c>
      <c r="AO12" s="44"/>
      <c r="AP12" s="19"/>
      <c r="AQ12" s="21"/>
      <c r="AR12" s="74"/>
      <c r="AS12" s="74">
        <v>0.8</v>
      </c>
      <c r="AT12" s="44"/>
      <c r="AU12" s="44"/>
      <c r="AV12" s="21"/>
      <c r="AW12" s="64"/>
      <c r="AX12" s="64"/>
      <c r="AY12" s="44"/>
      <c r="AZ12" s="44"/>
      <c r="BA12" s="21"/>
      <c r="BB12" s="64"/>
      <c r="BC12" s="20"/>
      <c r="BD12" s="44"/>
      <c r="BE12" s="44"/>
      <c r="BF12" s="21"/>
      <c r="BG12" s="64"/>
      <c r="BH12" s="20"/>
      <c r="BI12" s="19"/>
      <c r="BJ12" s="21"/>
      <c r="BK12" s="149">
        <f t="shared" si="0"/>
        <v>9.2000000000000011</v>
      </c>
      <c r="BL12" s="148">
        <f t="shared" si="1"/>
        <v>0.22115384615384617</v>
      </c>
      <c r="BM12" s="7">
        <f>SUM(G12:BJ12)</f>
        <v>9.2000000000000011</v>
      </c>
      <c r="BN12" s="89">
        <f>BM12/$BM$4</f>
        <v>9.200000000000004E-2</v>
      </c>
      <c r="BO12" s="37"/>
      <c r="BP12" s="37"/>
      <c r="BQ12" s="37" t="s">
        <v>61</v>
      </c>
      <c r="BR12" s="37"/>
      <c r="BS12" s="37"/>
      <c r="BT12" s="37"/>
      <c r="BU12" s="37"/>
      <c r="BV12" s="37"/>
      <c r="BW12" s="37"/>
      <c r="BX12" s="37"/>
      <c r="BY12" s="37"/>
    </row>
    <row r="13" spans="1:77" s="27" customFormat="1" ht="14.25" customHeight="1">
      <c r="A13" s="100" t="s">
        <v>137</v>
      </c>
      <c r="B13" s="56"/>
      <c r="C13" s="56"/>
      <c r="D13" s="56"/>
      <c r="E13" s="56"/>
      <c r="F13" s="56"/>
      <c r="G13" s="102">
        <v>0.8</v>
      </c>
      <c r="H13" s="40"/>
      <c r="I13" s="102">
        <v>0</v>
      </c>
      <c r="J13" s="40"/>
      <c r="K13" s="152"/>
      <c r="L13" s="40"/>
      <c r="M13" s="102">
        <v>0.8</v>
      </c>
      <c r="N13" s="40"/>
      <c r="O13" s="152"/>
      <c r="P13" s="40"/>
      <c r="Q13" s="152"/>
      <c r="R13" s="40"/>
      <c r="S13" s="152"/>
      <c r="T13" s="40"/>
      <c r="U13" s="152"/>
      <c r="V13" s="40"/>
      <c r="W13" s="40"/>
      <c r="X13" s="40"/>
      <c r="Y13" s="46"/>
      <c r="Z13" s="69"/>
      <c r="AA13" s="74"/>
      <c r="AB13" s="41"/>
      <c r="AC13" s="74">
        <v>0.8</v>
      </c>
      <c r="AD13" s="41"/>
      <c r="AE13" s="152"/>
      <c r="AF13" s="41"/>
      <c r="AG13" s="74"/>
      <c r="AH13" s="41"/>
      <c r="AI13" s="152"/>
      <c r="AJ13" s="41"/>
      <c r="AK13" s="152"/>
      <c r="AL13" s="41"/>
      <c r="AM13" s="74">
        <v>0.8</v>
      </c>
      <c r="AN13" s="61"/>
      <c r="AO13" s="44"/>
      <c r="AP13" s="44"/>
      <c r="AQ13" s="45"/>
      <c r="AR13" s="65"/>
      <c r="AS13" s="65"/>
      <c r="AT13" s="44"/>
      <c r="AU13" s="44"/>
      <c r="AV13" s="45"/>
      <c r="AW13" s="64"/>
      <c r="AX13" s="64"/>
      <c r="AY13" s="44"/>
      <c r="AZ13" s="44"/>
      <c r="BA13" s="45"/>
      <c r="BB13" s="65"/>
      <c r="BC13" s="46"/>
      <c r="BD13" s="44"/>
      <c r="BE13" s="44"/>
      <c r="BF13" s="45"/>
      <c r="BG13" s="65"/>
      <c r="BH13" s="46"/>
      <c r="BI13" s="44"/>
      <c r="BJ13" s="45"/>
      <c r="BK13" s="149">
        <f t="shared" si="0"/>
        <v>3.2</v>
      </c>
      <c r="BL13" s="148">
        <f t="shared" si="1"/>
        <v>7.6923076923076927E-2</v>
      </c>
      <c r="BM13" s="7">
        <f>SUM(G13:BJ13)</f>
        <v>3.2</v>
      </c>
      <c r="BN13" s="89">
        <f>BM13/$BM$4</f>
        <v>3.2000000000000008E-2</v>
      </c>
      <c r="BO13" s="37"/>
      <c r="BP13" s="37"/>
      <c r="BQ13" s="37" t="s">
        <v>65</v>
      </c>
      <c r="BR13" s="37"/>
      <c r="BS13" s="37"/>
      <c r="BT13" s="37"/>
      <c r="BU13" s="37"/>
      <c r="BV13" s="37"/>
      <c r="BW13" s="37"/>
      <c r="BX13" s="37"/>
      <c r="BY13" s="37"/>
    </row>
    <row r="14" spans="1:77" s="28" customFormat="1" ht="14.25" customHeight="1">
      <c r="A14" s="100" t="s">
        <v>138</v>
      </c>
      <c r="B14" s="24"/>
      <c r="C14" s="24"/>
      <c r="D14" s="24"/>
      <c r="E14" s="24"/>
      <c r="F14" s="24"/>
      <c r="G14" s="102">
        <v>0.8</v>
      </c>
      <c r="H14" s="23"/>
      <c r="I14" s="102">
        <v>0.8</v>
      </c>
      <c r="J14" s="23"/>
      <c r="K14" s="102">
        <v>0.8</v>
      </c>
      <c r="L14" s="23"/>
      <c r="M14" s="102">
        <v>0.8</v>
      </c>
      <c r="N14" s="23"/>
      <c r="O14" s="102">
        <v>0.8</v>
      </c>
      <c r="P14" s="40"/>
      <c r="Q14" s="152"/>
      <c r="R14" s="40"/>
      <c r="S14" s="152"/>
      <c r="T14" s="40"/>
      <c r="U14" s="18"/>
      <c r="V14" s="23"/>
      <c r="W14" s="23"/>
      <c r="X14" s="23"/>
      <c r="Y14" s="20"/>
      <c r="Z14" s="69"/>
      <c r="AA14" s="74">
        <v>0.8</v>
      </c>
      <c r="AB14" s="41">
        <v>2</v>
      </c>
      <c r="AC14" s="74">
        <v>0.8</v>
      </c>
      <c r="AD14" s="41">
        <v>2</v>
      </c>
      <c r="AE14" s="74">
        <v>0.8</v>
      </c>
      <c r="AF14" s="41"/>
      <c r="AG14" s="74">
        <v>0.8</v>
      </c>
      <c r="AH14" s="41"/>
      <c r="AI14" s="152"/>
      <c r="AJ14" s="41"/>
      <c r="AK14" s="152"/>
      <c r="AL14" s="41"/>
      <c r="AM14" s="74">
        <v>0.8</v>
      </c>
      <c r="AN14" s="74">
        <v>0.8</v>
      </c>
      <c r="AO14" s="44">
        <v>5</v>
      </c>
      <c r="AP14" s="19">
        <v>5</v>
      </c>
      <c r="AQ14" s="21">
        <v>1</v>
      </c>
      <c r="AR14" s="74">
        <v>0.8</v>
      </c>
      <c r="AS14" s="74">
        <v>0.8</v>
      </c>
      <c r="AT14" s="44"/>
      <c r="AU14" s="44"/>
      <c r="AV14" s="21"/>
      <c r="AW14" s="64"/>
      <c r="AX14" s="64"/>
      <c r="AY14" s="44"/>
      <c r="AZ14" s="44"/>
      <c r="BA14" s="21"/>
      <c r="BB14" s="64"/>
      <c r="BC14" s="20"/>
      <c r="BD14" s="44"/>
      <c r="BE14" s="44"/>
      <c r="BF14" s="21"/>
      <c r="BG14" s="64"/>
      <c r="BH14" s="20"/>
      <c r="BI14" s="19"/>
      <c r="BJ14" s="21"/>
      <c r="BK14" s="149">
        <f t="shared" si="0"/>
        <v>23.800000000000004</v>
      </c>
      <c r="BL14" s="148">
        <f t="shared" si="1"/>
        <v>0.57211538461538469</v>
      </c>
      <c r="BM14" s="7">
        <f>SUM(G14:BJ14)</f>
        <v>25.400000000000006</v>
      </c>
      <c r="BN14" s="89">
        <f>BM14/$BM$4</f>
        <v>0.25400000000000011</v>
      </c>
      <c r="BO14" s="37"/>
      <c r="BP14" s="37"/>
      <c r="BQ14" s="37" t="s">
        <v>67</v>
      </c>
      <c r="BR14" s="37"/>
      <c r="BS14" s="37"/>
      <c r="BT14" s="37"/>
      <c r="BU14" s="37"/>
      <c r="BV14" s="37"/>
      <c r="BW14" s="37"/>
      <c r="BX14" s="37"/>
      <c r="BY14" s="37"/>
    </row>
    <row r="15" spans="1:77" s="27" customFormat="1" ht="14.25" customHeight="1">
      <c r="A15" s="100" t="s">
        <v>139</v>
      </c>
      <c r="B15" s="55"/>
      <c r="C15" s="55"/>
      <c r="D15" s="55"/>
      <c r="E15" s="55"/>
      <c r="F15" s="54"/>
      <c r="G15" s="102">
        <v>0.8</v>
      </c>
      <c r="H15" s="23"/>
      <c r="I15" s="102">
        <v>0.8</v>
      </c>
      <c r="J15" s="23"/>
      <c r="K15" s="102">
        <v>0.8</v>
      </c>
      <c r="L15" s="23"/>
      <c r="M15" s="102">
        <v>0.8</v>
      </c>
      <c r="N15" s="23"/>
      <c r="O15" s="102">
        <v>0.8</v>
      </c>
      <c r="P15" s="40"/>
      <c r="Q15" s="152"/>
      <c r="R15" s="58"/>
      <c r="S15" s="152"/>
      <c r="T15" s="58"/>
      <c r="U15" s="63"/>
      <c r="V15" s="53"/>
      <c r="W15" s="53"/>
      <c r="X15" s="53"/>
      <c r="Y15" s="46"/>
      <c r="Z15" s="69"/>
      <c r="AA15" s="74">
        <v>0.8</v>
      </c>
      <c r="AB15" s="41">
        <v>2</v>
      </c>
      <c r="AC15" s="74">
        <v>0.8</v>
      </c>
      <c r="AD15" s="41">
        <v>2</v>
      </c>
      <c r="AE15" s="74">
        <v>0.8</v>
      </c>
      <c r="AF15" s="41"/>
      <c r="AG15" s="74"/>
      <c r="AH15" s="41"/>
      <c r="AI15" s="152"/>
      <c r="AJ15" s="41"/>
      <c r="AK15" s="152"/>
      <c r="AL15" s="41"/>
      <c r="AM15" s="74">
        <v>0.8</v>
      </c>
      <c r="AN15" s="74">
        <v>0.8</v>
      </c>
      <c r="AO15" s="44"/>
      <c r="AP15" s="19"/>
      <c r="AQ15" s="21"/>
      <c r="AR15" s="74">
        <v>0.8</v>
      </c>
      <c r="AS15" s="64"/>
      <c r="AT15" s="44"/>
      <c r="AU15" s="44"/>
      <c r="AV15" s="21"/>
      <c r="AW15" s="64"/>
      <c r="AX15" s="64"/>
      <c r="AY15" s="44"/>
      <c r="AZ15" s="44"/>
      <c r="BA15" s="21"/>
      <c r="BB15" s="64"/>
      <c r="BC15" s="53"/>
      <c r="BD15" s="44"/>
      <c r="BE15" s="44"/>
      <c r="BF15" s="53"/>
      <c r="BG15" s="64"/>
      <c r="BH15" s="53"/>
      <c r="BI15" s="53"/>
      <c r="BJ15" s="45"/>
      <c r="BK15" s="149">
        <f t="shared" si="0"/>
        <v>12.000000000000004</v>
      </c>
      <c r="BL15" s="148">
        <f t="shared" si="1"/>
        <v>0.28846153846153855</v>
      </c>
      <c r="BM15" s="7">
        <f>SUM(G15:BJ15)</f>
        <v>12.800000000000002</v>
      </c>
      <c r="BN15" s="89">
        <f>BM15/$BM$4</f>
        <v>0.12800000000000006</v>
      </c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</row>
    <row r="16" spans="1:77" s="27" customFormat="1" ht="14.25" customHeight="1">
      <c r="A16" s="100" t="s">
        <v>140</v>
      </c>
      <c r="B16" s="24"/>
      <c r="C16" s="24"/>
      <c r="D16" s="24"/>
      <c r="E16" s="24"/>
      <c r="F16" s="24"/>
      <c r="G16" s="18">
        <v>0</v>
      </c>
      <c r="H16" s="23"/>
      <c r="I16" s="102">
        <v>0</v>
      </c>
      <c r="J16" s="23"/>
      <c r="K16" s="152"/>
      <c r="L16" s="23"/>
      <c r="M16" s="152"/>
      <c r="N16" s="23"/>
      <c r="O16" s="152"/>
      <c r="P16" s="40"/>
      <c r="Q16" s="152"/>
      <c r="R16" s="40"/>
      <c r="S16" s="152"/>
      <c r="T16" s="40"/>
      <c r="U16" s="18"/>
      <c r="V16" s="23"/>
      <c r="W16" s="23"/>
      <c r="X16" s="23"/>
      <c r="Y16" s="46"/>
      <c r="Z16" s="69"/>
      <c r="AA16" s="74"/>
      <c r="AB16" s="41"/>
      <c r="AC16" s="152"/>
      <c r="AD16" s="41"/>
      <c r="AE16" s="152"/>
      <c r="AF16" s="41"/>
      <c r="AG16" s="74"/>
      <c r="AH16" s="41"/>
      <c r="AI16" s="152"/>
      <c r="AJ16" s="41"/>
      <c r="AK16" s="152"/>
      <c r="AL16" s="41"/>
      <c r="AM16" s="60"/>
      <c r="AN16" s="60"/>
      <c r="AO16" s="44"/>
      <c r="AP16" s="19"/>
      <c r="AQ16" s="21"/>
      <c r="AR16" s="64"/>
      <c r="AS16" s="64"/>
      <c r="AT16" s="44"/>
      <c r="AU16" s="44"/>
      <c r="AV16" s="21"/>
      <c r="AW16" s="64"/>
      <c r="AX16" s="64"/>
      <c r="AY16" s="44"/>
      <c r="AZ16" s="44"/>
      <c r="BA16" s="21"/>
      <c r="BB16" s="64"/>
      <c r="BC16" s="20"/>
      <c r="BD16" s="44"/>
      <c r="BE16" s="44"/>
      <c r="BF16" s="21"/>
      <c r="BG16" s="64"/>
      <c r="BH16" s="20"/>
      <c r="BI16" s="19"/>
      <c r="BJ16" s="21"/>
      <c r="BK16" s="149">
        <f t="shared" si="0"/>
        <v>0</v>
      </c>
      <c r="BL16" s="148">
        <f t="shared" si="1"/>
        <v>0</v>
      </c>
      <c r="BM16" s="7">
        <f>SUM(G16:BJ16)</f>
        <v>0</v>
      </c>
      <c r="BN16" s="89">
        <f>BM16/$BM$4</f>
        <v>0</v>
      </c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</row>
    <row r="17" spans="1:82" s="27" customFormat="1" ht="14.25" customHeight="1">
      <c r="A17" s="100" t="s">
        <v>141</v>
      </c>
      <c r="B17" s="24"/>
      <c r="C17" s="24"/>
      <c r="D17" s="24"/>
      <c r="E17" s="24"/>
      <c r="F17" s="24"/>
      <c r="G17" s="102">
        <v>0.8</v>
      </c>
      <c r="H17" s="23"/>
      <c r="I17" s="102">
        <v>0.8</v>
      </c>
      <c r="J17" s="23"/>
      <c r="K17" s="102">
        <v>0.8</v>
      </c>
      <c r="L17" s="23"/>
      <c r="M17" s="102">
        <v>0.8</v>
      </c>
      <c r="N17" s="23"/>
      <c r="O17" s="102">
        <v>0.8</v>
      </c>
      <c r="P17" s="40"/>
      <c r="Q17" s="152"/>
      <c r="R17" s="40"/>
      <c r="S17" s="152"/>
      <c r="T17" s="40"/>
      <c r="U17" s="18"/>
      <c r="V17" s="23"/>
      <c r="W17" s="23"/>
      <c r="X17" s="23"/>
      <c r="Y17" s="46"/>
      <c r="Z17" s="69"/>
      <c r="AA17" s="74">
        <v>0.8</v>
      </c>
      <c r="AB17" s="41">
        <v>2</v>
      </c>
      <c r="AC17" s="74">
        <v>0.8</v>
      </c>
      <c r="AD17" s="41">
        <v>2</v>
      </c>
      <c r="AE17" s="74">
        <v>0.8</v>
      </c>
      <c r="AF17" s="41"/>
      <c r="AG17" s="74">
        <v>0.8</v>
      </c>
      <c r="AH17" s="41"/>
      <c r="AI17" s="152"/>
      <c r="AJ17" s="41"/>
      <c r="AK17" s="152"/>
      <c r="AL17" s="41"/>
      <c r="AM17" s="74">
        <v>0.8</v>
      </c>
      <c r="AN17" s="74">
        <v>0.8</v>
      </c>
      <c r="AO17" s="44">
        <v>5</v>
      </c>
      <c r="AP17" s="19">
        <v>4</v>
      </c>
      <c r="AQ17" s="21">
        <v>1</v>
      </c>
      <c r="AR17" s="74">
        <v>0.8</v>
      </c>
      <c r="AS17" s="74">
        <v>0.8</v>
      </c>
      <c r="AT17" s="44"/>
      <c r="AU17" s="44"/>
      <c r="AV17" s="21"/>
      <c r="AW17" s="64"/>
      <c r="AX17" s="64"/>
      <c r="AY17" s="44"/>
      <c r="AZ17" s="44"/>
      <c r="BA17" s="21"/>
      <c r="BB17" s="64"/>
      <c r="BC17" s="20"/>
      <c r="BD17" s="44"/>
      <c r="BE17" s="44"/>
      <c r="BF17" s="21"/>
      <c r="BG17" s="64"/>
      <c r="BH17" s="20"/>
      <c r="BI17" s="19"/>
      <c r="BJ17" s="21"/>
      <c r="BK17" s="149">
        <f t="shared" si="0"/>
        <v>22.800000000000004</v>
      </c>
      <c r="BL17" s="148">
        <f t="shared" si="1"/>
        <v>0.54807692307692313</v>
      </c>
      <c r="BM17" s="7">
        <f>SUM(G17:BJ17)</f>
        <v>24.400000000000006</v>
      </c>
      <c r="BN17" s="89">
        <f>BM17/$BM$4</f>
        <v>0.24400000000000013</v>
      </c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</row>
    <row r="18" spans="1:82" s="27" customFormat="1" ht="14.25" customHeight="1">
      <c r="A18" s="100" t="s">
        <v>142</v>
      </c>
      <c r="B18" s="24"/>
      <c r="C18" s="24"/>
      <c r="D18" s="24"/>
      <c r="E18" s="24"/>
      <c r="F18" s="24"/>
      <c r="G18" s="18">
        <v>0</v>
      </c>
      <c r="H18" s="23"/>
      <c r="I18" s="102">
        <v>0.8</v>
      </c>
      <c r="J18" s="23"/>
      <c r="K18" s="102">
        <v>0.8</v>
      </c>
      <c r="L18" s="23"/>
      <c r="M18" s="102">
        <v>0.8</v>
      </c>
      <c r="N18" s="23"/>
      <c r="O18" s="152"/>
      <c r="P18" s="40"/>
      <c r="Q18" s="152"/>
      <c r="R18" s="40"/>
      <c r="S18" s="152"/>
      <c r="T18" s="40"/>
      <c r="U18" s="18"/>
      <c r="V18" s="23"/>
      <c r="W18" s="23"/>
      <c r="X18" s="23"/>
      <c r="Y18" s="46"/>
      <c r="Z18" s="69"/>
      <c r="AA18" s="74"/>
      <c r="AB18" s="41"/>
      <c r="AC18" s="74">
        <v>0.8</v>
      </c>
      <c r="AD18" s="41">
        <v>2</v>
      </c>
      <c r="AE18" s="74">
        <v>0.8</v>
      </c>
      <c r="AF18" s="41"/>
      <c r="AG18" s="74"/>
      <c r="AH18" s="41"/>
      <c r="AI18" s="152"/>
      <c r="AJ18" s="41"/>
      <c r="AK18" s="152"/>
      <c r="AL18" s="41"/>
      <c r="AM18" s="74"/>
      <c r="AN18" s="74"/>
      <c r="AO18" s="44"/>
      <c r="AP18" s="19"/>
      <c r="AQ18" s="21"/>
      <c r="AR18" s="64"/>
      <c r="AS18" s="74">
        <v>0.8</v>
      </c>
      <c r="AT18" s="44"/>
      <c r="AU18" s="44"/>
      <c r="AV18" s="21"/>
      <c r="AW18" s="64"/>
      <c r="AX18" s="64"/>
      <c r="AY18" s="44"/>
      <c r="AZ18" s="44"/>
      <c r="BA18" s="21"/>
      <c r="BB18" s="64"/>
      <c r="BC18" s="20"/>
      <c r="BD18" s="44"/>
      <c r="BE18" s="44"/>
      <c r="BF18" s="21"/>
      <c r="BG18" s="64"/>
      <c r="BH18" s="20"/>
      <c r="BI18" s="19"/>
      <c r="BJ18" s="21"/>
      <c r="BK18" s="149">
        <f t="shared" si="0"/>
        <v>6.8</v>
      </c>
      <c r="BL18" s="148">
        <f t="shared" si="1"/>
        <v>0.16346153846153846</v>
      </c>
      <c r="BM18" s="7">
        <f>SUM(G18:BJ18)</f>
        <v>6.8</v>
      </c>
      <c r="BN18" s="89">
        <f>BM18/$BM$4</f>
        <v>6.8000000000000019E-2</v>
      </c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</row>
    <row r="19" spans="1:82" s="27" customFormat="1" ht="14.25" customHeight="1">
      <c r="A19" s="100" t="s">
        <v>143</v>
      </c>
      <c r="B19" s="24"/>
      <c r="C19" s="24"/>
      <c r="D19" s="24"/>
      <c r="E19" s="24"/>
      <c r="F19" s="24"/>
      <c r="G19" s="102">
        <v>0.8</v>
      </c>
      <c r="H19" s="23"/>
      <c r="I19" s="102">
        <v>0.8</v>
      </c>
      <c r="J19" s="23"/>
      <c r="K19" s="102">
        <v>0.8</v>
      </c>
      <c r="L19" s="23"/>
      <c r="M19" s="102">
        <v>0.8</v>
      </c>
      <c r="N19" s="23"/>
      <c r="O19" s="102">
        <v>0.8</v>
      </c>
      <c r="P19" s="40"/>
      <c r="Q19" s="152"/>
      <c r="R19" s="40"/>
      <c r="S19" s="152"/>
      <c r="T19" s="40"/>
      <c r="U19" s="18"/>
      <c r="V19" s="23"/>
      <c r="W19" s="23"/>
      <c r="X19" s="23"/>
      <c r="Y19" s="46"/>
      <c r="Z19" s="69"/>
      <c r="AA19" s="74">
        <v>0.8</v>
      </c>
      <c r="AB19" s="41">
        <v>2</v>
      </c>
      <c r="AC19" s="74">
        <v>0.8</v>
      </c>
      <c r="AD19" s="41">
        <v>2</v>
      </c>
      <c r="AE19" s="74">
        <v>0.8</v>
      </c>
      <c r="AF19" s="41"/>
      <c r="AG19" s="74">
        <v>0.8</v>
      </c>
      <c r="AH19" s="41"/>
      <c r="AI19" s="152"/>
      <c r="AJ19" s="41"/>
      <c r="AK19" s="152"/>
      <c r="AL19" s="41"/>
      <c r="AM19" s="74">
        <v>0.8</v>
      </c>
      <c r="AN19" s="74">
        <v>0.8</v>
      </c>
      <c r="AO19" s="44">
        <v>5</v>
      </c>
      <c r="AP19" s="19">
        <v>5</v>
      </c>
      <c r="AQ19" s="21">
        <v>1</v>
      </c>
      <c r="AR19" s="74">
        <v>0.8</v>
      </c>
      <c r="AS19" s="74">
        <v>0.8</v>
      </c>
      <c r="AT19" s="44"/>
      <c r="AU19" s="44"/>
      <c r="AV19" s="21"/>
      <c r="AW19" s="64"/>
      <c r="AX19" s="64"/>
      <c r="AY19" s="44"/>
      <c r="AZ19" s="44"/>
      <c r="BA19" s="21"/>
      <c r="BB19" s="64"/>
      <c r="BC19" s="20"/>
      <c r="BD19" s="44"/>
      <c r="BE19" s="44"/>
      <c r="BF19" s="21"/>
      <c r="BG19" s="64"/>
      <c r="BH19" s="20"/>
      <c r="BI19" s="19"/>
      <c r="BJ19" s="21"/>
      <c r="BK19" s="149">
        <f t="shared" si="0"/>
        <v>23.800000000000004</v>
      </c>
      <c r="BL19" s="148">
        <f t="shared" si="1"/>
        <v>0.57211538461538469</v>
      </c>
      <c r="BM19" s="7">
        <f>SUM(G19:BJ19)</f>
        <v>25.400000000000006</v>
      </c>
      <c r="BN19" s="89">
        <f>BM19/$BM$4</f>
        <v>0.25400000000000011</v>
      </c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</row>
    <row r="20" spans="1:82" s="27" customFormat="1" ht="14.25" customHeight="1">
      <c r="A20" s="100" t="s">
        <v>144</v>
      </c>
      <c r="B20" s="24"/>
      <c r="C20" s="24"/>
      <c r="D20" s="24"/>
      <c r="E20" s="24"/>
      <c r="F20" s="24"/>
      <c r="G20" s="18"/>
      <c r="H20" s="23"/>
      <c r="I20" s="152"/>
      <c r="J20" s="23"/>
      <c r="K20" s="102">
        <v>0.8</v>
      </c>
      <c r="L20" s="23"/>
      <c r="M20" s="102">
        <v>0.8</v>
      </c>
      <c r="N20" s="23"/>
      <c r="O20" s="102">
        <v>0.8</v>
      </c>
      <c r="P20" s="40"/>
      <c r="Q20" s="152"/>
      <c r="R20" s="40"/>
      <c r="S20" s="152"/>
      <c r="T20" s="40"/>
      <c r="U20" s="18"/>
      <c r="V20" s="23"/>
      <c r="W20" s="23"/>
      <c r="X20" s="23"/>
      <c r="Y20" s="46"/>
      <c r="Z20" s="69"/>
      <c r="AA20" s="74">
        <v>0.8</v>
      </c>
      <c r="AB20" s="41">
        <v>2</v>
      </c>
      <c r="AC20" s="74">
        <v>0.8</v>
      </c>
      <c r="AD20" s="41">
        <v>2</v>
      </c>
      <c r="AE20" s="74">
        <v>0.8</v>
      </c>
      <c r="AF20" s="41"/>
      <c r="AG20" s="74">
        <v>0.8</v>
      </c>
      <c r="AH20" s="41"/>
      <c r="AI20" s="152"/>
      <c r="AJ20" s="67"/>
      <c r="AK20" s="152"/>
      <c r="AL20" s="41"/>
      <c r="AM20" s="74">
        <v>0.8</v>
      </c>
      <c r="AN20" s="74">
        <v>0.8</v>
      </c>
      <c r="AO20" s="44"/>
      <c r="AP20" s="19"/>
      <c r="AQ20" s="21"/>
      <c r="AR20" s="74">
        <v>0.8</v>
      </c>
      <c r="AS20" s="74">
        <v>0.8</v>
      </c>
      <c r="AT20" s="44"/>
      <c r="AU20" s="44"/>
      <c r="AV20" s="21"/>
      <c r="AW20" s="64"/>
      <c r="AX20" s="64"/>
      <c r="AY20" s="44"/>
      <c r="AZ20" s="44"/>
      <c r="BA20" s="21"/>
      <c r="BB20" s="64"/>
      <c r="BC20" s="20"/>
      <c r="BD20" s="44"/>
      <c r="BE20" s="44"/>
      <c r="BF20" s="21"/>
      <c r="BG20" s="64"/>
      <c r="BH20" s="20"/>
      <c r="BI20" s="19"/>
      <c r="BJ20" s="21"/>
      <c r="BK20" s="149">
        <f t="shared" si="0"/>
        <v>11.200000000000003</v>
      </c>
      <c r="BL20" s="148">
        <f t="shared" si="1"/>
        <v>0.26923076923076927</v>
      </c>
      <c r="BM20" s="7">
        <f>SUM(G20:BJ20)</f>
        <v>12.800000000000004</v>
      </c>
      <c r="BN20" s="89">
        <f>BM20/$BM$4</f>
        <v>0.12800000000000009</v>
      </c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</row>
    <row r="21" spans="1:82" s="27" customFormat="1" ht="14.25" customHeight="1">
      <c r="A21" s="101"/>
      <c r="B21" s="56"/>
      <c r="C21" s="56"/>
      <c r="D21" s="56"/>
      <c r="E21" s="56"/>
      <c r="F21" s="56"/>
      <c r="G21" s="152"/>
      <c r="H21" s="40"/>
      <c r="I21" s="152"/>
      <c r="J21" s="40"/>
      <c r="K21" s="152"/>
      <c r="L21" s="40"/>
      <c r="M21" s="152"/>
      <c r="N21" s="40"/>
      <c r="O21" s="152"/>
      <c r="P21" s="40"/>
      <c r="Q21" s="152"/>
      <c r="R21" s="40"/>
      <c r="S21" s="152"/>
      <c r="T21" s="40"/>
      <c r="U21" s="152"/>
      <c r="V21" s="40"/>
      <c r="W21" s="40"/>
      <c r="X21" s="40"/>
      <c r="Y21" s="46"/>
      <c r="Z21" s="69"/>
      <c r="AA21" s="152"/>
      <c r="AB21" s="41"/>
      <c r="AC21" s="152"/>
      <c r="AD21" s="41"/>
      <c r="AE21" s="152"/>
      <c r="AF21" s="41"/>
      <c r="AG21" s="152"/>
      <c r="AH21" s="41"/>
      <c r="AI21" s="152"/>
      <c r="AJ21" s="41"/>
      <c r="AK21" s="152"/>
      <c r="AL21" s="41"/>
      <c r="AM21" s="60"/>
      <c r="AN21" s="60"/>
      <c r="AO21" s="44"/>
      <c r="AP21" s="44"/>
      <c r="AQ21" s="45"/>
      <c r="AR21" s="64"/>
      <c r="AS21" s="64"/>
      <c r="AT21" s="44"/>
      <c r="AU21" s="44"/>
      <c r="AV21" s="45"/>
      <c r="AW21" s="64"/>
      <c r="AX21" s="64"/>
      <c r="AY21" s="44"/>
      <c r="AZ21" s="44"/>
      <c r="BA21" s="45"/>
      <c r="BB21" s="65"/>
      <c r="BC21" s="46"/>
      <c r="BD21" s="44"/>
      <c r="BE21" s="44"/>
      <c r="BF21" s="45"/>
      <c r="BG21" s="65"/>
      <c r="BH21" s="46"/>
      <c r="BI21" s="44"/>
      <c r="BJ21" s="45"/>
      <c r="BK21" s="149"/>
      <c r="BL21" s="148"/>
      <c r="BM21" s="7"/>
      <c r="BN21" s="89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</row>
    <row r="22" spans="1:82" s="27" customFormat="1" ht="14.25" customHeight="1">
      <c r="A22" s="100"/>
      <c r="B22" s="24"/>
      <c r="C22" s="24"/>
      <c r="D22" s="24"/>
      <c r="E22" s="24"/>
      <c r="F22" s="24"/>
      <c r="G22" s="18"/>
      <c r="H22" s="23"/>
      <c r="I22" s="152"/>
      <c r="J22" s="23"/>
      <c r="K22" s="152"/>
      <c r="L22" s="23"/>
      <c r="M22" s="152"/>
      <c r="N22" s="23"/>
      <c r="O22" s="152"/>
      <c r="P22" s="40"/>
      <c r="Q22" s="152"/>
      <c r="R22" s="40"/>
      <c r="S22" s="152"/>
      <c r="T22" s="40"/>
      <c r="U22" s="18"/>
      <c r="V22" s="23"/>
      <c r="W22" s="23"/>
      <c r="X22" s="23"/>
      <c r="Y22" s="46"/>
      <c r="Z22" s="69"/>
      <c r="AA22" s="152"/>
      <c r="AB22" s="41"/>
      <c r="AC22" s="152"/>
      <c r="AD22" s="41"/>
      <c r="AE22" s="152"/>
      <c r="AF22" s="41"/>
      <c r="AG22" s="152"/>
      <c r="AH22" s="41"/>
      <c r="AI22" s="152"/>
      <c r="AJ22" s="41"/>
      <c r="AK22" s="152"/>
      <c r="AL22" s="41"/>
      <c r="AM22" s="60"/>
      <c r="AN22" s="60"/>
      <c r="AO22" s="44"/>
      <c r="AP22" s="19"/>
      <c r="AQ22" s="21"/>
      <c r="AR22" s="64"/>
      <c r="AS22" s="64"/>
      <c r="AT22" s="44"/>
      <c r="AU22" s="44"/>
      <c r="AV22" s="21"/>
      <c r="AW22" s="64"/>
      <c r="AX22" s="64"/>
      <c r="AY22" s="44"/>
      <c r="AZ22" s="44"/>
      <c r="BA22" s="21"/>
      <c r="BB22" s="64"/>
      <c r="BC22" s="20"/>
      <c r="BD22" s="44"/>
      <c r="BE22" s="44"/>
      <c r="BF22" s="21"/>
      <c r="BG22" s="64"/>
      <c r="BH22" s="20"/>
      <c r="BI22" s="19"/>
      <c r="BJ22" s="21"/>
      <c r="BK22" s="149"/>
      <c r="BL22" s="148"/>
      <c r="BM22" s="7"/>
      <c r="BN22" s="89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</row>
    <row r="23" spans="1:82" s="27" customFormat="1" ht="14.25" customHeight="1">
      <c r="A23" s="101"/>
      <c r="B23" s="24"/>
      <c r="C23" s="24"/>
      <c r="D23" s="24"/>
      <c r="E23" s="24"/>
      <c r="F23" s="24"/>
      <c r="G23" s="18"/>
      <c r="H23" s="23"/>
      <c r="I23" s="152"/>
      <c r="J23" s="23"/>
      <c r="K23" s="152"/>
      <c r="L23" s="23"/>
      <c r="M23" s="152"/>
      <c r="N23" s="23"/>
      <c r="O23" s="152"/>
      <c r="P23" s="40"/>
      <c r="Q23" s="152"/>
      <c r="R23" s="40"/>
      <c r="S23" s="152"/>
      <c r="T23" s="40"/>
      <c r="U23" s="18"/>
      <c r="V23" s="23"/>
      <c r="W23" s="23"/>
      <c r="X23" s="23"/>
      <c r="Y23" s="46"/>
      <c r="Z23" s="69"/>
      <c r="AA23" s="152"/>
      <c r="AB23" s="41"/>
      <c r="AC23" s="152"/>
      <c r="AD23" s="41"/>
      <c r="AE23" s="152"/>
      <c r="AF23" s="41"/>
      <c r="AG23" s="152"/>
      <c r="AH23" s="41"/>
      <c r="AI23" s="152"/>
      <c r="AJ23" s="41"/>
      <c r="AK23" s="152"/>
      <c r="AL23" s="41"/>
      <c r="AM23" s="60"/>
      <c r="AN23" s="60"/>
      <c r="AO23" s="44"/>
      <c r="AP23" s="19"/>
      <c r="AQ23" s="21"/>
      <c r="AR23" s="64"/>
      <c r="AS23" s="64"/>
      <c r="AT23" s="44"/>
      <c r="AU23" s="44"/>
      <c r="AV23" s="21"/>
      <c r="AW23" s="64"/>
      <c r="AX23" s="64"/>
      <c r="AY23" s="44"/>
      <c r="AZ23" s="44"/>
      <c r="BA23" s="21"/>
      <c r="BB23" s="64"/>
      <c r="BC23" s="20"/>
      <c r="BD23" s="44"/>
      <c r="BE23" s="44"/>
      <c r="BF23" s="21"/>
      <c r="BG23" s="64"/>
      <c r="BH23" s="20"/>
      <c r="BI23" s="19"/>
      <c r="BJ23" s="21"/>
      <c r="BK23" s="149"/>
      <c r="BL23" s="148"/>
      <c r="BM23" s="7"/>
      <c r="BN23" s="89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</row>
    <row r="24" spans="1:82" s="27" customFormat="1" ht="14.25" customHeight="1">
      <c r="A24" s="98"/>
      <c r="B24" s="24"/>
      <c r="C24" s="24"/>
      <c r="D24" s="24"/>
      <c r="E24" s="24"/>
      <c r="F24" s="24"/>
      <c r="G24" s="18"/>
      <c r="H24" s="23"/>
      <c r="I24" s="152"/>
      <c r="J24" s="23"/>
      <c r="K24" s="152"/>
      <c r="L24" s="23"/>
      <c r="M24" s="152"/>
      <c r="N24" s="23"/>
      <c r="O24" s="152"/>
      <c r="P24" s="40"/>
      <c r="Q24" s="152"/>
      <c r="R24" s="40"/>
      <c r="S24" s="152"/>
      <c r="T24" s="40"/>
      <c r="U24" s="18"/>
      <c r="V24" s="23"/>
      <c r="W24" s="23"/>
      <c r="X24" s="23"/>
      <c r="Y24" s="46"/>
      <c r="Z24" s="69"/>
      <c r="AA24" s="152"/>
      <c r="AB24" s="41"/>
      <c r="AC24" s="152"/>
      <c r="AD24" s="41"/>
      <c r="AE24" s="152"/>
      <c r="AF24" s="41"/>
      <c r="AG24" s="152"/>
      <c r="AH24" s="41"/>
      <c r="AI24" s="152"/>
      <c r="AJ24" s="41"/>
      <c r="AK24" s="152"/>
      <c r="AL24" s="41"/>
      <c r="AM24" s="60"/>
      <c r="AN24" s="60"/>
      <c r="AO24" s="44"/>
      <c r="AP24" s="19"/>
      <c r="AQ24" s="21"/>
      <c r="AR24" s="64"/>
      <c r="AS24" s="64"/>
      <c r="AT24" s="44"/>
      <c r="AU24" s="44"/>
      <c r="AV24" s="21"/>
      <c r="AW24" s="64"/>
      <c r="AX24" s="64"/>
      <c r="AY24" s="44"/>
      <c r="AZ24" s="44"/>
      <c r="BA24" s="21"/>
      <c r="BB24" s="64"/>
      <c r="BC24" s="20"/>
      <c r="BD24" s="44"/>
      <c r="BE24" s="44"/>
      <c r="BF24" s="21"/>
      <c r="BG24" s="64"/>
      <c r="BH24" s="20"/>
      <c r="BI24" s="19"/>
      <c r="BJ24" s="21"/>
      <c r="BK24" s="149"/>
      <c r="BL24" s="148"/>
      <c r="BM24" s="7"/>
      <c r="BN24" s="89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</row>
    <row r="25" spans="1:82" s="27" customFormat="1" ht="14.25" customHeight="1">
      <c r="A25" s="52"/>
      <c r="B25" s="24"/>
      <c r="C25" s="24"/>
      <c r="D25" s="24"/>
      <c r="E25" s="24"/>
      <c r="F25" s="24"/>
      <c r="G25" s="18"/>
      <c r="H25" s="23"/>
      <c r="I25" s="152"/>
      <c r="J25" s="23"/>
      <c r="K25" s="152"/>
      <c r="L25" s="23"/>
      <c r="M25" s="152"/>
      <c r="N25" s="23"/>
      <c r="O25" s="152"/>
      <c r="P25" s="40"/>
      <c r="Q25" s="152"/>
      <c r="R25" s="40"/>
      <c r="S25" s="152"/>
      <c r="T25" s="40"/>
      <c r="U25" s="18"/>
      <c r="V25" s="23"/>
      <c r="W25" s="23"/>
      <c r="X25" s="23"/>
      <c r="Y25" s="46"/>
      <c r="Z25" s="69"/>
      <c r="AA25" s="152"/>
      <c r="AB25" s="41"/>
      <c r="AC25" s="152"/>
      <c r="AD25" s="41"/>
      <c r="AE25" s="152"/>
      <c r="AF25" s="41"/>
      <c r="AG25" s="152"/>
      <c r="AH25" s="41"/>
      <c r="AI25" s="152"/>
      <c r="AJ25" s="41"/>
      <c r="AK25" s="152"/>
      <c r="AL25" s="41"/>
      <c r="AM25" s="60"/>
      <c r="AN25" s="60"/>
      <c r="AO25" s="44"/>
      <c r="AP25" s="68"/>
      <c r="AQ25" s="21"/>
      <c r="AR25" s="64"/>
      <c r="AS25" s="64"/>
      <c r="AT25" s="44"/>
      <c r="AU25" s="44"/>
      <c r="AV25" s="21"/>
      <c r="AW25" s="64"/>
      <c r="AX25" s="64"/>
      <c r="AY25" s="44"/>
      <c r="AZ25" s="44"/>
      <c r="BA25" s="21"/>
      <c r="BB25" s="64"/>
      <c r="BC25" s="20"/>
      <c r="BD25" s="44"/>
      <c r="BE25" s="44"/>
      <c r="BF25" s="21"/>
      <c r="BG25" s="64"/>
      <c r="BH25" s="20"/>
      <c r="BI25" s="19"/>
      <c r="BJ25" s="21"/>
      <c r="BK25" s="149"/>
      <c r="BL25" s="148"/>
      <c r="BM25" s="7"/>
      <c r="BN25" s="89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</row>
    <row r="26" spans="1:82" s="27" customFormat="1" ht="14.25" hidden="1" customHeight="1">
      <c r="A26" s="52" t="s">
        <v>78</v>
      </c>
      <c r="B26" s="24"/>
      <c r="C26" s="24"/>
      <c r="D26" s="24"/>
      <c r="E26" s="24"/>
      <c r="F26" s="24"/>
      <c r="G26" s="18">
        <v>0</v>
      </c>
      <c r="H26" s="23"/>
      <c r="I26" s="18"/>
      <c r="J26" s="23"/>
      <c r="K26" s="18"/>
      <c r="L26" s="23"/>
      <c r="M26" s="18"/>
      <c r="N26" s="23"/>
      <c r="O26" s="152"/>
      <c r="P26" s="40"/>
      <c r="Q26" s="152"/>
      <c r="R26" s="40"/>
      <c r="S26" s="152"/>
      <c r="T26" s="40"/>
      <c r="U26" s="18"/>
      <c r="V26" s="23"/>
      <c r="W26" s="23"/>
      <c r="X26" s="23"/>
      <c r="Y26" s="20"/>
      <c r="Z26" s="22"/>
      <c r="AA26" s="152">
        <v>1</v>
      </c>
      <c r="AB26" s="41">
        <v>1</v>
      </c>
      <c r="AC26" s="152">
        <v>0</v>
      </c>
      <c r="AD26" s="41"/>
      <c r="AE26" s="152">
        <v>0</v>
      </c>
      <c r="AF26" s="41"/>
      <c r="AG26" s="152"/>
      <c r="AH26" s="41"/>
      <c r="AI26" s="152"/>
      <c r="AJ26" s="41"/>
      <c r="AK26" s="152"/>
      <c r="AL26" s="41"/>
      <c r="AM26" s="60"/>
      <c r="AN26" s="20"/>
      <c r="AO26" s="19"/>
      <c r="AP26" s="21"/>
      <c r="AQ26" s="20"/>
      <c r="AR26" s="20"/>
      <c r="AS26" s="19"/>
      <c r="AT26" s="21"/>
      <c r="AU26" s="20"/>
      <c r="AV26" s="20"/>
      <c r="AW26" s="19"/>
      <c r="AX26" s="21"/>
      <c r="AY26" s="20"/>
      <c r="AZ26" s="20"/>
      <c r="BA26" s="19"/>
      <c r="BB26" s="21"/>
      <c r="BC26" s="20"/>
      <c r="BD26" s="20"/>
      <c r="BE26" s="19"/>
      <c r="BF26" s="21"/>
      <c r="BG26" s="7">
        <f>SUM(G26:BF26)</f>
        <v>2</v>
      </c>
      <c r="BH26" s="17">
        <f>BG26/$BM$4</f>
        <v>2.0000000000000007E-2</v>
      </c>
      <c r="BI26" s="48"/>
      <c r="BJ26" s="47"/>
      <c r="BK26" s="147">
        <f t="shared" si="0"/>
        <v>2</v>
      </c>
      <c r="BL26" s="110">
        <f t="shared" si="1"/>
        <v>4.8076923076923073E-2</v>
      </c>
      <c r="BM26" s="4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</row>
    <row r="27" spans="1:82" s="12" customFormat="1" ht="14.25" customHeight="1">
      <c r="A27" s="2"/>
      <c r="B27" s="9"/>
      <c r="C27" s="9"/>
      <c r="D27" s="9"/>
      <c r="E27" s="9"/>
      <c r="F27" s="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59"/>
      <c r="AN27" s="37"/>
      <c r="AO27" s="37"/>
      <c r="AP27" s="37"/>
      <c r="AQ27" s="37"/>
      <c r="AR27" s="37"/>
      <c r="AS27" s="37"/>
      <c r="AT27" s="37"/>
      <c r="AU27" s="3"/>
      <c r="AV27" s="3"/>
      <c r="AW27" s="3"/>
      <c r="AX27" s="3"/>
      <c r="AY27" s="6"/>
      <c r="AZ27" s="6"/>
      <c r="BA27" s="37"/>
      <c r="BB27" s="37"/>
      <c r="BC27" s="6"/>
      <c r="BD27" s="6"/>
      <c r="BE27" s="37"/>
      <c r="BF27" s="37"/>
      <c r="BG27" s="6"/>
      <c r="BH27" s="6"/>
      <c r="BI27" s="6"/>
      <c r="BJ27" s="6"/>
      <c r="BK27" s="6"/>
      <c r="BL27" s="6"/>
      <c r="BM27" s="6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</row>
    <row r="28" spans="1:82" ht="14.25" customHeight="1">
      <c r="G28" s="81" t="s">
        <v>79</v>
      </c>
      <c r="H28" s="82"/>
      <c r="I28" s="82"/>
      <c r="J28" s="82"/>
      <c r="K28" s="82"/>
      <c r="L28" s="82"/>
      <c r="M28" s="82"/>
      <c r="N28" s="82"/>
      <c r="O28" s="82"/>
      <c r="P28" s="82"/>
      <c r="Q28" s="83"/>
      <c r="R28" s="13"/>
      <c r="S28" s="13"/>
      <c r="T28" s="13"/>
      <c r="U28" s="13"/>
      <c r="V28" s="237" t="s">
        <v>80</v>
      </c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7" t="s">
        <v>81</v>
      </c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9"/>
      <c r="BE28" s="237" t="s">
        <v>82</v>
      </c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9"/>
    </row>
    <row r="29" spans="1:82" ht="14.25" customHeight="1">
      <c r="G29" s="210" t="s">
        <v>83</v>
      </c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37" t="s">
        <v>84</v>
      </c>
      <c r="AV29" s="75" t="s">
        <v>85</v>
      </c>
      <c r="AX29" s="3"/>
      <c r="BA29" s="37" t="s">
        <v>86</v>
      </c>
      <c r="BH29" s="37" t="s">
        <v>87</v>
      </c>
    </row>
    <row r="30" spans="1:82" ht="15" customHeight="1"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53">
        <v>0.8</v>
      </c>
      <c r="AV30" s="75">
        <f>30/(5+5*5)</f>
        <v>1</v>
      </c>
      <c r="AX30" s="3"/>
      <c r="BA30" s="227">
        <v>1</v>
      </c>
      <c r="BB30" s="227"/>
      <c r="BC30" s="227"/>
      <c r="BH30" s="75">
        <f>30/((5+1)*5)</f>
        <v>1</v>
      </c>
    </row>
    <row r="31" spans="1:82" ht="15" customHeight="1">
      <c r="A31" s="78" t="s">
        <v>88</v>
      </c>
      <c r="G31" s="170">
        <v>1</v>
      </c>
      <c r="H31" s="171"/>
      <c r="I31" s="170">
        <v>2</v>
      </c>
      <c r="J31" s="171"/>
      <c r="K31" s="170">
        <v>3</v>
      </c>
      <c r="L31" s="171"/>
      <c r="M31" s="170">
        <v>4</v>
      </c>
      <c r="N31" s="171"/>
      <c r="O31" s="170">
        <v>5</v>
      </c>
      <c r="P31" s="171"/>
      <c r="Q31" s="170">
        <v>6</v>
      </c>
      <c r="R31" s="171"/>
      <c r="S31" s="170">
        <v>7</v>
      </c>
      <c r="T31" s="171"/>
      <c r="U31" s="170">
        <v>8</v>
      </c>
      <c r="V31" s="171"/>
      <c r="W31" s="170">
        <v>9</v>
      </c>
      <c r="X31" s="171"/>
      <c r="Y31" s="170">
        <v>10</v>
      </c>
      <c r="Z31" s="171"/>
      <c r="AA31" s="170">
        <v>11</v>
      </c>
      <c r="AB31" s="171"/>
      <c r="AC31" s="170">
        <v>12</v>
      </c>
      <c r="AD31" s="171"/>
      <c r="AE31" s="170">
        <v>13</v>
      </c>
      <c r="AF31" s="171"/>
      <c r="AG31" s="170">
        <v>14</v>
      </c>
      <c r="AH31" s="171"/>
      <c r="AI31" s="170">
        <v>15</v>
      </c>
      <c r="AJ31" s="171"/>
      <c r="AK31" s="170">
        <v>16</v>
      </c>
      <c r="AL31" s="171"/>
      <c r="AM31" s="170">
        <v>17</v>
      </c>
      <c r="AN31" s="171"/>
      <c r="AO31" s="170">
        <v>18</v>
      </c>
      <c r="AP31" s="171"/>
      <c r="AQ31" s="228" t="s">
        <v>89</v>
      </c>
      <c r="AR31" s="229"/>
      <c r="AS31" s="229"/>
      <c r="AT31" s="229"/>
      <c r="AU31" s="230"/>
      <c r="AV31" s="233" t="s">
        <v>90</v>
      </c>
      <c r="AW31" s="233"/>
      <c r="AX31" s="233"/>
      <c r="AY31" s="233"/>
      <c r="AZ31" s="234"/>
      <c r="BA31" s="221" t="s">
        <v>91</v>
      </c>
      <c r="BB31" s="222"/>
      <c r="BC31" s="222"/>
      <c r="BD31" s="222"/>
      <c r="BE31" s="222"/>
      <c r="BF31" s="222"/>
      <c r="BG31" s="223"/>
      <c r="BH31" s="222" t="s">
        <v>92</v>
      </c>
      <c r="BI31" s="222"/>
      <c r="BJ31" s="222"/>
      <c r="BK31" s="222"/>
      <c r="BL31" s="223"/>
      <c r="BM31" s="202" t="s">
        <v>93</v>
      </c>
      <c r="BN31" s="203"/>
      <c r="BO31" s="203"/>
      <c r="BP31" s="204"/>
    </row>
    <row r="32" spans="1:82" ht="15.75" customHeight="1">
      <c r="A32" s="120" t="s">
        <v>94</v>
      </c>
      <c r="G32" s="170">
        <v>24</v>
      </c>
      <c r="H32" s="171"/>
      <c r="I32" s="170">
        <v>25</v>
      </c>
      <c r="J32" s="171"/>
      <c r="K32" s="170">
        <v>26</v>
      </c>
      <c r="L32" s="171"/>
      <c r="M32" s="170">
        <v>27</v>
      </c>
      <c r="N32" s="171"/>
      <c r="O32" s="170">
        <v>28</v>
      </c>
      <c r="P32" s="171"/>
      <c r="Q32" s="170">
        <v>29</v>
      </c>
      <c r="R32" s="171"/>
      <c r="S32" s="170">
        <v>30</v>
      </c>
      <c r="T32" s="171"/>
      <c r="U32" s="170">
        <v>31</v>
      </c>
      <c r="V32" s="171"/>
      <c r="W32" s="170">
        <v>32</v>
      </c>
      <c r="X32" s="171"/>
      <c r="Y32" s="170">
        <v>33</v>
      </c>
      <c r="Z32" s="171"/>
      <c r="AA32" s="170">
        <v>34</v>
      </c>
      <c r="AB32" s="171"/>
      <c r="AC32" s="170">
        <v>35</v>
      </c>
      <c r="AD32" s="171"/>
      <c r="AE32" s="170">
        <v>36</v>
      </c>
      <c r="AF32" s="171"/>
      <c r="AG32" s="170">
        <v>37</v>
      </c>
      <c r="AH32" s="171"/>
      <c r="AI32" s="170">
        <v>38</v>
      </c>
      <c r="AJ32" s="171"/>
      <c r="AK32" s="170">
        <v>39</v>
      </c>
      <c r="AL32" s="171"/>
      <c r="AM32" s="170">
        <v>40</v>
      </c>
      <c r="AN32" s="171"/>
      <c r="AO32" s="170">
        <v>41</v>
      </c>
      <c r="AP32" s="171"/>
      <c r="AQ32" s="231"/>
      <c r="AR32" s="231"/>
      <c r="AS32" s="231"/>
      <c r="AT32" s="231"/>
      <c r="AU32" s="232"/>
      <c r="AV32" s="235"/>
      <c r="AW32" s="235"/>
      <c r="AX32" s="235"/>
      <c r="AY32" s="235"/>
      <c r="AZ32" s="236"/>
      <c r="BA32" s="224"/>
      <c r="BB32" s="225"/>
      <c r="BC32" s="225"/>
      <c r="BD32" s="225"/>
      <c r="BE32" s="225"/>
      <c r="BF32" s="225"/>
      <c r="BG32" s="226"/>
      <c r="BH32" s="225"/>
      <c r="BI32" s="225"/>
      <c r="BJ32" s="225"/>
      <c r="BK32" s="225"/>
      <c r="BL32" s="226"/>
      <c r="BM32" s="205"/>
      <c r="BN32" s="206"/>
      <c r="BO32" s="206"/>
      <c r="BP32" s="207"/>
    </row>
    <row r="33" spans="1:69">
      <c r="A33" s="130" t="s">
        <v>129</v>
      </c>
      <c r="G33" s="113" t="s">
        <v>95</v>
      </c>
      <c r="I33" s="70" t="s">
        <v>96</v>
      </c>
      <c r="J33" s="71" t="s">
        <v>97</v>
      </c>
      <c r="K33" s="113" t="s">
        <v>98</v>
      </c>
      <c r="M33" s="70" t="s">
        <v>99</v>
      </c>
      <c r="N33" s="71" t="s">
        <v>100</v>
      </c>
      <c r="O33" s="113" t="s">
        <v>101</v>
      </c>
      <c r="Q33" s="70" t="s">
        <v>102</v>
      </c>
      <c r="R33" s="71" t="s">
        <v>103</v>
      </c>
      <c r="S33" s="113" t="s">
        <v>104</v>
      </c>
      <c r="U33" s="70" t="s">
        <v>105</v>
      </c>
      <c r="V33" s="71" t="s">
        <v>106</v>
      </c>
      <c r="W33" s="113" t="s">
        <v>107</v>
      </c>
      <c r="Y33" s="70" t="s">
        <v>108</v>
      </c>
      <c r="Z33" s="71" t="s">
        <v>109</v>
      </c>
      <c r="AA33" s="113" t="s">
        <v>110</v>
      </c>
      <c r="AC33" s="70" t="s">
        <v>111</v>
      </c>
      <c r="AD33" s="71" t="s">
        <v>112</v>
      </c>
      <c r="AE33" s="113" t="s">
        <v>113</v>
      </c>
      <c r="AG33" s="70" t="s">
        <v>114</v>
      </c>
      <c r="AH33" s="71" t="s">
        <v>115</v>
      </c>
      <c r="AI33" s="113" t="s">
        <v>116</v>
      </c>
      <c r="AK33" s="70" t="s">
        <v>117</v>
      </c>
      <c r="AL33" s="71" t="s">
        <v>118</v>
      </c>
      <c r="AM33" s="113" t="s">
        <v>119</v>
      </c>
      <c r="AO33" s="219" t="s">
        <v>120</v>
      </c>
      <c r="AP33" s="220"/>
      <c r="AQ33" s="200" t="s">
        <v>121</v>
      </c>
      <c r="AR33" s="201"/>
      <c r="AS33" s="201"/>
      <c r="AT33" s="201"/>
      <c r="AU33" s="80">
        <f>25*AQ30</f>
        <v>20</v>
      </c>
      <c r="AV33" s="200" t="s">
        <v>122</v>
      </c>
      <c r="AW33" s="201"/>
      <c r="AX33" s="201"/>
      <c r="AY33" s="201"/>
      <c r="AZ33" s="80">
        <f>2.5*2+5*5</f>
        <v>30</v>
      </c>
      <c r="BA33" s="200" t="s">
        <v>123</v>
      </c>
      <c r="BB33" s="201"/>
      <c r="BC33" s="201"/>
      <c r="BD33" s="201"/>
      <c r="BE33" s="201"/>
      <c r="BF33" s="201"/>
      <c r="BG33" s="80">
        <f>(2*6+8)*BA30</f>
        <v>20</v>
      </c>
      <c r="BH33" s="200" t="s">
        <v>124</v>
      </c>
      <c r="BI33" s="201"/>
      <c r="BJ33" s="201"/>
      <c r="BK33" s="201"/>
      <c r="BL33" s="80">
        <f>(5+1)*5</f>
        <v>30</v>
      </c>
      <c r="BM33" s="93">
        <f>SUM(AU33,AZ33,BG33,BL33)</f>
        <v>100</v>
      </c>
      <c r="BN33" s="208" t="s">
        <v>125</v>
      </c>
      <c r="BO33" s="209"/>
      <c r="BP33" s="157" t="s">
        <v>126</v>
      </c>
    </row>
    <row r="34" spans="1:69">
      <c r="A34" s="100" t="s">
        <v>145</v>
      </c>
      <c r="G34" s="73">
        <f>AM6</f>
        <v>0.8</v>
      </c>
      <c r="H34" s="73"/>
      <c r="I34" s="152">
        <f>G6</f>
        <v>0.8</v>
      </c>
      <c r="J34" s="73">
        <f>AA6</f>
        <v>0.8</v>
      </c>
      <c r="K34" s="73">
        <f>AN6</f>
        <v>0.8</v>
      </c>
      <c r="L34" s="73"/>
      <c r="M34" s="73">
        <f>I6</f>
        <v>0.8</v>
      </c>
      <c r="N34" s="73">
        <f>AC6</f>
        <v>0.8</v>
      </c>
      <c r="O34" s="73">
        <f>AR6</f>
        <v>0.8</v>
      </c>
      <c r="P34" s="73"/>
      <c r="Q34" s="73">
        <f>K6</f>
        <v>0.8</v>
      </c>
      <c r="R34" s="73">
        <f>AE6</f>
        <v>0.8</v>
      </c>
      <c r="S34" s="73">
        <f>AS6</f>
        <v>0.8</v>
      </c>
      <c r="T34" s="73"/>
      <c r="U34" s="73">
        <f>M6</f>
        <v>0</v>
      </c>
      <c r="V34" s="73">
        <f>AG6</f>
        <v>0</v>
      </c>
      <c r="W34" s="73">
        <f>AW6</f>
        <v>0.8</v>
      </c>
      <c r="X34" s="73"/>
      <c r="Y34" s="73">
        <f>O6</f>
        <v>0</v>
      </c>
      <c r="Z34" s="72">
        <f>W6</f>
        <v>0</v>
      </c>
      <c r="AA34" s="72">
        <f>AX6</f>
        <v>0</v>
      </c>
      <c r="AB34" s="72"/>
      <c r="AC34" s="73">
        <f>Q6</f>
        <v>0</v>
      </c>
      <c r="AD34" s="72">
        <f>AI6</f>
        <v>0</v>
      </c>
      <c r="AE34" s="72">
        <f>BB6</f>
        <v>0</v>
      </c>
      <c r="AF34" s="72"/>
      <c r="AG34" s="73">
        <f>S6</f>
        <v>0</v>
      </c>
      <c r="AH34" s="72">
        <f>AK6</f>
        <v>0</v>
      </c>
      <c r="AI34" s="72">
        <f>BC6</f>
        <v>0</v>
      </c>
      <c r="AJ34" s="72"/>
      <c r="AK34" s="73">
        <f>U6</f>
        <v>0</v>
      </c>
      <c r="AL34" s="72">
        <f>Y6</f>
        <v>0</v>
      </c>
      <c r="AM34" s="73">
        <f>BG6</f>
        <v>0</v>
      </c>
      <c r="AN34" s="72"/>
      <c r="AO34" s="72"/>
      <c r="AP34" s="72"/>
      <c r="AQ34" s="211">
        <f>SUM(G34:AP34)</f>
        <v>8.7999999999999989</v>
      </c>
      <c r="AR34" s="212"/>
      <c r="AS34" s="212"/>
      <c r="AT34" s="212"/>
      <c r="AU34" s="213"/>
      <c r="AV34" s="153">
        <f>SUM(X6,Z6,AO6,AT6,AY6,BD6,BH6)*$AV$30</f>
        <v>0</v>
      </c>
      <c r="AX34" s="3"/>
      <c r="AZ34" s="76"/>
      <c r="BA34" s="84">
        <f>SUM(H6,J6,L6,N6,P6,R6,T6,V6,AB6,AD6,AF6,AH6,AJ6,AL6)*$BA$30</f>
        <v>4</v>
      </c>
      <c r="BB34" s="6"/>
      <c r="BC34" s="37"/>
      <c r="BD34" s="37"/>
      <c r="BE34" s="6"/>
      <c r="BF34" s="6"/>
      <c r="BG34" s="2"/>
      <c r="BH34" s="75">
        <f>SUM(AP6:AQ6,AU6:AV6,AZ6:BA6,BE6:BF6,BI6:BJ6)*$BH$30</f>
        <v>0</v>
      </c>
      <c r="BI34" s="37"/>
      <c r="BJ34" s="6"/>
      <c r="BL34" s="77"/>
      <c r="BM34" s="94">
        <f>SUM(AQ34,AV34,BA34,BH34)</f>
        <v>12.799999999999999</v>
      </c>
      <c r="BN34" s="90"/>
      <c r="BO34" s="77"/>
      <c r="BP34" s="92">
        <f>BM34+BN34+BO34</f>
        <v>12.799999999999999</v>
      </c>
      <c r="BQ34" s="97"/>
    </row>
    <row r="35" spans="1:69">
      <c r="A35" s="100" t="s">
        <v>131</v>
      </c>
      <c r="G35" s="73">
        <f>AM7</f>
        <v>0</v>
      </c>
      <c r="H35" s="73"/>
      <c r="I35" s="152">
        <f>G7</f>
        <v>0</v>
      </c>
      <c r="J35" s="73">
        <f>AA7</f>
        <v>0.8</v>
      </c>
      <c r="K35" s="73">
        <f>AN7</f>
        <v>0</v>
      </c>
      <c r="L35" s="73"/>
      <c r="M35" s="73">
        <f>I7</f>
        <v>0</v>
      </c>
      <c r="N35" s="73">
        <f>AC7</f>
        <v>0</v>
      </c>
      <c r="O35" s="73">
        <f>AR7</f>
        <v>0</v>
      </c>
      <c r="P35" s="73"/>
      <c r="Q35" s="73">
        <f>K7</f>
        <v>0</v>
      </c>
      <c r="R35" s="73">
        <f>AE7</f>
        <v>0</v>
      </c>
      <c r="S35" s="73">
        <f>AS7</f>
        <v>0</v>
      </c>
      <c r="T35" s="73"/>
      <c r="U35" s="73">
        <f>M7</f>
        <v>0</v>
      </c>
      <c r="V35" s="73">
        <f>AG7</f>
        <v>0</v>
      </c>
      <c r="W35" s="73">
        <f>AW7</f>
        <v>0</v>
      </c>
      <c r="X35" s="73"/>
      <c r="Y35" s="73">
        <f>O7</f>
        <v>0</v>
      </c>
      <c r="Z35" s="72">
        <f>W7</f>
        <v>0</v>
      </c>
      <c r="AA35" s="72">
        <f>AX7</f>
        <v>0</v>
      </c>
      <c r="AB35" s="72"/>
      <c r="AC35" s="73">
        <f>Q7</f>
        <v>0</v>
      </c>
      <c r="AD35" s="72">
        <f>AI7</f>
        <v>0</v>
      </c>
      <c r="AE35" s="72">
        <f>BB7</f>
        <v>0</v>
      </c>
      <c r="AF35" s="72"/>
      <c r="AG35" s="73">
        <f>S7</f>
        <v>0</v>
      </c>
      <c r="AH35" s="72">
        <f>AK7</f>
        <v>0</v>
      </c>
      <c r="AI35" s="72">
        <f>BC7</f>
        <v>0</v>
      </c>
      <c r="AJ35" s="72"/>
      <c r="AK35" s="73">
        <f>U7</f>
        <v>0</v>
      </c>
      <c r="AL35" s="72">
        <f>Y7</f>
        <v>0</v>
      </c>
      <c r="AM35" s="73">
        <f>BG7</f>
        <v>0</v>
      </c>
      <c r="AN35" s="117"/>
      <c r="AO35" s="117"/>
      <c r="AP35" s="117"/>
      <c r="AQ35" s="211">
        <f t="shared" ref="AQ35:AQ46" si="2">SUM(G35:AP35)</f>
        <v>0.8</v>
      </c>
      <c r="AR35" s="212"/>
      <c r="AS35" s="212"/>
      <c r="AT35" s="212"/>
      <c r="AU35" s="213"/>
      <c r="AV35" s="153">
        <f>SUM(X7,Z7,AO7,AT7,AY7,BD7,BH7)*$AV$30</f>
        <v>0</v>
      </c>
      <c r="AX35" s="3"/>
      <c r="AZ35" s="76"/>
      <c r="BA35" s="84">
        <f>SUM(H7,J7,L7,N7,P7,R7,T7,V7,AB7,AD7,AF7,AH7,AJ7,AL7)*$BA$30</f>
        <v>2</v>
      </c>
      <c r="BB35" s="6"/>
      <c r="BC35" s="37"/>
      <c r="BD35" s="37"/>
      <c r="BE35" s="6"/>
      <c r="BF35" s="6"/>
      <c r="BG35" s="2"/>
      <c r="BH35" s="75">
        <f>SUM(AP7:AQ7,AU7:AV7,AZ7:BA7,BE7:BF7,BI7:BJ7)*$BH$30</f>
        <v>0</v>
      </c>
      <c r="BI35" s="37"/>
      <c r="BJ35" s="6"/>
      <c r="BL35" s="77"/>
      <c r="BM35" s="94">
        <f t="shared" ref="BM35:BM46" si="3">SUM(AQ35,AV35,BA35,BH35)</f>
        <v>2.8</v>
      </c>
      <c r="BN35" s="90"/>
      <c r="BO35" s="77"/>
      <c r="BP35" s="92">
        <f t="shared" ref="BP35:BP46" si="4">BM35+BN35+BO35</f>
        <v>2.8</v>
      </c>
    </row>
    <row r="36" spans="1:69">
      <c r="A36" s="100" t="s">
        <v>132</v>
      </c>
      <c r="G36" s="73">
        <f>AM8</f>
        <v>0</v>
      </c>
      <c r="H36" s="73"/>
      <c r="I36" s="152">
        <f>G8</f>
        <v>0</v>
      </c>
      <c r="J36" s="73">
        <f>AA8</f>
        <v>0</v>
      </c>
      <c r="K36" s="73">
        <f>AN8</f>
        <v>0</v>
      </c>
      <c r="L36" s="73"/>
      <c r="M36" s="73">
        <f>I8</f>
        <v>0</v>
      </c>
      <c r="N36" s="73">
        <f>AC8</f>
        <v>0</v>
      </c>
      <c r="O36" s="73">
        <f>AR8</f>
        <v>0.8</v>
      </c>
      <c r="P36" s="73"/>
      <c r="Q36" s="73">
        <f>K8</f>
        <v>0</v>
      </c>
      <c r="R36" s="73">
        <f>AE8</f>
        <v>0</v>
      </c>
      <c r="S36" s="73">
        <f>AS8</f>
        <v>0.8</v>
      </c>
      <c r="T36" s="73"/>
      <c r="U36" s="73">
        <f>M8</f>
        <v>0</v>
      </c>
      <c r="V36" s="73">
        <f>AG8</f>
        <v>0</v>
      </c>
      <c r="W36" s="73">
        <f>AW8</f>
        <v>0</v>
      </c>
      <c r="X36" s="73"/>
      <c r="Y36" s="73">
        <f>O8</f>
        <v>0</v>
      </c>
      <c r="Z36" s="72">
        <f>W8</f>
        <v>0</v>
      </c>
      <c r="AA36" s="72">
        <f>AX8</f>
        <v>0</v>
      </c>
      <c r="AB36" s="72"/>
      <c r="AC36" s="73">
        <f>Q8</f>
        <v>0</v>
      </c>
      <c r="AD36" s="72">
        <f>AI8</f>
        <v>0</v>
      </c>
      <c r="AE36" s="72">
        <f>BB8</f>
        <v>0</v>
      </c>
      <c r="AF36" s="72"/>
      <c r="AG36" s="73">
        <f>S8</f>
        <v>0</v>
      </c>
      <c r="AH36" s="72">
        <f>AK8</f>
        <v>0</v>
      </c>
      <c r="AI36" s="72">
        <f>BC8</f>
        <v>0</v>
      </c>
      <c r="AJ36" s="72"/>
      <c r="AK36" s="73">
        <f>U8</f>
        <v>0</v>
      </c>
      <c r="AL36" s="72">
        <f>Y8</f>
        <v>0</v>
      </c>
      <c r="AM36" s="73">
        <f>BG8</f>
        <v>0</v>
      </c>
      <c r="AN36" s="115"/>
      <c r="AO36" s="115"/>
      <c r="AP36" s="52"/>
      <c r="AQ36" s="211">
        <f t="shared" si="2"/>
        <v>1.6</v>
      </c>
      <c r="AR36" s="212"/>
      <c r="AS36" s="212"/>
      <c r="AT36" s="212"/>
      <c r="AU36" s="213"/>
      <c r="AV36" s="153">
        <f>SUM(X8,Z8,AO8,AT8,AY8,BD8,BH8)*$AV$30</f>
        <v>0</v>
      </c>
      <c r="AX36" s="3"/>
      <c r="AZ36" s="76"/>
      <c r="BA36" s="84">
        <f>SUM(H8,J8,L8,N8,P8,R8,T8,V8,AB8,AD8,AF8,AH8,AJ8,AL8)*$BA$30</f>
        <v>0</v>
      </c>
      <c r="BB36" s="6"/>
      <c r="BC36" s="37"/>
      <c r="BD36" s="37"/>
      <c r="BE36" s="6"/>
      <c r="BF36" s="6"/>
      <c r="BG36" s="2"/>
      <c r="BH36" s="75">
        <f>SUM(AP8:AQ8,AU8:AV8,AZ8:BA8,BE8:BF8,BI8:BJ8)*$BH$30</f>
        <v>0</v>
      </c>
      <c r="BI36" s="37"/>
      <c r="BJ36" s="6"/>
      <c r="BL36" s="77"/>
      <c r="BM36" s="94">
        <f t="shared" si="3"/>
        <v>1.6</v>
      </c>
      <c r="BN36" s="90"/>
      <c r="BO36" s="77"/>
      <c r="BP36" s="92">
        <f t="shared" si="4"/>
        <v>1.6</v>
      </c>
      <c r="BQ36" s="97"/>
    </row>
    <row r="37" spans="1:69">
      <c r="A37" s="100" t="s">
        <v>133</v>
      </c>
      <c r="G37" s="73">
        <f>AM9</f>
        <v>0</v>
      </c>
      <c r="H37" s="73"/>
      <c r="I37" s="152">
        <f>G9</f>
        <v>0</v>
      </c>
      <c r="J37" s="73">
        <f>AA9</f>
        <v>0.8</v>
      </c>
      <c r="K37" s="73">
        <f>AN9</f>
        <v>0</v>
      </c>
      <c r="L37" s="73"/>
      <c r="M37" s="73">
        <f>I9</f>
        <v>0</v>
      </c>
      <c r="N37" s="73">
        <f>AC9</f>
        <v>0.8</v>
      </c>
      <c r="O37" s="73">
        <f>AR9</f>
        <v>0</v>
      </c>
      <c r="P37" s="73"/>
      <c r="Q37" s="73">
        <f>K9</f>
        <v>0.8</v>
      </c>
      <c r="R37" s="73">
        <f>AE9</f>
        <v>0</v>
      </c>
      <c r="S37" s="73">
        <f>AS9</f>
        <v>0</v>
      </c>
      <c r="T37" s="73"/>
      <c r="U37" s="73">
        <f>M9</f>
        <v>0</v>
      </c>
      <c r="V37" s="73">
        <f>AG9</f>
        <v>0</v>
      </c>
      <c r="W37" s="73">
        <f>AW9</f>
        <v>0</v>
      </c>
      <c r="X37" s="73"/>
      <c r="Y37" s="73">
        <f>O9</f>
        <v>0</v>
      </c>
      <c r="Z37" s="72">
        <f>W9</f>
        <v>0</v>
      </c>
      <c r="AA37" s="72">
        <f>AX9</f>
        <v>0</v>
      </c>
      <c r="AB37" s="72"/>
      <c r="AC37" s="73">
        <f>Q9</f>
        <v>0</v>
      </c>
      <c r="AD37" s="72">
        <f>AI9</f>
        <v>0</v>
      </c>
      <c r="AE37" s="72">
        <f>BB9</f>
        <v>0</v>
      </c>
      <c r="AF37" s="72"/>
      <c r="AG37" s="73">
        <f>S9</f>
        <v>0</v>
      </c>
      <c r="AH37" s="72">
        <f>AK9</f>
        <v>0</v>
      </c>
      <c r="AI37" s="72">
        <f>BC9</f>
        <v>0</v>
      </c>
      <c r="AJ37" s="72"/>
      <c r="AK37" s="73">
        <f>U9</f>
        <v>0</v>
      </c>
      <c r="AL37" s="72">
        <f>Y9</f>
        <v>0</v>
      </c>
      <c r="AM37" s="73">
        <f>BG9</f>
        <v>0</v>
      </c>
      <c r="AN37" s="119"/>
      <c r="AO37" s="119"/>
      <c r="AP37" s="119"/>
      <c r="AQ37" s="211">
        <f t="shared" si="2"/>
        <v>2.4000000000000004</v>
      </c>
      <c r="AR37" s="212"/>
      <c r="AS37" s="212"/>
      <c r="AT37" s="212"/>
      <c r="AU37" s="213"/>
      <c r="AV37" s="153">
        <f>SUM(X9,Z9,AO9,AT9,AY9,BD9,BH9)*$AV$30</f>
        <v>0</v>
      </c>
      <c r="AX37" s="3"/>
      <c r="AZ37" s="76"/>
      <c r="BA37" s="84">
        <f>SUM(H9,J9,L9,N9,P9,R9,T9,V9,AB9,AD9,AF9,AH9,AJ9,AL9)*$BA$30</f>
        <v>2</v>
      </c>
      <c r="BB37" s="6"/>
      <c r="BC37" s="37"/>
      <c r="BD37" s="37"/>
      <c r="BE37" s="6"/>
      <c r="BF37" s="6"/>
      <c r="BG37" s="2"/>
      <c r="BH37" s="75">
        <f>SUM(AP9:AQ9,AU9:AV9,AZ9:BA9,BE9:BF9,BI9:BJ9)*$BH$30</f>
        <v>0</v>
      </c>
      <c r="BI37" s="37"/>
      <c r="BJ37" s="6"/>
      <c r="BL37" s="77"/>
      <c r="BM37" s="94">
        <f t="shared" si="3"/>
        <v>4.4000000000000004</v>
      </c>
      <c r="BN37" s="90"/>
      <c r="BO37" s="77"/>
      <c r="BP37" s="92">
        <f t="shared" si="4"/>
        <v>4.4000000000000004</v>
      </c>
      <c r="BQ37" s="97"/>
    </row>
    <row r="38" spans="1:69">
      <c r="A38" s="100" t="s">
        <v>134</v>
      </c>
      <c r="G38" s="73">
        <f>AM10</f>
        <v>0.8</v>
      </c>
      <c r="H38" s="73"/>
      <c r="I38" s="152">
        <f>G10</f>
        <v>0.8</v>
      </c>
      <c r="J38" s="73">
        <f>AA10</f>
        <v>0.8</v>
      </c>
      <c r="K38" s="73">
        <f>AN10</f>
        <v>0.8</v>
      </c>
      <c r="L38" s="73"/>
      <c r="M38" s="73">
        <f>I10</f>
        <v>0.8</v>
      </c>
      <c r="N38" s="73">
        <f>AC10</f>
        <v>0.8</v>
      </c>
      <c r="O38" s="73">
        <f>AR10</f>
        <v>0.8</v>
      </c>
      <c r="P38" s="73"/>
      <c r="Q38" s="73">
        <f>K10</f>
        <v>0.8</v>
      </c>
      <c r="R38" s="73">
        <f>AE10</f>
        <v>0.8</v>
      </c>
      <c r="S38" s="73">
        <f>AS10</f>
        <v>0.8</v>
      </c>
      <c r="T38" s="73"/>
      <c r="U38" s="73">
        <f>M10</f>
        <v>0.8</v>
      </c>
      <c r="V38" s="73">
        <f>AG10</f>
        <v>0.8</v>
      </c>
      <c r="W38" s="73">
        <f>AW10</f>
        <v>0.8</v>
      </c>
      <c r="X38" s="73"/>
      <c r="Y38" s="73">
        <f>O10</f>
        <v>0.8</v>
      </c>
      <c r="Z38" s="72">
        <f>W10</f>
        <v>0</v>
      </c>
      <c r="AA38" s="72">
        <f>AX10</f>
        <v>0</v>
      </c>
      <c r="AB38" s="72"/>
      <c r="AC38" s="73">
        <f>Q10</f>
        <v>0</v>
      </c>
      <c r="AD38" s="72">
        <f>AI10</f>
        <v>0</v>
      </c>
      <c r="AE38" s="72">
        <f>BB10</f>
        <v>0</v>
      </c>
      <c r="AF38" s="72"/>
      <c r="AG38" s="73">
        <f>S10</f>
        <v>0</v>
      </c>
      <c r="AH38" s="72">
        <f>AK10</f>
        <v>0</v>
      </c>
      <c r="AI38" s="72">
        <f>BC10</f>
        <v>0</v>
      </c>
      <c r="AJ38" s="72"/>
      <c r="AK38" s="73">
        <f>U10</f>
        <v>0</v>
      </c>
      <c r="AL38" s="72">
        <f>Y10</f>
        <v>0</v>
      </c>
      <c r="AM38" s="73">
        <f>BG10</f>
        <v>0</v>
      </c>
      <c r="AN38" s="72"/>
      <c r="AO38" s="72"/>
      <c r="AP38" s="72"/>
      <c r="AQ38" s="211">
        <f t="shared" si="2"/>
        <v>11.200000000000001</v>
      </c>
      <c r="AR38" s="212"/>
      <c r="AS38" s="212"/>
      <c r="AT38" s="212"/>
      <c r="AU38" s="213"/>
      <c r="AV38" s="153">
        <f>SUM(X10,Z10,AO10,AT10,AY10,BD10,BH10)*$AV$30</f>
        <v>5</v>
      </c>
      <c r="AX38" s="3"/>
      <c r="AZ38" s="76"/>
      <c r="BA38" s="84">
        <f>SUM(H10,J10,L10,N10,P10,R10,T10,V10,AB10,AD10,AF10,AH10,AJ10,AL10)*$BA$30</f>
        <v>6</v>
      </c>
      <c r="BB38" s="6"/>
      <c r="BC38" s="37"/>
      <c r="BD38" s="37"/>
      <c r="BE38" s="6"/>
      <c r="BF38" s="6"/>
      <c r="BG38" s="2"/>
      <c r="BH38" s="75">
        <f>SUM(AP10:AQ10,AU10:AV10,AZ10:BA10,BE10:BF10,BI10:BJ10)*$BH$30</f>
        <v>6</v>
      </c>
      <c r="BI38" s="37"/>
      <c r="BJ38" s="6"/>
      <c r="BL38" s="77"/>
      <c r="BM38" s="94">
        <f t="shared" si="3"/>
        <v>28.200000000000003</v>
      </c>
      <c r="BN38" s="90"/>
      <c r="BO38" s="77"/>
      <c r="BP38" s="92">
        <f t="shared" si="4"/>
        <v>28.200000000000003</v>
      </c>
      <c r="BQ38" s="97"/>
    </row>
    <row r="39" spans="1:69">
      <c r="A39" s="100" t="s">
        <v>135</v>
      </c>
      <c r="G39" s="73">
        <f>AM11</f>
        <v>0.8</v>
      </c>
      <c r="H39" s="73"/>
      <c r="I39" s="152">
        <f>G11</f>
        <v>0.8</v>
      </c>
      <c r="J39" s="73">
        <f>AA11</f>
        <v>0.8</v>
      </c>
      <c r="K39" s="73">
        <f>AN11</f>
        <v>0.8</v>
      </c>
      <c r="L39" s="73"/>
      <c r="M39" s="73">
        <f>I11</f>
        <v>0.8</v>
      </c>
      <c r="N39" s="73">
        <f>AC11</f>
        <v>0.8</v>
      </c>
      <c r="O39" s="73">
        <f>AR11</f>
        <v>0.8</v>
      </c>
      <c r="P39" s="73"/>
      <c r="Q39" s="73">
        <f>K11</f>
        <v>0.8</v>
      </c>
      <c r="R39" s="73">
        <f>AE11</f>
        <v>0.8</v>
      </c>
      <c r="S39" s="73">
        <f>AS11</f>
        <v>0.8</v>
      </c>
      <c r="T39" s="73"/>
      <c r="U39" s="73">
        <f>M11</f>
        <v>0.8</v>
      </c>
      <c r="V39" s="73">
        <f>AG11</f>
        <v>0.8</v>
      </c>
      <c r="W39" s="73">
        <f>AW11</f>
        <v>0.8</v>
      </c>
      <c r="X39" s="73"/>
      <c r="Y39" s="73">
        <f>O11</f>
        <v>0.8</v>
      </c>
      <c r="Z39" s="72">
        <f>W11</f>
        <v>0</v>
      </c>
      <c r="AA39" s="72">
        <f>AX11</f>
        <v>0</v>
      </c>
      <c r="AB39" s="72"/>
      <c r="AC39" s="73">
        <f>Q11</f>
        <v>0</v>
      </c>
      <c r="AD39" s="72">
        <f>AI11</f>
        <v>0</v>
      </c>
      <c r="AE39" s="72">
        <f>BB11</f>
        <v>0</v>
      </c>
      <c r="AF39" s="72"/>
      <c r="AG39" s="73">
        <f>S11</f>
        <v>0</v>
      </c>
      <c r="AH39" s="72">
        <f>AK11</f>
        <v>0</v>
      </c>
      <c r="AI39" s="72">
        <f>BC11</f>
        <v>0</v>
      </c>
      <c r="AJ39" s="72"/>
      <c r="AK39" s="73">
        <f>U11</f>
        <v>0</v>
      </c>
      <c r="AL39" s="72">
        <f>Y11</f>
        <v>0</v>
      </c>
      <c r="AM39" s="73">
        <f>BG11</f>
        <v>0</v>
      </c>
      <c r="AN39" s="72"/>
      <c r="AO39" s="72"/>
      <c r="AP39" s="72"/>
      <c r="AQ39" s="211">
        <f t="shared" si="2"/>
        <v>11.200000000000001</v>
      </c>
      <c r="AR39" s="212"/>
      <c r="AS39" s="212"/>
      <c r="AT39" s="212"/>
      <c r="AU39" s="213"/>
      <c r="AV39" s="153">
        <f>SUM(X11,Z11,AO11,AT11,AY11,BD11,BH11)*$AV$30</f>
        <v>0</v>
      </c>
      <c r="AX39" s="3"/>
      <c r="AZ39" s="76"/>
      <c r="BA39" s="84">
        <f>SUM(H11,J11,L11,N11,P11,R11,T11,V11,AB11,AD11,AF11,AH11,AJ11,AL11)*$BA$30</f>
        <v>4</v>
      </c>
      <c r="BB39" s="6"/>
      <c r="BC39" s="37"/>
      <c r="BD39" s="37"/>
      <c r="BE39" s="6"/>
      <c r="BF39" s="6"/>
      <c r="BG39" s="2"/>
      <c r="BH39" s="75">
        <f>SUM(AP11:AQ11,AU11:AV11,AZ11:BA11,BE11:BF11,BI11:BJ11)*$BH$30</f>
        <v>0</v>
      </c>
      <c r="BI39" s="37"/>
      <c r="BJ39" s="6"/>
      <c r="BL39" s="77"/>
      <c r="BM39" s="94">
        <f t="shared" si="3"/>
        <v>15.200000000000001</v>
      </c>
      <c r="BN39" s="90"/>
      <c r="BO39" s="77"/>
      <c r="BP39" s="92">
        <f t="shared" si="4"/>
        <v>15.200000000000001</v>
      </c>
      <c r="BQ39" s="97"/>
    </row>
    <row r="40" spans="1:69">
      <c r="A40" s="100" t="s">
        <v>136</v>
      </c>
      <c r="G40" s="73">
        <f>AM12</f>
        <v>0.8</v>
      </c>
      <c r="H40" s="73"/>
      <c r="I40" s="152">
        <f>G12</f>
        <v>0.8</v>
      </c>
      <c r="J40" s="73">
        <f>AA12</f>
        <v>0.8</v>
      </c>
      <c r="K40" s="73">
        <f>AN12</f>
        <v>0.8</v>
      </c>
      <c r="L40" s="73"/>
      <c r="M40" s="73">
        <f>I12</f>
        <v>0.8</v>
      </c>
      <c r="N40" s="73">
        <f>AC12</f>
        <v>0.8</v>
      </c>
      <c r="O40" s="73">
        <f>AR12</f>
        <v>0</v>
      </c>
      <c r="P40" s="73"/>
      <c r="Q40" s="73">
        <f>K12</f>
        <v>0.8</v>
      </c>
      <c r="R40" s="73">
        <f>AE12</f>
        <v>0</v>
      </c>
      <c r="S40" s="73">
        <f>AS12</f>
        <v>0.8</v>
      </c>
      <c r="T40" s="73"/>
      <c r="U40" s="73">
        <f>M12</f>
        <v>0.8</v>
      </c>
      <c r="V40" s="73">
        <f>AG12</f>
        <v>0</v>
      </c>
      <c r="W40" s="73">
        <f>AW12</f>
        <v>0</v>
      </c>
      <c r="X40" s="73"/>
      <c r="Y40" s="73">
        <f>O12</f>
        <v>0</v>
      </c>
      <c r="Z40" s="72">
        <f>W12</f>
        <v>0</v>
      </c>
      <c r="AA40" s="72">
        <f>AX12</f>
        <v>0</v>
      </c>
      <c r="AB40" s="72"/>
      <c r="AC40" s="73">
        <f>Q12</f>
        <v>0</v>
      </c>
      <c r="AD40" s="72">
        <f>AI12</f>
        <v>0</v>
      </c>
      <c r="AE40" s="72">
        <f>BB12</f>
        <v>0</v>
      </c>
      <c r="AF40" s="72"/>
      <c r="AG40" s="73">
        <f>S12</f>
        <v>0</v>
      </c>
      <c r="AH40" s="72">
        <f>AK12</f>
        <v>0</v>
      </c>
      <c r="AI40" s="72">
        <f>BC12</f>
        <v>0</v>
      </c>
      <c r="AJ40" s="72"/>
      <c r="AK40" s="73">
        <f>U12</f>
        <v>0</v>
      </c>
      <c r="AL40" s="72">
        <f>Y12</f>
        <v>0</v>
      </c>
      <c r="AM40" s="73">
        <f>BG12</f>
        <v>0</v>
      </c>
      <c r="AN40" s="72"/>
      <c r="AO40" s="72"/>
      <c r="AP40" s="72"/>
      <c r="AQ40" s="211">
        <f t="shared" si="2"/>
        <v>7.1999999999999993</v>
      </c>
      <c r="AR40" s="212"/>
      <c r="AS40" s="212"/>
      <c r="AT40" s="212"/>
      <c r="AU40" s="213"/>
      <c r="AV40" s="153">
        <f>SUM(X12,Z12,AO12,AT12,AY12,BD12,BH12)*$AV$30</f>
        <v>0</v>
      </c>
      <c r="AX40" s="3"/>
      <c r="AZ40" s="76"/>
      <c r="BA40" s="84">
        <f>SUM(H12,J12,L12,N12,P12,R12,T12,V12,AB12,AD12,AF12,AH12,AJ12,AL12)*$BA$30</f>
        <v>2</v>
      </c>
      <c r="BB40" s="6"/>
      <c r="BC40" s="37"/>
      <c r="BD40" s="37"/>
      <c r="BE40" s="6"/>
      <c r="BF40" s="6"/>
      <c r="BG40" s="2"/>
      <c r="BH40" s="75">
        <f>SUM(AP12:AQ12,AU12:AV12,AZ12:BA12,BE12:BF12,BI12:BJ12)*$BH$30</f>
        <v>0</v>
      </c>
      <c r="BI40" s="37"/>
      <c r="BJ40" s="6"/>
      <c r="BL40" s="77"/>
      <c r="BM40" s="94">
        <f t="shared" si="3"/>
        <v>9.1999999999999993</v>
      </c>
      <c r="BN40" s="90"/>
      <c r="BO40" s="77"/>
      <c r="BP40" s="92">
        <f t="shared" si="4"/>
        <v>9.1999999999999993</v>
      </c>
    </row>
    <row r="41" spans="1:69">
      <c r="A41" s="100" t="s">
        <v>137</v>
      </c>
      <c r="G41" s="73">
        <f>AM13</f>
        <v>0.8</v>
      </c>
      <c r="H41" s="73"/>
      <c r="I41" s="152">
        <f>G13</f>
        <v>0.8</v>
      </c>
      <c r="J41" s="73">
        <f>AA13</f>
        <v>0</v>
      </c>
      <c r="K41" s="73">
        <f>AN13</f>
        <v>0</v>
      </c>
      <c r="L41" s="73"/>
      <c r="M41" s="73">
        <f>I13</f>
        <v>0</v>
      </c>
      <c r="N41" s="73">
        <f>AC13</f>
        <v>0.8</v>
      </c>
      <c r="O41" s="73">
        <f>AR13</f>
        <v>0</v>
      </c>
      <c r="P41" s="73"/>
      <c r="Q41" s="73">
        <f>K13</f>
        <v>0</v>
      </c>
      <c r="R41" s="73">
        <f>AE13</f>
        <v>0</v>
      </c>
      <c r="S41" s="73">
        <f>AS13</f>
        <v>0</v>
      </c>
      <c r="T41" s="73"/>
      <c r="U41" s="73">
        <f>M13</f>
        <v>0.8</v>
      </c>
      <c r="V41" s="73">
        <f>AG13</f>
        <v>0</v>
      </c>
      <c r="W41" s="73">
        <f>AW13</f>
        <v>0</v>
      </c>
      <c r="X41" s="73"/>
      <c r="Y41" s="73">
        <f>O13</f>
        <v>0</v>
      </c>
      <c r="Z41" s="72">
        <f>W13</f>
        <v>0</v>
      </c>
      <c r="AA41" s="72">
        <f>AX13</f>
        <v>0</v>
      </c>
      <c r="AB41" s="72"/>
      <c r="AC41" s="73">
        <f>Q13</f>
        <v>0</v>
      </c>
      <c r="AD41" s="72">
        <f>AI13</f>
        <v>0</v>
      </c>
      <c r="AE41" s="72">
        <f>BB13</f>
        <v>0</v>
      </c>
      <c r="AF41" s="72"/>
      <c r="AG41" s="73">
        <f>S13</f>
        <v>0</v>
      </c>
      <c r="AH41" s="72">
        <f>AK13</f>
        <v>0</v>
      </c>
      <c r="AI41" s="72">
        <f>BC13</f>
        <v>0</v>
      </c>
      <c r="AJ41" s="72"/>
      <c r="AK41" s="73">
        <f>U13</f>
        <v>0</v>
      </c>
      <c r="AL41" s="72">
        <f>Y13</f>
        <v>0</v>
      </c>
      <c r="AM41" s="73">
        <f>BG13</f>
        <v>0</v>
      </c>
      <c r="AN41" s="72"/>
      <c r="AO41" s="72"/>
      <c r="AP41" s="72"/>
      <c r="AQ41" s="211">
        <f t="shared" si="2"/>
        <v>3.2</v>
      </c>
      <c r="AR41" s="212"/>
      <c r="AS41" s="212"/>
      <c r="AT41" s="212"/>
      <c r="AU41" s="213"/>
      <c r="AV41" s="153">
        <f>SUM(X13,Z13,AO13,AT13,AY13,BD13,BH13)*$AV$30</f>
        <v>0</v>
      </c>
      <c r="AX41" s="3"/>
      <c r="AZ41" s="76"/>
      <c r="BA41" s="84">
        <f>SUM(H13,J13,L13,N13,P13,R13,T13,V13,AB13,AD13,AF13,AH13,AJ13,AL13)*$BA$30</f>
        <v>0</v>
      </c>
      <c r="BB41" s="6"/>
      <c r="BC41" s="37"/>
      <c r="BD41" s="37"/>
      <c r="BE41" s="6"/>
      <c r="BF41" s="6"/>
      <c r="BG41" s="2"/>
      <c r="BH41" s="75">
        <f>SUM(AP13:AQ13,AU13:AV13,AZ13:BA13,BE13:BF13,BI13:BJ13)*$BH$30</f>
        <v>0</v>
      </c>
      <c r="BI41" s="37"/>
      <c r="BJ41" s="6"/>
      <c r="BL41" s="77"/>
      <c r="BM41" s="94">
        <f t="shared" si="3"/>
        <v>3.2</v>
      </c>
      <c r="BN41" s="90"/>
      <c r="BO41" s="77"/>
      <c r="BP41" s="92">
        <f t="shared" si="4"/>
        <v>3.2</v>
      </c>
    </row>
    <row r="42" spans="1:69">
      <c r="A42" s="100" t="s">
        <v>138</v>
      </c>
      <c r="G42" s="73">
        <f>AM14</f>
        <v>0.8</v>
      </c>
      <c r="H42" s="73"/>
      <c r="I42" s="152">
        <f>G14</f>
        <v>0.8</v>
      </c>
      <c r="J42" s="73">
        <f>AA14</f>
        <v>0.8</v>
      </c>
      <c r="K42" s="73">
        <f>AN14</f>
        <v>0.8</v>
      </c>
      <c r="L42" s="73"/>
      <c r="M42" s="73">
        <f>I14</f>
        <v>0.8</v>
      </c>
      <c r="N42" s="73">
        <f>AC14</f>
        <v>0.8</v>
      </c>
      <c r="O42" s="73">
        <f>AR14</f>
        <v>0.8</v>
      </c>
      <c r="P42" s="73"/>
      <c r="Q42" s="73">
        <f>K14</f>
        <v>0.8</v>
      </c>
      <c r="R42" s="73">
        <f>AE14</f>
        <v>0.8</v>
      </c>
      <c r="S42" s="73">
        <f>AS14</f>
        <v>0.8</v>
      </c>
      <c r="T42" s="73"/>
      <c r="U42" s="73">
        <f>M14</f>
        <v>0.8</v>
      </c>
      <c r="V42" s="73">
        <f>AG14</f>
        <v>0.8</v>
      </c>
      <c r="W42" s="73">
        <f>AW14</f>
        <v>0</v>
      </c>
      <c r="X42" s="73"/>
      <c r="Y42" s="73">
        <f>O14</f>
        <v>0.8</v>
      </c>
      <c r="Z42" s="72">
        <f>W14</f>
        <v>0</v>
      </c>
      <c r="AA42" s="72">
        <f>AX14</f>
        <v>0</v>
      </c>
      <c r="AB42" s="72"/>
      <c r="AC42" s="73">
        <f>Q14</f>
        <v>0</v>
      </c>
      <c r="AD42" s="72">
        <f>AI14</f>
        <v>0</v>
      </c>
      <c r="AE42" s="72">
        <f>BB14</f>
        <v>0</v>
      </c>
      <c r="AF42" s="72"/>
      <c r="AG42" s="73">
        <f>S14</f>
        <v>0</v>
      </c>
      <c r="AH42" s="72">
        <f>AK14</f>
        <v>0</v>
      </c>
      <c r="AI42" s="72">
        <f>BC14</f>
        <v>0</v>
      </c>
      <c r="AJ42" s="72"/>
      <c r="AK42" s="73">
        <f>U14</f>
        <v>0</v>
      </c>
      <c r="AL42" s="72">
        <f>Y14</f>
        <v>0</v>
      </c>
      <c r="AM42" s="73">
        <f>BG14</f>
        <v>0</v>
      </c>
      <c r="AN42" s="72"/>
      <c r="AO42" s="72"/>
      <c r="AP42" s="72"/>
      <c r="AQ42" s="211">
        <f t="shared" si="2"/>
        <v>10.4</v>
      </c>
      <c r="AR42" s="212"/>
      <c r="AS42" s="212"/>
      <c r="AT42" s="212"/>
      <c r="AU42" s="213"/>
      <c r="AV42" s="153">
        <f>SUM(X14,Z14,AO14,AT14,AY14,BD14,BH14)*$AV$30</f>
        <v>5</v>
      </c>
      <c r="AX42" s="3"/>
      <c r="AZ42" s="76"/>
      <c r="BA42" s="84">
        <f>SUM(H14,J14,L14,N14,P14,R14,T14,V14,AB14,AD14,AF14,AH14,AJ14,AL14)*$BA$30</f>
        <v>4</v>
      </c>
      <c r="BB42" s="6"/>
      <c r="BC42" s="37"/>
      <c r="BD42" s="37"/>
      <c r="BE42" s="6"/>
      <c r="BF42" s="6"/>
      <c r="BG42" s="2"/>
      <c r="BH42" s="75">
        <f>SUM(AP14:AQ14,AU14:AV14,AZ14:BA14,BE14:BF14,BI14:BJ14)*$BH$30</f>
        <v>6</v>
      </c>
      <c r="BI42" s="37"/>
      <c r="BJ42" s="6"/>
      <c r="BL42" s="77"/>
      <c r="BM42" s="94">
        <f t="shared" si="3"/>
        <v>25.4</v>
      </c>
      <c r="BN42" s="90"/>
      <c r="BO42" s="77"/>
      <c r="BP42" s="92">
        <f t="shared" si="4"/>
        <v>25.4</v>
      </c>
      <c r="BQ42" s="97"/>
    </row>
    <row r="43" spans="1:69">
      <c r="A43" s="100" t="s">
        <v>139</v>
      </c>
      <c r="G43" s="73">
        <f>AM15</f>
        <v>0.8</v>
      </c>
      <c r="H43" s="73"/>
      <c r="I43" s="152">
        <f>G15</f>
        <v>0.8</v>
      </c>
      <c r="J43" s="73">
        <f>AA15</f>
        <v>0.8</v>
      </c>
      <c r="K43" s="73">
        <f>AN15</f>
        <v>0.8</v>
      </c>
      <c r="L43" s="73"/>
      <c r="M43" s="73">
        <f>I15</f>
        <v>0.8</v>
      </c>
      <c r="N43" s="73">
        <f>AC15</f>
        <v>0.8</v>
      </c>
      <c r="O43" s="73">
        <f>AR15</f>
        <v>0.8</v>
      </c>
      <c r="P43" s="73"/>
      <c r="Q43" s="73">
        <f>K15</f>
        <v>0.8</v>
      </c>
      <c r="R43" s="73">
        <f>AE15</f>
        <v>0.8</v>
      </c>
      <c r="S43" s="73">
        <f>AS15</f>
        <v>0</v>
      </c>
      <c r="T43" s="73"/>
      <c r="U43" s="73">
        <f>M15</f>
        <v>0.8</v>
      </c>
      <c r="V43" s="73">
        <f>AG15</f>
        <v>0</v>
      </c>
      <c r="W43" s="73">
        <f>AW15</f>
        <v>0</v>
      </c>
      <c r="X43" s="73"/>
      <c r="Y43" s="73">
        <f>O15</f>
        <v>0.8</v>
      </c>
      <c r="Z43" s="72">
        <f>W15</f>
        <v>0</v>
      </c>
      <c r="AA43" s="72">
        <f>AX15</f>
        <v>0</v>
      </c>
      <c r="AB43" s="72"/>
      <c r="AC43" s="73">
        <f>Q15</f>
        <v>0</v>
      </c>
      <c r="AD43" s="72">
        <f>AI15</f>
        <v>0</v>
      </c>
      <c r="AE43" s="72">
        <f>BB15</f>
        <v>0</v>
      </c>
      <c r="AF43" s="72"/>
      <c r="AG43" s="73">
        <f>S15</f>
        <v>0</v>
      </c>
      <c r="AH43" s="72">
        <f>AK15</f>
        <v>0</v>
      </c>
      <c r="AI43" s="72">
        <f>BC15</f>
        <v>0</v>
      </c>
      <c r="AJ43" s="72"/>
      <c r="AK43" s="73">
        <f>U15</f>
        <v>0</v>
      </c>
      <c r="AL43" s="72">
        <f>Y15</f>
        <v>0</v>
      </c>
      <c r="AM43" s="73">
        <f>BG15</f>
        <v>0</v>
      </c>
      <c r="AN43" s="72"/>
      <c r="AO43" s="72"/>
      <c r="AP43" s="72"/>
      <c r="AQ43" s="211">
        <f t="shared" si="2"/>
        <v>8.7999999999999989</v>
      </c>
      <c r="AR43" s="212"/>
      <c r="AS43" s="212"/>
      <c r="AT43" s="212"/>
      <c r="AU43" s="213"/>
      <c r="AV43" s="153">
        <f>SUM(X15,Z15,AO15,AT15,AY15,BD15,BH15)*$AV$30</f>
        <v>0</v>
      </c>
      <c r="AX43" s="3"/>
      <c r="AZ43" s="76"/>
      <c r="BA43" s="84">
        <f>SUM(H15,J15,L15,N15,P15,R15,T15,V15,AB15,AD15,AF15,AH15,AJ15,AL15)*$BA$30</f>
        <v>4</v>
      </c>
      <c r="BB43" s="6"/>
      <c r="BC43" s="37"/>
      <c r="BD43" s="37"/>
      <c r="BE43" s="6"/>
      <c r="BF43" s="6"/>
      <c r="BG43" s="2"/>
      <c r="BH43" s="75">
        <f>SUM(AP15:AQ15,AU15:AV15,AZ15:BA15,BE15:BF15,BI15:BJ15)*$BH$30</f>
        <v>0</v>
      </c>
      <c r="BI43" s="37"/>
      <c r="BJ43" s="6"/>
      <c r="BL43" s="77"/>
      <c r="BM43" s="94">
        <f>SUM(AQ43,AV43,BA43,BH43:BI43)</f>
        <v>12.799999999999999</v>
      </c>
      <c r="BN43" s="90"/>
      <c r="BO43" s="77"/>
      <c r="BP43" s="92">
        <f t="shared" si="4"/>
        <v>12.799999999999999</v>
      </c>
      <c r="BQ43" s="97"/>
    </row>
    <row r="44" spans="1:69">
      <c r="A44" s="100" t="s">
        <v>140</v>
      </c>
      <c r="G44" s="73">
        <f>AM16</f>
        <v>0</v>
      </c>
      <c r="H44" s="73"/>
      <c r="I44" s="152">
        <f>G16</f>
        <v>0</v>
      </c>
      <c r="J44" s="73">
        <f>AA16</f>
        <v>0</v>
      </c>
      <c r="K44" s="73">
        <f>AN16</f>
        <v>0</v>
      </c>
      <c r="L44" s="73"/>
      <c r="M44" s="73">
        <f>I16</f>
        <v>0</v>
      </c>
      <c r="N44" s="73">
        <f>AC16</f>
        <v>0</v>
      </c>
      <c r="O44" s="73">
        <f>AR16</f>
        <v>0</v>
      </c>
      <c r="P44" s="73"/>
      <c r="Q44" s="73">
        <f>K16</f>
        <v>0</v>
      </c>
      <c r="R44" s="73">
        <f>AE16</f>
        <v>0</v>
      </c>
      <c r="S44" s="73">
        <f>AS16</f>
        <v>0</v>
      </c>
      <c r="T44" s="73"/>
      <c r="U44" s="73">
        <f>M16</f>
        <v>0</v>
      </c>
      <c r="V44" s="73">
        <f>AG16</f>
        <v>0</v>
      </c>
      <c r="W44" s="73">
        <f>AW16</f>
        <v>0</v>
      </c>
      <c r="X44" s="73"/>
      <c r="Y44" s="73">
        <f>O16</f>
        <v>0</v>
      </c>
      <c r="Z44" s="72">
        <f>W16</f>
        <v>0</v>
      </c>
      <c r="AA44" s="72">
        <f>AX16</f>
        <v>0</v>
      </c>
      <c r="AB44" s="72"/>
      <c r="AC44" s="73">
        <f>Q16</f>
        <v>0</v>
      </c>
      <c r="AD44" s="72">
        <f>AI16</f>
        <v>0</v>
      </c>
      <c r="AE44" s="72">
        <f>BB16</f>
        <v>0</v>
      </c>
      <c r="AF44" s="72"/>
      <c r="AG44" s="73">
        <f>S16</f>
        <v>0</v>
      </c>
      <c r="AH44" s="72">
        <f>AK16</f>
        <v>0</v>
      </c>
      <c r="AI44" s="72">
        <f>BC16</f>
        <v>0</v>
      </c>
      <c r="AJ44" s="72"/>
      <c r="AK44" s="73">
        <f>U16</f>
        <v>0</v>
      </c>
      <c r="AL44" s="72">
        <f>Y16</f>
        <v>0</v>
      </c>
      <c r="AM44" s="73">
        <f>BG16</f>
        <v>0</v>
      </c>
      <c r="AN44" s="72"/>
      <c r="AO44" s="72"/>
      <c r="AP44" s="72"/>
      <c r="AQ44" s="211">
        <f t="shared" si="2"/>
        <v>0</v>
      </c>
      <c r="AR44" s="212"/>
      <c r="AS44" s="212"/>
      <c r="AT44" s="212"/>
      <c r="AU44" s="213"/>
      <c r="AV44" s="153">
        <f>SUM(X16,Z16,AO16,AT16,AY16,BD16,BH16)*$AV$30</f>
        <v>0</v>
      </c>
      <c r="AX44" s="3"/>
      <c r="AZ44" s="76"/>
      <c r="BA44" s="84">
        <f>SUM(H16,J16,L16,N16,P16,R16,T16,V16,AB16,AD16,AF16,AH16,AJ16,AL16)*$BA$30</f>
        <v>0</v>
      </c>
      <c r="BB44" s="6"/>
      <c r="BC44" s="37"/>
      <c r="BD44" s="37"/>
      <c r="BE44" s="6"/>
      <c r="BF44" s="6"/>
      <c r="BG44" s="2"/>
      <c r="BH44" s="75">
        <f>SUM(AP16:AQ16,AU16:AV16,AZ16:BA16,BE16:BF16,BI16:BJ16)*$BH$30</f>
        <v>0</v>
      </c>
      <c r="BI44" s="37"/>
      <c r="BJ44" s="6"/>
      <c r="BL44" s="77"/>
      <c r="BM44" s="94">
        <f t="shared" si="3"/>
        <v>0</v>
      </c>
      <c r="BN44" s="90"/>
      <c r="BO44" s="77"/>
      <c r="BP44" s="92">
        <f t="shared" si="4"/>
        <v>0</v>
      </c>
      <c r="BQ44" s="97"/>
    </row>
    <row r="45" spans="1:69">
      <c r="A45" s="100" t="s">
        <v>141</v>
      </c>
      <c r="G45" s="73">
        <f>AM17</f>
        <v>0.8</v>
      </c>
      <c r="H45" s="73"/>
      <c r="I45" s="152">
        <f>G17</f>
        <v>0.8</v>
      </c>
      <c r="J45" s="73">
        <f>AA17</f>
        <v>0.8</v>
      </c>
      <c r="K45" s="73">
        <f>AN17</f>
        <v>0.8</v>
      </c>
      <c r="L45" s="73"/>
      <c r="M45" s="73">
        <f>I17</f>
        <v>0.8</v>
      </c>
      <c r="N45" s="73">
        <f>AC17</f>
        <v>0.8</v>
      </c>
      <c r="O45" s="73">
        <f>AR17</f>
        <v>0.8</v>
      </c>
      <c r="P45" s="73"/>
      <c r="Q45" s="73">
        <f>K17</f>
        <v>0.8</v>
      </c>
      <c r="R45" s="73">
        <f>AE17</f>
        <v>0.8</v>
      </c>
      <c r="S45" s="73">
        <f>AS17</f>
        <v>0.8</v>
      </c>
      <c r="T45" s="73"/>
      <c r="U45" s="73">
        <f>M17</f>
        <v>0.8</v>
      </c>
      <c r="V45" s="73">
        <f>AG17</f>
        <v>0.8</v>
      </c>
      <c r="W45" s="73">
        <f>AW17</f>
        <v>0</v>
      </c>
      <c r="X45" s="73"/>
      <c r="Y45" s="73">
        <f>O17</f>
        <v>0.8</v>
      </c>
      <c r="Z45" s="72">
        <f>W17</f>
        <v>0</v>
      </c>
      <c r="AA45" s="72">
        <f>AX17</f>
        <v>0</v>
      </c>
      <c r="AB45" s="72"/>
      <c r="AC45" s="73">
        <f>Q17</f>
        <v>0</v>
      </c>
      <c r="AD45" s="72">
        <f>AI17</f>
        <v>0</v>
      </c>
      <c r="AE45" s="72">
        <f>BB17</f>
        <v>0</v>
      </c>
      <c r="AF45" s="72"/>
      <c r="AG45" s="73">
        <f>S17</f>
        <v>0</v>
      </c>
      <c r="AH45" s="72">
        <f>AK17</f>
        <v>0</v>
      </c>
      <c r="AI45" s="72">
        <f>BC17</f>
        <v>0</v>
      </c>
      <c r="AJ45" s="72"/>
      <c r="AK45" s="73">
        <f>U17</f>
        <v>0</v>
      </c>
      <c r="AL45" s="72">
        <f>Y17</f>
        <v>0</v>
      </c>
      <c r="AM45" s="73">
        <f>BG17</f>
        <v>0</v>
      </c>
      <c r="AN45" s="72"/>
      <c r="AO45" s="72"/>
      <c r="AP45" s="72"/>
      <c r="AQ45" s="211">
        <f t="shared" si="2"/>
        <v>10.4</v>
      </c>
      <c r="AR45" s="212"/>
      <c r="AS45" s="212"/>
      <c r="AT45" s="212"/>
      <c r="AU45" s="213"/>
      <c r="AV45" s="153">
        <f>SUM(X17,Z17,AO17,AT17,AY17,BD17,BH17)*$AV$30</f>
        <v>5</v>
      </c>
      <c r="AX45" s="3"/>
      <c r="AZ45" s="76"/>
      <c r="BA45" s="84">
        <f>SUM(H17,J17,L17,N17,P17,R17,T17,V17,AB17,AD17,AF17,AH17,AJ17,AL17)*$BA$30</f>
        <v>4</v>
      </c>
      <c r="BB45" s="6"/>
      <c r="BC45" s="37"/>
      <c r="BD45" s="37"/>
      <c r="BE45" s="6"/>
      <c r="BF45" s="6"/>
      <c r="BG45" s="2"/>
      <c r="BH45" s="75">
        <f>SUM(AP17:AQ17,AU17:AV17,AZ17:BA17,BE17:BF17,BI17:BJ17)*$BH$30</f>
        <v>5</v>
      </c>
      <c r="BI45" s="37"/>
      <c r="BJ45" s="6"/>
      <c r="BL45" s="77"/>
      <c r="BM45" s="94">
        <f t="shared" si="3"/>
        <v>24.4</v>
      </c>
      <c r="BN45" s="90"/>
      <c r="BO45" s="77"/>
      <c r="BP45" s="92">
        <f t="shared" si="4"/>
        <v>24.4</v>
      </c>
    </row>
    <row r="46" spans="1:69">
      <c r="A46" s="100" t="s">
        <v>142</v>
      </c>
      <c r="G46" s="73">
        <f>AM18</f>
        <v>0</v>
      </c>
      <c r="H46" s="73"/>
      <c r="I46" s="152">
        <f>G18</f>
        <v>0</v>
      </c>
      <c r="J46" s="73">
        <f>AA18</f>
        <v>0</v>
      </c>
      <c r="K46" s="73">
        <f>AN18</f>
        <v>0</v>
      </c>
      <c r="L46" s="73"/>
      <c r="M46" s="73">
        <f>I18</f>
        <v>0.8</v>
      </c>
      <c r="N46" s="73">
        <f>AC18</f>
        <v>0.8</v>
      </c>
      <c r="O46" s="73">
        <f>AR18</f>
        <v>0</v>
      </c>
      <c r="P46" s="73"/>
      <c r="Q46" s="73">
        <f>K18</f>
        <v>0.8</v>
      </c>
      <c r="R46" s="73">
        <f>AE18</f>
        <v>0.8</v>
      </c>
      <c r="S46" s="73">
        <f>AS18</f>
        <v>0.8</v>
      </c>
      <c r="T46" s="73"/>
      <c r="U46" s="73">
        <f>M18</f>
        <v>0.8</v>
      </c>
      <c r="V46" s="73">
        <f>AG18</f>
        <v>0</v>
      </c>
      <c r="W46" s="73">
        <f>AW18</f>
        <v>0</v>
      </c>
      <c r="X46" s="73"/>
      <c r="Y46" s="73">
        <f>O18</f>
        <v>0</v>
      </c>
      <c r="Z46" s="72">
        <f>W18</f>
        <v>0</v>
      </c>
      <c r="AA46" s="72">
        <f>AX18</f>
        <v>0</v>
      </c>
      <c r="AB46" s="72"/>
      <c r="AC46" s="73">
        <f>Q18</f>
        <v>0</v>
      </c>
      <c r="AD46" s="72">
        <f>AI18</f>
        <v>0</v>
      </c>
      <c r="AE46" s="72">
        <f>BB18</f>
        <v>0</v>
      </c>
      <c r="AF46" s="72"/>
      <c r="AG46" s="73">
        <f>S18</f>
        <v>0</v>
      </c>
      <c r="AH46" s="72">
        <f>AK18</f>
        <v>0</v>
      </c>
      <c r="AI46" s="72">
        <f>BC18</f>
        <v>0</v>
      </c>
      <c r="AJ46" s="72"/>
      <c r="AK46" s="73">
        <f>U18</f>
        <v>0</v>
      </c>
      <c r="AL46" s="72">
        <f>Y18</f>
        <v>0</v>
      </c>
      <c r="AM46" s="73">
        <f>BG18</f>
        <v>0</v>
      </c>
      <c r="AN46" s="72"/>
      <c r="AO46" s="72"/>
      <c r="AP46" s="72"/>
      <c r="AQ46" s="211">
        <f t="shared" si="2"/>
        <v>4.8</v>
      </c>
      <c r="AR46" s="212"/>
      <c r="AS46" s="212"/>
      <c r="AT46" s="212"/>
      <c r="AU46" s="213"/>
      <c r="AV46" s="153">
        <f>SUM(X18,Z18,AO18,AT18,AY18,BD18,BH18)*$AV$30</f>
        <v>0</v>
      </c>
      <c r="AX46" s="3"/>
      <c r="AZ46" s="76"/>
      <c r="BA46" s="84">
        <f>SUM(H18,J18,L18,N18,P18,R18,T18,V18,AB18,AD18,AF18,AH18,AJ18,AL18)*$BA$30</f>
        <v>2</v>
      </c>
      <c r="BB46" s="6"/>
      <c r="BC46" s="37"/>
      <c r="BD46" s="37"/>
      <c r="BE46" s="6"/>
      <c r="BF46" s="6"/>
      <c r="BG46" s="2"/>
      <c r="BH46" s="75">
        <f>SUM(AP18:AQ18,AU18:AV18,AZ18:BA18,BE18:BF18,BI18:BJ18)*$BH$30</f>
        <v>0</v>
      </c>
      <c r="BI46" s="37"/>
      <c r="BJ46" s="6"/>
      <c r="BL46" s="77"/>
      <c r="BM46" s="94">
        <f t="shared" si="3"/>
        <v>6.8</v>
      </c>
      <c r="BN46" s="90"/>
      <c r="BO46" s="77"/>
      <c r="BP46" s="92">
        <f t="shared" si="4"/>
        <v>6.8</v>
      </c>
      <c r="BQ46" s="97"/>
    </row>
    <row r="47" spans="1:69">
      <c r="A47" s="100" t="s">
        <v>143</v>
      </c>
      <c r="G47" s="73">
        <f>AM19</f>
        <v>0.8</v>
      </c>
      <c r="H47" s="73"/>
      <c r="I47" s="152">
        <f>G19</f>
        <v>0.8</v>
      </c>
      <c r="J47" s="73">
        <f>AA19</f>
        <v>0.8</v>
      </c>
      <c r="K47" s="73">
        <f>AN19</f>
        <v>0.8</v>
      </c>
      <c r="L47" s="73"/>
      <c r="M47" s="73">
        <f>I19</f>
        <v>0.8</v>
      </c>
      <c r="N47" s="73">
        <f>AC19</f>
        <v>0.8</v>
      </c>
      <c r="O47" s="73">
        <f>AR19</f>
        <v>0.8</v>
      </c>
      <c r="P47" s="73"/>
      <c r="Q47" s="73">
        <f>K19</f>
        <v>0.8</v>
      </c>
      <c r="R47" s="73">
        <f>AE19</f>
        <v>0.8</v>
      </c>
      <c r="S47" s="73">
        <f>AS19</f>
        <v>0.8</v>
      </c>
      <c r="T47" s="73"/>
      <c r="U47" s="73">
        <f>M19</f>
        <v>0.8</v>
      </c>
      <c r="V47" s="73">
        <f>AG19</f>
        <v>0.8</v>
      </c>
      <c r="W47" s="73">
        <f>AW19</f>
        <v>0</v>
      </c>
      <c r="X47" s="73"/>
      <c r="Y47" s="73">
        <f>O19</f>
        <v>0.8</v>
      </c>
      <c r="Z47" s="72">
        <f>W19</f>
        <v>0</v>
      </c>
      <c r="AA47" s="72">
        <f>AX19</f>
        <v>0</v>
      </c>
      <c r="AB47" s="72"/>
      <c r="AC47" s="73">
        <f>Q19</f>
        <v>0</v>
      </c>
      <c r="AD47" s="72">
        <f>AI19</f>
        <v>0</v>
      </c>
      <c r="AE47" s="72">
        <f>BB19</f>
        <v>0</v>
      </c>
      <c r="AF47" s="72"/>
      <c r="AG47" s="73">
        <f>S19</f>
        <v>0</v>
      </c>
      <c r="AH47" s="72">
        <f>AK19</f>
        <v>0</v>
      </c>
      <c r="AI47" s="72">
        <f>BC19</f>
        <v>0</v>
      </c>
      <c r="AJ47" s="72"/>
      <c r="AK47" s="73">
        <f>U19</f>
        <v>0</v>
      </c>
      <c r="AL47" s="72">
        <f>Y19</f>
        <v>0</v>
      </c>
      <c r="AM47" s="73">
        <f>BG19</f>
        <v>0</v>
      </c>
      <c r="AN47" s="72"/>
      <c r="AO47" s="72"/>
      <c r="AP47" s="72"/>
      <c r="AQ47" s="211"/>
      <c r="AR47" s="212"/>
      <c r="AS47" s="212"/>
      <c r="AT47" s="212"/>
      <c r="AU47" s="213"/>
      <c r="AV47" s="153"/>
      <c r="AX47" s="3"/>
      <c r="AZ47" s="76"/>
      <c r="BA47" s="84"/>
      <c r="BB47" s="6"/>
      <c r="BC47" s="37"/>
      <c r="BD47" s="37"/>
      <c r="BE47" s="6"/>
      <c r="BF47" s="6"/>
      <c r="BG47" s="2"/>
      <c r="BH47" s="75"/>
      <c r="BI47" s="37"/>
      <c r="BJ47" s="6"/>
      <c r="BL47" s="77"/>
      <c r="BM47" s="94"/>
      <c r="BN47" s="90"/>
      <c r="BO47" s="77"/>
      <c r="BP47" s="92"/>
    </row>
    <row r="48" spans="1:69">
      <c r="A48" s="100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2"/>
      <c r="AA48" s="72"/>
      <c r="AB48" s="72"/>
      <c r="AC48" s="73"/>
      <c r="AD48" s="72"/>
      <c r="AE48" s="72"/>
      <c r="AF48" s="72"/>
      <c r="AG48" s="73"/>
      <c r="AH48" s="72"/>
      <c r="AI48" s="72"/>
      <c r="AJ48" s="72"/>
      <c r="AK48" s="73"/>
      <c r="AL48" s="72"/>
      <c r="AM48" s="73"/>
      <c r="AN48" s="72"/>
      <c r="AO48" s="72"/>
      <c r="AP48" s="72"/>
      <c r="AQ48" s="211"/>
      <c r="AR48" s="212"/>
      <c r="AS48" s="212"/>
      <c r="AT48" s="212"/>
      <c r="AU48" s="213"/>
      <c r="AV48" s="153"/>
      <c r="AX48" s="3"/>
      <c r="AZ48" s="76"/>
      <c r="BA48" s="84"/>
      <c r="BB48" s="6"/>
      <c r="BC48" s="37"/>
      <c r="BD48" s="37"/>
      <c r="BE48" s="6"/>
      <c r="BF48" s="6"/>
      <c r="BG48" s="2"/>
      <c r="BH48" s="75"/>
      <c r="BI48" s="37"/>
      <c r="BJ48" s="6"/>
      <c r="BL48" s="77"/>
      <c r="BM48" s="94"/>
      <c r="BN48" s="90"/>
      <c r="BO48" s="77"/>
      <c r="BP48" s="92"/>
      <c r="BQ48" s="97"/>
    </row>
    <row r="49" spans="1:69">
      <c r="A49" s="101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2"/>
      <c r="AA49" s="72"/>
      <c r="AB49" s="72"/>
      <c r="AC49" s="73"/>
      <c r="AD49" s="72"/>
      <c r="AE49" s="72"/>
      <c r="AF49" s="72"/>
      <c r="AG49" s="73"/>
      <c r="AH49" s="72"/>
      <c r="AI49" s="72"/>
      <c r="AJ49" s="72"/>
      <c r="AK49" s="73"/>
      <c r="AL49" s="72"/>
      <c r="AM49" s="73"/>
      <c r="AN49" s="72"/>
      <c r="AO49" s="72"/>
      <c r="AP49" s="72"/>
      <c r="AQ49" s="211"/>
      <c r="AR49" s="212"/>
      <c r="AS49" s="212"/>
      <c r="AT49" s="212"/>
      <c r="AU49" s="213"/>
      <c r="AV49" s="153"/>
      <c r="AX49" s="3"/>
      <c r="AZ49" s="76"/>
      <c r="BA49" s="84"/>
      <c r="BB49" s="6"/>
      <c r="BC49" s="37"/>
      <c r="BD49" s="37"/>
      <c r="BE49" s="6"/>
      <c r="BF49" s="6"/>
      <c r="BG49" s="2"/>
      <c r="BH49" s="75"/>
      <c r="BI49" s="37"/>
      <c r="BJ49" s="6"/>
      <c r="BL49" s="77"/>
      <c r="BM49" s="94"/>
      <c r="BN49" s="90"/>
      <c r="BO49" s="77"/>
      <c r="BP49" s="92"/>
    </row>
    <row r="50" spans="1:69">
      <c r="A50" s="100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2"/>
      <c r="AA50" s="72"/>
      <c r="AB50" s="72"/>
      <c r="AC50" s="73"/>
      <c r="AD50" s="72"/>
      <c r="AE50" s="72"/>
      <c r="AF50" s="72"/>
      <c r="AG50" s="73"/>
      <c r="AH50" s="72"/>
      <c r="AI50" s="72"/>
      <c r="AJ50" s="72"/>
      <c r="AK50" s="73"/>
      <c r="AL50" s="72"/>
      <c r="AM50" s="73"/>
      <c r="AN50" s="72"/>
      <c r="AO50" s="72"/>
      <c r="AP50" s="72"/>
      <c r="AQ50" s="211"/>
      <c r="AR50" s="212"/>
      <c r="AS50" s="212"/>
      <c r="AT50" s="212"/>
      <c r="AU50" s="213"/>
      <c r="AV50" s="153"/>
      <c r="AX50" s="3"/>
      <c r="AZ50" s="76"/>
      <c r="BA50" s="84"/>
      <c r="BB50" s="6"/>
      <c r="BC50" s="37"/>
      <c r="BD50" s="37"/>
      <c r="BE50" s="6"/>
      <c r="BF50" s="6"/>
      <c r="BG50" s="2"/>
      <c r="BH50" s="75"/>
      <c r="BI50" s="37"/>
      <c r="BJ50" s="6"/>
      <c r="BL50" s="77"/>
      <c r="BM50" s="94"/>
      <c r="BN50" s="90"/>
      <c r="BO50" s="77"/>
      <c r="BP50" s="92"/>
      <c r="BQ50" s="97"/>
    </row>
    <row r="51" spans="1:69">
      <c r="A51" s="121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2"/>
      <c r="AA51" s="72"/>
      <c r="AB51" s="72"/>
      <c r="AC51" s="73"/>
      <c r="AD51" s="72"/>
      <c r="AE51" s="72"/>
      <c r="AF51" s="72"/>
      <c r="AG51" s="73"/>
      <c r="AH51" s="72"/>
      <c r="AI51" s="72"/>
      <c r="AJ51" s="72"/>
      <c r="AK51" s="73"/>
      <c r="AL51" s="72"/>
      <c r="AM51" s="73"/>
      <c r="AN51" s="72"/>
      <c r="AO51" s="72"/>
      <c r="AP51" s="72"/>
      <c r="AQ51" s="211"/>
      <c r="AR51" s="212"/>
      <c r="AS51" s="212"/>
      <c r="AT51" s="212"/>
      <c r="AU51" s="213"/>
      <c r="AV51" s="153"/>
      <c r="AX51" s="3"/>
      <c r="AZ51" s="76"/>
      <c r="BA51" s="84"/>
      <c r="BB51" s="6"/>
      <c r="BC51" s="37"/>
      <c r="BD51" s="37"/>
      <c r="BE51" s="6"/>
      <c r="BF51" s="6"/>
      <c r="BG51" s="2"/>
      <c r="BH51" s="75"/>
      <c r="BI51" s="37"/>
      <c r="BJ51" s="6"/>
      <c r="BL51" s="77"/>
      <c r="BM51" s="94"/>
      <c r="BN51" s="90"/>
      <c r="BO51" s="77"/>
      <c r="BP51" s="92"/>
      <c r="BQ51" s="97"/>
    </row>
    <row r="52" spans="1:69">
      <c r="A52" s="52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2"/>
      <c r="AA52" s="72"/>
      <c r="AB52" s="72"/>
      <c r="AC52" s="73"/>
      <c r="AD52" s="72"/>
      <c r="AE52" s="72"/>
      <c r="AF52" s="72"/>
      <c r="AG52" s="73"/>
      <c r="AH52" s="72"/>
      <c r="AI52" s="72"/>
      <c r="AJ52" s="72"/>
      <c r="AK52" s="73"/>
      <c r="AL52" s="72"/>
      <c r="AM52" s="73"/>
      <c r="AN52" s="72"/>
      <c r="AO52" s="72"/>
      <c r="AP52" s="72"/>
      <c r="AQ52" s="211"/>
      <c r="AR52" s="212"/>
      <c r="AS52" s="212"/>
      <c r="AT52" s="212"/>
      <c r="AU52" s="213"/>
      <c r="AV52" s="153"/>
      <c r="AX52" s="3"/>
      <c r="AZ52" s="76"/>
      <c r="BA52" s="84"/>
      <c r="BB52" s="6"/>
      <c r="BC52" s="37"/>
      <c r="BD52" s="37"/>
      <c r="BE52" s="6"/>
      <c r="BF52" s="6"/>
      <c r="BG52" s="2"/>
      <c r="BH52" s="75"/>
      <c r="BI52" s="37"/>
      <c r="BJ52" s="6"/>
      <c r="BL52" s="77"/>
      <c r="BM52" s="94"/>
      <c r="BN52" s="90"/>
      <c r="BO52" s="77"/>
      <c r="BP52" s="92"/>
      <c r="BQ52" s="97"/>
    </row>
    <row r="53" spans="1:69">
      <c r="A53" s="52"/>
      <c r="B53" s="155"/>
      <c r="C53" s="155"/>
      <c r="D53" s="155"/>
      <c r="E53" s="155"/>
      <c r="F53" s="155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2"/>
      <c r="AA53" s="72"/>
      <c r="AB53" s="72"/>
      <c r="AC53" s="73"/>
      <c r="AD53" s="72"/>
      <c r="AE53" s="72"/>
      <c r="AF53" s="72"/>
      <c r="AG53" s="73"/>
      <c r="AH53" s="72"/>
      <c r="AI53" s="72"/>
      <c r="AJ53" s="72"/>
      <c r="AK53" s="73"/>
      <c r="AL53" s="72"/>
      <c r="AM53" s="73"/>
      <c r="AN53" s="72"/>
      <c r="AO53" s="72"/>
      <c r="AP53" s="72"/>
      <c r="AQ53" s="214"/>
      <c r="AR53" s="215"/>
      <c r="AS53" s="215"/>
      <c r="AT53" s="215"/>
      <c r="AU53" s="216"/>
      <c r="AV53" s="156"/>
      <c r="AW53" s="154"/>
      <c r="AX53" s="154"/>
      <c r="AY53" s="85"/>
      <c r="AZ53" s="86"/>
      <c r="BA53" s="87"/>
      <c r="BB53" s="85"/>
      <c r="BC53" s="1"/>
      <c r="BD53" s="1"/>
      <c r="BE53" s="85"/>
      <c r="BF53" s="85"/>
      <c r="BG53" s="16"/>
      <c r="BH53" s="88"/>
      <c r="BI53" s="1"/>
      <c r="BJ53" s="85"/>
      <c r="BK53" s="10"/>
      <c r="BL53" s="79"/>
      <c r="BM53" s="95"/>
      <c r="BN53" s="91"/>
      <c r="BO53" s="79"/>
      <c r="BP53" s="92"/>
      <c r="BQ53" s="97"/>
    </row>
    <row r="54" spans="1:69">
      <c r="G54" s="3"/>
      <c r="H54" s="3"/>
      <c r="J54" s="3"/>
      <c r="U54" s="3"/>
      <c r="AX54" s="37"/>
      <c r="BH54" s="6"/>
    </row>
    <row r="55" spans="1:69">
      <c r="G55" s="3"/>
      <c r="H55" s="3"/>
      <c r="J55" s="3"/>
      <c r="U55" s="3"/>
      <c r="AX55" s="37"/>
      <c r="BH55" s="6"/>
    </row>
    <row r="56" spans="1:69">
      <c r="G56" s="3"/>
      <c r="H56" s="3"/>
      <c r="J56" s="3"/>
      <c r="U56" s="3"/>
      <c r="AX56" s="37"/>
      <c r="BH56" s="6"/>
    </row>
    <row r="57" spans="1:69">
      <c r="G57" s="3"/>
      <c r="H57" s="3"/>
      <c r="J57" s="3"/>
      <c r="U57" s="3"/>
      <c r="AX57" s="37"/>
      <c r="BH57" s="6"/>
    </row>
    <row r="58" spans="1:69">
      <c r="G58" s="3"/>
      <c r="H58" s="3"/>
      <c r="J58" s="3"/>
      <c r="U58" s="3"/>
      <c r="AX58" s="37"/>
      <c r="BH58" s="6"/>
    </row>
    <row r="59" spans="1:69">
      <c r="G59" s="3"/>
      <c r="H59" s="3"/>
      <c r="J59" s="3"/>
      <c r="U59" s="3"/>
      <c r="AX59" s="37"/>
      <c r="BH59" s="6"/>
    </row>
    <row r="60" spans="1:69">
      <c r="G60" s="3"/>
      <c r="H60" s="3"/>
      <c r="J60" s="3"/>
      <c r="U60" s="3"/>
      <c r="AX60" s="37"/>
      <c r="BH60" s="6"/>
    </row>
    <row r="61" spans="1:69">
      <c r="G61" s="3"/>
      <c r="H61" s="3"/>
      <c r="J61" s="3"/>
      <c r="U61" s="3"/>
      <c r="AX61" s="37"/>
      <c r="BH61" s="6"/>
    </row>
    <row r="62" spans="1:69">
      <c r="G62" s="3"/>
      <c r="H62" s="3"/>
      <c r="J62" s="3"/>
      <c r="U62" s="3"/>
      <c r="AX62" s="37"/>
      <c r="BH62" s="6"/>
    </row>
    <row r="63" spans="1:69">
      <c r="G63" s="3"/>
      <c r="H63" s="3"/>
      <c r="J63" s="3"/>
      <c r="U63" s="3"/>
      <c r="AX63" s="37"/>
      <c r="BH63" s="6"/>
    </row>
    <row r="64" spans="1:69">
      <c r="G64" s="3"/>
      <c r="H64" s="3"/>
      <c r="J64" s="3"/>
      <c r="U64" s="3"/>
      <c r="AX64" s="37"/>
      <c r="BH64" s="6"/>
    </row>
    <row r="65" spans="7:60">
      <c r="G65" s="3"/>
      <c r="H65" s="3"/>
      <c r="J65" s="3"/>
      <c r="U65" s="3"/>
      <c r="AX65" s="37"/>
      <c r="BH65" s="6"/>
    </row>
    <row r="66" spans="7:60">
      <c r="G66" s="3"/>
      <c r="H66" s="3"/>
      <c r="J66" s="3"/>
      <c r="U66" s="3"/>
      <c r="AX66" s="37"/>
      <c r="BH66" s="6"/>
    </row>
    <row r="67" spans="7:60">
      <c r="G67" s="3"/>
      <c r="H67" s="3"/>
      <c r="J67" s="3"/>
      <c r="U67" s="3"/>
      <c r="AX67" s="37"/>
      <c r="BH67" s="6"/>
    </row>
    <row r="68" spans="7:60">
      <c r="G68" s="3"/>
      <c r="H68" s="3"/>
      <c r="J68" s="3"/>
      <c r="U68" s="3"/>
      <c r="AX68" s="37"/>
      <c r="BH68" s="6"/>
    </row>
    <row r="69" spans="7:60">
      <c r="G69" s="3"/>
      <c r="H69" s="3"/>
      <c r="J69" s="3"/>
      <c r="U69" s="3"/>
      <c r="AX69" s="37"/>
      <c r="BH69" s="6"/>
    </row>
    <row r="70" spans="7:60">
      <c r="G70" s="3"/>
      <c r="H70" s="3"/>
      <c r="J70" s="3"/>
      <c r="U70" s="3"/>
      <c r="AX70" s="37"/>
      <c r="BH70" s="6"/>
    </row>
    <row r="71" spans="7:60">
      <c r="G71" s="3"/>
      <c r="H71" s="3"/>
      <c r="J71" s="3"/>
      <c r="U71" s="3"/>
      <c r="AX71" s="37"/>
      <c r="BH71" s="6"/>
    </row>
    <row r="72" spans="7:60">
      <c r="G72" s="3"/>
      <c r="H72" s="3"/>
      <c r="J72" s="3"/>
      <c r="U72" s="3"/>
      <c r="AX72" s="37"/>
      <c r="BH72" s="6"/>
    </row>
    <row r="73" spans="7:60">
      <c r="G73" s="3"/>
      <c r="H73" s="3"/>
      <c r="J73" s="3"/>
      <c r="U73" s="3"/>
      <c r="AX73" s="37"/>
      <c r="BH73" s="6"/>
    </row>
    <row r="74" spans="7:60">
      <c r="G74" s="3"/>
      <c r="H74" s="3"/>
      <c r="J74" s="3"/>
      <c r="U74" s="3"/>
      <c r="AX74" s="37"/>
      <c r="BH74" s="6"/>
    </row>
    <row r="75" spans="7:60">
      <c r="G75" s="3"/>
      <c r="H75" s="3"/>
      <c r="J75" s="3"/>
      <c r="U75" s="3"/>
      <c r="AX75" s="37"/>
      <c r="BH75" s="6"/>
    </row>
    <row r="76" spans="7:60">
      <c r="G76" s="3"/>
      <c r="H76" s="3"/>
      <c r="J76" s="3"/>
      <c r="U76" s="3"/>
      <c r="AX76" s="37"/>
      <c r="BH76" s="6"/>
    </row>
    <row r="77" spans="7:60">
      <c r="G77" s="3"/>
      <c r="H77" s="3"/>
      <c r="J77" s="3"/>
      <c r="U77" s="3"/>
      <c r="AX77" s="37"/>
      <c r="BH77" s="6"/>
    </row>
    <row r="78" spans="7:60">
      <c r="G78" s="3"/>
      <c r="H78" s="3"/>
      <c r="J78" s="3"/>
      <c r="U78" s="3"/>
      <c r="AX78" s="37"/>
      <c r="BH78" s="6"/>
    </row>
    <row r="79" spans="7:60">
      <c r="G79" s="3"/>
      <c r="H79" s="3"/>
      <c r="J79" s="3"/>
      <c r="U79" s="3"/>
      <c r="AX79" s="37"/>
      <c r="BH79" s="6"/>
    </row>
    <row r="80" spans="7:60">
      <c r="G80" s="3"/>
      <c r="H80" s="3"/>
      <c r="J80" s="3"/>
      <c r="U80" s="3"/>
      <c r="AX80" s="37"/>
      <c r="BH80" s="6"/>
    </row>
    <row r="81" spans="7:60">
      <c r="G81" s="3"/>
      <c r="H81" s="3"/>
      <c r="J81" s="3"/>
      <c r="U81" s="3"/>
      <c r="AX81" s="37"/>
      <c r="BH81" s="6"/>
    </row>
    <row r="82" spans="7:60">
      <c r="G82" s="3"/>
      <c r="H82" s="3"/>
      <c r="J82" s="3"/>
      <c r="U82" s="3"/>
      <c r="AX82" s="37"/>
    </row>
    <row r="83" spans="7:60">
      <c r="G83" s="3"/>
      <c r="H83" s="3"/>
      <c r="J83" s="3"/>
      <c r="U83" s="3"/>
      <c r="AX83" s="37"/>
    </row>
    <row r="84" spans="7:60">
      <c r="G84" s="3"/>
      <c r="H84" s="3"/>
      <c r="J84" s="3"/>
      <c r="U84" s="3"/>
      <c r="AX84" s="37"/>
    </row>
    <row r="85" spans="7:60">
      <c r="G85" s="3"/>
      <c r="H85" s="3"/>
      <c r="J85" s="3"/>
      <c r="U85" s="3"/>
      <c r="AX85" s="37"/>
    </row>
    <row r="86" spans="7:60">
      <c r="AX86" s="37"/>
    </row>
    <row r="87" spans="7:60">
      <c r="AX87" s="37"/>
    </row>
    <row r="88" spans="7:60">
      <c r="AX88" s="37"/>
    </row>
    <row r="89" spans="7:60">
      <c r="AX89" s="37"/>
    </row>
    <row r="90" spans="7:60">
      <c r="AX90" s="37"/>
    </row>
    <row r="91" spans="7:60">
      <c r="AX91" s="37"/>
    </row>
    <row r="92" spans="7:60">
      <c r="AX92" s="37"/>
    </row>
    <row r="93" spans="7:60">
      <c r="AX93" s="37"/>
    </row>
    <row r="94" spans="7:60">
      <c r="AX94" s="37"/>
    </row>
  </sheetData>
  <mergeCells count="102">
    <mergeCell ref="BK3:BL3"/>
    <mergeCell ref="W32:X32"/>
    <mergeCell ref="AQ51:AU51"/>
    <mergeCell ref="AQ52:AU52"/>
    <mergeCell ref="AQ35:AU35"/>
    <mergeCell ref="AQ36:AU36"/>
    <mergeCell ref="AQ31:AU32"/>
    <mergeCell ref="AC31:AD31"/>
    <mergeCell ref="AE31:AF31"/>
    <mergeCell ref="AG31:AH31"/>
    <mergeCell ref="AI31:AJ31"/>
    <mergeCell ref="AG32:AH32"/>
    <mergeCell ref="AI32:AJ32"/>
    <mergeCell ref="W3:X3"/>
    <mergeCell ref="Y31:Z31"/>
    <mergeCell ref="G29:AP30"/>
    <mergeCell ref="Y3:Z3"/>
    <mergeCell ref="S31:T31"/>
    <mergeCell ref="U31:V31"/>
    <mergeCell ref="AA31:AB31"/>
    <mergeCell ref="G32:H32"/>
    <mergeCell ref="I32:J32"/>
    <mergeCell ref="K32:L32"/>
    <mergeCell ref="M32:N32"/>
    <mergeCell ref="AQ53:AU53"/>
    <mergeCell ref="BN33:BO33"/>
    <mergeCell ref="AQ47:AU47"/>
    <mergeCell ref="AQ48:AU48"/>
    <mergeCell ref="AQ49:AU49"/>
    <mergeCell ref="AQ50:AU50"/>
    <mergeCell ref="AO33:AP33"/>
    <mergeCell ref="AQ33:AT33"/>
    <mergeCell ref="AV33:AY33"/>
    <mergeCell ref="BA33:BF33"/>
    <mergeCell ref="BH33:BK33"/>
    <mergeCell ref="AQ38:AU38"/>
    <mergeCell ref="AQ39:AU39"/>
    <mergeCell ref="AQ40:AU40"/>
    <mergeCell ref="AQ45:AU45"/>
    <mergeCell ref="AQ46:AU46"/>
    <mergeCell ref="AQ41:AU41"/>
    <mergeCell ref="AQ42:AU42"/>
    <mergeCell ref="AQ43:AU43"/>
    <mergeCell ref="AQ44:AU44"/>
    <mergeCell ref="AQ37:AU37"/>
    <mergeCell ref="AQ34:AU34"/>
    <mergeCell ref="AA1:AL2"/>
    <mergeCell ref="AM1:BJ2"/>
    <mergeCell ref="V28:AL28"/>
    <mergeCell ref="AM28:BD28"/>
    <mergeCell ref="BE28:BR28"/>
    <mergeCell ref="AV31:AZ32"/>
    <mergeCell ref="BA30:BC30"/>
    <mergeCell ref="AK32:AL32"/>
    <mergeCell ref="AM32:AN32"/>
    <mergeCell ref="AO32:AP32"/>
    <mergeCell ref="BA31:BG32"/>
    <mergeCell ref="BH31:BL32"/>
    <mergeCell ref="BM31:BP32"/>
    <mergeCell ref="Y32:Z32"/>
    <mergeCell ref="AA32:AB32"/>
    <mergeCell ref="AC32:AD32"/>
    <mergeCell ref="AE32:AF32"/>
    <mergeCell ref="AK31:AL31"/>
    <mergeCell ref="AM31:AN31"/>
    <mergeCell ref="AO31:AP31"/>
    <mergeCell ref="W31:X31"/>
    <mergeCell ref="W1:Z2"/>
    <mergeCell ref="BG3:BJ3"/>
    <mergeCell ref="BM3:BN3"/>
    <mergeCell ref="O32:P32"/>
    <mergeCell ref="Q32:R32"/>
    <mergeCell ref="S32:T32"/>
    <mergeCell ref="U32:V32"/>
    <mergeCell ref="B1:F1"/>
    <mergeCell ref="B3:F3"/>
    <mergeCell ref="G3:H3"/>
    <mergeCell ref="I3:J3"/>
    <mergeCell ref="K3:L3"/>
    <mergeCell ref="M3:N3"/>
    <mergeCell ref="O3:P3"/>
    <mergeCell ref="G1:V2"/>
    <mergeCell ref="Q3:R3"/>
    <mergeCell ref="U3:V3"/>
    <mergeCell ref="G31:H31"/>
    <mergeCell ref="I31:J31"/>
    <mergeCell ref="K31:L31"/>
    <mergeCell ref="M31:N31"/>
    <mergeCell ref="O31:P31"/>
    <mergeCell ref="Q31:R31"/>
    <mergeCell ref="B4:F4"/>
    <mergeCell ref="S3:T3"/>
    <mergeCell ref="BB3:BF3"/>
    <mergeCell ref="AG3:AH3"/>
    <mergeCell ref="AI3:AJ3"/>
    <mergeCell ref="AK3:AL3"/>
    <mergeCell ref="AE3:AF3"/>
    <mergeCell ref="AM3:AQ3"/>
    <mergeCell ref="AR3:AV3"/>
    <mergeCell ref="AW3:BA3"/>
    <mergeCell ref="AA3:AB3"/>
    <mergeCell ref="AC3:AD3"/>
  </mergeCells>
  <pageMargins left="0.56158391772531546" right="0.56158391772531546" top="0.74877855696708739" bottom="0.74877855696708739" header="0.3743892784835437" footer="0.3743892784835437"/>
  <pageSetup paperSize="9" orientation="portrait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C687-8E88-4397-BB61-B850464C687F}">
  <sheetPr>
    <tabColor rgb="FF92D050"/>
  </sheetPr>
  <dimension ref="A1:CD98"/>
  <sheetViews>
    <sheetView tabSelected="1" workbookViewId="0">
      <selection activeCell="AX9" sqref="AX9"/>
    </sheetView>
  </sheetViews>
  <sheetFormatPr defaultColWidth="11" defaultRowHeight="15.75"/>
  <cols>
    <col min="1" max="1" width="33.625" style="2" bestFit="1" customWidth="1"/>
    <col min="2" max="2" width="6.25" style="9" hidden="1" customWidth="1"/>
    <col min="3" max="6" width="3.875" style="9" hidden="1" customWidth="1"/>
    <col min="7" max="7" width="3.75" style="5" customWidth="1"/>
    <col min="8" max="8" width="3.75" style="4" customWidth="1"/>
    <col min="9" max="9" width="3.75" style="3" customWidth="1"/>
    <col min="10" max="10" width="3.875" style="4" customWidth="1"/>
    <col min="11" max="20" width="3.75" style="3" customWidth="1"/>
    <col min="21" max="21" width="3.75" style="5" customWidth="1"/>
    <col min="22" max="24" width="3.75" style="3" customWidth="1"/>
    <col min="25" max="46" width="3.375" style="37" customWidth="1"/>
    <col min="47" max="47" width="3.75" style="3" customWidth="1"/>
    <col min="48" max="48" width="5.5" style="3" customWidth="1"/>
    <col min="49" max="49" width="3.75" style="3" customWidth="1"/>
    <col min="50" max="50" width="3.75" style="4" customWidth="1"/>
    <col min="51" max="52" width="3.5" style="6" customWidth="1"/>
    <col min="53" max="53" width="5.25" style="37" customWidth="1"/>
    <col min="54" max="54" width="3.5" style="37" customWidth="1"/>
    <col min="55" max="56" width="3.5" style="6" customWidth="1"/>
    <col min="57" max="59" width="3.5" style="37" customWidth="1"/>
    <col min="60" max="60" width="5.25" style="2" customWidth="1"/>
    <col min="61" max="62" width="3.5" style="15" customWidth="1"/>
    <col min="63" max="65" width="5.5" style="15" customWidth="1"/>
    <col min="66" max="68" width="6.375" style="37" customWidth="1"/>
    <col min="69" max="69" width="7.75" style="37" customWidth="1"/>
    <col min="70" max="16384" width="11" style="37"/>
  </cols>
  <sheetData>
    <row r="1" spans="1:77" s="8" customFormat="1" ht="14.25" customHeight="1">
      <c r="A1" s="14"/>
      <c r="B1" s="182" t="s">
        <v>0</v>
      </c>
      <c r="C1" s="183"/>
      <c r="D1" s="183"/>
      <c r="E1" s="183"/>
      <c r="F1" s="183"/>
      <c r="G1" s="190" t="s">
        <v>1</v>
      </c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  <c r="W1" s="194" t="s">
        <v>2</v>
      </c>
      <c r="X1" s="195"/>
      <c r="Y1" s="195"/>
      <c r="Z1" s="196"/>
      <c r="AA1" s="178" t="s">
        <v>3</v>
      </c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2" t="s">
        <v>4</v>
      </c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37"/>
      <c r="BL1" s="37"/>
      <c r="BM1" s="37"/>
      <c r="BN1" s="37"/>
      <c r="BO1" s="37"/>
      <c r="BP1" s="37"/>
      <c r="BQ1" s="37"/>
      <c r="BR1" s="37"/>
      <c r="BS1" s="37"/>
      <c r="BT1" s="37"/>
    </row>
    <row r="2" spans="1:77" s="1" customFormat="1" ht="14.25" customHeight="1">
      <c r="A2" s="2"/>
      <c r="B2" s="155"/>
      <c r="C2" s="155"/>
      <c r="D2" s="155"/>
      <c r="E2" s="155"/>
      <c r="F2" s="155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  <c r="W2" s="197"/>
      <c r="X2" s="198"/>
      <c r="Y2" s="198"/>
      <c r="Z2" s="199"/>
      <c r="AA2" s="180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74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37"/>
      <c r="BL2" s="37"/>
      <c r="BM2" s="37"/>
      <c r="BN2" s="37"/>
      <c r="BO2" s="37"/>
      <c r="BP2" s="37"/>
      <c r="BQ2" s="37"/>
      <c r="BR2" s="37"/>
      <c r="BS2" s="37"/>
      <c r="BT2" s="37"/>
    </row>
    <row r="3" spans="1:77" ht="15" customHeight="1">
      <c r="B3" s="184" t="s">
        <v>5</v>
      </c>
      <c r="C3" s="185"/>
      <c r="D3" s="185"/>
      <c r="E3" s="185"/>
      <c r="F3" s="186"/>
      <c r="G3" s="187" t="s">
        <v>6</v>
      </c>
      <c r="H3" s="188"/>
      <c r="I3" s="187" t="s">
        <v>7</v>
      </c>
      <c r="J3" s="189"/>
      <c r="K3" s="187" t="s">
        <v>8</v>
      </c>
      <c r="L3" s="189"/>
      <c r="M3" s="187" t="s">
        <v>9</v>
      </c>
      <c r="N3" s="189"/>
      <c r="O3" s="187" t="s">
        <v>10</v>
      </c>
      <c r="P3" s="189"/>
      <c r="Q3" s="187" t="s">
        <v>11</v>
      </c>
      <c r="R3" s="189"/>
      <c r="S3" s="187" t="s">
        <v>12</v>
      </c>
      <c r="T3" s="189"/>
      <c r="U3" s="187" t="s">
        <v>13</v>
      </c>
      <c r="V3" s="188"/>
      <c r="W3" s="168" t="s">
        <v>14</v>
      </c>
      <c r="X3" s="169"/>
      <c r="Y3" s="168" t="s">
        <v>15</v>
      </c>
      <c r="Z3" s="169"/>
      <c r="AA3" s="176" t="s">
        <v>16</v>
      </c>
      <c r="AB3" s="177"/>
      <c r="AC3" s="176" t="s">
        <v>17</v>
      </c>
      <c r="AD3" s="177"/>
      <c r="AE3" s="176" t="s">
        <v>18</v>
      </c>
      <c r="AF3" s="177"/>
      <c r="AG3" s="176" t="s">
        <v>19</v>
      </c>
      <c r="AH3" s="177"/>
      <c r="AI3" s="176" t="s">
        <v>20</v>
      </c>
      <c r="AJ3" s="177"/>
      <c r="AK3" s="176" t="s">
        <v>21</v>
      </c>
      <c r="AL3" s="177"/>
      <c r="AM3" s="165" t="s">
        <v>22</v>
      </c>
      <c r="AN3" s="166"/>
      <c r="AO3" s="166"/>
      <c r="AP3" s="166"/>
      <c r="AQ3" s="167"/>
      <c r="AR3" s="165" t="s">
        <v>23</v>
      </c>
      <c r="AS3" s="166"/>
      <c r="AT3" s="166"/>
      <c r="AU3" s="166"/>
      <c r="AV3" s="167"/>
      <c r="AW3" s="165" t="s">
        <v>24</v>
      </c>
      <c r="AX3" s="166"/>
      <c r="AY3" s="166"/>
      <c r="AZ3" s="166"/>
      <c r="BA3" s="167"/>
      <c r="BB3" s="165" t="s">
        <v>25</v>
      </c>
      <c r="BC3" s="166"/>
      <c r="BD3" s="166"/>
      <c r="BE3" s="166"/>
      <c r="BF3" s="167"/>
      <c r="BG3" s="161" t="s">
        <v>26</v>
      </c>
      <c r="BH3" s="162"/>
      <c r="BI3" s="162"/>
      <c r="BJ3" s="162"/>
      <c r="BK3" s="217" t="s">
        <v>27</v>
      </c>
      <c r="BL3" s="218"/>
      <c r="BM3" s="163" t="s">
        <v>28</v>
      </c>
      <c r="BN3" s="164"/>
    </row>
    <row r="4" spans="1:77" s="1" customFormat="1" ht="14.25" customHeight="1">
      <c r="A4" s="2"/>
      <c r="B4" s="159" t="s">
        <v>29</v>
      </c>
      <c r="C4" s="159"/>
      <c r="D4" s="159"/>
      <c r="E4" s="159"/>
      <c r="F4" s="160"/>
      <c r="G4" s="102">
        <v>0.8</v>
      </c>
      <c r="H4" s="103">
        <v>1</v>
      </c>
      <c r="I4" s="102">
        <v>0.8</v>
      </c>
      <c r="J4" s="103">
        <v>1</v>
      </c>
      <c r="K4" s="104">
        <f>$AQ$32</f>
        <v>0.8</v>
      </c>
      <c r="L4" s="103">
        <v>1</v>
      </c>
      <c r="M4" s="104">
        <f>$AQ$32</f>
        <v>0.8</v>
      </c>
      <c r="N4" s="103">
        <v>1</v>
      </c>
      <c r="O4" s="104">
        <f>$AQ$32</f>
        <v>0.8</v>
      </c>
      <c r="P4" s="103">
        <v>1</v>
      </c>
      <c r="Q4" s="104">
        <f>$AQ$32</f>
        <v>0.8</v>
      </c>
      <c r="R4" s="103">
        <v>1</v>
      </c>
      <c r="S4" s="104">
        <f>$AQ$32</f>
        <v>0.8</v>
      </c>
      <c r="T4" s="103">
        <v>1</v>
      </c>
      <c r="U4" s="104">
        <f>$AQ$32</f>
        <v>0.8</v>
      </c>
      <c r="V4" s="103">
        <v>1</v>
      </c>
      <c r="W4" s="104">
        <f>$AQ$32</f>
        <v>0.8</v>
      </c>
      <c r="X4" s="105">
        <v>2.5</v>
      </c>
      <c r="Y4" s="104">
        <f>$AQ$32</f>
        <v>0.8</v>
      </c>
      <c r="Z4" s="111">
        <v>2.5</v>
      </c>
      <c r="AA4" s="104">
        <f>$AQ$32</f>
        <v>0.8</v>
      </c>
      <c r="AB4" s="106">
        <v>2</v>
      </c>
      <c r="AC4" s="104">
        <f>$AQ$32</f>
        <v>0.8</v>
      </c>
      <c r="AD4" s="106">
        <v>2</v>
      </c>
      <c r="AE4" s="104">
        <f>$AQ$32</f>
        <v>0.8</v>
      </c>
      <c r="AF4" s="106">
        <v>2</v>
      </c>
      <c r="AG4" s="104">
        <f>$AQ$32</f>
        <v>0.8</v>
      </c>
      <c r="AH4" s="106">
        <v>2</v>
      </c>
      <c r="AI4" s="104">
        <f>$AQ$32</f>
        <v>0.8</v>
      </c>
      <c r="AJ4" s="106">
        <v>2</v>
      </c>
      <c r="AK4" s="104">
        <f>$AQ$32</f>
        <v>0.8</v>
      </c>
      <c r="AL4" s="106">
        <v>2</v>
      </c>
      <c r="AM4" s="104">
        <f>$AQ$32</f>
        <v>0.8</v>
      </c>
      <c r="AN4" s="104">
        <f>$AQ$32</f>
        <v>0.8</v>
      </c>
      <c r="AO4" s="107">
        <v>5</v>
      </c>
      <c r="AP4" s="107">
        <v>5</v>
      </c>
      <c r="AQ4" s="108">
        <v>1</v>
      </c>
      <c r="AR4" s="104">
        <f>$AQ$32</f>
        <v>0.8</v>
      </c>
      <c r="AS4" s="104">
        <f>$AQ$32</f>
        <v>0.8</v>
      </c>
      <c r="AT4" s="107">
        <v>5</v>
      </c>
      <c r="AU4" s="107">
        <v>5</v>
      </c>
      <c r="AV4" s="108">
        <v>1</v>
      </c>
      <c r="AW4" s="104">
        <f>$AQ$32</f>
        <v>0.8</v>
      </c>
      <c r="AX4" s="104">
        <f>$AQ$32</f>
        <v>0.8</v>
      </c>
      <c r="AY4" s="107">
        <v>5</v>
      </c>
      <c r="AZ4" s="107">
        <v>5</v>
      </c>
      <c r="BA4" s="108">
        <v>1</v>
      </c>
      <c r="BB4" s="104">
        <f>$AQ$32</f>
        <v>0.8</v>
      </c>
      <c r="BC4" s="104">
        <f>$AQ$32</f>
        <v>0.8</v>
      </c>
      <c r="BD4" s="107">
        <v>5</v>
      </c>
      <c r="BE4" s="107">
        <v>5</v>
      </c>
      <c r="BF4" s="108">
        <v>1</v>
      </c>
      <c r="BG4" s="104">
        <f>$AQ$32</f>
        <v>0.8</v>
      </c>
      <c r="BH4" s="102">
        <v>5</v>
      </c>
      <c r="BI4" s="107">
        <v>5</v>
      </c>
      <c r="BJ4" s="108">
        <v>1</v>
      </c>
      <c r="BK4" s="150">
        <f>SUM(G4:N4,AA4:AF4,AM4,AO4:AW4)</f>
        <v>40.799999999999997</v>
      </c>
      <c r="BL4" s="148">
        <f>BK4/$BK$4</f>
        <v>1</v>
      </c>
      <c r="BM4" s="109">
        <f>SUM(G4:BJ4)</f>
        <v>99.999999999999972</v>
      </c>
      <c r="BN4" s="110">
        <f>BM4/$BM$4</f>
        <v>1</v>
      </c>
      <c r="BO4" s="37"/>
      <c r="BP4" s="96" t="s">
        <v>30</v>
      </c>
      <c r="BQ4" s="37" t="s">
        <v>31</v>
      </c>
      <c r="BR4" s="37"/>
      <c r="BS4" s="37"/>
      <c r="BT4" s="37"/>
      <c r="BU4" s="37"/>
      <c r="BV4" s="37"/>
    </row>
    <row r="5" spans="1:77" s="27" customFormat="1" ht="14.25" customHeight="1">
      <c r="A5" s="131" t="s">
        <v>146</v>
      </c>
      <c r="B5" s="36" t="s">
        <v>33</v>
      </c>
      <c r="C5" s="36" t="s">
        <v>34</v>
      </c>
      <c r="D5" s="36" t="s">
        <v>35</v>
      </c>
      <c r="E5" s="36" t="s">
        <v>36</v>
      </c>
      <c r="F5" s="36" t="s">
        <v>37</v>
      </c>
      <c r="G5" s="30"/>
      <c r="H5" s="29"/>
      <c r="I5" s="30"/>
      <c r="J5" s="29"/>
      <c r="K5" s="35"/>
      <c r="L5" s="29"/>
      <c r="M5" s="35"/>
      <c r="N5" s="29"/>
      <c r="O5" s="38"/>
      <c r="P5" s="39"/>
      <c r="Q5" s="38"/>
      <c r="R5" s="39"/>
      <c r="S5" s="38"/>
      <c r="T5" s="39"/>
      <c r="U5" s="35"/>
      <c r="V5" s="29"/>
      <c r="W5" s="30"/>
      <c r="X5" s="30"/>
      <c r="Y5" s="33"/>
      <c r="Z5" s="34"/>
      <c r="AA5" s="38"/>
      <c r="AB5" s="42"/>
      <c r="AC5" s="38"/>
      <c r="AD5" s="42"/>
      <c r="AE5" s="38"/>
      <c r="AF5" s="42"/>
      <c r="AG5" s="38"/>
      <c r="AH5" s="42"/>
      <c r="AI5" s="38"/>
      <c r="AJ5" s="42"/>
      <c r="AK5" s="38"/>
      <c r="AL5" s="42"/>
      <c r="AM5" s="33"/>
      <c r="AN5" s="151" t="s">
        <v>147</v>
      </c>
      <c r="AO5" s="158"/>
      <c r="AP5" s="32"/>
      <c r="AQ5" s="31"/>
      <c r="AR5" s="66"/>
      <c r="AS5" s="66"/>
      <c r="AT5" s="30"/>
      <c r="AU5" s="30"/>
      <c r="AV5" s="29"/>
      <c r="AW5" s="66"/>
      <c r="AX5" s="66"/>
      <c r="AY5" s="30"/>
      <c r="AZ5" s="30"/>
      <c r="BA5" s="29"/>
      <c r="BB5" s="30"/>
      <c r="BC5" s="66"/>
      <c r="BD5" s="30"/>
      <c r="BE5" s="30"/>
      <c r="BF5" s="29"/>
      <c r="BG5" s="66"/>
      <c r="BH5" s="30"/>
      <c r="BI5" s="30"/>
      <c r="BJ5" s="29"/>
      <c r="BK5" s="150"/>
      <c r="BL5" s="148"/>
      <c r="BM5" s="7"/>
      <c r="BN5" s="89"/>
      <c r="BO5" s="37"/>
      <c r="BP5" s="96" t="s">
        <v>38</v>
      </c>
      <c r="BQ5" s="37" t="s">
        <v>39</v>
      </c>
      <c r="BR5" s="37"/>
      <c r="BS5" s="37"/>
      <c r="BT5" s="37"/>
      <c r="BU5" s="37"/>
      <c r="BV5" s="37"/>
      <c r="BW5" s="37"/>
      <c r="BX5" s="37"/>
      <c r="BY5" s="37"/>
    </row>
    <row r="6" spans="1:77" s="28" customFormat="1" ht="14.25" customHeight="1">
      <c r="A6" s="122" t="s">
        <v>148</v>
      </c>
      <c r="B6" s="55"/>
      <c r="C6" s="55"/>
      <c r="D6" s="55"/>
      <c r="E6" s="55"/>
      <c r="F6" s="54"/>
      <c r="G6" s="102">
        <v>0.8</v>
      </c>
      <c r="H6" s="40"/>
      <c r="I6" s="152"/>
      <c r="J6" s="40"/>
      <c r="K6" s="152"/>
      <c r="L6" s="40"/>
      <c r="M6" s="152"/>
      <c r="N6" s="40"/>
      <c r="O6" s="152"/>
      <c r="P6" s="40"/>
      <c r="Q6" s="74"/>
      <c r="R6" s="40"/>
      <c r="S6" s="152"/>
      <c r="T6" s="40"/>
      <c r="U6" s="152"/>
      <c r="V6" s="40"/>
      <c r="W6" s="40"/>
      <c r="X6" s="40"/>
      <c r="Y6" s="46"/>
      <c r="Z6" s="69"/>
      <c r="AA6" s="104">
        <f>$AQ$32</f>
        <v>0.8</v>
      </c>
      <c r="AB6" s="152">
        <v>2</v>
      </c>
      <c r="AC6" s="152"/>
      <c r="AD6" s="41"/>
      <c r="AE6" s="152"/>
      <c r="AF6" s="41"/>
      <c r="AG6" s="152"/>
      <c r="AH6" s="41"/>
      <c r="AI6" s="152"/>
      <c r="AJ6" s="41"/>
      <c r="AK6" s="152"/>
      <c r="AL6" s="41"/>
      <c r="AM6" s="104">
        <f>$AQ$32</f>
        <v>0.8</v>
      </c>
      <c r="AN6" s="44"/>
      <c r="AO6" s="44"/>
      <c r="AP6" s="44"/>
      <c r="AQ6" s="45"/>
      <c r="AR6" s="104">
        <f>$AQ$32</f>
        <v>0.8</v>
      </c>
      <c r="AS6" s="146" t="s">
        <v>149</v>
      </c>
      <c r="AT6" s="44"/>
      <c r="AU6" s="44"/>
      <c r="AV6" s="21"/>
      <c r="AW6" s="64"/>
      <c r="AX6" s="64"/>
      <c r="AY6" s="44"/>
      <c r="AZ6" s="44"/>
      <c r="BA6" s="45"/>
      <c r="BB6" s="65"/>
      <c r="BC6" s="46"/>
      <c r="BD6" s="44"/>
      <c r="BE6" s="44"/>
      <c r="BF6" s="45"/>
      <c r="BG6" s="65"/>
      <c r="BH6" s="46"/>
      <c r="BI6" s="44"/>
      <c r="BJ6" s="45"/>
      <c r="BK6" s="150">
        <f t="shared" ref="BK6:BK21" si="0">SUM(G6:N6,AA6:AF6,AM6:AW6)</f>
        <v>5.2</v>
      </c>
      <c r="BL6" s="148">
        <f t="shared" ref="BL6:BL27" si="1">BK6/$BK$4</f>
        <v>0.12745098039215688</v>
      </c>
      <c r="BM6" s="7">
        <f>SUM(G6:BJ6)</f>
        <v>5.2</v>
      </c>
      <c r="BN6" s="89">
        <f>BM6/$BM$4</f>
        <v>5.2000000000000018E-2</v>
      </c>
      <c r="BO6" s="37"/>
      <c r="BP6" s="96" t="s">
        <v>41</v>
      </c>
      <c r="BQ6" s="37" t="s">
        <v>42</v>
      </c>
      <c r="BR6" s="37"/>
      <c r="BS6" s="37"/>
      <c r="BT6" s="37"/>
      <c r="BU6" s="37"/>
      <c r="BV6" s="37"/>
      <c r="BW6" s="37"/>
      <c r="BX6" s="37"/>
      <c r="BY6" s="37"/>
    </row>
    <row r="7" spans="1:77" s="28" customFormat="1" ht="14.25" customHeight="1">
      <c r="A7" s="100" t="s">
        <v>150</v>
      </c>
      <c r="B7" s="57"/>
      <c r="C7" s="57"/>
      <c r="D7" s="57"/>
      <c r="E7" s="57"/>
      <c r="F7" s="57"/>
      <c r="G7" s="102">
        <v>0.8</v>
      </c>
      <c r="H7" s="40"/>
      <c r="I7" s="102">
        <v>0.8</v>
      </c>
      <c r="J7" s="40"/>
      <c r="K7" s="102">
        <v>0.8</v>
      </c>
      <c r="L7" s="40"/>
      <c r="M7" s="145">
        <v>0.8</v>
      </c>
      <c r="N7" s="40"/>
      <c r="O7" s="145">
        <v>0.8</v>
      </c>
      <c r="P7" s="40"/>
      <c r="Q7" s="152"/>
      <c r="R7" s="40"/>
      <c r="S7" s="152"/>
      <c r="T7" s="40"/>
      <c r="U7" s="152"/>
      <c r="V7" s="40"/>
      <c r="W7" s="40"/>
      <c r="X7" s="40"/>
      <c r="Y7" s="46"/>
      <c r="Z7" s="69"/>
      <c r="AA7" s="104">
        <f>$AQ$32</f>
        <v>0.8</v>
      </c>
      <c r="AB7" s="152">
        <v>2</v>
      </c>
      <c r="AC7" s="104">
        <f>$AQ$32</f>
        <v>0.8</v>
      </c>
      <c r="AD7" s="41">
        <v>2</v>
      </c>
      <c r="AE7" s="104">
        <f>$AQ$32</f>
        <v>0.8</v>
      </c>
      <c r="AF7" s="41">
        <v>2</v>
      </c>
      <c r="AG7" s="152"/>
      <c r="AH7" s="41"/>
      <c r="AI7" s="152"/>
      <c r="AJ7" s="41"/>
      <c r="AK7" s="152"/>
      <c r="AL7" s="41"/>
      <c r="AM7" s="104">
        <f>$AQ$32</f>
        <v>0.8</v>
      </c>
      <c r="AN7" s="44"/>
      <c r="AO7" s="44"/>
      <c r="AP7" s="44"/>
      <c r="AQ7" s="45"/>
      <c r="AR7" s="104">
        <f>$AQ$32</f>
        <v>0.8</v>
      </c>
      <c r="AS7" s="104">
        <f>$AQ$32</f>
        <v>0.8</v>
      </c>
      <c r="AT7" s="44"/>
      <c r="AU7" s="44"/>
      <c r="AV7" s="21"/>
      <c r="AW7" s="64"/>
      <c r="AX7" s="64"/>
      <c r="AY7" s="44"/>
      <c r="AZ7" s="44"/>
      <c r="BA7" s="45"/>
      <c r="BB7" s="65"/>
      <c r="BC7" s="46"/>
      <c r="BD7" s="44"/>
      <c r="BE7" s="44"/>
      <c r="BF7" s="45"/>
      <c r="BG7" s="65"/>
      <c r="BH7" s="46"/>
      <c r="BI7" s="44"/>
      <c r="BJ7" s="45"/>
      <c r="BK7" s="150">
        <f t="shared" si="0"/>
        <v>14.000000000000004</v>
      </c>
      <c r="BL7" s="148">
        <f t="shared" si="1"/>
        <v>0.3431372549019609</v>
      </c>
      <c r="BM7" s="7">
        <f>SUM(G7:BJ7)</f>
        <v>14.800000000000002</v>
      </c>
      <c r="BN7" s="89">
        <f>BM7/$BM$4</f>
        <v>0.14800000000000008</v>
      </c>
      <c r="BO7" s="37"/>
      <c r="BP7" s="96" t="s">
        <v>44</v>
      </c>
      <c r="BQ7" s="37" t="s">
        <v>45</v>
      </c>
      <c r="BR7" s="37"/>
      <c r="BS7" s="37"/>
      <c r="BT7" s="37"/>
      <c r="BU7" s="37"/>
      <c r="BV7" s="37"/>
      <c r="BW7" s="37"/>
      <c r="BX7" s="37"/>
      <c r="BY7" s="37"/>
    </row>
    <row r="8" spans="1:77" s="27" customFormat="1" ht="14.25" customHeight="1">
      <c r="A8" s="100" t="s">
        <v>151</v>
      </c>
      <c r="B8" s="25"/>
      <c r="C8" s="25"/>
      <c r="D8" s="25"/>
      <c r="E8" s="25"/>
      <c r="F8" s="25"/>
      <c r="G8" s="102">
        <v>0.8</v>
      </c>
      <c r="H8" s="40"/>
      <c r="I8" s="102">
        <v>0.8</v>
      </c>
      <c r="J8" s="40"/>
      <c r="K8" s="102">
        <v>0.8</v>
      </c>
      <c r="L8" s="40"/>
      <c r="M8" s="145">
        <v>0.8</v>
      </c>
      <c r="N8" s="40"/>
      <c r="O8" s="145">
        <v>0.8</v>
      </c>
      <c r="P8" s="40"/>
      <c r="Q8" s="152"/>
      <c r="R8" s="40"/>
      <c r="S8" s="152"/>
      <c r="T8" s="40"/>
      <c r="U8" s="152"/>
      <c r="V8" s="40"/>
      <c r="W8" s="40"/>
      <c r="X8" s="40"/>
      <c r="Y8" s="46"/>
      <c r="Z8" s="69"/>
      <c r="AA8" s="104">
        <f>$AQ$32</f>
        <v>0.8</v>
      </c>
      <c r="AB8" s="152">
        <v>2</v>
      </c>
      <c r="AC8" s="104">
        <f>$AQ$32</f>
        <v>0.8</v>
      </c>
      <c r="AD8" s="41">
        <v>2</v>
      </c>
      <c r="AE8" s="104">
        <f>$AQ$32</f>
        <v>0.8</v>
      </c>
      <c r="AF8" s="41">
        <v>2</v>
      </c>
      <c r="AG8" s="152"/>
      <c r="AH8" s="41"/>
      <c r="AI8" s="152"/>
      <c r="AJ8" s="41"/>
      <c r="AK8" s="152"/>
      <c r="AL8" s="41"/>
      <c r="AM8" s="104">
        <f>$AQ$32</f>
        <v>0.8</v>
      </c>
      <c r="AN8" s="44"/>
      <c r="AO8" s="44"/>
      <c r="AP8" s="44"/>
      <c r="AQ8" s="45"/>
      <c r="AR8" s="104">
        <f>$AQ$32</f>
        <v>0.8</v>
      </c>
      <c r="AS8" s="104">
        <f>$AQ$32</f>
        <v>0.8</v>
      </c>
      <c r="AT8" s="44"/>
      <c r="AU8" s="44"/>
      <c r="AV8" s="21"/>
      <c r="AW8" s="64"/>
      <c r="AX8" s="64"/>
      <c r="AY8" s="44"/>
      <c r="AZ8" s="44"/>
      <c r="BA8" s="45"/>
      <c r="BB8" s="65"/>
      <c r="BC8" s="46"/>
      <c r="BD8" s="44"/>
      <c r="BE8" s="44"/>
      <c r="BF8" s="45"/>
      <c r="BG8" s="65"/>
      <c r="BH8" s="46"/>
      <c r="BI8" s="44"/>
      <c r="BJ8" s="45"/>
      <c r="BK8" s="150">
        <f t="shared" si="0"/>
        <v>14.000000000000004</v>
      </c>
      <c r="BL8" s="148">
        <f t="shared" si="1"/>
        <v>0.3431372549019609</v>
      </c>
      <c r="BM8" s="7">
        <f>SUM(G8:BJ8)</f>
        <v>14.800000000000002</v>
      </c>
      <c r="BN8" s="89">
        <f>BM8/$BM$4</f>
        <v>0.14800000000000008</v>
      </c>
      <c r="BO8" s="37"/>
      <c r="BP8" s="96" t="s">
        <v>47</v>
      </c>
      <c r="BQ8" s="37" t="s">
        <v>48</v>
      </c>
      <c r="BR8" s="37"/>
      <c r="BS8" s="37"/>
      <c r="BT8" s="37"/>
      <c r="BU8" s="37"/>
      <c r="BV8" s="37"/>
      <c r="BW8" s="37"/>
      <c r="BX8" s="37"/>
      <c r="BY8" s="37"/>
    </row>
    <row r="9" spans="1:77" s="27" customFormat="1" ht="14.25" customHeight="1">
      <c r="A9" s="100" t="s">
        <v>152</v>
      </c>
      <c r="B9" s="24"/>
      <c r="C9" s="24"/>
      <c r="D9" s="24"/>
      <c r="E9" s="24"/>
      <c r="F9" s="24"/>
      <c r="G9" s="102">
        <v>0.8</v>
      </c>
      <c r="H9" s="23"/>
      <c r="I9" s="102">
        <v>0.8</v>
      </c>
      <c r="J9" s="23"/>
      <c r="K9" s="102">
        <v>0.8</v>
      </c>
      <c r="L9" s="23"/>
      <c r="M9" s="145">
        <v>0.8</v>
      </c>
      <c r="N9" s="23"/>
      <c r="O9" s="145">
        <v>0.8</v>
      </c>
      <c r="P9" s="40"/>
      <c r="Q9" s="152"/>
      <c r="R9" s="40"/>
      <c r="S9" s="152"/>
      <c r="T9" s="40"/>
      <c r="U9" s="18"/>
      <c r="V9" s="23"/>
      <c r="W9" s="23"/>
      <c r="X9" s="23"/>
      <c r="Y9" s="20"/>
      <c r="Z9" s="69"/>
      <c r="AA9" s="104">
        <f>$AQ$32</f>
        <v>0.8</v>
      </c>
      <c r="AB9" s="152">
        <v>2</v>
      </c>
      <c r="AC9" s="104">
        <f>$AQ$32</f>
        <v>0.8</v>
      </c>
      <c r="AD9" s="41">
        <v>2</v>
      </c>
      <c r="AE9" s="104">
        <f>$AQ$32</f>
        <v>0.8</v>
      </c>
      <c r="AF9" s="41">
        <v>2</v>
      </c>
      <c r="AH9" s="41"/>
      <c r="AI9" s="152"/>
      <c r="AJ9" s="41"/>
      <c r="AK9" s="152"/>
      <c r="AL9" s="41"/>
      <c r="AM9" s="104">
        <f>$AQ$32</f>
        <v>0.8</v>
      </c>
      <c r="AN9" s="44"/>
      <c r="AO9" s="44"/>
      <c r="AP9" s="19"/>
      <c r="AQ9" s="45"/>
      <c r="AR9" s="104">
        <f>$AQ$32</f>
        <v>0.8</v>
      </c>
      <c r="AS9" s="104">
        <f>$AQ$32</f>
        <v>0.8</v>
      </c>
      <c r="AT9" s="44"/>
      <c r="AU9" s="44"/>
      <c r="AV9" s="21"/>
      <c r="AW9" s="64"/>
      <c r="AX9" s="104">
        <f>$AQ$32</f>
        <v>0.8</v>
      </c>
      <c r="AY9" s="44"/>
      <c r="AZ9" s="44"/>
      <c r="BA9" s="45"/>
      <c r="BB9" s="64"/>
      <c r="BC9" s="20"/>
      <c r="BD9" s="44"/>
      <c r="BE9" s="44"/>
      <c r="BF9" s="21"/>
      <c r="BG9" s="64"/>
      <c r="BH9" s="20"/>
      <c r="BI9" s="19"/>
      <c r="BJ9" s="21"/>
      <c r="BK9" s="150">
        <f t="shared" si="0"/>
        <v>14.000000000000004</v>
      </c>
      <c r="BL9" s="148">
        <f t="shared" si="1"/>
        <v>0.3431372549019609</v>
      </c>
      <c r="BM9" s="7">
        <f>SUM(G9:BJ9)</f>
        <v>15.600000000000003</v>
      </c>
      <c r="BN9" s="89">
        <f>BM9/$BM$4</f>
        <v>0.15600000000000008</v>
      </c>
      <c r="BO9" s="37"/>
      <c r="BP9" s="96" t="s">
        <v>50</v>
      </c>
      <c r="BQ9" s="37" t="s">
        <v>51</v>
      </c>
      <c r="BR9" s="37"/>
      <c r="BS9" s="37"/>
      <c r="BT9" s="37"/>
      <c r="BU9" s="37"/>
      <c r="BV9" s="37"/>
      <c r="BW9" s="37"/>
      <c r="BX9" s="37"/>
      <c r="BY9" s="37"/>
    </row>
    <row r="10" spans="1:77" s="27" customFormat="1" ht="14.25" customHeight="1">
      <c r="A10" s="100" t="s">
        <v>153</v>
      </c>
      <c r="B10" s="24"/>
      <c r="C10" s="24"/>
      <c r="D10" s="24"/>
      <c r="E10" s="24"/>
      <c r="F10" s="24"/>
      <c r="G10" s="102">
        <v>0.8</v>
      </c>
      <c r="H10" s="23"/>
      <c r="I10" s="102">
        <v>0.8</v>
      </c>
      <c r="J10" s="23"/>
      <c r="K10" s="102">
        <v>0.8</v>
      </c>
      <c r="L10" s="23"/>
      <c r="M10" s="145">
        <v>0.8</v>
      </c>
      <c r="N10" s="23"/>
      <c r="O10" s="145">
        <v>0.8</v>
      </c>
      <c r="P10" s="40"/>
      <c r="Q10" s="152"/>
      <c r="R10" s="40"/>
      <c r="S10" s="152"/>
      <c r="T10" s="40"/>
      <c r="U10" s="18"/>
      <c r="V10" s="23"/>
      <c r="W10" s="23"/>
      <c r="X10" s="23"/>
      <c r="Y10" s="20"/>
      <c r="Z10" s="69"/>
      <c r="AA10" s="104">
        <f>$AQ$32</f>
        <v>0.8</v>
      </c>
      <c r="AB10" s="152">
        <v>2</v>
      </c>
      <c r="AC10" s="104">
        <f>$AQ$32</f>
        <v>0.8</v>
      </c>
      <c r="AD10" s="41"/>
      <c r="AE10" s="104">
        <f>$AQ$32</f>
        <v>0.8</v>
      </c>
      <c r="AF10" s="41"/>
      <c r="AG10" s="104">
        <f>$AQ$32</f>
        <v>0.8</v>
      </c>
      <c r="AH10" s="152"/>
      <c r="AI10" s="104">
        <f>$AQ$32</f>
        <v>0.8</v>
      </c>
      <c r="AJ10" s="41"/>
      <c r="AK10" s="152"/>
      <c r="AL10" s="41"/>
      <c r="AM10" s="104">
        <f>$AQ$32</f>
        <v>0.8</v>
      </c>
      <c r="AN10" s="44"/>
      <c r="AO10" s="44"/>
      <c r="AP10" s="19"/>
      <c r="AQ10" s="21"/>
      <c r="AR10" s="104">
        <f>$AQ$32</f>
        <v>0.8</v>
      </c>
      <c r="AS10" s="104">
        <f>$AQ$32</f>
        <v>0.8</v>
      </c>
      <c r="AT10" s="44"/>
      <c r="AU10" s="44"/>
      <c r="AV10" s="21"/>
      <c r="AW10" s="104">
        <f>$AQ$32</f>
        <v>0.8</v>
      </c>
      <c r="AX10" s="104">
        <f>$AQ$32</f>
        <v>0.8</v>
      </c>
      <c r="AY10" s="44"/>
      <c r="AZ10" s="44"/>
      <c r="BA10" s="21"/>
      <c r="BB10" s="64"/>
      <c r="BC10" s="20"/>
      <c r="BD10" s="44"/>
      <c r="BE10" s="44"/>
      <c r="BF10" s="21"/>
      <c r="BG10" s="64"/>
      <c r="BH10" s="20"/>
      <c r="BI10" s="19"/>
      <c r="BJ10" s="21"/>
      <c r="BK10" s="150">
        <f t="shared" si="0"/>
        <v>10.800000000000002</v>
      </c>
      <c r="BL10" s="148">
        <f t="shared" si="1"/>
        <v>0.26470588235294124</v>
      </c>
      <c r="BM10" s="7">
        <f>SUM(G10:BJ10)</f>
        <v>14.000000000000005</v>
      </c>
      <c r="BN10" s="89">
        <f>BM10/$BM$4</f>
        <v>0.1400000000000001</v>
      </c>
      <c r="BO10" s="37"/>
      <c r="BP10" s="96" t="s">
        <v>53</v>
      </c>
      <c r="BQ10" s="37" t="s">
        <v>54</v>
      </c>
      <c r="BR10" s="37"/>
      <c r="BS10" s="37"/>
      <c r="BT10" s="37"/>
      <c r="BU10" s="37"/>
      <c r="BV10" s="37"/>
      <c r="BW10" s="37"/>
      <c r="BX10" s="37"/>
      <c r="BY10" s="37"/>
    </row>
    <row r="11" spans="1:77" s="27" customFormat="1" ht="14.25" customHeight="1">
      <c r="A11" s="100" t="s">
        <v>154</v>
      </c>
      <c r="B11" s="24"/>
      <c r="C11" s="24"/>
      <c r="D11" s="24"/>
      <c r="E11" s="24"/>
      <c r="F11" s="24"/>
      <c r="G11" s="18">
        <v>0</v>
      </c>
      <c r="H11" s="23"/>
      <c r="I11" s="152"/>
      <c r="J11" s="23"/>
      <c r="K11" s="152"/>
      <c r="L11" s="23"/>
      <c r="M11" s="145">
        <v>0.8</v>
      </c>
      <c r="N11" s="23"/>
      <c r="O11" s="152"/>
      <c r="P11" s="40"/>
      <c r="Q11" s="152"/>
      <c r="R11" s="40"/>
      <c r="S11" s="152"/>
      <c r="T11" s="40"/>
      <c r="U11" s="18"/>
      <c r="V11" s="23"/>
      <c r="W11" s="23"/>
      <c r="X11" s="23"/>
      <c r="Y11" s="20"/>
      <c r="Z11" s="69"/>
      <c r="AA11" s="146" t="s">
        <v>149</v>
      </c>
      <c r="AB11" s="152"/>
      <c r="AC11" s="152"/>
      <c r="AD11" s="41"/>
      <c r="AE11" s="152"/>
      <c r="AF11" s="41"/>
      <c r="AG11" s="152"/>
      <c r="AH11" s="152"/>
      <c r="AI11" s="41"/>
      <c r="AJ11" s="41"/>
      <c r="AK11" s="152"/>
      <c r="AL11" s="41"/>
      <c r="AM11" s="74"/>
      <c r="AN11" s="44"/>
      <c r="AO11" s="44"/>
      <c r="AP11" s="19"/>
      <c r="AQ11" s="21"/>
      <c r="AR11" s="146" t="s">
        <v>149</v>
      </c>
      <c r="AS11" s="146" t="s">
        <v>149</v>
      </c>
      <c r="AT11" s="44"/>
      <c r="AU11" s="44"/>
      <c r="AV11" s="21"/>
      <c r="AW11" s="64"/>
      <c r="AX11" s="64"/>
      <c r="AY11" s="44"/>
      <c r="AZ11" s="44"/>
      <c r="BA11" s="21"/>
      <c r="BB11" s="64"/>
      <c r="BC11" s="20"/>
      <c r="BD11" s="44"/>
      <c r="BE11" s="44"/>
      <c r="BF11" s="21"/>
      <c r="BG11" s="64"/>
      <c r="BH11" s="20"/>
      <c r="BI11" s="19"/>
      <c r="BJ11" s="21"/>
      <c r="BK11" s="150">
        <f t="shared" si="0"/>
        <v>0.8</v>
      </c>
      <c r="BL11" s="148">
        <f t="shared" si="1"/>
        <v>1.9607843137254905E-2</v>
      </c>
      <c r="BM11" s="112">
        <f>SUM(G11:BJ11)</f>
        <v>0.8</v>
      </c>
      <c r="BN11" s="89">
        <f>BM11/$BM$4</f>
        <v>8.0000000000000019E-3</v>
      </c>
      <c r="BO11" s="37"/>
      <c r="BP11" s="96" t="s">
        <v>56</v>
      </c>
      <c r="BQ11" s="37" t="s">
        <v>57</v>
      </c>
      <c r="BR11" s="37"/>
      <c r="BS11" s="37"/>
      <c r="BT11" s="37"/>
      <c r="BU11" s="37"/>
      <c r="BV11" s="37"/>
      <c r="BW11" s="37"/>
      <c r="BX11" s="37"/>
      <c r="BY11" s="37"/>
    </row>
    <row r="12" spans="1:77" s="27" customFormat="1" ht="14.25" customHeight="1">
      <c r="A12" s="100" t="s">
        <v>155</v>
      </c>
      <c r="B12" s="24"/>
      <c r="C12" s="24"/>
      <c r="D12" s="24"/>
      <c r="E12" s="24"/>
      <c r="F12" s="24"/>
      <c r="G12" s="18">
        <v>0</v>
      </c>
      <c r="H12" s="23"/>
      <c r="I12" s="102">
        <v>0.8</v>
      </c>
      <c r="J12" s="23"/>
      <c r="K12" s="18"/>
      <c r="L12" s="23"/>
      <c r="M12" s="145">
        <v>0.8</v>
      </c>
      <c r="N12" s="23"/>
      <c r="O12" s="145">
        <v>0.8</v>
      </c>
      <c r="P12" s="40"/>
      <c r="Q12" s="152"/>
      <c r="R12" s="40"/>
      <c r="S12" s="152"/>
      <c r="T12" s="40"/>
      <c r="U12" s="18"/>
      <c r="V12" s="23"/>
      <c r="W12" s="23"/>
      <c r="X12" s="23"/>
      <c r="Y12" s="20"/>
      <c r="Z12" s="69"/>
      <c r="AA12" s="146" t="s">
        <v>149</v>
      </c>
      <c r="AB12" s="152"/>
      <c r="AC12" s="152"/>
      <c r="AD12" s="41"/>
      <c r="AE12" s="152"/>
      <c r="AF12" s="41"/>
      <c r="AG12" s="152"/>
      <c r="AH12" s="152"/>
      <c r="AI12" s="41"/>
      <c r="AJ12" s="41"/>
      <c r="AK12" s="152"/>
      <c r="AL12" s="41"/>
      <c r="AM12" s="60"/>
      <c r="AN12" s="44"/>
      <c r="AO12" s="44"/>
      <c r="AP12" s="19"/>
      <c r="AQ12" s="21"/>
      <c r="AR12" s="146" t="s">
        <v>149</v>
      </c>
      <c r="AS12" s="146" t="s">
        <v>149</v>
      </c>
      <c r="AT12" s="44"/>
      <c r="AU12" s="44"/>
      <c r="AV12" s="21"/>
      <c r="AW12" s="64"/>
      <c r="AX12" s="64"/>
      <c r="AY12" s="44"/>
      <c r="AZ12" s="44"/>
      <c r="BA12" s="21"/>
      <c r="BB12" s="64"/>
      <c r="BC12" s="20"/>
      <c r="BD12" s="44"/>
      <c r="BE12" s="44"/>
      <c r="BF12" s="21"/>
      <c r="BG12" s="64"/>
      <c r="BH12" s="20"/>
      <c r="BI12" s="19"/>
      <c r="BJ12" s="21"/>
      <c r="BK12" s="150">
        <f t="shared" si="0"/>
        <v>1.6</v>
      </c>
      <c r="BL12" s="148">
        <f t="shared" si="1"/>
        <v>3.921568627450981E-2</v>
      </c>
      <c r="BM12" s="7">
        <f>SUM(G12:BJ12)</f>
        <v>2.4000000000000004</v>
      </c>
      <c r="BN12" s="89">
        <f>BM12/$BM$4</f>
        <v>2.4000000000000011E-2</v>
      </c>
      <c r="BO12" s="37"/>
      <c r="BP12" s="96"/>
      <c r="BQ12" s="37" t="s">
        <v>59</v>
      </c>
      <c r="BR12" s="37"/>
      <c r="BS12" s="37"/>
      <c r="BT12" s="37"/>
      <c r="BU12" s="37"/>
      <c r="BV12" s="37"/>
      <c r="BW12" s="37"/>
      <c r="BX12" s="37"/>
      <c r="BY12" s="37"/>
    </row>
    <row r="13" spans="1:77" s="27" customFormat="1" ht="14.25" customHeight="1">
      <c r="A13" s="101" t="s">
        <v>156</v>
      </c>
      <c r="B13" s="24"/>
      <c r="C13" s="24"/>
      <c r="D13" s="24"/>
      <c r="E13" s="24"/>
      <c r="F13" s="24"/>
      <c r="G13" s="102">
        <v>0.8</v>
      </c>
      <c r="H13" s="23"/>
      <c r="I13" s="18"/>
      <c r="J13" s="23"/>
      <c r="K13" s="18"/>
      <c r="L13" s="23"/>
      <c r="M13" s="18"/>
      <c r="N13" s="23"/>
      <c r="O13" s="152"/>
      <c r="P13" s="40"/>
      <c r="Q13" s="152"/>
      <c r="R13" s="40"/>
      <c r="S13" s="152"/>
      <c r="T13" s="40"/>
      <c r="U13" s="18"/>
      <c r="V13" s="23"/>
      <c r="W13" s="23"/>
      <c r="X13" s="23"/>
      <c r="Y13" s="20"/>
      <c r="Z13" s="69"/>
      <c r="AA13" s="104">
        <f>$AQ$32</f>
        <v>0.8</v>
      </c>
      <c r="AB13" s="152">
        <v>2</v>
      </c>
      <c r="AC13" s="152"/>
      <c r="AD13" s="41"/>
      <c r="AE13" s="152"/>
      <c r="AF13" s="41"/>
      <c r="AG13" s="152"/>
      <c r="AH13" s="152"/>
      <c r="AI13" s="41"/>
      <c r="AJ13" s="41"/>
      <c r="AK13" s="152"/>
      <c r="AL13" s="41"/>
      <c r="AM13" s="60"/>
      <c r="AN13" s="44"/>
      <c r="AO13" s="44"/>
      <c r="AP13" s="19"/>
      <c r="AQ13" s="21"/>
      <c r="AR13" s="146" t="s">
        <v>149</v>
      </c>
      <c r="AS13" s="146" t="s">
        <v>149</v>
      </c>
      <c r="AT13" s="44"/>
      <c r="AU13" s="44"/>
      <c r="AV13" s="21"/>
      <c r="AW13" s="64"/>
      <c r="AX13" s="64"/>
      <c r="AY13" s="44"/>
      <c r="AZ13" s="44"/>
      <c r="BA13" s="21"/>
      <c r="BB13" s="64"/>
      <c r="BC13" s="20"/>
      <c r="BD13" s="44"/>
      <c r="BE13" s="44"/>
      <c r="BF13" s="21"/>
      <c r="BG13" s="64"/>
      <c r="BH13" s="20"/>
      <c r="BI13" s="19"/>
      <c r="BJ13" s="21"/>
      <c r="BK13" s="150">
        <f t="shared" si="0"/>
        <v>3.6</v>
      </c>
      <c r="BL13" s="148">
        <f t="shared" si="1"/>
        <v>8.8235294117647065E-2</v>
      </c>
      <c r="BM13" s="7">
        <f>SUM(G13:BJ13)</f>
        <v>3.6</v>
      </c>
      <c r="BN13" s="89">
        <f>BM13/$BM$4</f>
        <v>3.6000000000000011E-2</v>
      </c>
      <c r="BO13" s="37"/>
      <c r="BP13" s="37"/>
      <c r="BQ13" s="37" t="s">
        <v>61</v>
      </c>
      <c r="BR13" s="37"/>
      <c r="BS13" s="37"/>
      <c r="BT13" s="37"/>
      <c r="BU13" s="37"/>
      <c r="BV13" s="37"/>
      <c r="BW13" s="37"/>
      <c r="BX13" s="37"/>
      <c r="BY13" s="37"/>
    </row>
    <row r="14" spans="1:77" s="27" customFormat="1" ht="14.25" customHeight="1">
      <c r="A14" s="100" t="s">
        <v>157</v>
      </c>
      <c r="B14" s="24"/>
      <c r="C14" s="24"/>
      <c r="D14" s="24"/>
      <c r="E14" s="24"/>
      <c r="F14" s="24"/>
      <c r="G14" s="18">
        <v>0</v>
      </c>
      <c r="H14" s="23"/>
      <c r="I14" s="18"/>
      <c r="J14" s="23"/>
      <c r="K14" s="102">
        <v>0.8</v>
      </c>
      <c r="L14" s="23"/>
      <c r="M14" s="152"/>
      <c r="N14" s="23"/>
      <c r="O14" s="145">
        <v>0.8</v>
      </c>
      <c r="P14" s="40"/>
      <c r="Q14" s="152"/>
      <c r="R14" s="40"/>
      <c r="S14" s="152"/>
      <c r="T14" s="40"/>
      <c r="U14" s="18"/>
      <c r="V14" s="23"/>
      <c r="W14" s="23"/>
      <c r="X14" s="23"/>
      <c r="Y14" s="20"/>
      <c r="Z14" s="69"/>
      <c r="AA14" s="146" t="s">
        <v>149</v>
      </c>
      <c r="AB14" s="152">
        <v>2</v>
      </c>
      <c r="AC14" s="104">
        <f>$AQ$32</f>
        <v>0.8</v>
      </c>
      <c r="AD14" s="41">
        <v>2</v>
      </c>
      <c r="AE14" s="104">
        <f>$AQ$32</f>
        <v>0.8</v>
      </c>
      <c r="AF14" s="41"/>
      <c r="AG14" s="104">
        <f>$AQ$32</f>
        <v>0.8</v>
      </c>
      <c r="AH14" s="152"/>
      <c r="AI14" s="104">
        <f>$AQ$32</f>
        <v>0.8</v>
      </c>
      <c r="AJ14" s="41"/>
      <c r="AK14" s="152"/>
      <c r="AL14" s="41"/>
      <c r="AM14" s="60"/>
      <c r="AN14" s="44"/>
      <c r="AO14" s="44"/>
      <c r="AP14" s="19"/>
      <c r="AQ14" s="21"/>
      <c r="AR14" s="104">
        <f>$AQ$32</f>
        <v>0.8</v>
      </c>
      <c r="AS14" s="104">
        <f>$AQ$32</f>
        <v>0.8</v>
      </c>
      <c r="AT14" s="44"/>
      <c r="AU14" s="44"/>
      <c r="AV14" s="21"/>
      <c r="AW14" s="64"/>
      <c r="AX14" s="64"/>
      <c r="AY14" s="44"/>
      <c r="AZ14" s="44"/>
      <c r="BA14" s="21"/>
      <c r="BB14" s="64"/>
      <c r="BC14" s="20"/>
      <c r="BD14" s="44"/>
      <c r="BE14" s="44"/>
      <c r="BF14" s="21"/>
      <c r="BG14" s="64"/>
      <c r="BH14" s="20"/>
      <c r="BI14" s="19"/>
      <c r="BJ14" s="21"/>
      <c r="BK14" s="150">
        <f t="shared" si="0"/>
        <v>7.9999999999999991</v>
      </c>
      <c r="BL14" s="148">
        <f t="shared" si="1"/>
        <v>0.19607843137254902</v>
      </c>
      <c r="BM14" s="7">
        <f>SUM(G14:BJ14)</f>
        <v>10.400000000000002</v>
      </c>
      <c r="BN14" s="89">
        <f>BM14/$BM$4</f>
        <v>0.10400000000000005</v>
      </c>
      <c r="BO14" s="37"/>
      <c r="BP14" s="37"/>
      <c r="BQ14" s="37" t="s">
        <v>63</v>
      </c>
      <c r="BR14" s="37"/>
      <c r="BS14" s="37"/>
      <c r="BT14" s="37"/>
      <c r="BU14" s="37"/>
      <c r="BV14" s="37"/>
      <c r="BW14" s="37"/>
      <c r="BX14" s="37"/>
      <c r="BY14" s="37"/>
    </row>
    <row r="15" spans="1:77" s="27" customFormat="1" ht="14.25" customHeight="1">
      <c r="A15" s="100" t="s">
        <v>158</v>
      </c>
      <c r="B15" s="56"/>
      <c r="C15" s="56"/>
      <c r="D15" s="56"/>
      <c r="E15" s="56"/>
      <c r="F15" s="56"/>
      <c r="G15" s="102">
        <v>0.8</v>
      </c>
      <c r="H15" s="40"/>
      <c r="I15" s="102">
        <v>0.8</v>
      </c>
      <c r="J15" s="40"/>
      <c r="K15" s="102">
        <v>0.8</v>
      </c>
      <c r="L15" s="40"/>
      <c r="M15" s="145">
        <v>0.8</v>
      </c>
      <c r="N15" s="40"/>
      <c r="O15" s="145">
        <v>0.8</v>
      </c>
      <c r="P15" s="40"/>
      <c r="Q15" s="152"/>
      <c r="R15" s="40"/>
      <c r="S15" s="152"/>
      <c r="T15" s="40"/>
      <c r="U15" s="152"/>
      <c r="V15" s="40"/>
      <c r="W15" s="40"/>
      <c r="X15" s="40"/>
      <c r="Y15" s="46"/>
      <c r="Z15" s="69"/>
      <c r="AA15" s="104">
        <f>$AQ$32</f>
        <v>0.8</v>
      </c>
      <c r="AB15" s="152">
        <v>2</v>
      </c>
      <c r="AC15" s="104">
        <f>$AQ$32</f>
        <v>0.8</v>
      </c>
      <c r="AD15" s="41">
        <v>2</v>
      </c>
      <c r="AE15" s="104">
        <f>$AQ$32</f>
        <v>0.8</v>
      </c>
      <c r="AF15" s="41">
        <v>2</v>
      </c>
      <c r="AG15" s="152"/>
      <c r="AH15" s="152"/>
      <c r="AI15" s="41"/>
      <c r="AJ15" s="41"/>
      <c r="AK15" s="152"/>
      <c r="AL15" s="41"/>
      <c r="AM15" s="104">
        <f>$AQ$32</f>
        <v>0.8</v>
      </c>
      <c r="AN15" s="44"/>
      <c r="AO15" s="44"/>
      <c r="AP15" s="44"/>
      <c r="AQ15" s="45"/>
      <c r="AR15" s="104">
        <f>$AQ$32</f>
        <v>0.8</v>
      </c>
      <c r="AS15" s="104">
        <f>$AQ$32</f>
        <v>0.8</v>
      </c>
      <c r="AT15" s="44"/>
      <c r="AU15" s="44"/>
      <c r="AV15" s="45"/>
      <c r="AW15" s="64"/>
      <c r="AX15" s="104">
        <f>$AQ$32</f>
        <v>0.8</v>
      </c>
      <c r="AY15" s="44"/>
      <c r="AZ15" s="44"/>
      <c r="BA15" s="45"/>
      <c r="BB15" s="65"/>
      <c r="BC15" s="46"/>
      <c r="BD15" s="44"/>
      <c r="BE15" s="44"/>
      <c r="BF15" s="45"/>
      <c r="BG15" s="65"/>
      <c r="BH15" s="46"/>
      <c r="BI15" s="44"/>
      <c r="BJ15" s="45"/>
      <c r="BK15" s="150">
        <f t="shared" si="0"/>
        <v>14.000000000000004</v>
      </c>
      <c r="BL15" s="148">
        <f t="shared" si="1"/>
        <v>0.3431372549019609</v>
      </c>
      <c r="BM15" s="7">
        <f>SUM(G15:BJ15)</f>
        <v>15.600000000000003</v>
      </c>
      <c r="BN15" s="89">
        <f>BM15/$BM$4</f>
        <v>0.15600000000000008</v>
      </c>
      <c r="BO15" s="37"/>
      <c r="BP15" s="37"/>
      <c r="BQ15" s="37" t="s">
        <v>65</v>
      </c>
      <c r="BR15" s="37"/>
      <c r="BS15" s="37"/>
      <c r="BT15" s="37"/>
      <c r="BU15" s="37"/>
      <c r="BV15" s="37"/>
      <c r="BW15" s="37"/>
      <c r="BX15" s="37"/>
      <c r="BY15" s="37"/>
    </row>
    <row r="16" spans="1:77" s="28" customFormat="1" ht="14.25" customHeight="1">
      <c r="A16" s="100" t="s">
        <v>159</v>
      </c>
      <c r="B16" s="24"/>
      <c r="C16" s="24"/>
      <c r="D16" s="24"/>
      <c r="E16" s="24"/>
      <c r="F16" s="24"/>
      <c r="G16" s="18">
        <v>0</v>
      </c>
      <c r="H16" s="23"/>
      <c r="I16" s="18"/>
      <c r="J16" s="23"/>
      <c r="K16" s="152"/>
      <c r="L16" s="23"/>
      <c r="M16" s="145">
        <v>0.8</v>
      </c>
      <c r="N16" s="23"/>
      <c r="O16" s="152"/>
      <c r="P16" s="40"/>
      <c r="Q16" s="152"/>
      <c r="R16" s="40"/>
      <c r="S16" s="152"/>
      <c r="T16" s="40"/>
      <c r="U16" s="18"/>
      <c r="V16" s="23"/>
      <c r="W16" s="23"/>
      <c r="X16" s="23"/>
      <c r="Y16" s="20"/>
      <c r="Z16" s="69"/>
      <c r="AA16" s="104">
        <f>$AQ$32</f>
        <v>0.8</v>
      </c>
      <c r="AB16" s="152">
        <v>2</v>
      </c>
      <c r="AC16" s="104">
        <f>$AQ$32</f>
        <v>0.8</v>
      </c>
      <c r="AD16" s="41">
        <v>2</v>
      </c>
      <c r="AE16" s="104">
        <f>$AQ$32</f>
        <v>0.8</v>
      </c>
      <c r="AF16" s="41">
        <v>2</v>
      </c>
      <c r="AG16" s="152"/>
      <c r="AH16" s="152"/>
      <c r="AI16" s="104">
        <f>$AQ$32</f>
        <v>0.8</v>
      </c>
      <c r="AJ16" s="41"/>
      <c r="AK16" s="152"/>
      <c r="AL16" s="41"/>
      <c r="AM16" s="60"/>
      <c r="AN16" s="146" t="s">
        <v>149</v>
      </c>
      <c r="AO16" s="44"/>
      <c r="AP16" s="19"/>
      <c r="AQ16" s="21"/>
      <c r="AR16" s="146" t="s">
        <v>149</v>
      </c>
      <c r="AS16" s="64"/>
      <c r="AT16" s="44"/>
      <c r="AU16" s="44"/>
      <c r="AV16" s="21"/>
      <c r="AW16" s="64"/>
      <c r="AX16" s="64"/>
      <c r="AY16" s="44"/>
      <c r="AZ16" s="44"/>
      <c r="BA16" s="21"/>
      <c r="BB16" s="64"/>
      <c r="BC16" s="20"/>
      <c r="BD16" s="44"/>
      <c r="BE16" s="44"/>
      <c r="BF16" s="21"/>
      <c r="BG16" s="64"/>
      <c r="BH16" s="20"/>
      <c r="BI16" s="19"/>
      <c r="BJ16" s="21"/>
      <c r="BK16" s="150">
        <f t="shared" si="0"/>
        <v>9.1999999999999993</v>
      </c>
      <c r="BL16" s="148">
        <f t="shared" si="1"/>
        <v>0.22549019607843138</v>
      </c>
      <c r="BM16" s="7">
        <f>SUM(G16:BJ16)</f>
        <v>10</v>
      </c>
      <c r="BN16" s="89">
        <f>BM16/$BM$4</f>
        <v>0.10000000000000003</v>
      </c>
      <c r="BO16" s="37"/>
      <c r="BP16" s="37"/>
      <c r="BQ16" s="37" t="s">
        <v>67</v>
      </c>
      <c r="BR16" s="37"/>
      <c r="BS16" s="37"/>
      <c r="BT16" s="37"/>
      <c r="BU16" s="37"/>
      <c r="BV16" s="37"/>
      <c r="BW16" s="37"/>
      <c r="BX16" s="37"/>
      <c r="BY16" s="37"/>
    </row>
    <row r="17" spans="1:82" s="27" customFormat="1" ht="14.25" customHeight="1">
      <c r="A17" s="100" t="s">
        <v>160</v>
      </c>
      <c r="B17" s="55"/>
      <c r="C17" s="55"/>
      <c r="D17" s="55"/>
      <c r="E17" s="55"/>
      <c r="F17" s="54"/>
      <c r="G17" s="152">
        <v>0</v>
      </c>
      <c r="H17" s="23"/>
      <c r="I17" s="152"/>
      <c r="J17" s="23"/>
      <c r="K17" s="152"/>
      <c r="L17" s="23"/>
      <c r="M17" s="152"/>
      <c r="N17" s="23"/>
      <c r="O17" s="62"/>
      <c r="P17" s="40"/>
      <c r="Q17" s="152"/>
      <c r="R17" s="58"/>
      <c r="S17" s="152"/>
      <c r="T17" s="58"/>
      <c r="U17" s="63"/>
      <c r="V17" s="53"/>
      <c r="W17" s="53"/>
      <c r="X17" s="53"/>
      <c r="Y17" s="46"/>
      <c r="Z17" s="69"/>
      <c r="AA17" s="146" t="s">
        <v>149</v>
      </c>
      <c r="AB17" s="152"/>
      <c r="AC17" s="152"/>
      <c r="AD17" s="41"/>
      <c r="AE17" s="152"/>
      <c r="AF17" s="41"/>
      <c r="AG17" s="104">
        <f>$AQ$32</f>
        <v>0.8</v>
      </c>
      <c r="AH17" s="152"/>
      <c r="AI17" s="104">
        <f>$AQ$32</f>
        <v>0.8</v>
      </c>
      <c r="AJ17" s="41"/>
      <c r="AK17" s="152"/>
      <c r="AL17" s="41"/>
      <c r="AM17" s="60"/>
      <c r="AN17" s="146" t="s">
        <v>149</v>
      </c>
      <c r="AO17" s="44"/>
      <c r="AP17" s="19"/>
      <c r="AQ17" s="21"/>
      <c r="AR17" s="146" t="s">
        <v>149</v>
      </c>
      <c r="AS17" s="64"/>
      <c r="AT17" s="44"/>
      <c r="AU17" s="44"/>
      <c r="AV17" s="21"/>
      <c r="AW17" s="64"/>
      <c r="AX17" s="64"/>
      <c r="AY17" s="44"/>
      <c r="AZ17" s="44"/>
      <c r="BA17" s="21"/>
      <c r="BB17" s="64"/>
      <c r="BC17" s="53"/>
      <c r="BD17" s="44"/>
      <c r="BE17" s="44"/>
      <c r="BF17" s="53"/>
      <c r="BG17" s="64"/>
      <c r="BH17" s="53"/>
      <c r="BI17" s="53"/>
      <c r="BJ17" s="45"/>
      <c r="BK17" s="150">
        <f t="shared" si="0"/>
        <v>0</v>
      </c>
      <c r="BL17" s="148">
        <f t="shared" si="1"/>
        <v>0</v>
      </c>
      <c r="BM17" s="7">
        <f>SUM(G17:BJ17)</f>
        <v>1.6</v>
      </c>
      <c r="BN17" s="89">
        <f>BM17/$BM$4</f>
        <v>1.6000000000000004E-2</v>
      </c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</row>
    <row r="18" spans="1:82" s="27" customFormat="1" ht="14.25" customHeight="1">
      <c r="A18" s="100" t="s">
        <v>161</v>
      </c>
      <c r="B18" s="24"/>
      <c r="C18" s="24"/>
      <c r="D18" s="24"/>
      <c r="E18" s="24"/>
      <c r="F18" s="24"/>
      <c r="G18" s="18">
        <v>0</v>
      </c>
      <c r="H18" s="23"/>
      <c r="I18" s="152"/>
      <c r="J18" s="23"/>
      <c r="K18" s="152"/>
      <c r="L18" s="23"/>
      <c r="M18" s="152"/>
      <c r="N18" s="23"/>
      <c r="O18" s="152"/>
      <c r="P18" s="40"/>
      <c r="Q18" s="152"/>
      <c r="R18" s="40"/>
      <c r="S18" s="152"/>
      <c r="T18" s="40"/>
      <c r="U18" s="18"/>
      <c r="V18" s="23"/>
      <c r="W18" s="23"/>
      <c r="X18" s="23"/>
      <c r="Y18" s="46"/>
      <c r="Z18" s="69"/>
      <c r="AA18" s="146" t="s">
        <v>149</v>
      </c>
      <c r="AB18" s="152"/>
      <c r="AC18" s="152"/>
      <c r="AD18" s="41"/>
      <c r="AE18" s="152"/>
      <c r="AF18" s="41"/>
      <c r="AG18" s="152"/>
      <c r="AH18" s="152"/>
      <c r="AI18" s="41"/>
      <c r="AJ18" s="41"/>
      <c r="AK18" s="152"/>
      <c r="AL18" s="41"/>
      <c r="AM18" s="60"/>
      <c r="AN18" s="146" t="s">
        <v>149</v>
      </c>
      <c r="AO18" s="44"/>
      <c r="AP18" s="19"/>
      <c r="AQ18" s="21"/>
      <c r="AR18" s="146" t="s">
        <v>149</v>
      </c>
      <c r="AS18" s="64"/>
      <c r="AT18" s="44"/>
      <c r="AU18" s="44"/>
      <c r="AV18" s="21"/>
      <c r="AW18" s="64"/>
      <c r="AX18" s="64"/>
      <c r="AY18" s="44"/>
      <c r="AZ18" s="44"/>
      <c r="BA18" s="21"/>
      <c r="BB18" s="64"/>
      <c r="BC18" s="20"/>
      <c r="BD18" s="44"/>
      <c r="BE18" s="44"/>
      <c r="BF18" s="21"/>
      <c r="BG18" s="64"/>
      <c r="BH18" s="20"/>
      <c r="BI18" s="19"/>
      <c r="BJ18" s="21"/>
      <c r="BK18" s="150">
        <f t="shared" si="0"/>
        <v>0</v>
      </c>
      <c r="BL18" s="148">
        <f t="shared" si="1"/>
        <v>0</v>
      </c>
      <c r="BM18" s="7">
        <f>SUM(G18:BJ18)</f>
        <v>0</v>
      </c>
      <c r="BN18" s="89">
        <f>BM18/$BM$4</f>
        <v>0</v>
      </c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</row>
    <row r="19" spans="1:82" s="27" customFormat="1" ht="14.25" customHeight="1">
      <c r="A19" s="100" t="s">
        <v>162</v>
      </c>
      <c r="B19" s="24"/>
      <c r="C19" s="24"/>
      <c r="D19" s="24"/>
      <c r="E19" s="24"/>
      <c r="F19" s="24"/>
      <c r="G19" s="18">
        <v>0</v>
      </c>
      <c r="H19" s="23"/>
      <c r="I19" s="18"/>
      <c r="J19" s="23"/>
      <c r="K19" s="18"/>
      <c r="L19" s="23"/>
      <c r="M19" s="18"/>
      <c r="N19" s="23"/>
      <c r="O19" s="152"/>
      <c r="P19" s="40"/>
      <c r="Q19" s="152"/>
      <c r="R19" s="40"/>
      <c r="S19" s="152"/>
      <c r="T19" s="40"/>
      <c r="U19" s="18"/>
      <c r="V19" s="23"/>
      <c r="W19" s="23"/>
      <c r="X19" s="23"/>
      <c r="Y19" s="46"/>
      <c r="Z19" s="69"/>
      <c r="AA19" s="146" t="s">
        <v>149</v>
      </c>
      <c r="AB19" s="152"/>
      <c r="AC19" s="152"/>
      <c r="AD19" s="41"/>
      <c r="AE19" s="152"/>
      <c r="AF19" s="41"/>
      <c r="AG19" s="152"/>
      <c r="AH19" s="41"/>
      <c r="AI19" s="152"/>
      <c r="AJ19" s="41"/>
      <c r="AK19" s="152"/>
      <c r="AL19" s="41"/>
      <c r="AM19" s="60"/>
      <c r="AN19" s="60"/>
      <c r="AO19" s="44"/>
      <c r="AP19" s="19"/>
      <c r="AQ19" s="21"/>
      <c r="AR19" s="146" t="s">
        <v>149</v>
      </c>
      <c r="AS19" s="64"/>
      <c r="AT19" s="44"/>
      <c r="AU19" s="44"/>
      <c r="AV19" s="21"/>
      <c r="AW19" s="64"/>
      <c r="AX19" s="64"/>
      <c r="AY19" s="44"/>
      <c r="AZ19" s="44"/>
      <c r="BA19" s="21"/>
      <c r="BB19" s="64"/>
      <c r="BC19" s="20"/>
      <c r="BD19" s="44"/>
      <c r="BE19" s="44"/>
      <c r="BF19" s="21"/>
      <c r="BG19" s="64"/>
      <c r="BH19" s="20"/>
      <c r="BI19" s="19"/>
      <c r="BJ19" s="21"/>
      <c r="BK19" s="150">
        <f t="shared" si="0"/>
        <v>0</v>
      </c>
      <c r="BL19" s="148">
        <f t="shared" si="1"/>
        <v>0</v>
      </c>
      <c r="BM19" s="7">
        <f>SUM(G19:BJ19)</f>
        <v>0</v>
      </c>
      <c r="BN19" s="89">
        <f>BM19/$BM$4</f>
        <v>0</v>
      </c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</row>
    <row r="20" spans="1:82" s="27" customFormat="1" ht="14.25" customHeight="1">
      <c r="A20" s="121" t="s">
        <v>163</v>
      </c>
      <c r="B20" s="24"/>
      <c r="C20" s="24"/>
      <c r="D20" s="24"/>
      <c r="E20" s="24"/>
      <c r="F20" s="24"/>
      <c r="G20" s="102">
        <v>0.8</v>
      </c>
      <c r="H20" s="23"/>
      <c r="I20" s="18"/>
      <c r="J20" s="23"/>
      <c r="K20" s="18"/>
      <c r="L20" s="23"/>
      <c r="M20" s="145">
        <v>0.8</v>
      </c>
      <c r="N20" s="23"/>
      <c r="O20" s="152"/>
      <c r="P20" s="40"/>
      <c r="Q20" s="152"/>
      <c r="R20" s="40"/>
      <c r="S20" s="152"/>
      <c r="T20" s="40"/>
      <c r="U20" s="18"/>
      <c r="V20" s="23"/>
      <c r="W20" s="23"/>
      <c r="X20" s="23"/>
      <c r="Y20" s="46"/>
      <c r="Z20" s="69"/>
      <c r="AA20" s="104">
        <f>$AQ$32</f>
        <v>0.8</v>
      </c>
      <c r="AB20" s="152">
        <v>2</v>
      </c>
      <c r="AC20" s="104">
        <f>$AQ$32</f>
        <v>0.8</v>
      </c>
      <c r="AD20" s="41">
        <v>2</v>
      </c>
      <c r="AE20" s="152"/>
      <c r="AF20" s="41"/>
      <c r="AG20" s="152"/>
      <c r="AH20" s="41"/>
      <c r="AI20" s="152"/>
      <c r="AJ20" s="41"/>
      <c r="AK20" s="152"/>
      <c r="AL20" s="41"/>
      <c r="AM20" s="60"/>
      <c r="AN20" s="60"/>
      <c r="AO20" s="44"/>
      <c r="AP20" s="19"/>
      <c r="AQ20" s="21"/>
      <c r="AR20" s="146" t="s">
        <v>149</v>
      </c>
      <c r="AS20" s="64"/>
      <c r="AT20" s="44"/>
      <c r="AU20" s="44"/>
      <c r="AV20" s="21"/>
      <c r="AW20" s="64"/>
      <c r="AX20" s="64"/>
      <c r="AY20" s="44"/>
      <c r="AZ20" s="44"/>
      <c r="BA20" s="21"/>
      <c r="BB20" s="64"/>
      <c r="BC20" s="20"/>
      <c r="BD20" s="44"/>
      <c r="BE20" s="44"/>
      <c r="BF20" s="21"/>
      <c r="BG20" s="64"/>
      <c r="BH20" s="20"/>
      <c r="BI20" s="19"/>
      <c r="BJ20" s="21"/>
      <c r="BK20" s="150">
        <f t="shared" si="0"/>
        <v>7.2</v>
      </c>
      <c r="BL20" s="148">
        <f t="shared" si="1"/>
        <v>0.17647058823529413</v>
      </c>
      <c r="BM20" s="7">
        <f>SUM(G20:BJ20)</f>
        <v>7.2</v>
      </c>
      <c r="BN20" s="89">
        <f>BM20/$BM$4</f>
        <v>7.2000000000000022E-2</v>
      </c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</row>
    <row r="21" spans="1:82" s="27" customFormat="1" ht="14.25" customHeight="1">
      <c r="A21" s="100" t="s">
        <v>164</v>
      </c>
      <c r="B21" s="24"/>
      <c r="C21" s="24"/>
      <c r="D21" s="24"/>
      <c r="E21" s="24"/>
      <c r="F21" s="24"/>
      <c r="G21" s="18"/>
      <c r="H21" s="23"/>
      <c r="I21" s="152"/>
      <c r="J21" s="23"/>
      <c r="K21" s="18"/>
      <c r="L21" s="23"/>
      <c r="M21" s="18"/>
      <c r="N21" s="23"/>
      <c r="O21" s="152"/>
      <c r="P21" s="40"/>
      <c r="Q21" s="152"/>
      <c r="R21" s="40"/>
      <c r="S21" s="152"/>
      <c r="T21" s="40"/>
      <c r="U21" s="18"/>
      <c r="V21" s="23"/>
      <c r="W21" s="23"/>
      <c r="X21" s="23"/>
      <c r="Y21" s="46"/>
      <c r="Z21" s="69"/>
      <c r="AA21" s="152"/>
      <c r="AB21" s="41"/>
      <c r="AC21" s="152"/>
      <c r="AD21" s="41"/>
      <c r="AE21" s="152"/>
      <c r="AF21" s="41"/>
      <c r="AG21" s="152"/>
      <c r="AH21" s="41"/>
      <c r="AI21" s="152"/>
      <c r="AJ21" s="41"/>
      <c r="AK21" s="152"/>
      <c r="AL21" s="41"/>
      <c r="AM21" s="60"/>
      <c r="AN21" s="60"/>
      <c r="AO21" s="44"/>
      <c r="AP21" s="19"/>
      <c r="AQ21" s="21"/>
      <c r="AR21" s="64"/>
      <c r="AS21" s="104">
        <f>$AQ$32</f>
        <v>0.8</v>
      </c>
      <c r="AT21" s="44"/>
      <c r="AU21" s="44"/>
      <c r="AV21" s="21"/>
      <c r="AW21" s="64"/>
      <c r="AX21" s="64"/>
      <c r="AY21" s="44"/>
      <c r="AZ21" s="44"/>
      <c r="BA21" s="21"/>
      <c r="BB21" s="64"/>
      <c r="BC21" s="20"/>
      <c r="BD21" s="44"/>
      <c r="BE21" s="44"/>
      <c r="BF21" s="21"/>
      <c r="BG21" s="64"/>
      <c r="BH21" s="20"/>
      <c r="BI21" s="19"/>
      <c r="BJ21" s="21"/>
      <c r="BK21" s="150">
        <f t="shared" si="0"/>
        <v>0.8</v>
      </c>
      <c r="BL21" s="148">
        <f t="shared" si="1"/>
        <v>1.9607843137254905E-2</v>
      </c>
      <c r="BM21" s="7">
        <f>SUM(G21:BJ21)</f>
        <v>0.8</v>
      </c>
      <c r="BN21" s="89">
        <f>BM21/$BM$4</f>
        <v>8.0000000000000019E-3</v>
      </c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</row>
    <row r="22" spans="1:82" s="27" customFormat="1" ht="14.25" customHeight="1">
      <c r="A22" s="100"/>
      <c r="B22" s="24"/>
      <c r="C22" s="24"/>
      <c r="D22" s="24"/>
      <c r="E22" s="24"/>
      <c r="F22" s="24"/>
      <c r="G22" s="18"/>
      <c r="H22" s="23"/>
      <c r="I22" s="152"/>
      <c r="J22" s="23"/>
      <c r="K22" s="18"/>
      <c r="L22" s="23"/>
      <c r="M22" s="18"/>
      <c r="N22" s="23"/>
      <c r="O22" s="152"/>
      <c r="P22" s="40"/>
      <c r="Q22" s="152"/>
      <c r="R22" s="40"/>
      <c r="S22" s="152"/>
      <c r="T22" s="40"/>
      <c r="U22" s="18"/>
      <c r="V22" s="23"/>
      <c r="W22" s="23"/>
      <c r="X22" s="23"/>
      <c r="Y22" s="46"/>
      <c r="Z22" s="69"/>
      <c r="AA22" s="152"/>
      <c r="AB22" s="41"/>
      <c r="AC22" s="152"/>
      <c r="AD22" s="41"/>
      <c r="AE22" s="152"/>
      <c r="AF22" s="41"/>
      <c r="AG22" s="152"/>
      <c r="AH22" s="41"/>
      <c r="AI22" s="152"/>
      <c r="AJ22" s="67"/>
      <c r="AK22" s="152"/>
      <c r="AL22" s="41"/>
      <c r="AM22" s="60"/>
      <c r="AN22" s="60"/>
      <c r="AO22" s="44"/>
      <c r="AP22" s="19"/>
      <c r="AQ22" s="21"/>
      <c r="AR22" s="64"/>
      <c r="AS22" s="64"/>
      <c r="AT22" s="44"/>
      <c r="AU22" s="44"/>
      <c r="AV22" s="21"/>
      <c r="AW22" s="64"/>
      <c r="AX22" s="64"/>
      <c r="AY22" s="44"/>
      <c r="AZ22" s="44"/>
      <c r="BA22" s="21"/>
      <c r="BB22" s="64"/>
      <c r="BC22" s="20"/>
      <c r="BD22" s="44"/>
      <c r="BE22" s="44"/>
      <c r="BF22" s="21"/>
      <c r="BG22" s="64"/>
      <c r="BH22" s="20"/>
      <c r="BI22" s="19"/>
      <c r="BJ22" s="21"/>
      <c r="BK22" s="147"/>
      <c r="BL22" s="110"/>
      <c r="BM22" s="7"/>
      <c r="BN22" s="89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</row>
    <row r="23" spans="1:82" s="27" customFormat="1" ht="14.25" customHeight="1">
      <c r="A23" s="101"/>
      <c r="B23" s="56"/>
      <c r="C23" s="56"/>
      <c r="D23" s="56"/>
      <c r="E23" s="56"/>
      <c r="F23" s="56"/>
      <c r="G23" s="152"/>
      <c r="H23" s="40"/>
      <c r="I23" s="152"/>
      <c r="J23" s="40"/>
      <c r="K23" s="152"/>
      <c r="L23" s="40"/>
      <c r="M23" s="152"/>
      <c r="N23" s="40"/>
      <c r="O23" s="152"/>
      <c r="P23" s="40"/>
      <c r="Q23" s="152"/>
      <c r="R23" s="40"/>
      <c r="S23" s="152"/>
      <c r="T23" s="40"/>
      <c r="U23" s="152"/>
      <c r="V23" s="40"/>
      <c r="W23" s="40"/>
      <c r="X23" s="40"/>
      <c r="Y23" s="46"/>
      <c r="Z23" s="69"/>
      <c r="AA23" s="152"/>
      <c r="AB23" s="41"/>
      <c r="AC23" s="152"/>
      <c r="AD23" s="41"/>
      <c r="AE23" s="152"/>
      <c r="AF23" s="41"/>
      <c r="AG23" s="152"/>
      <c r="AH23" s="41"/>
      <c r="AI23" s="152"/>
      <c r="AJ23" s="41"/>
      <c r="AK23" s="152"/>
      <c r="AL23" s="41"/>
      <c r="AM23" s="60"/>
      <c r="AN23" s="60"/>
      <c r="AO23" s="44"/>
      <c r="AP23" s="44"/>
      <c r="AQ23" s="45"/>
      <c r="AR23" s="64"/>
      <c r="AS23" s="64"/>
      <c r="AT23" s="44"/>
      <c r="AU23" s="44"/>
      <c r="AV23" s="45"/>
      <c r="AW23" s="64"/>
      <c r="AX23" s="64"/>
      <c r="AY23" s="44"/>
      <c r="AZ23" s="44"/>
      <c r="BA23" s="45"/>
      <c r="BB23" s="65"/>
      <c r="BC23" s="46"/>
      <c r="BD23" s="44"/>
      <c r="BE23" s="44"/>
      <c r="BF23" s="45"/>
      <c r="BG23" s="65"/>
      <c r="BH23" s="46"/>
      <c r="BI23" s="44"/>
      <c r="BJ23" s="45"/>
      <c r="BK23" s="147"/>
      <c r="BL23" s="110"/>
      <c r="BM23" s="7"/>
      <c r="BN23" s="89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</row>
    <row r="24" spans="1:82" s="27" customFormat="1" ht="14.25" customHeight="1">
      <c r="A24" s="100"/>
      <c r="B24" s="24"/>
      <c r="C24" s="24"/>
      <c r="D24" s="24"/>
      <c r="E24" s="24"/>
      <c r="F24" s="24"/>
      <c r="G24" s="18"/>
      <c r="H24" s="23"/>
      <c r="I24" s="152"/>
      <c r="J24" s="23"/>
      <c r="K24" s="152"/>
      <c r="L24" s="23"/>
      <c r="M24" s="152"/>
      <c r="N24" s="23"/>
      <c r="O24" s="152"/>
      <c r="P24" s="40"/>
      <c r="Q24" s="152"/>
      <c r="R24" s="40"/>
      <c r="S24" s="152"/>
      <c r="T24" s="40"/>
      <c r="U24" s="18"/>
      <c r="V24" s="23"/>
      <c r="W24" s="23"/>
      <c r="X24" s="23"/>
      <c r="Y24" s="46"/>
      <c r="Z24" s="69"/>
      <c r="AA24" s="152"/>
      <c r="AB24" s="41"/>
      <c r="AC24" s="152"/>
      <c r="AD24" s="41"/>
      <c r="AE24" s="152"/>
      <c r="AF24" s="41"/>
      <c r="AG24" s="152"/>
      <c r="AH24" s="41"/>
      <c r="AI24" s="152"/>
      <c r="AJ24" s="41"/>
      <c r="AK24" s="152"/>
      <c r="AL24" s="41"/>
      <c r="AM24" s="60"/>
      <c r="AN24" s="60"/>
      <c r="AO24" s="44"/>
      <c r="AP24" s="19"/>
      <c r="AQ24" s="21"/>
      <c r="AR24" s="64"/>
      <c r="AS24" s="64"/>
      <c r="AT24" s="44"/>
      <c r="AU24" s="44"/>
      <c r="AV24" s="21"/>
      <c r="AW24" s="64"/>
      <c r="AX24" s="64"/>
      <c r="AY24" s="44"/>
      <c r="AZ24" s="44"/>
      <c r="BA24" s="21"/>
      <c r="BB24" s="64"/>
      <c r="BC24" s="20"/>
      <c r="BD24" s="44"/>
      <c r="BE24" s="44"/>
      <c r="BF24" s="21"/>
      <c r="BG24" s="64"/>
      <c r="BH24" s="20"/>
      <c r="BI24" s="19"/>
      <c r="BJ24" s="21"/>
      <c r="BK24" s="147"/>
      <c r="BL24" s="110"/>
      <c r="BM24" s="7"/>
      <c r="BN24" s="89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</row>
    <row r="25" spans="1:82" s="27" customFormat="1" ht="14.25" customHeight="1">
      <c r="A25" s="101"/>
      <c r="B25" s="24"/>
      <c r="C25" s="24"/>
      <c r="D25" s="24"/>
      <c r="E25" s="24"/>
      <c r="F25" s="24"/>
      <c r="G25" s="18"/>
      <c r="H25" s="23"/>
      <c r="I25" s="152"/>
      <c r="J25" s="23"/>
      <c r="K25" s="152"/>
      <c r="L25" s="23"/>
      <c r="M25" s="152"/>
      <c r="N25" s="23"/>
      <c r="O25" s="152"/>
      <c r="P25" s="40"/>
      <c r="Q25" s="152"/>
      <c r="R25" s="40"/>
      <c r="S25" s="152"/>
      <c r="T25" s="40"/>
      <c r="U25" s="18"/>
      <c r="V25" s="23"/>
      <c r="W25" s="23"/>
      <c r="X25" s="23"/>
      <c r="Y25" s="46"/>
      <c r="Z25" s="69"/>
      <c r="AA25" s="152"/>
      <c r="AB25" s="41"/>
      <c r="AC25" s="152"/>
      <c r="AD25" s="41"/>
      <c r="AE25" s="152"/>
      <c r="AF25" s="41"/>
      <c r="AG25" s="152"/>
      <c r="AH25" s="41"/>
      <c r="AI25" s="152"/>
      <c r="AJ25" s="41"/>
      <c r="AK25" s="152"/>
      <c r="AL25" s="41"/>
      <c r="AM25" s="60"/>
      <c r="AN25" s="60"/>
      <c r="AO25" s="44"/>
      <c r="AP25" s="19"/>
      <c r="AQ25" s="21"/>
      <c r="AR25" s="64"/>
      <c r="AS25" s="64"/>
      <c r="AT25" s="44"/>
      <c r="AU25" s="44"/>
      <c r="AV25" s="21"/>
      <c r="AW25" s="64"/>
      <c r="AX25" s="64"/>
      <c r="AY25" s="44"/>
      <c r="AZ25" s="44"/>
      <c r="BA25" s="21"/>
      <c r="BB25" s="64"/>
      <c r="BC25" s="20"/>
      <c r="BD25" s="44"/>
      <c r="BE25" s="44"/>
      <c r="BF25" s="21"/>
      <c r="BG25" s="64"/>
      <c r="BH25" s="20"/>
      <c r="BI25" s="19"/>
      <c r="BJ25" s="21"/>
      <c r="BK25" s="147"/>
      <c r="BL25" s="110"/>
      <c r="BM25" s="7"/>
      <c r="BN25" s="89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</row>
    <row r="26" spans="1:82" s="27" customFormat="1" ht="14.25" customHeight="1">
      <c r="A26" s="98"/>
      <c r="B26" s="24"/>
      <c r="C26" s="24"/>
      <c r="D26" s="24"/>
      <c r="E26" s="24"/>
      <c r="F26" s="24"/>
      <c r="G26" s="18"/>
      <c r="H26" s="23"/>
      <c r="I26" s="152"/>
      <c r="J26" s="23"/>
      <c r="K26" s="152"/>
      <c r="L26" s="23"/>
      <c r="M26" s="152"/>
      <c r="N26" s="23"/>
      <c r="O26" s="152"/>
      <c r="P26" s="40"/>
      <c r="Q26" s="152"/>
      <c r="R26" s="40"/>
      <c r="S26" s="152"/>
      <c r="T26" s="40"/>
      <c r="U26" s="18"/>
      <c r="V26" s="23"/>
      <c r="W26" s="23"/>
      <c r="X26" s="23"/>
      <c r="Y26" s="46"/>
      <c r="Z26" s="69"/>
      <c r="AA26" s="152"/>
      <c r="AB26" s="41"/>
      <c r="AC26" s="152"/>
      <c r="AD26" s="41"/>
      <c r="AE26" s="152"/>
      <c r="AF26" s="41"/>
      <c r="AG26" s="152"/>
      <c r="AH26" s="41"/>
      <c r="AI26" s="152"/>
      <c r="AJ26" s="41"/>
      <c r="AK26" s="152"/>
      <c r="AL26" s="41"/>
      <c r="AM26" s="60"/>
      <c r="AN26" s="60"/>
      <c r="AO26" s="44"/>
      <c r="AP26" s="19"/>
      <c r="AQ26" s="21"/>
      <c r="AR26" s="64"/>
      <c r="AS26" s="64"/>
      <c r="AT26" s="44"/>
      <c r="AU26" s="44"/>
      <c r="AV26" s="21"/>
      <c r="AW26" s="64"/>
      <c r="AX26" s="64"/>
      <c r="AY26" s="44"/>
      <c r="AZ26" s="44"/>
      <c r="BA26" s="21"/>
      <c r="BB26" s="64"/>
      <c r="BC26" s="20"/>
      <c r="BD26" s="44"/>
      <c r="BE26" s="44"/>
      <c r="BF26" s="21"/>
      <c r="BG26" s="64"/>
      <c r="BH26" s="20"/>
      <c r="BI26" s="19"/>
      <c r="BJ26" s="21"/>
      <c r="BK26" s="147"/>
      <c r="BL26" s="110"/>
      <c r="BM26" s="7"/>
      <c r="BN26" s="89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</row>
    <row r="27" spans="1:82" s="27" customFormat="1" ht="14.25" customHeight="1">
      <c r="A27" s="52"/>
      <c r="B27" s="24"/>
      <c r="C27" s="24"/>
      <c r="D27" s="24"/>
      <c r="E27" s="24"/>
      <c r="F27" s="24"/>
      <c r="G27" s="18"/>
      <c r="H27" s="23"/>
      <c r="I27" s="152"/>
      <c r="J27" s="23"/>
      <c r="K27" s="152"/>
      <c r="L27" s="23"/>
      <c r="M27" s="152"/>
      <c r="N27" s="23"/>
      <c r="O27" s="152"/>
      <c r="P27" s="40"/>
      <c r="Q27" s="152"/>
      <c r="R27" s="40"/>
      <c r="S27" s="152"/>
      <c r="T27" s="40"/>
      <c r="U27" s="18"/>
      <c r="V27" s="23"/>
      <c r="W27" s="23"/>
      <c r="X27" s="23"/>
      <c r="Y27" s="46"/>
      <c r="Z27" s="69"/>
      <c r="AA27" s="152"/>
      <c r="AB27" s="41"/>
      <c r="AC27" s="152"/>
      <c r="AD27" s="41"/>
      <c r="AE27" s="152"/>
      <c r="AF27" s="41"/>
      <c r="AG27" s="152"/>
      <c r="AH27" s="41"/>
      <c r="AI27" s="152"/>
      <c r="AJ27" s="41"/>
      <c r="AK27" s="152"/>
      <c r="AL27" s="41"/>
      <c r="AM27" s="60"/>
      <c r="AN27" s="60"/>
      <c r="AO27" s="44"/>
      <c r="AP27" s="68"/>
      <c r="AQ27" s="21"/>
      <c r="AR27" s="64"/>
      <c r="AS27" s="64"/>
      <c r="AT27" s="44"/>
      <c r="AU27" s="44"/>
      <c r="AV27" s="21"/>
      <c r="AW27" s="64"/>
      <c r="AX27" s="64"/>
      <c r="AY27" s="44"/>
      <c r="AZ27" s="44"/>
      <c r="BA27" s="21"/>
      <c r="BB27" s="64"/>
      <c r="BC27" s="20"/>
      <c r="BD27" s="44"/>
      <c r="BE27" s="44"/>
      <c r="BF27" s="21"/>
      <c r="BG27" s="64"/>
      <c r="BH27" s="20"/>
      <c r="BI27" s="19"/>
      <c r="BJ27" s="21"/>
      <c r="BK27" s="147"/>
      <c r="BL27" s="110"/>
      <c r="BM27" s="7"/>
      <c r="BN27" s="89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</row>
    <row r="28" spans="1:82" s="27" customFormat="1" ht="14.25" hidden="1" customHeight="1">
      <c r="A28" s="52" t="s">
        <v>78</v>
      </c>
      <c r="B28" s="24"/>
      <c r="C28" s="24"/>
      <c r="D28" s="24"/>
      <c r="E28" s="24"/>
      <c r="F28" s="24"/>
      <c r="G28" s="18">
        <v>0</v>
      </c>
      <c r="H28" s="23"/>
      <c r="I28" s="18"/>
      <c r="J28" s="23"/>
      <c r="K28" s="18"/>
      <c r="L28" s="23"/>
      <c r="M28" s="18"/>
      <c r="N28" s="23"/>
      <c r="O28" s="152"/>
      <c r="P28" s="40"/>
      <c r="Q28" s="152"/>
      <c r="R28" s="40"/>
      <c r="S28" s="152"/>
      <c r="T28" s="40"/>
      <c r="U28" s="18"/>
      <c r="V28" s="23"/>
      <c r="W28" s="23"/>
      <c r="X28" s="23"/>
      <c r="Y28" s="20"/>
      <c r="Z28" s="22"/>
      <c r="AA28" s="152">
        <v>1</v>
      </c>
      <c r="AB28" s="41">
        <v>1</v>
      </c>
      <c r="AC28" s="152">
        <v>0</v>
      </c>
      <c r="AD28" s="41"/>
      <c r="AE28" s="152">
        <v>0</v>
      </c>
      <c r="AF28" s="41"/>
      <c r="AG28" s="152"/>
      <c r="AH28" s="41"/>
      <c r="AI28" s="152"/>
      <c r="AJ28" s="41"/>
      <c r="AK28" s="152"/>
      <c r="AL28" s="41"/>
      <c r="AM28" s="60"/>
      <c r="AN28" s="20"/>
      <c r="AO28" s="19"/>
      <c r="AP28" s="21"/>
      <c r="AQ28" s="20"/>
      <c r="AR28" s="20"/>
      <c r="AS28" s="19"/>
      <c r="AT28" s="21"/>
      <c r="AU28" s="20"/>
      <c r="AV28" s="20"/>
      <c r="AW28" s="19"/>
      <c r="AX28" s="21"/>
      <c r="AY28" s="20"/>
      <c r="AZ28" s="20"/>
      <c r="BA28" s="19"/>
      <c r="BB28" s="21"/>
      <c r="BC28" s="20"/>
      <c r="BD28" s="20"/>
      <c r="BE28" s="19"/>
      <c r="BF28" s="21"/>
      <c r="BG28" s="7">
        <f>SUM(G28:BF28)</f>
        <v>2</v>
      </c>
      <c r="BH28" s="17">
        <f>BG28/$BM$4</f>
        <v>2.0000000000000007E-2</v>
      </c>
      <c r="BI28" s="48"/>
      <c r="BJ28" s="47"/>
      <c r="BK28" s="47"/>
      <c r="BL28" s="47"/>
      <c r="BM28" s="4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 spans="1:82" s="12" customFormat="1" ht="14.25" customHeight="1">
      <c r="A29" s="2"/>
      <c r="B29" s="9"/>
      <c r="C29" s="9"/>
      <c r="D29" s="9"/>
      <c r="E29" s="9"/>
      <c r="F29" s="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59"/>
      <c r="AN29" s="37"/>
      <c r="AO29" s="37"/>
      <c r="AP29" s="37"/>
      <c r="AQ29" s="37"/>
      <c r="AR29" s="37"/>
      <c r="AS29" s="37"/>
      <c r="AT29" s="37"/>
      <c r="AU29" s="3"/>
      <c r="AV29" s="3"/>
      <c r="AW29" s="3"/>
      <c r="AX29" s="3"/>
      <c r="AY29" s="6"/>
      <c r="AZ29" s="6"/>
      <c r="BA29" s="37"/>
      <c r="BB29" s="37"/>
      <c r="BC29" s="6"/>
      <c r="BD29" s="6"/>
      <c r="BE29" s="37"/>
      <c r="BF29" s="37"/>
      <c r="BG29" s="6"/>
      <c r="BH29" s="6"/>
      <c r="BI29" s="6"/>
      <c r="BJ29" s="6"/>
      <c r="BK29" s="6"/>
      <c r="BL29" s="6"/>
      <c r="BM29" s="6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 spans="1:82" ht="14.25" customHeight="1">
      <c r="G30" s="81" t="s">
        <v>79</v>
      </c>
      <c r="H30" s="82"/>
      <c r="I30" s="82"/>
      <c r="J30" s="82"/>
      <c r="K30" s="82"/>
      <c r="L30" s="82"/>
      <c r="M30" s="82"/>
      <c r="N30" s="82"/>
      <c r="O30" s="82"/>
      <c r="P30" s="82"/>
      <c r="Q30" s="83"/>
      <c r="R30" s="13"/>
      <c r="S30" s="13"/>
      <c r="T30" s="13"/>
      <c r="U30" s="13"/>
      <c r="V30" s="237" t="s">
        <v>80</v>
      </c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7" t="s">
        <v>81</v>
      </c>
      <c r="AN30" s="238"/>
      <c r="AO30" s="238"/>
      <c r="AP30" s="238"/>
      <c r="AQ30" s="238"/>
      <c r="AR30" s="238"/>
      <c r="AS30" s="238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9"/>
      <c r="BE30" s="237" t="s">
        <v>82</v>
      </c>
      <c r="BF30" s="238"/>
      <c r="BG30" s="238"/>
      <c r="BH30" s="238"/>
      <c r="BI30" s="238"/>
      <c r="BJ30" s="238"/>
      <c r="BK30" s="238"/>
      <c r="BL30" s="238"/>
      <c r="BM30" s="238"/>
      <c r="BN30" s="238"/>
      <c r="BO30" s="238"/>
      <c r="BP30" s="238"/>
      <c r="BQ30" s="238"/>
      <c r="BR30" s="239"/>
    </row>
    <row r="31" spans="1:82" ht="14.25" customHeight="1">
      <c r="G31" s="210" t="s">
        <v>83</v>
      </c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37" t="s">
        <v>84</v>
      </c>
      <c r="AV31" s="75" t="s">
        <v>85</v>
      </c>
      <c r="AX31" s="3"/>
      <c r="BA31" s="37" t="s">
        <v>86</v>
      </c>
      <c r="BH31" s="37" t="s">
        <v>87</v>
      </c>
    </row>
    <row r="32" spans="1:82" ht="15" customHeight="1"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53">
        <v>0.8</v>
      </c>
      <c r="AV32" s="75">
        <f>30/(5+5*5)</f>
        <v>1</v>
      </c>
      <c r="AX32" s="3"/>
      <c r="BA32" s="227">
        <v>1</v>
      </c>
      <c r="BB32" s="227"/>
      <c r="BC32" s="227"/>
      <c r="BH32" s="75">
        <f>30/((5+1)*5)</f>
        <v>1</v>
      </c>
    </row>
    <row r="33" spans="1:69" ht="15" customHeight="1">
      <c r="A33" s="78" t="s">
        <v>88</v>
      </c>
      <c r="G33" s="170">
        <v>1</v>
      </c>
      <c r="H33" s="171"/>
      <c r="I33" s="170">
        <v>2</v>
      </c>
      <c r="J33" s="171"/>
      <c r="K33" s="170">
        <v>3</v>
      </c>
      <c r="L33" s="171"/>
      <c r="M33" s="170">
        <v>4</v>
      </c>
      <c r="N33" s="171"/>
      <c r="O33" s="170">
        <v>5</v>
      </c>
      <c r="P33" s="171"/>
      <c r="Q33" s="170">
        <v>6</v>
      </c>
      <c r="R33" s="171"/>
      <c r="S33" s="170">
        <v>7</v>
      </c>
      <c r="T33" s="171"/>
      <c r="U33" s="170">
        <v>8</v>
      </c>
      <c r="V33" s="171"/>
      <c r="W33" s="170">
        <v>9</v>
      </c>
      <c r="X33" s="171"/>
      <c r="Y33" s="170">
        <v>10</v>
      </c>
      <c r="Z33" s="171"/>
      <c r="AA33" s="170">
        <v>11</v>
      </c>
      <c r="AB33" s="171"/>
      <c r="AC33" s="170">
        <v>12</v>
      </c>
      <c r="AD33" s="171"/>
      <c r="AE33" s="170">
        <v>13</v>
      </c>
      <c r="AF33" s="171"/>
      <c r="AG33" s="170">
        <v>14</v>
      </c>
      <c r="AH33" s="171"/>
      <c r="AI33" s="170">
        <v>15</v>
      </c>
      <c r="AJ33" s="171"/>
      <c r="AK33" s="170">
        <v>16</v>
      </c>
      <c r="AL33" s="171"/>
      <c r="AM33" s="170">
        <v>17</v>
      </c>
      <c r="AN33" s="171"/>
      <c r="AO33" s="170">
        <v>18</v>
      </c>
      <c r="AP33" s="171"/>
      <c r="AQ33" s="228" t="s">
        <v>89</v>
      </c>
      <c r="AR33" s="229"/>
      <c r="AS33" s="229"/>
      <c r="AT33" s="229"/>
      <c r="AU33" s="230"/>
      <c r="AV33" s="233" t="s">
        <v>90</v>
      </c>
      <c r="AW33" s="233"/>
      <c r="AX33" s="233"/>
      <c r="AY33" s="233"/>
      <c r="AZ33" s="234"/>
      <c r="BA33" s="221" t="s">
        <v>91</v>
      </c>
      <c r="BB33" s="222"/>
      <c r="BC33" s="222"/>
      <c r="BD33" s="222"/>
      <c r="BE33" s="222"/>
      <c r="BF33" s="222"/>
      <c r="BG33" s="223"/>
      <c r="BH33" s="222" t="s">
        <v>92</v>
      </c>
      <c r="BI33" s="222"/>
      <c r="BJ33" s="222"/>
      <c r="BK33" s="222"/>
      <c r="BL33" s="223"/>
      <c r="BM33" s="202" t="s">
        <v>93</v>
      </c>
      <c r="BN33" s="203"/>
      <c r="BO33" s="203"/>
      <c r="BP33" s="204"/>
    </row>
    <row r="34" spans="1:69" ht="15.75" customHeight="1">
      <c r="A34" s="120" t="s">
        <v>94</v>
      </c>
      <c r="G34" s="170">
        <v>24</v>
      </c>
      <c r="H34" s="171"/>
      <c r="I34" s="170">
        <v>25</v>
      </c>
      <c r="J34" s="171"/>
      <c r="K34" s="170">
        <v>26</v>
      </c>
      <c r="L34" s="171"/>
      <c r="M34" s="170">
        <v>27</v>
      </c>
      <c r="N34" s="171"/>
      <c r="O34" s="170">
        <v>28</v>
      </c>
      <c r="P34" s="171"/>
      <c r="Q34" s="170">
        <v>29</v>
      </c>
      <c r="R34" s="171"/>
      <c r="S34" s="170">
        <v>30</v>
      </c>
      <c r="T34" s="171"/>
      <c r="U34" s="170">
        <v>31</v>
      </c>
      <c r="V34" s="171"/>
      <c r="W34" s="170">
        <v>32</v>
      </c>
      <c r="X34" s="171"/>
      <c r="Y34" s="170">
        <v>33</v>
      </c>
      <c r="Z34" s="171"/>
      <c r="AA34" s="170">
        <v>34</v>
      </c>
      <c r="AB34" s="171"/>
      <c r="AC34" s="170">
        <v>35</v>
      </c>
      <c r="AD34" s="171"/>
      <c r="AE34" s="170">
        <v>36</v>
      </c>
      <c r="AF34" s="171"/>
      <c r="AG34" s="170">
        <v>37</v>
      </c>
      <c r="AH34" s="171"/>
      <c r="AI34" s="170">
        <v>38</v>
      </c>
      <c r="AJ34" s="171"/>
      <c r="AK34" s="170">
        <v>39</v>
      </c>
      <c r="AL34" s="171"/>
      <c r="AM34" s="170">
        <v>40</v>
      </c>
      <c r="AN34" s="171"/>
      <c r="AO34" s="170">
        <v>41</v>
      </c>
      <c r="AP34" s="171"/>
      <c r="AQ34" s="231"/>
      <c r="AR34" s="231"/>
      <c r="AS34" s="231"/>
      <c r="AT34" s="231"/>
      <c r="AU34" s="232"/>
      <c r="AV34" s="235"/>
      <c r="AW34" s="235"/>
      <c r="AX34" s="235"/>
      <c r="AY34" s="235"/>
      <c r="AZ34" s="236"/>
      <c r="BA34" s="224"/>
      <c r="BB34" s="225"/>
      <c r="BC34" s="225"/>
      <c r="BD34" s="225"/>
      <c r="BE34" s="225"/>
      <c r="BF34" s="225"/>
      <c r="BG34" s="226"/>
      <c r="BH34" s="225"/>
      <c r="BI34" s="225"/>
      <c r="BJ34" s="225"/>
      <c r="BK34" s="225"/>
      <c r="BL34" s="226"/>
      <c r="BM34" s="205"/>
      <c r="BN34" s="206"/>
      <c r="BO34" s="206"/>
      <c r="BP34" s="207"/>
    </row>
    <row r="35" spans="1:69">
      <c r="A35" s="131" t="s">
        <v>146</v>
      </c>
      <c r="G35" s="113" t="s">
        <v>95</v>
      </c>
      <c r="I35" s="70" t="s">
        <v>96</v>
      </c>
      <c r="J35" s="71" t="s">
        <v>97</v>
      </c>
      <c r="K35" s="113" t="s">
        <v>98</v>
      </c>
      <c r="M35" s="70" t="s">
        <v>99</v>
      </c>
      <c r="N35" s="71" t="s">
        <v>100</v>
      </c>
      <c r="O35" s="113" t="s">
        <v>101</v>
      </c>
      <c r="Q35" s="70" t="s">
        <v>102</v>
      </c>
      <c r="R35" s="71" t="s">
        <v>103</v>
      </c>
      <c r="S35" s="113" t="s">
        <v>104</v>
      </c>
      <c r="U35" s="70" t="s">
        <v>105</v>
      </c>
      <c r="V35" s="71" t="s">
        <v>106</v>
      </c>
      <c r="W35" s="113" t="s">
        <v>107</v>
      </c>
      <c r="Y35" s="70" t="s">
        <v>108</v>
      </c>
      <c r="Z35" s="71" t="s">
        <v>109</v>
      </c>
      <c r="AA35" s="113" t="s">
        <v>110</v>
      </c>
      <c r="AC35" s="70" t="s">
        <v>111</v>
      </c>
      <c r="AD35" s="71" t="s">
        <v>112</v>
      </c>
      <c r="AE35" s="113" t="s">
        <v>113</v>
      </c>
      <c r="AG35" s="70" t="s">
        <v>114</v>
      </c>
      <c r="AH35" s="71" t="s">
        <v>115</v>
      </c>
      <c r="AI35" s="113" t="s">
        <v>116</v>
      </c>
      <c r="AK35" s="70" t="s">
        <v>117</v>
      </c>
      <c r="AL35" s="71" t="s">
        <v>118</v>
      </c>
      <c r="AM35" s="113" t="s">
        <v>119</v>
      </c>
      <c r="AO35" s="219" t="s">
        <v>120</v>
      </c>
      <c r="AP35" s="220"/>
      <c r="AQ35" s="200" t="s">
        <v>121</v>
      </c>
      <c r="AR35" s="201"/>
      <c r="AS35" s="201"/>
      <c r="AT35" s="201"/>
      <c r="AU35" s="80">
        <f>25*AQ32</f>
        <v>20</v>
      </c>
      <c r="AV35" s="200" t="s">
        <v>122</v>
      </c>
      <c r="AW35" s="201"/>
      <c r="AX35" s="201"/>
      <c r="AY35" s="201"/>
      <c r="AZ35" s="80">
        <f>2.5*2+5*5</f>
        <v>30</v>
      </c>
      <c r="BA35" s="200" t="s">
        <v>123</v>
      </c>
      <c r="BB35" s="201"/>
      <c r="BC35" s="201"/>
      <c r="BD35" s="201"/>
      <c r="BE35" s="201"/>
      <c r="BF35" s="201"/>
      <c r="BG35" s="80">
        <f>(2*6+8)*BA32</f>
        <v>20</v>
      </c>
      <c r="BH35" s="200" t="s">
        <v>124</v>
      </c>
      <c r="BI35" s="201"/>
      <c r="BJ35" s="201"/>
      <c r="BK35" s="201"/>
      <c r="BL35" s="80">
        <f>(5+1)*5</f>
        <v>30</v>
      </c>
      <c r="BM35" s="93">
        <f>SUM(AU35,AZ35,BG35,BL35)</f>
        <v>100</v>
      </c>
      <c r="BN35" s="208" t="s">
        <v>125</v>
      </c>
      <c r="BO35" s="209"/>
      <c r="BP35" s="157" t="s">
        <v>126</v>
      </c>
    </row>
    <row r="36" spans="1:69">
      <c r="A36" s="122" t="s">
        <v>148</v>
      </c>
      <c r="G36" s="73">
        <f>AM6</f>
        <v>0.8</v>
      </c>
      <c r="H36" s="73"/>
      <c r="I36" s="152">
        <f>G6</f>
        <v>0.8</v>
      </c>
      <c r="J36" s="73">
        <f>AA6</f>
        <v>0.8</v>
      </c>
      <c r="K36" s="73">
        <f>AR6</f>
        <v>0.8</v>
      </c>
      <c r="L36" s="73"/>
      <c r="M36" s="73">
        <f>I6</f>
        <v>0</v>
      </c>
      <c r="N36" s="73">
        <f>AC6</f>
        <v>0</v>
      </c>
      <c r="O36" s="73" t="str">
        <f>AS6</f>
        <v xml:space="preserve">
</v>
      </c>
      <c r="P36" s="73"/>
      <c r="Q36" s="73">
        <f>K6</f>
        <v>0</v>
      </c>
      <c r="R36" s="73">
        <f>AE6</f>
        <v>0</v>
      </c>
      <c r="S36" s="73" t="str">
        <f t="shared" ref="S36:S45" si="2">AS6</f>
        <v xml:space="preserve">
</v>
      </c>
      <c r="T36" s="73"/>
      <c r="U36" s="73">
        <f>M6</f>
        <v>0</v>
      </c>
      <c r="V36" s="73">
        <f>AG6</f>
        <v>0</v>
      </c>
      <c r="W36" s="73">
        <f>AW6</f>
        <v>0</v>
      </c>
      <c r="X36" s="73"/>
      <c r="Y36" s="73">
        <f>O6</f>
        <v>0</v>
      </c>
      <c r="Z36" s="72">
        <f>W6</f>
        <v>0</v>
      </c>
      <c r="AA36" s="72">
        <f>AX6</f>
        <v>0</v>
      </c>
      <c r="AB36" s="72"/>
      <c r="AC36" s="73">
        <f>Q6</f>
        <v>0</v>
      </c>
      <c r="AD36" s="72">
        <f>AI6</f>
        <v>0</v>
      </c>
      <c r="AE36" s="72">
        <f>BB6</f>
        <v>0</v>
      </c>
      <c r="AF36" s="72"/>
      <c r="AG36" s="73">
        <f>S6</f>
        <v>0</v>
      </c>
      <c r="AH36" s="72">
        <f>AK6</f>
        <v>0</v>
      </c>
      <c r="AI36" s="72">
        <f>BC6</f>
        <v>0</v>
      </c>
      <c r="AJ36" s="72"/>
      <c r="AK36" s="73">
        <f>U6</f>
        <v>0</v>
      </c>
      <c r="AL36" s="72">
        <f>Y6</f>
        <v>0</v>
      </c>
      <c r="AM36" s="73">
        <f>BG6</f>
        <v>0</v>
      </c>
      <c r="AN36" s="72"/>
      <c r="AO36" s="72"/>
      <c r="AP36" s="72"/>
      <c r="AQ36" s="211">
        <f>SUM(G36:AP36)</f>
        <v>3.2</v>
      </c>
      <c r="AR36" s="212"/>
      <c r="AS36" s="212"/>
      <c r="AT36" s="212"/>
      <c r="AU36" s="213"/>
      <c r="AV36" s="153">
        <f>SUM(Z6,AO6,AT6,AY6,BD6,BH6)*$AV$32</f>
        <v>0</v>
      </c>
      <c r="AX36" s="3"/>
      <c r="AZ36" s="76"/>
      <c r="BA36" s="84">
        <f>SUM(H6,J6,L6,N6,P6,R6,T6,V6,AR6,AD6,AF6,AH6,AJ6,AL6)*$BA$32</f>
        <v>0.8</v>
      </c>
      <c r="BB36" s="6"/>
      <c r="BC36" s="37"/>
      <c r="BD36" s="37"/>
      <c r="BE36" s="6"/>
      <c r="BF36" s="6"/>
      <c r="BG36" s="2"/>
      <c r="BH36" s="75">
        <f>SUM(AP6:AQ6,AU6:AV6,AZ6:BA6,BE6:BF6,BI6:BJ6)*$BH$32</f>
        <v>0</v>
      </c>
      <c r="BI36" s="37"/>
      <c r="BJ36" s="6"/>
      <c r="BL36" s="77"/>
      <c r="BM36" s="94">
        <f>SUM(AQ36,AV36,BA36,BH36)</f>
        <v>4</v>
      </c>
      <c r="BN36" s="90"/>
      <c r="BO36" s="77"/>
      <c r="BP36" s="92">
        <f>BM36+BN36+BO36</f>
        <v>4</v>
      </c>
      <c r="BQ36" s="97"/>
    </row>
    <row r="37" spans="1:69">
      <c r="A37" s="100" t="s">
        <v>150</v>
      </c>
      <c r="G37" s="73">
        <f t="shared" ref="G37:G50" si="3">AM7</f>
        <v>0.8</v>
      </c>
      <c r="H37" s="73"/>
      <c r="I37" s="152">
        <f t="shared" ref="I37:I50" si="4">G7</f>
        <v>0.8</v>
      </c>
      <c r="J37" s="73">
        <f t="shared" ref="J37:J50" si="5">AA7</f>
        <v>0.8</v>
      </c>
      <c r="K37" s="73">
        <f>AR7</f>
        <v>0.8</v>
      </c>
      <c r="L37" s="73"/>
      <c r="M37" s="73">
        <f t="shared" ref="M37:M50" si="6">I7</f>
        <v>0.8</v>
      </c>
      <c r="N37" s="73">
        <f t="shared" ref="N37:N50" si="7">AC7</f>
        <v>0.8</v>
      </c>
      <c r="O37" s="73">
        <f>AS7</f>
        <v>0.8</v>
      </c>
      <c r="P37" s="73"/>
      <c r="Q37" s="73">
        <f t="shared" ref="Q37:Q50" si="8">K7</f>
        <v>0.8</v>
      </c>
      <c r="R37" s="73">
        <f t="shared" ref="R37:R50" si="9">AE7</f>
        <v>0.8</v>
      </c>
      <c r="S37" s="73">
        <f>AS7</f>
        <v>0.8</v>
      </c>
      <c r="T37" s="73"/>
      <c r="U37" s="73">
        <f t="shared" ref="U37:U50" si="10">M7</f>
        <v>0.8</v>
      </c>
      <c r="V37" s="73">
        <f t="shared" ref="V37:V50" si="11">AG7</f>
        <v>0</v>
      </c>
      <c r="W37" s="73">
        <f t="shared" ref="W37:W50" si="12">AW7</f>
        <v>0</v>
      </c>
      <c r="X37" s="73"/>
      <c r="Y37" s="73">
        <f t="shared" ref="Y37:Y50" si="13">O7</f>
        <v>0.8</v>
      </c>
      <c r="Z37" s="72">
        <f t="shared" ref="Z37:Z50" si="14">W7</f>
        <v>0</v>
      </c>
      <c r="AA37" s="72">
        <f t="shared" ref="AA37:AA50" si="15">AX7</f>
        <v>0</v>
      </c>
      <c r="AB37" s="72"/>
      <c r="AC37" s="73">
        <f t="shared" ref="AC37:AC50" si="16">Q7</f>
        <v>0</v>
      </c>
      <c r="AD37" s="72">
        <f t="shared" ref="AD37:AD50" si="17">AI7</f>
        <v>0</v>
      </c>
      <c r="AE37" s="72">
        <f t="shared" ref="AE37:AE50" si="18">BB7</f>
        <v>0</v>
      </c>
      <c r="AF37" s="72"/>
      <c r="AG37" s="73">
        <f t="shared" ref="AG37:AG50" si="19">S7</f>
        <v>0</v>
      </c>
      <c r="AH37" s="72">
        <f t="shared" ref="AH37:AH50" si="20">AK7</f>
        <v>0</v>
      </c>
      <c r="AI37" s="72">
        <f t="shared" ref="AI37:AI50" si="21">BC7</f>
        <v>0</v>
      </c>
      <c r="AJ37" s="72"/>
      <c r="AK37" s="73">
        <f t="shared" ref="AK37:AK50" si="22">U7</f>
        <v>0</v>
      </c>
      <c r="AL37" s="72">
        <f t="shared" ref="AL37:AL50" si="23">Y7</f>
        <v>0</v>
      </c>
      <c r="AM37" s="73">
        <f t="shared" ref="AM37:AM50" si="24">BG7</f>
        <v>0</v>
      </c>
      <c r="AN37" s="117"/>
      <c r="AO37" s="117"/>
      <c r="AP37" s="117"/>
      <c r="AQ37" s="211">
        <f t="shared" ref="AQ37:AQ55" si="25">SUM(G37:AP37)</f>
        <v>9.6</v>
      </c>
      <c r="AR37" s="212"/>
      <c r="AS37" s="212"/>
      <c r="AT37" s="212"/>
      <c r="AU37" s="213"/>
      <c r="AV37" s="153">
        <f>SUM(Z7,AO7,AT7,AY7,BD7,BH7)*$AV$32</f>
        <v>0</v>
      </c>
      <c r="AX37" s="3"/>
      <c r="AZ37" s="76"/>
      <c r="BA37" s="84">
        <f>SUM(H7,J7,L7,N7,P7,R7,T7,V7,AR7,AD7,AF7,AH7,AJ7,AL7)*$BA$32</f>
        <v>4.8</v>
      </c>
      <c r="BB37" s="6"/>
      <c r="BC37" s="37"/>
      <c r="BD37" s="37"/>
      <c r="BE37" s="6"/>
      <c r="BF37" s="6"/>
      <c r="BG37" s="2"/>
      <c r="BH37" s="75">
        <f>SUM(AP7:AQ7,AU7:AV7,AZ7:BA7,BE7:BF7,BI7:BJ7)*$BH$32</f>
        <v>0</v>
      </c>
      <c r="BI37" s="37"/>
      <c r="BJ37" s="6"/>
      <c r="BL37" s="77"/>
      <c r="BM37" s="94">
        <f t="shared" ref="BM37:BM55" si="26">SUM(AQ37,AV37,BA37,BH37)</f>
        <v>14.399999999999999</v>
      </c>
      <c r="BN37" s="90"/>
      <c r="BO37" s="77"/>
      <c r="BP37" s="92">
        <f t="shared" ref="BP37:BP55" si="27">BM37+BN37+BO37</f>
        <v>14.399999999999999</v>
      </c>
    </row>
    <row r="38" spans="1:69">
      <c r="A38" s="100" t="s">
        <v>151</v>
      </c>
      <c r="G38" s="73">
        <f t="shared" si="3"/>
        <v>0.8</v>
      </c>
      <c r="H38" s="73"/>
      <c r="I38" s="152">
        <f t="shared" si="4"/>
        <v>0.8</v>
      </c>
      <c r="J38" s="73">
        <f t="shared" si="5"/>
        <v>0.8</v>
      </c>
      <c r="K38" s="73">
        <f>AR8</f>
        <v>0.8</v>
      </c>
      <c r="L38" s="73"/>
      <c r="M38" s="73">
        <f t="shared" si="6"/>
        <v>0.8</v>
      </c>
      <c r="N38" s="73">
        <f t="shared" si="7"/>
        <v>0.8</v>
      </c>
      <c r="O38" s="73">
        <f>AS8</f>
        <v>0.8</v>
      </c>
      <c r="P38" s="73"/>
      <c r="Q38" s="73">
        <f t="shared" si="8"/>
        <v>0.8</v>
      </c>
      <c r="R38" s="73">
        <f t="shared" si="9"/>
        <v>0.8</v>
      </c>
      <c r="S38" s="73">
        <f t="shared" si="2"/>
        <v>0.8</v>
      </c>
      <c r="T38" s="73"/>
      <c r="U38" s="73">
        <f t="shared" si="10"/>
        <v>0.8</v>
      </c>
      <c r="V38" s="73">
        <f t="shared" si="11"/>
        <v>0</v>
      </c>
      <c r="W38" s="73">
        <f t="shared" si="12"/>
        <v>0</v>
      </c>
      <c r="X38" s="73"/>
      <c r="Y38" s="73">
        <f t="shared" si="13"/>
        <v>0.8</v>
      </c>
      <c r="Z38" s="72">
        <f t="shared" si="14"/>
        <v>0</v>
      </c>
      <c r="AA38" s="72">
        <f t="shared" si="15"/>
        <v>0</v>
      </c>
      <c r="AB38" s="72"/>
      <c r="AC38" s="73">
        <f t="shared" si="16"/>
        <v>0</v>
      </c>
      <c r="AD38" s="72">
        <f t="shared" si="17"/>
        <v>0</v>
      </c>
      <c r="AE38" s="72">
        <f t="shared" si="18"/>
        <v>0</v>
      </c>
      <c r="AF38" s="72"/>
      <c r="AG38" s="73">
        <f t="shared" si="19"/>
        <v>0</v>
      </c>
      <c r="AH38" s="72">
        <f t="shared" si="20"/>
        <v>0</v>
      </c>
      <c r="AI38" s="72">
        <f t="shared" si="21"/>
        <v>0</v>
      </c>
      <c r="AJ38" s="72"/>
      <c r="AK38" s="73">
        <f t="shared" si="22"/>
        <v>0</v>
      </c>
      <c r="AL38" s="72">
        <f t="shared" si="23"/>
        <v>0</v>
      </c>
      <c r="AM38" s="73">
        <f t="shared" si="24"/>
        <v>0</v>
      </c>
      <c r="AN38" s="115"/>
      <c r="AO38" s="115"/>
      <c r="AP38" s="52"/>
      <c r="AQ38" s="211">
        <f t="shared" si="25"/>
        <v>9.6</v>
      </c>
      <c r="AR38" s="212"/>
      <c r="AS38" s="212"/>
      <c r="AT38" s="212"/>
      <c r="AU38" s="213"/>
      <c r="AV38" s="153">
        <f>SUM(Z8,AO8,AT8,AY8,BD8,BH8)*$AV$32</f>
        <v>0</v>
      </c>
      <c r="AX38" s="3"/>
      <c r="AZ38" s="76"/>
      <c r="BA38" s="84">
        <f>SUM(H8,J8,L8,N8,P8,R8,T8,V8,AR8,AD8,AF8,AH8,AJ8,AL8)*$BA$32</f>
        <v>4.8</v>
      </c>
      <c r="BB38" s="6"/>
      <c r="BC38" s="37"/>
      <c r="BD38" s="37"/>
      <c r="BE38" s="6"/>
      <c r="BF38" s="6"/>
      <c r="BG38" s="2"/>
      <c r="BH38" s="75">
        <f>SUM(AP8:AQ8,AU8:AV8,AZ8:BA8,BE8:BF8,BI8:BJ8)*$BH$32</f>
        <v>0</v>
      </c>
      <c r="BI38" s="37"/>
      <c r="BJ38" s="6"/>
      <c r="BL38" s="77"/>
      <c r="BM38" s="94">
        <f t="shared" si="26"/>
        <v>14.399999999999999</v>
      </c>
      <c r="BN38" s="90"/>
      <c r="BO38" s="77"/>
      <c r="BP38" s="92">
        <f t="shared" si="27"/>
        <v>14.399999999999999</v>
      </c>
      <c r="BQ38" s="97"/>
    </row>
    <row r="39" spans="1:69">
      <c r="A39" s="100" t="s">
        <v>152</v>
      </c>
      <c r="G39" s="73">
        <f t="shared" si="3"/>
        <v>0.8</v>
      </c>
      <c r="H39" s="73"/>
      <c r="I39" s="152">
        <f t="shared" si="4"/>
        <v>0.8</v>
      </c>
      <c r="J39" s="73">
        <f t="shared" si="5"/>
        <v>0.8</v>
      </c>
      <c r="K39" s="73">
        <f>AR9</f>
        <v>0.8</v>
      </c>
      <c r="L39" s="73"/>
      <c r="M39" s="73">
        <f t="shared" si="6"/>
        <v>0.8</v>
      </c>
      <c r="N39" s="73">
        <f t="shared" si="7"/>
        <v>0.8</v>
      </c>
      <c r="O39" s="73">
        <f>AS9</f>
        <v>0.8</v>
      </c>
      <c r="P39" s="73"/>
      <c r="Q39" s="73">
        <f t="shared" si="8"/>
        <v>0.8</v>
      </c>
      <c r="R39" s="73">
        <f t="shared" si="9"/>
        <v>0.8</v>
      </c>
      <c r="S39" s="73">
        <f t="shared" si="2"/>
        <v>0.8</v>
      </c>
      <c r="T39" s="73"/>
      <c r="U39" s="73">
        <f t="shared" si="10"/>
        <v>0.8</v>
      </c>
      <c r="V39" s="73">
        <f>AG10</f>
        <v>0.8</v>
      </c>
      <c r="W39" s="73">
        <f t="shared" si="12"/>
        <v>0</v>
      </c>
      <c r="X39" s="73"/>
      <c r="Y39" s="73">
        <f t="shared" si="13"/>
        <v>0.8</v>
      </c>
      <c r="Z39" s="72">
        <f t="shared" si="14"/>
        <v>0</v>
      </c>
      <c r="AA39" s="72">
        <f t="shared" si="15"/>
        <v>0.8</v>
      </c>
      <c r="AB39" s="72"/>
      <c r="AC39" s="73">
        <f t="shared" si="16"/>
        <v>0</v>
      </c>
      <c r="AD39" s="72">
        <f t="shared" si="17"/>
        <v>0</v>
      </c>
      <c r="AE39" s="72">
        <f t="shared" si="18"/>
        <v>0</v>
      </c>
      <c r="AF39" s="72"/>
      <c r="AG39" s="73">
        <f t="shared" si="19"/>
        <v>0</v>
      </c>
      <c r="AH39" s="72">
        <f t="shared" si="20"/>
        <v>0</v>
      </c>
      <c r="AI39" s="72">
        <f t="shared" si="21"/>
        <v>0</v>
      </c>
      <c r="AJ39" s="72"/>
      <c r="AK39" s="73">
        <f t="shared" si="22"/>
        <v>0</v>
      </c>
      <c r="AL39" s="72">
        <f t="shared" si="23"/>
        <v>0</v>
      </c>
      <c r="AM39" s="73">
        <f t="shared" si="24"/>
        <v>0</v>
      </c>
      <c r="AN39" s="119"/>
      <c r="AO39" s="119"/>
      <c r="AP39" s="119"/>
      <c r="AQ39" s="211">
        <f t="shared" si="25"/>
        <v>11.200000000000001</v>
      </c>
      <c r="AR39" s="212"/>
      <c r="AS39" s="212"/>
      <c r="AT39" s="212"/>
      <c r="AU39" s="213"/>
      <c r="AV39" s="153">
        <f>SUM(Z9,AO9,AT9,AY9,BD9,BH9)*$AV$32</f>
        <v>0</v>
      </c>
      <c r="AX39" s="3"/>
      <c r="AZ39" s="76"/>
      <c r="BA39" s="84">
        <f>SUM(H9,J9,L9,N9,P9,R9,T9,V9,AR9,AD9,AF9,AH9,AJ9,AL9)*$BA$32</f>
        <v>4.8</v>
      </c>
      <c r="BB39" s="6"/>
      <c r="BC39" s="37"/>
      <c r="BD39" s="37"/>
      <c r="BE39" s="6"/>
      <c r="BF39" s="6"/>
      <c r="BG39" s="2"/>
      <c r="BH39" s="75">
        <f>SUM(AP9:AQ9,AU9:AV9,AZ9:BA9,BE9:BF9,BI9:BJ9)*$BH$32</f>
        <v>0</v>
      </c>
      <c r="BI39" s="37"/>
      <c r="BJ39" s="6"/>
      <c r="BL39" s="77"/>
      <c r="BM39" s="94">
        <f t="shared" si="26"/>
        <v>16</v>
      </c>
      <c r="BN39" s="90"/>
      <c r="BO39" s="77"/>
      <c r="BP39" s="92">
        <f t="shared" si="27"/>
        <v>16</v>
      </c>
      <c r="BQ39" s="97"/>
    </row>
    <row r="40" spans="1:69">
      <c r="A40" s="100" t="s">
        <v>153</v>
      </c>
      <c r="G40" s="73">
        <f t="shared" si="3"/>
        <v>0.8</v>
      </c>
      <c r="H40" s="73"/>
      <c r="I40" s="152">
        <f t="shared" si="4"/>
        <v>0.8</v>
      </c>
      <c r="J40" s="73">
        <f t="shared" si="5"/>
        <v>0.8</v>
      </c>
      <c r="K40" s="73">
        <f>AR10</f>
        <v>0.8</v>
      </c>
      <c r="L40" s="73"/>
      <c r="M40" s="73">
        <f t="shared" si="6"/>
        <v>0.8</v>
      </c>
      <c r="N40" s="73">
        <f t="shared" si="7"/>
        <v>0.8</v>
      </c>
      <c r="O40" s="73">
        <f>AS10</f>
        <v>0.8</v>
      </c>
      <c r="P40" s="73"/>
      <c r="Q40" s="73">
        <f t="shared" si="8"/>
        <v>0.8</v>
      </c>
      <c r="R40" s="73">
        <f t="shared" si="9"/>
        <v>0.8</v>
      </c>
      <c r="S40" s="73">
        <f t="shared" si="2"/>
        <v>0.8</v>
      </c>
      <c r="T40" s="73"/>
      <c r="U40" s="73">
        <f t="shared" si="10"/>
        <v>0.8</v>
      </c>
      <c r="V40" s="73" t="e">
        <f>#REF!</f>
        <v>#REF!</v>
      </c>
      <c r="W40" s="73">
        <f t="shared" si="12"/>
        <v>0.8</v>
      </c>
      <c r="X40" s="73"/>
      <c r="Y40" s="73">
        <f t="shared" si="13"/>
        <v>0.8</v>
      </c>
      <c r="Z40" s="72">
        <f t="shared" si="14"/>
        <v>0</v>
      </c>
      <c r="AA40" s="72">
        <f t="shared" si="15"/>
        <v>0.8</v>
      </c>
      <c r="AB40" s="72"/>
      <c r="AC40" s="73">
        <f t="shared" si="16"/>
        <v>0</v>
      </c>
      <c r="AD40" s="72" t="e">
        <f>#REF!</f>
        <v>#REF!</v>
      </c>
      <c r="AE40" s="72">
        <f t="shared" si="18"/>
        <v>0</v>
      </c>
      <c r="AF40" s="72"/>
      <c r="AG40" s="73">
        <f t="shared" si="19"/>
        <v>0</v>
      </c>
      <c r="AH40" s="72">
        <f t="shared" si="20"/>
        <v>0</v>
      </c>
      <c r="AI40" s="72">
        <f t="shared" si="21"/>
        <v>0</v>
      </c>
      <c r="AJ40" s="72"/>
      <c r="AK40" s="73">
        <f t="shared" si="22"/>
        <v>0</v>
      </c>
      <c r="AL40" s="72">
        <f t="shared" si="23"/>
        <v>0</v>
      </c>
      <c r="AM40" s="73">
        <f t="shared" si="24"/>
        <v>0</v>
      </c>
      <c r="AN40" s="72"/>
      <c r="AO40" s="72"/>
      <c r="AP40" s="72"/>
      <c r="AQ40" s="211" t="e">
        <f t="shared" si="25"/>
        <v>#REF!</v>
      </c>
      <c r="AR40" s="212"/>
      <c r="AS40" s="212"/>
      <c r="AT40" s="212"/>
      <c r="AU40" s="213"/>
      <c r="AV40" s="153">
        <f>SUM(Z10,AO10,AT10,AY10,BD10,BH10)*$AV$32</f>
        <v>0</v>
      </c>
      <c r="AX40" s="3"/>
      <c r="AZ40" s="76"/>
      <c r="BA40" s="84">
        <f>SUM(H10,J10,L10,N10,P10,R10,T10,V10,AR10,AD10,AF10,AI10,AJ10,AL10)*$BA$32</f>
        <v>1.6</v>
      </c>
      <c r="BB40" s="6"/>
      <c r="BC40" s="37"/>
      <c r="BD40" s="37"/>
      <c r="BE40" s="6"/>
      <c r="BF40" s="6"/>
      <c r="BG40" s="2"/>
      <c r="BH40" s="75">
        <f>SUM(AP10:AQ10,AU10:AV10,AZ10:BA10,BE10:BF10,BI10:BJ10)*$BH$32</f>
        <v>0</v>
      </c>
      <c r="BI40" s="37"/>
      <c r="BJ40" s="6"/>
      <c r="BL40" s="77"/>
      <c r="BM40" s="94" t="e">
        <f t="shared" si="26"/>
        <v>#REF!</v>
      </c>
      <c r="BN40" s="90"/>
      <c r="BO40" s="77"/>
      <c r="BP40" s="92" t="e">
        <f t="shared" si="27"/>
        <v>#REF!</v>
      </c>
      <c r="BQ40" s="97"/>
    </row>
    <row r="41" spans="1:69">
      <c r="A41" s="100" t="s">
        <v>154</v>
      </c>
      <c r="G41" s="73">
        <f t="shared" si="3"/>
        <v>0</v>
      </c>
      <c r="H41" s="73"/>
      <c r="I41" s="152">
        <f t="shared" si="4"/>
        <v>0</v>
      </c>
      <c r="J41" s="73" t="str">
        <f t="shared" si="5"/>
        <v xml:space="preserve">
</v>
      </c>
      <c r="K41" s="73" t="str">
        <f>AR11</f>
        <v xml:space="preserve">
</v>
      </c>
      <c r="L41" s="73"/>
      <c r="M41" s="73">
        <f t="shared" si="6"/>
        <v>0</v>
      </c>
      <c r="N41" s="73">
        <f t="shared" si="7"/>
        <v>0</v>
      </c>
      <c r="O41" s="73" t="str">
        <f>AS11</f>
        <v xml:space="preserve">
</v>
      </c>
      <c r="P41" s="73"/>
      <c r="Q41" s="73">
        <f t="shared" si="8"/>
        <v>0</v>
      </c>
      <c r="R41" s="73">
        <f t="shared" si="9"/>
        <v>0</v>
      </c>
      <c r="S41" s="73" t="str">
        <f t="shared" si="2"/>
        <v xml:space="preserve">
</v>
      </c>
      <c r="T41" s="73"/>
      <c r="U41" s="73">
        <f t="shared" si="10"/>
        <v>0.8</v>
      </c>
      <c r="V41" s="73">
        <f t="shared" si="11"/>
        <v>0</v>
      </c>
      <c r="W41" s="73">
        <f t="shared" si="12"/>
        <v>0</v>
      </c>
      <c r="X41" s="73"/>
      <c r="Y41" s="73">
        <f t="shared" si="13"/>
        <v>0</v>
      </c>
      <c r="Z41" s="72">
        <f t="shared" si="14"/>
        <v>0</v>
      </c>
      <c r="AA41" s="72">
        <f t="shared" si="15"/>
        <v>0</v>
      </c>
      <c r="AB41" s="72"/>
      <c r="AC41" s="73">
        <f t="shared" si="16"/>
        <v>0</v>
      </c>
      <c r="AD41" s="72" t="e">
        <f>#REF!</f>
        <v>#REF!</v>
      </c>
      <c r="AE41" s="72">
        <f t="shared" si="18"/>
        <v>0</v>
      </c>
      <c r="AF41" s="72"/>
      <c r="AG41" s="73">
        <f t="shared" si="19"/>
        <v>0</v>
      </c>
      <c r="AH41" s="72">
        <f t="shared" si="20"/>
        <v>0</v>
      </c>
      <c r="AI41" s="72">
        <f t="shared" si="21"/>
        <v>0</v>
      </c>
      <c r="AJ41" s="72"/>
      <c r="AK41" s="73">
        <f t="shared" si="22"/>
        <v>0</v>
      </c>
      <c r="AL41" s="72">
        <f t="shared" si="23"/>
        <v>0</v>
      </c>
      <c r="AM41" s="73">
        <f t="shared" si="24"/>
        <v>0</v>
      </c>
      <c r="AN41" s="72"/>
      <c r="AO41" s="72"/>
      <c r="AP41" s="72"/>
      <c r="AQ41" s="211" t="e">
        <f t="shared" si="25"/>
        <v>#REF!</v>
      </c>
      <c r="AR41" s="212"/>
      <c r="AS41" s="212"/>
      <c r="AT41" s="212"/>
      <c r="AU41" s="213"/>
      <c r="AV41" s="153">
        <f>SUM(Z11,AO11,AT11,AY11,BD11,BH11)*$AV$32</f>
        <v>0</v>
      </c>
      <c r="AX41" s="3"/>
      <c r="AZ41" s="76"/>
      <c r="BA41" s="84">
        <f>SUM(H11,J11,L11,N11,P11,R11,T11,V11,AR11,AD11,AF11,AI11,AJ11,AL11)*$BA$32</f>
        <v>0</v>
      </c>
      <c r="BB41" s="6"/>
      <c r="BC41" s="37"/>
      <c r="BD41" s="37"/>
      <c r="BE41" s="6"/>
      <c r="BF41" s="6"/>
      <c r="BG41" s="2"/>
      <c r="BH41" s="75">
        <f>SUM(AP11:AQ11,AU11:AV11,AZ11:BA11,BE11:BF11,BI11:BJ11)*$BH$32</f>
        <v>0</v>
      </c>
      <c r="BI41" s="37"/>
      <c r="BJ41" s="6"/>
      <c r="BL41" s="77"/>
      <c r="BM41" s="94" t="e">
        <f t="shared" si="26"/>
        <v>#REF!</v>
      </c>
      <c r="BN41" s="90"/>
      <c r="BO41" s="77"/>
      <c r="BP41" s="92" t="e">
        <f t="shared" si="27"/>
        <v>#REF!</v>
      </c>
      <c r="BQ41" s="97"/>
    </row>
    <row r="42" spans="1:69">
      <c r="A42" s="100" t="s">
        <v>155</v>
      </c>
      <c r="G42" s="73">
        <f t="shared" si="3"/>
        <v>0</v>
      </c>
      <c r="H42" s="73"/>
      <c r="I42" s="152">
        <f t="shared" si="4"/>
        <v>0</v>
      </c>
      <c r="J42" s="73" t="str">
        <f t="shared" si="5"/>
        <v xml:space="preserve">
</v>
      </c>
      <c r="K42" s="73" t="str">
        <f>AR12</f>
        <v xml:space="preserve">
</v>
      </c>
      <c r="L42" s="73"/>
      <c r="M42" s="73">
        <f t="shared" si="6"/>
        <v>0.8</v>
      </c>
      <c r="N42" s="73">
        <f t="shared" si="7"/>
        <v>0</v>
      </c>
      <c r="O42" s="73" t="str">
        <f>AS12</f>
        <v xml:space="preserve">
</v>
      </c>
      <c r="P42" s="73"/>
      <c r="Q42" s="73">
        <f t="shared" si="8"/>
        <v>0</v>
      </c>
      <c r="R42" s="73">
        <f t="shared" si="9"/>
        <v>0</v>
      </c>
      <c r="S42" s="73" t="str">
        <f t="shared" si="2"/>
        <v xml:space="preserve">
</v>
      </c>
      <c r="T42" s="73"/>
      <c r="U42" s="73">
        <f t="shared" si="10"/>
        <v>0.8</v>
      </c>
      <c r="V42" s="73">
        <f t="shared" si="11"/>
        <v>0</v>
      </c>
      <c r="W42" s="73">
        <f t="shared" si="12"/>
        <v>0</v>
      </c>
      <c r="X42" s="73"/>
      <c r="Y42" s="73">
        <f t="shared" si="13"/>
        <v>0.8</v>
      </c>
      <c r="Z42" s="72">
        <f t="shared" si="14"/>
        <v>0</v>
      </c>
      <c r="AA42" s="72">
        <f t="shared" si="15"/>
        <v>0</v>
      </c>
      <c r="AB42" s="72"/>
      <c r="AC42" s="73">
        <f t="shared" si="16"/>
        <v>0</v>
      </c>
      <c r="AD42" s="72" t="e">
        <f>#REF!</f>
        <v>#REF!</v>
      </c>
      <c r="AE42" s="72">
        <f t="shared" si="18"/>
        <v>0</v>
      </c>
      <c r="AF42" s="72"/>
      <c r="AG42" s="73">
        <f t="shared" si="19"/>
        <v>0</v>
      </c>
      <c r="AH42" s="72">
        <f t="shared" si="20"/>
        <v>0</v>
      </c>
      <c r="AI42" s="72">
        <f t="shared" si="21"/>
        <v>0</v>
      </c>
      <c r="AJ42" s="72"/>
      <c r="AK42" s="73">
        <f t="shared" si="22"/>
        <v>0</v>
      </c>
      <c r="AL42" s="72">
        <f t="shared" si="23"/>
        <v>0</v>
      </c>
      <c r="AM42" s="73">
        <f t="shared" si="24"/>
        <v>0</v>
      </c>
      <c r="AN42" s="72"/>
      <c r="AO42" s="72"/>
      <c r="AP42" s="72"/>
      <c r="AQ42" s="211" t="e">
        <f t="shared" si="25"/>
        <v>#REF!</v>
      </c>
      <c r="AR42" s="212"/>
      <c r="AS42" s="212"/>
      <c r="AT42" s="212"/>
      <c r="AU42" s="213"/>
      <c r="AV42" s="153">
        <f>SUM(Z12,AO12,AT12,AY12,BD12,BH12)*$AV$32</f>
        <v>0</v>
      </c>
      <c r="AX42" s="3"/>
      <c r="AZ42" s="76"/>
      <c r="BA42" s="84">
        <f>SUM(H12,J12,L12,N12,P12,R12,T12,V12,AR12,AD12,AF12,AI12,AJ12,AL12)*$BA$32</f>
        <v>0</v>
      </c>
      <c r="BB42" s="6"/>
      <c r="BC42" s="37"/>
      <c r="BD42" s="37"/>
      <c r="BE42" s="6"/>
      <c r="BF42" s="6"/>
      <c r="BG42" s="2"/>
      <c r="BH42" s="75">
        <f>SUM(AP12:AQ12,AU12:AV12,AZ12:BA12,BE12:BF12,BI12:BJ12)*$BH$32</f>
        <v>0</v>
      </c>
      <c r="BI42" s="37"/>
      <c r="BJ42" s="6"/>
      <c r="BL42" s="77"/>
      <c r="BM42" s="94" t="e">
        <f t="shared" si="26"/>
        <v>#REF!</v>
      </c>
      <c r="BN42" s="90"/>
      <c r="BO42" s="77"/>
      <c r="BP42" s="92" t="e">
        <f t="shared" si="27"/>
        <v>#REF!</v>
      </c>
    </row>
    <row r="43" spans="1:69">
      <c r="A43" s="101" t="s">
        <v>156</v>
      </c>
      <c r="G43" s="73">
        <f t="shared" si="3"/>
        <v>0</v>
      </c>
      <c r="H43" s="73"/>
      <c r="I43" s="152">
        <f t="shared" si="4"/>
        <v>0.8</v>
      </c>
      <c r="J43" s="73">
        <f t="shared" si="5"/>
        <v>0.8</v>
      </c>
      <c r="K43" s="73" t="str">
        <f>AR13</f>
        <v xml:space="preserve">
</v>
      </c>
      <c r="L43" s="73"/>
      <c r="M43" s="73">
        <f t="shared" si="6"/>
        <v>0</v>
      </c>
      <c r="N43" s="73">
        <f t="shared" si="7"/>
        <v>0</v>
      </c>
      <c r="O43" s="73" t="str">
        <f>AS13</f>
        <v xml:space="preserve">
</v>
      </c>
      <c r="P43" s="73"/>
      <c r="Q43" s="73">
        <f t="shared" si="8"/>
        <v>0</v>
      </c>
      <c r="R43" s="73">
        <f t="shared" si="9"/>
        <v>0</v>
      </c>
      <c r="S43" s="73" t="str">
        <f t="shared" si="2"/>
        <v xml:space="preserve">
</v>
      </c>
      <c r="T43" s="73"/>
      <c r="U43" s="73">
        <f t="shared" si="10"/>
        <v>0</v>
      </c>
      <c r="V43" s="73">
        <f t="shared" si="11"/>
        <v>0</v>
      </c>
      <c r="W43" s="73">
        <f t="shared" si="12"/>
        <v>0</v>
      </c>
      <c r="X43" s="73"/>
      <c r="Y43" s="73">
        <f t="shared" si="13"/>
        <v>0</v>
      </c>
      <c r="Z43" s="72">
        <f t="shared" si="14"/>
        <v>0</v>
      </c>
      <c r="AA43" s="72">
        <f t="shared" si="15"/>
        <v>0</v>
      </c>
      <c r="AB43" s="72"/>
      <c r="AC43" s="73">
        <f t="shared" si="16"/>
        <v>0</v>
      </c>
      <c r="AD43" s="72" t="e">
        <f>#REF!</f>
        <v>#REF!</v>
      </c>
      <c r="AE43" s="72">
        <f t="shared" si="18"/>
        <v>0</v>
      </c>
      <c r="AF43" s="72"/>
      <c r="AG43" s="73">
        <f t="shared" si="19"/>
        <v>0</v>
      </c>
      <c r="AH43" s="72">
        <f t="shared" si="20"/>
        <v>0</v>
      </c>
      <c r="AI43" s="72">
        <f t="shared" si="21"/>
        <v>0</v>
      </c>
      <c r="AJ43" s="72"/>
      <c r="AK43" s="73">
        <f t="shared" si="22"/>
        <v>0</v>
      </c>
      <c r="AL43" s="72">
        <f t="shared" si="23"/>
        <v>0</v>
      </c>
      <c r="AM43" s="73">
        <f t="shared" si="24"/>
        <v>0</v>
      </c>
      <c r="AN43" s="72"/>
      <c r="AO43" s="72"/>
      <c r="AP43" s="72"/>
      <c r="AQ43" s="211" t="e">
        <f t="shared" si="25"/>
        <v>#REF!</v>
      </c>
      <c r="AR43" s="212"/>
      <c r="AS43" s="212"/>
      <c r="AT43" s="212"/>
      <c r="AU43" s="213"/>
      <c r="AV43" s="153">
        <f>SUM(Z13,AO13,AT13,AY13,BD13,BH13)*$AV$32</f>
        <v>0</v>
      </c>
      <c r="AX43" s="3"/>
      <c r="AZ43" s="76"/>
      <c r="BA43" s="84">
        <f>SUM(H13,J13,L13,N13,P13,R13,T13,V13,AR13,AD13,AF13,AI13,AJ13,AL13)*$BA$32</f>
        <v>0</v>
      </c>
      <c r="BB43" s="6"/>
      <c r="BC43" s="37"/>
      <c r="BD43" s="37"/>
      <c r="BE43" s="6"/>
      <c r="BF43" s="6"/>
      <c r="BG43" s="2"/>
      <c r="BH43" s="75">
        <f>SUM(AP13:AQ13,AU13:AV13,AZ13:BA13,BE13:BF13,BI13:BJ13)*$BH$32</f>
        <v>0</v>
      </c>
      <c r="BI43" s="37"/>
      <c r="BJ43" s="6"/>
      <c r="BL43" s="77"/>
      <c r="BM43" s="94" t="e">
        <f t="shared" si="26"/>
        <v>#REF!</v>
      </c>
      <c r="BN43" s="90"/>
      <c r="BO43" s="77"/>
      <c r="BP43" s="92" t="e">
        <f t="shared" si="27"/>
        <v>#REF!</v>
      </c>
    </row>
    <row r="44" spans="1:69">
      <c r="A44" s="100" t="s">
        <v>157</v>
      </c>
      <c r="G44" s="73">
        <f t="shared" si="3"/>
        <v>0</v>
      </c>
      <c r="H44" s="73"/>
      <c r="I44" s="152">
        <f t="shared" si="4"/>
        <v>0</v>
      </c>
      <c r="J44" s="73" t="str">
        <f t="shared" si="5"/>
        <v xml:space="preserve">
</v>
      </c>
      <c r="K44" s="73">
        <f>AR14</f>
        <v>0.8</v>
      </c>
      <c r="L44" s="73"/>
      <c r="M44" s="73">
        <f t="shared" si="6"/>
        <v>0</v>
      </c>
      <c r="N44" s="73">
        <f t="shared" si="7"/>
        <v>0.8</v>
      </c>
      <c r="O44" s="73">
        <f>AS14</f>
        <v>0.8</v>
      </c>
      <c r="P44" s="73"/>
      <c r="Q44" s="73">
        <f t="shared" si="8"/>
        <v>0.8</v>
      </c>
      <c r="R44" s="73">
        <f t="shared" si="9"/>
        <v>0.8</v>
      </c>
      <c r="S44" s="73">
        <f t="shared" si="2"/>
        <v>0.8</v>
      </c>
      <c r="T44" s="73"/>
      <c r="U44" s="73">
        <f t="shared" si="10"/>
        <v>0</v>
      </c>
      <c r="V44" s="73">
        <f t="shared" si="11"/>
        <v>0.8</v>
      </c>
      <c r="W44" s="73">
        <f t="shared" si="12"/>
        <v>0</v>
      </c>
      <c r="X44" s="73"/>
      <c r="Y44" s="73">
        <f t="shared" si="13"/>
        <v>0.8</v>
      </c>
      <c r="Z44" s="72">
        <f t="shared" si="14"/>
        <v>0</v>
      </c>
      <c r="AA44" s="72">
        <f t="shared" si="15"/>
        <v>0</v>
      </c>
      <c r="AB44" s="72"/>
      <c r="AC44" s="73">
        <f t="shared" si="16"/>
        <v>0</v>
      </c>
      <c r="AD44" s="72" t="e">
        <f>#REF!</f>
        <v>#REF!</v>
      </c>
      <c r="AE44" s="72">
        <f t="shared" si="18"/>
        <v>0</v>
      </c>
      <c r="AF44" s="72"/>
      <c r="AG44" s="73">
        <f t="shared" si="19"/>
        <v>0</v>
      </c>
      <c r="AH44" s="72">
        <f t="shared" si="20"/>
        <v>0</v>
      </c>
      <c r="AI44" s="72">
        <f t="shared" si="21"/>
        <v>0</v>
      </c>
      <c r="AJ44" s="72"/>
      <c r="AK44" s="73">
        <f t="shared" si="22"/>
        <v>0</v>
      </c>
      <c r="AL44" s="72">
        <f t="shared" si="23"/>
        <v>0</v>
      </c>
      <c r="AM44" s="73">
        <f t="shared" si="24"/>
        <v>0</v>
      </c>
      <c r="AN44" s="72"/>
      <c r="AO44" s="72"/>
      <c r="AP44" s="72"/>
      <c r="AQ44" s="211" t="e">
        <f t="shared" si="25"/>
        <v>#REF!</v>
      </c>
      <c r="AR44" s="212"/>
      <c r="AS44" s="212"/>
      <c r="AT44" s="212"/>
      <c r="AU44" s="213"/>
      <c r="AV44" s="153">
        <f>SUM(Z14,AO14,AT14,AY14,BD14,BH14)*$AV$32</f>
        <v>0</v>
      </c>
      <c r="AX44" s="3"/>
      <c r="AZ44" s="76"/>
      <c r="BA44" s="84">
        <f>SUM(H14,J14,L14,N14,P14,R14,T14,V14,AR14,AD14,AF14,AI14,AJ14,AL14)*$BA$32</f>
        <v>3.5999999999999996</v>
      </c>
      <c r="BB44" s="6"/>
      <c r="BC44" s="37"/>
      <c r="BD44" s="37"/>
      <c r="BE44" s="6"/>
      <c r="BF44" s="6"/>
      <c r="BG44" s="2"/>
      <c r="BH44" s="75">
        <f>SUM(AP14:AQ14,AU14:AV14,AZ14:BA14,BE14:BF14,BI14:BJ14)*$BH$32</f>
        <v>0</v>
      </c>
      <c r="BI44" s="37"/>
      <c r="BJ44" s="6"/>
      <c r="BL44" s="77"/>
      <c r="BM44" s="94" t="e">
        <f t="shared" si="26"/>
        <v>#REF!</v>
      </c>
      <c r="BN44" s="90"/>
      <c r="BO44" s="77"/>
      <c r="BP44" s="92" t="e">
        <f t="shared" si="27"/>
        <v>#REF!</v>
      </c>
      <c r="BQ44" s="97"/>
    </row>
    <row r="45" spans="1:69">
      <c r="A45" s="100" t="s">
        <v>158</v>
      </c>
      <c r="G45" s="73">
        <f t="shared" si="3"/>
        <v>0.8</v>
      </c>
      <c r="H45" s="73"/>
      <c r="I45" s="152">
        <f t="shared" si="4"/>
        <v>0.8</v>
      </c>
      <c r="J45" s="73">
        <f t="shared" si="5"/>
        <v>0.8</v>
      </c>
      <c r="K45" s="73">
        <f>AR15</f>
        <v>0.8</v>
      </c>
      <c r="L45" s="73"/>
      <c r="M45" s="73">
        <f t="shared" si="6"/>
        <v>0.8</v>
      </c>
      <c r="N45" s="73">
        <f t="shared" si="7"/>
        <v>0.8</v>
      </c>
      <c r="O45" s="73">
        <f>AS15</f>
        <v>0.8</v>
      </c>
      <c r="P45" s="73"/>
      <c r="Q45" s="73">
        <f t="shared" si="8"/>
        <v>0.8</v>
      </c>
      <c r="R45" s="73">
        <f t="shared" si="9"/>
        <v>0.8</v>
      </c>
      <c r="S45" s="73">
        <f t="shared" si="2"/>
        <v>0.8</v>
      </c>
      <c r="T45" s="73"/>
      <c r="U45" s="73">
        <f t="shared" si="10"/>
        <v>0.8</v>
      </c>
      <c r="V45" s="73">
        <f t="shared" si="11"/>
        <v>0</v>
      </c>
      <c r="W45" s="73">
        <f t="shared" si="12"/>
        <v>0</v>
      </c>
      <c r="X45" s="73"/>
      <c r="Y45" s="73">
        <f t="shared" si="13"/>
        <v>0.8</v>
      </c>
      <c r="Z45" s="72">
        <f t="shared" si="14"/>
        <v>0</v>
      </c>
      <c r="AA45" s="72">
        <f t="shared" si="15"/>
        <v>0.8</v>
      </c>
      <c r="AB45" s="72"/>
      <c r="AC45" s="73">
        <f t="shared" si="16"/>
        <v>0</v>
      </c>
      <c r="AD45" s="72" t="e">
        <f>#REF!</f>
        <v>#REF!</v>
      </c>
      <c r="AE45" s="72">
        <f t="shared" si="18"/>
        <v>0</v>
      </c>
      <c r="AF45" s="72"/>
      <c r="AG45" s="73">
        <f t="shared" si="19"/>
        <v>0</v>
      </c>
      <c r="AH45" s="72">
        <f t="shared" si="20"/>
        <v>0</v>
      </c>
      <c r="AI45" s="72">
        <f t="shared" si="21"/>
        <v>0</v>
      </c>
      <c r="AJ45" s="72"/>
      <c r="AK45" s="73">
        <f t="shared" si="22"/>
        <v>0</v>
      </c>
      <c r="AL45" s="72">
        <f t="shared" si="23"/>
        <v>0</v>
      </c>
      <c r="AM45" s="73">
        <f t="shared" si="24"/>
        <v>0</v>
      </c>
      <c r="AN45" s="72"/>
      <c r="AO45" s="72"/>
      <c r="AP45" s="72"/>
      <c r="AQ45" s="211" t="e">
        <f t="shared" si="25"/>
        <v>#REF!</v>
      </c>
      <c r="AR45" s="212"/>
      <c r="AS45" s="212"/>
      <c r="AT45" s="212"/>
      <c r="AU45" s="213"/>
      <c r="AV45" s="153">
        <f>SUM(Z15,AO15,AT15,AY15,BD15,BH15)*$AV$32</f>
        <v>0</v>
      </c>
      <c r="AX45" s="3"/>
      <c r="AZ45" s="76"/>
      <c r="BA45" s="84">
        <f>SUM(H15,J15,L15,N15,P15,R15,T15,V15,AR15,AD15,AF15,AI15,AJ15,AL15)*$BA$32</f>
        <v>4.8</v>
      </c>
      <c r="BB45" s="6"/>
      <c r="BC45" s="37"/>
      <c r="BD45" s="37"/>
      <c r="BE45" s="6"/>
      <c r="BF45" s="6"/>
      <c r="BG45" s="2"/>
      <c r="BH45" s="75">
        <f>SUM(AP15:AQ15,AU15:AV15,AZ15:BA15,BE15:BF15,BI15:BJ15)*$BH$32</f>
        <v>0</v>
      </c>
      <c r="BI45" s="37"/>
      <c r="BJ45" s="6"/>
      <c r="BL45" s="77"/>
      <c r="BM45" s="94" t="e">
        <f t="shared" si="26"/>
        <v>#REF!</v>
      </c>
      <c r="BN45" s="90"/>
      <c r="BO45" s="77"/>
      <c r="BP45" s="92" t="e">
        <f t="shared" si="27"/>
        <v>#REF!</v>
      </c>
    </row>
    <row r="46" spans="1:69">
      <c r="A46" s="100" t="s">
        <v>159</v>
      </c>
      <c r="G46" s="73">
        <f t="shared" si="3"/>
        <v>0</v>
      </c>
      <c r="H46" s="73"/>
      <c r="I46" s="152">
        <f t="shared" si="4"/>
        <v>0</v>
      </c>
      <c r="J46" s="73">
        <f t="shared" si="5"/>
        <v>0.8</v>
      </c>
      <c r="K46" s="73" t="str">
        <f t="shared" ref="K46:K51" si="28">AN16</f>
        <v xml:space="preserve">
</v>
      </c>
      <c r="L46" s="73"/>
      <c r="M46" s="73">
        <f t="shared" si="6"/>
        <v>0</v>
      </c>
      <c r="N46" s="73">
        <f t="shared" si="7"/>
        <v>0.8</v>
      </c>
      <c r="O46" s="73" t="str">
        <f t="shared" ref="O46:O50" si="29">AR16</f>
        <v xml:space="preserve">
</v>
      </c>
      <c r="P46" s="73"/>
      <c r="Q46" s="73">
        <f t="shared" si="8"/>
        <v>0</v>
      </c>
      <c r="R46" s="73">
        <f t="shared" si="9"/>
        <v>0.8</v>
      </c>
      <c r="S46" s="73">
        <f t="shared" ref="S46:S50" si="30">AS16</f>
        <v>0</v>
      </c>
      <c r="T46" s="73"/>
      <c r="U46" s="73">
        <f t="shared" si="10"/>
        <v>0.8</v>
      </c>
      <c r="V46" s="73">
        <f t="shared" si="11"/>
        <v>0</v>
      </c>
      <c r="W46" s="73">
        <f t="shared" si="12"/>
        <v>0</v>
      </c>
      <c r="X46" s="73"/>
      <c r="Y46" s="73">
        <f t="shared" si="13"/>
        <v>0</v>
      </c>
      <c r="Z46" s="72">
        <f t="shared" si="14"/>
        <v>0</v>
      </c>
      <c r="AA46" s="72">
        <f t="shared" si="15"/>
        <v>0</v>
      </c>
      <c r="AB46" s="72"/>
      <c r="AC46" s="73">
        <f t="shared" si="16"/>
        <v>0</v>
      </c>
      <c r="AD46" s="72" t="e">
        <f>#REF!</f>
        <v>#REF!</v>
      </c>
      <c r="AE46" s="72">
        <f t="shared" si="18"/>
        <v>0</v>
      </c>
      <c r="AF46" s="72"/>
      <c r="AG46" s="73">
        <f t="shared" si="19"/>
        <v>0</v>
      </c>
      <c r="AH46" s="72">
        <f t="shared" si="20"/>
        <v>0</v>
      </c>
      <c r="AI46" s="72">
        <f t="shared" si="21"/>
        <v>0</v>
      </c>
      <c r="AJ46" s="72"/>
      <c r="AK46" s="73">
        <f t="shared" si="22"/>
        <v>0</v>
      </c>
      <c r="AL46" s="72">
        <f t="shared" si="23"/>
        <v>0</v>
      </c>
      <c r="AM46" s="73">
        <f t="shared" si="24"/>
        <v>0</v>
      </c>
      <c r="AN46" s="72"/>
      <c r="AO46" s="72"/>
      <c r="AP46" s="72"/>
      <c r="AQ46" s="211" t="e">
        <f t="shared" si="25"/>
        <v>#REF!</v>
      </c>
      <c r="AR46" s="212"/>
      <c r="AS46" s="212"/>
      <c r="AT46" s="212"/>
      <c r="AU46" s="213"/>
      <c r="AV46" s="153">
        <f>SUM(Z16,AO16,AT16,AY16,BD16,BH16)*$AV$32</f>
        <v>0</v>
      </c>
      <c r="AX46" s="3"/>
      <c r="AZ46" s="76"/>
      <c r="BA46" s="84">
        <f>SUM(H16,J16,L16,N16,P16,R16,T16,V16,AN16,AD16,AF16,AI16,AJ16,AL16)*$BA$32</f>
        <v>4.8</v>
      </c>
      <c r="BB46" s="6"/>
      <c r="BC46" s="37"/>
      <c r="BD46" s="37"/>
      <c r="BE46" s="6"/>
      <c r="BF46" s="6"/>
      <c r="BG46" s="2"/>
      <c r="BH46" s="75">
        <f>SUM(AP16:AQ16,AU16:AV16,AZ16:BA16,BE16:BF16,BI16:BJ16)*$BH$32</f>
        <v>0</v>
      </c>
      <c r="BI46" s="37"/>
      <c r="BJ46" s="6"/>
      <c r="BL46" s="77"/>
      <c r="BM46" s="94" t="e">
        <f t="shared" si="26"/>
        <v>#REF!</v>
      </c>
      <c r="BN46" s="90"/>
      <c r="BO46" s="77"/>
      <c r="BP46" s="92" t="e">
        <f t="shared" si="27"/>
        <v>#REF!</v>
      </c>
      <c r="BQ46" s="97"/>
    </row>
    <row r="47" spans="1:69">
      <c r="A47" s="100" t="s">
        <v>160</v>
      </c>
      <c r="G47" s="73">
        <f t="shared" si="3"/>
        <v>0</v>
      </c>
      <c r="H47" s="73"/>
      <c r="I47" s="152">
        <f t="shared" si="4"/>
        <v>0</v>
      </c>
      <c r="J47" s="73" t="str">
        <f t="shared" si="5"/>
        <v xml:space="preserve">
</v>
      </c>
      <c r="K47" s="73" t="str">
        <f t="shared" si="28"/>
        <v xml:space="preserve">
</v>
      </c>
      <c r="L47" s="73"/>
      <c r="M47" s="73">
        <f t="shared" si="6"/>
        <v>0</v>
      </c>
      <c r="N47" s="73">
        <f t="shared" si="7"/>
        <v>0</v>
      </c>
      <c r="O47" s="73" t="str">
        <f t="shared" si="29"/>
        <v xml:space="preserve">
</v>
      </c>
      <c r="P47" s="73"/>
      <c r="Q47" s="73">
        <f t="shared" si="8"/>
        <v>0</v>
      </c>
      <c r="R47" s="73">
        <f t="shared" si="9"/>
        <v>0</v>
      </c>
      <c r="S47" s="73">
        <f t="shared" si="30"/>
        <v>0</v>
      </c>
      <c r="T47" s="73"/>
      <c r="U47" s="73">
        <f t="shared" si="10"/>
        <v>0</v>
      </c>
      <c r="V47" s="73">
        <f t="shared" si="11"/>
        <v>0.8</v>
      </c>
      <c r="W47" s="73">
        <f t="shared" si="12"/>
        <v>0</v>
      </c>
      <c r="X47" s="73"/>
      <c r="Y47" s="73">
        <f t="shared" si="13"/>
        <v>0</v>
      </c>
      <c r="Z47" s="72">
        <f t="shared" si="14"/>
        <v>0</v>
      </c>
      <c r="AA47" s="72">
        <f t="shared" si="15"/>
        <v>0</v>
      </c>
      <c r="AB47" s="72"/>
      <c r="AC47" s="73">
        <f t="shared" si="16"/>
        <v>0</v>
      </c>
      <c r="AD47" s="72" t="e">
        <f>#REF!</f>
        <v>#REF!</v>
      </c>
      <c r="AE47" s="72">
        <f t="shared" si="18"/>
        <v>0</v>
      </c>
      <c r="AF47" s="72"/>
      <c r="AG47" s="73">
        <f t="shared" si="19"/>
        <v>0</v>
      </c>
      <c r="AH47" s="72">
        <f t="shared" si="20"/>
        <v>0</v>
      </c>
      <c r="AI47" s="72">
        <f t="shared" si="21"/>
        <v>0</v>
      </c>
      <c r="AJ47" s="72"/>
      <c r="AK47" s="73">
        <f t="shared" si="22"/>
        <v>0</v>
      </c>
      <c r="AL47" s="72">
        <f t="shared" si="23"/>
        <v>0</v>
      </c>
      <c r="AM47" s="73">
        <f t="shared" si="24"/>
        <v>0</v>
      </c>
      <c r="AN47" s="72"/>
      <c r="AO47" s="72"/>
      <c r="AP47" s="72"/>
      <c r="AQ47" s="211" t="e">
        <f t="shared" si="25"/>
        <v>#REF!</v>
      </c>
      <c r="AR47" s="212"/>
      <c r="AS47" s="212"/>
      <c r="AT47" s="212"/>
      <c r="AU47" s="213"/>
      <c r="AV47" s="153">
        <f>SUM(Z17,AO17,AT17,AY17,BD17,BH17)*$AV$32</f>
        <v>0</v>
      </c>
      <c r="AX47" s="3"/>
      <c r="AZ47" s="76"/>
      <c r="BA47" s="84">
        <f>SUM(H17,J17,L17,N17,P17,R17,T17,V17,AN17,AD17,AF17,AI17,AJ17,AL17)*$BA$32</f>
        <v>0.8</v>
      </c>
      <c r="BB47" s="6"/>
      <c r="BC47" s="37"/>
      <c r="BD47" s="37"/>
      <c r="BE47" s="6"/>
      <c r="BF47" s="6"/>
      <c r="BG47" s="2"/>
      <c r="BH47" s="75">
        <f>SUM(AP17:AQ17,AU17:AV17,AZ17:BA17,BE17:BF17,BI17:BJ17)*$BH$32</f>
        <v>0</v>
      </c>
      <c r="BI47" s="37"/>
      <c r="BJ47" s="6"/>
      <c r="BL47" s="77"/>
      <c r="BM47" s="94" t="e">
        <f>SUM(AQ47,AV47,BA47,BH47:BI47)</f>
        <v>#REF!</v>
      </c>
      <c r="BN47" s="90"/>
      <c r="BO47" s="77"/>
      <c r="BP47" s="92" t="e">
        <f t="shared" si="27"/>
        <v>#REF!</v>
      </c>
      <c r="BQ47" s="97"/>
    </row>
    <row r="48" spans="1:69">
      <c r="A48" s="100" t="s">
        <v>161</v>
      </c>
      <c r="G48" s="73">
        <f t="shared" si="3"/>
        <v>0</v>
      </c>
      <c r="H48" s="73"/>
      <c r="I48" s="152">
        <f t="shared" si="4"/>
        <v>0</v>
      </c>
      <c r="J48" s="73" t="str">
        <f t="shared" si="5"/>
        <v xml:space="preserve">
</v>
      </c>
      <c r="K48" s="73" t="str">
        <f t="shared" si="28"/>
        <v xml:space="preserve">
</v>
      </c>
      <c r="L48" s="73"/>
      <c r="M48" s="73">
        <f t="shared" si="6"/>
        <v>0</v>
      </c>
      <c r="N48" s="73">
        <f t="shared" si="7"/>
        <v>0</v>
      </c>
      <c r="O48" s="73" t="str">
        <f t="shared" si="29"/>
        <v xml:space="preserve">
</v>
      </c>
      <c r="P48" s="73"/>
      <c r="Q48" s="73">
        <f t="shared" si="8"/>
        <v>0</v>
      </c>
      <c r="R48" s="73">
        <f t="shared" si="9"/>
        <v>0</v>
      </c>
      <c r="S48" s="73">
        <f t="shared" si="30"/>
        <v>0</v>
      </c>
      <c r="T48" s="73"/>
      <c r="U48" s="73">
        <f t="shared" si="10"/>
        <v>0</v>
      </c>
      <c r="V48" s="73">
        <f t="shared" si="11"/>
        <v>0</v>
      </c>
      <c r="W48" s="73">
        <f t="shared" si="12"/>
        <v>0</v>
      </c>
      <c r="X48" s="73"/>
      <c r="Y48" s="73">
        <f t="shared" si="13"/>
        <v>0</v>
      </c>
      <c r="Z48" s="72">
        <f t="shared" si="14"/>
        <v>0</v>
      </c>
      <c r="AA48" s="72">
        <f t="shared" si="15"/>
        <v>0</v>
      </c>
      <c r="AB48" s="72"/>
      <c r="AC48" s="73">
        <f t="shared" si="16"/>
        <v>0</v>
      </c>
      <c r="AD48" s="72" t="e">
        <f>#REF!</f>
        <v>#REF!</v>
      </c>
      <c r="AE48" s="72">
        <f t="shared" si="18"/>
        <v>0</v>
      </c>
      <c r="AF48" s="72"/>
      <c r="AG48" s="73">
        <f t="shared" si="19"/>
        <v>0</v>
      </c>
      <c r="AH48" s="72">
        <f t="shared" si="20"/>
        <v>0</v>
      </c>
      <c r="AI48" s="72">
        <f t="shared" si="21"/>
        <v>0</v>
      </c>
      <c r="AJ48" s="72"/>
      <c r="AK48" s="73">
        <f t="shared" si="22"/>
        <v>0</v>
      </c>
      <c r="AL48" s="72">
        <f t="shared" si="23"/>
        <v>0</v>
      </c>
      <c r="AM48" s="73">
        <f t="shared" si="24"/>
        <v>0</v>
      </c>
      <c r="AN48" s="72"/>
      <c r="AO48" s="72"/>
      <c r="AP48" s="72"/>
      <c r="AQ48" s="211" t="e">
        <f t="shared" si="25"/>
        <v>#REF!</v>
      </c>
      <c r="AR48" s="212"/>
      <c r="AS48" s="212"/>
      <c r="AT48" s="212"/>
      <c r="AU48" s="213"/>
      <c r="AV48" s="153">
        <f>SUM(Z18,AO18,AT18,AY18,BD18,BH18)*$AV$32</f>
        <v>0</v>
      </c>
      <c r="AX48" s="3"/>
      <c r="AZ48" s="76"/>
      <c r="BA48" s="84">
        <f>SUM(H18,J18,L18,N18,P18,R18,T18,V18,AN18,AD18,AF18,AI18,AJ18,AL18)*$BA$32</f>
        <v>0</v>
      </c>
      <c r="BB48" s="6"/>
      <c r="BC48" s="37"/>
      <c r="BD48" s="37"/>
      <c r="BE48" s="6"/>
      <c r="BF48" s="6"/>
      <c r="BG48" s="2"/>
      <c r="BH48" s="75">
        <f>SUM(AP18:AQ18,AU18:AV18,AZ18:BA18,BE18:BF18,BI18:BJ18)*$BH$32</f>
        <v>0</v>
      </c>
      <c r="BI48" s="37"/>
      <c r="BJ48" s="6"/>
      <c r="BL48" s="77"/>
      <c r="BM48" s="94" t="e">
        <f t="shared" si="26"/>
        <v>#REF!</v>
      </c>
      <c r="BN48" s="90"/>
      <c r="BO48" s="77"/>
      <c r="BP48" s="92" t="e">
        <f t="shared" si="27"/>
        <v>#REF!</v>
      </c>
      <c r="BQ48" s="97"/>
    </row>
    <row r="49" spans="1:69">
      <c r="A49" s="100" t="s">
        <v>162</v>
      </c>
      <c r="G49" s="73">
        <f t="shared" si="3"/>
        <v>0</v>
      </c>
      <c r="H49" s="73"/>
      <c r="I49" s="152">
        <f t="shared" si="4"/>
        <v>0</v>
      </c>
      <c r="J49" s="73" t="str">
        <f t="shared" si="5"/>
        <v xml:space="preserve">
</v>
      </c>
      <c r="K49" s="73">
        <f t="shared" si="28"/>
        <v>0</v>
      </c>
      <c r="L49" s="73"/>
      <c r="M49" s="73">
        <f t="shared" si="6"/>
        <v>0</v>
      </c>
      <c r="N49" s="73">
        <f t="shared" si="7"/>
        <v>0</v>
      </c>
      <c r="O49" s="73" t="str">
        <f t="shared" si="29"/>
        <v xml:space="preserve">
</v>
      </c>
      <c r="P49" s="73"/>
      <c r="Q49" s="73">
        <f t="shared" si="8"/>
        <v>0</v>
      </c>
      <c r="R49" s="73">
        <f t="shared" si="9"/>
        <v>0</v>
      </c>
      <c r="S49" s="73">
        <f t="shared" si="30"/>
        <v>0</v>
      </c>
      <c r="T49" s="73"/>
      <c r="U49" s="73">
        <f t="shared" si="10"/>
        <v>0</v>
      </c>
      <c r="V49" s="73">
        <f t="shared" si="11"/>
        <v>0</v>
      </c>
      <c r="W49" s="73">
        <f t="shared" si="12"/>
        <v>0</v>
      </c>
      <c r="X49" s="73"/>
      <c r="Y49" s="73">
        <f t="shared" si="13"/>
        <v>0</v>
      </c>
      <c r="Z49" s="72">
        <f t="shared" si="14"/>
        <v>0</v>
      </c>
      <c r="AA49" s="72">
        <f t="shared" si="15"/>
        <v>0</v>
      </c>
      <c r="AB49" s="72"/>
      <c r="AC49" s="73">
        <f t="shared" si="16"/>
        <v>0</v>
      </c>
      <c r="AD49" s="72">
        <f t="shared" si="17"/>
        <v>0</v>
      </c>
      <c r="AE49" s="72">
        <f t="shared" si="18"/>
        <v>0</v>
      </c>
      <c r="AF49" s="72"/>
      <c r="AG49" s="73">
        <f t="shared" si="19"/>
        <v>0</v>
      </c>
      <c r="AH49" s="72">
        <f t="shared" si="20"/>
        <v>0</v>
      </c>
      <c r="AI49" s="72">
        <f t="shared" si="21"/>
        <v>0</v>
      </c>
      <c r="AJ49" s="72"/>
      <c r="AK49" s="73">
        <f t="shared" si="22"/>
        <v>0</v>
      </c>
      <c r="AL49" s="72">
        <f t="shared" si="23"/>
        <v>0</v>
      </c>
      <c r="AM49" s="73">
        <f t="shared" si="24"/>
        <v>0</v>
      </c>
      <c r="AN49" s="72"/>
      <c r="AO49" s="72"/>
      <c r="AP49" s="72"/>
      <c r="AQ49" s="211">
        <f t="shared" si="25"/>
        <v>0</v>
      </c>
      <c r="AR49" s="212"/>
      <c r="AS49" s="212"/>
      <c r="AT49" s="212"/>
      <c r="AU49" s="213"/>
      <c r="AV49" s="153">
        <f>SUM(Z19,AO19,AT19,AY19,BD19,BH19)*$AV$32</f>
        <v>0</v>
      </c>
      <c r="AX49" s="3"/>
      <c r="AZ49" s="76"/>
      <c r="BA49" s="84">
        <f t="shared" ref="BA49:BA51" si="31">SUM(H19,J19,L19,N19,P19,R19,T19,V19,AB19,AD19,AF19,AH19,AJ19,AL19)*$BA$32</f>
        <v>0</v>
      </c>
      <c r="BB49" s="6"/>
      <c r="BC49" s="37"/>
      <c r="BD49" s="37"/>
      <c r="BE49" s="6"/>
      <c r="BF49" s="6"/>
      <c r="BG49" s="2"/>
      <c r="BH49" s="75">
        <f>SUM(AP19:AQ19,AU19:AV19,AZ19:BA19,BE19:BF19,BI19:BJ19)*$BH$32</f>
        <v>0</v>
      </c>
      <c r="BI49" s="37"/>
      <c r="BJ49" s="6"/>
      <c r="BL49" s="77"/>
      <c r="BM49" s="94">
        <f t="shared" si="26"/>
        <v>0</v>
      </c>
      <c r="BN49" s="90"/>
      <c r="BO49" s="77"/>
      <c r="BP49" s="92">
        <f t="shared" si="27"/>
        <v>0</v>
      </c>
    </row>
    <row r="50" spans="1:69">
      <c r="A50" s="121" t="s">
        <v>163</v>
      </c>
      <c r="G50" s="73">
        <f t="shared" si="3"/>
        <v>0</v>
      </c>
      <c r="H50" s="73"/>
      <c r="I50" s="152">
        <f t="shared" si="4"/>
        <v>0.8</v>
      </c>
      <c r="J50" s="73">
        <f t="shared" si="5"/>
        <v>0.8</v>
      </c>
      <c r="K50" s="73">
        <f t="shared" si="28"/>
        <v>0</v>
      </c>
      <c r="L50" s="73"/>
      <c r="M50" s="73">
        <f t="shared" si="6"/>
        <v>0</v>
      </c>
      <c r="N50" s="73">
        <f t="shared" si="7"/>
        <v>0.8</v>
      </c>
      <c r="O50" s="73" t="str">
        <f t="shared" si="29"/>
        <v xml:space="preserve">
</v>
      </c>
      <c r="P50" s="73"/>
      <c r="Q50" s="73">
        <f t="shared" si="8"/>
        <v>0</v>
      </c>
      <c r="R50" s="73">
        <f t="shared" si="9"/>
        <v>0</v>
      </c>
      <c r="S50" s="73">
        <f t="shared" si="30"/>
        <v>0</v>
      </c>
      <c r="T50" s="73"/>
      <c r="U50" s="73">
        <f t="shared" si="10"/>
        <v>0.8</v>
      </c>
      <c r="V50" s="73">
        <f t="shared" si="11"/>
        <v>0</v>
      </c>
      <c r="W50" s="73">
        <f t="shared" si="12"/>
        <v>0</v>
      </c>
      <c r="X50" s="73"/>
      <c r="Y50" s="73">
        <f t="shared" si="13"/>
        <v>0</v>
      </c>
      <c r="Z50" s="72">
        <f t="shared" si="14"/>
        <v>0</v>
      </c>
      <c r="AA50" s="72">
        <f t="shared" si="15"/>
        <v>0</v>
      </c>
      <c r="AB50" s="72"/>
      <c r="AC50" s="73">
        <f t="shared" si="16"/>
        <v>0</v>
      </c>
      <c r="AD50" s="72">
        <f t="shared" si="17"/>
        <v>0</v>
      </c>
      <c r="AE50" s="72">
        <f t="shared" si="18"/>
        <v>0</v>
      </c>
      <c r="AF50" s="72"/>
      <c r="AG50" s="73">
        <f t="shared" si="19"/>
        <v>0</v>
      </c>
      <c r="AH50" s="72">
        <f t="shared" si="20"/>
        <v>0</v>
      </c>
      <c r="AI50" s="72">
        <f t="shared" si="21"/>
        <v>0</v>
      </c>
      <c r="AJ50" s="72"/>
      <c r="AK50" s="73">
        <f t="shared" si="22"/>
        <v>0</v>
      </c>
      <c r="AL50" s="72">
        <f t="shared" si="23"/>
        <v>0</v>
      </c>
      <c r="AM50" s="73">
        <f t="shared" si="24"/>
        <v>0</v>
      </c>
      <c r="AN50" s="72"/>
      <c r="AO50" s="72"/>
      <c r="AP50" s="72"/>
      <c r="AQ50" s="211">
        <f t="shared" si="25"/>
        <v>3.2</v>
      </c>
      <c r="AR50" s="212"/>
      <c r="AS50" s="212"/>
      <c r="AT50" s="212"/>
      <c r="AU50" s="213"/>
      <c r="AV50" s="153">
        <f>SUM(Z20,AO20,AT20,AY20,BD20,BH20)*$AV$32</f>
        <v>0</v>
      </c>
      <c r="AX50" s="3"/>
      <c r="AZ50" s="76"/>
      <c r="BA50" s="84">
        <f t="shared" si="31"/>
        <v>4</v>
      </c>
      <c r="BB50" s="6"/>
      <c r="BC50" s="37"/>
      <c r="BD50" s="37"/>
      <c r="BE50" s="6"/>
      <c r="BF50" s="6"/>
      <c r="BG50" s="2"/>
      <c r="BH50" s="75">
        <f>SUM(AP20:AQ20,AU20:AV20,AZ20:BA20,BE20:BF20,BI20:BJ20)*$BH$32</f>
        <v>0</v>
      </c>
      <c r="BI50" s="37"/>
      <c r="BJ50" s="6"/>
      <c r="BL50" s="77"/>
      <c r="BM50" s="94">
        <f t="shared" si="26"/>
        <v>7.2</v>
      </c>
      <c r="BN50" s="90"/>
      <c r="BO50" s="77"/>
      <c r="BP50" s="92">
        <f t="shared" si="27"/>
        <v>7.2</v>
      </c>
      <c r="BQ50" s="97"/>
    </row>
    <row r="51" spans="1:69">
      <c r="A51" s="100" t="s">
        <v>165</v>
      </c>
      <c r="G51" s="73">
        <f t="shared" ref="G51" si="32">AM21</f>
        <v>0</v>
      </c>
      <c r="H51" s="73"/>
      <c r="I51" s="152">
        <f t="shared" ref="I51" si="33">G21</f>
        <v>0</v>
      </c>
      <c r="J51" s="73">
        <f t="shared" ref="J51" si="34">AA21</f>
        <v>0</v>
      </c>
      <c r="K51" s="73">
        <f t="shared" si="28"/>
        <v>0</v>
      </c>
      <c r="L51" s="73"/>
      <c r="M51" s="73">
        <f t="shared" ref="M51" si="35">I21</f>
        <v>0</v>
      </c>
      <c r="N51" s="73">
        <f t="shared" ref="N51" si="36">AC21</f>
        <v>0</v>
      </c>
      <c r="O51" s="73">
        <f t="shared" ref="O51" si="37">AR21</f>
        <v>0</v>
      </c>
      <c r="P51" s="73"/>
      <c r="Q51" s="73">
        <f t="shared" ref="Q51" si="38">K21</f>
        <v>0</v>
      </c>
      <c r="R51" s="73">
        <f t="shared" ref="R51" si="39">AE21</f>
        <v>0</v>
      </c>
      <c r="S51" s="73">
        <f t="shared" ref="S51" si="40">AS21</f>
        <v>0.8</v>
      </c>
      <c r="T51" s="73"/>
      <c r="U51" s="73">
        <f t="shared" ref="U51" si="41">M21</f>
        <v>0</v>
      </c>
      <c r="V51" s="73">
        <f t="shared" ref="V51" si="42">AG21</f>
        <v>0</v>
      </c>
      <c r="W51" s="73">
        <f t="shared" ref="W51" si="43">AW21</f>
        <v>0</v>
      </c>
      <c r="X51" s="73"/>
      <c r="Y51" s="73">
        <f t="shared" ref="Y51" si="44">O21</f>
        <v>0</v>
      </c>
      <c r="Z51" s="72">
        <f t="shared" ref="Z51" si="45">W21</f>
        <v>0</v>
      </c>
      <c r="AA51" s="72">
        <f t="shared" ref="AA51" si="46">AX21</f>
        <v>0</v>
      </c>
      <c r="AB51" s="72"/>
      <c r="AC51" s="73">
        <f t="shared" ref="AC51" si="47">Q21</f>
        <v>0</v>
      </c>
      <c r="AD51" s="72">
        <f t="shared" ref="AD51" si="48">AI21</f>
        <v>0</v>
      </c>
      <c r="AE51" s="72">
        <f t="shared" ref="AE51" si="49">BB21</f>
        <v>0</v>
      </c>
      <c r="AF51" s="72"/>
      <c r="AG51" s="73">
        <f t="shared" ref="AG51" si="50">S21</f>
        <v>0</v>
      </c>
      <c r="AH51" s="72">
        <f t="shared" ref="AH51" si="51">AK21</f>
        <v>0</v>
      </c>
      <c r="AI51" s="72">
        <f t="shared" ref="AI51" si="52">BC21</f>
        <v>0</v>
      </c>
      <c r="AJ51" s="72"/>
      <c r="AK51" s="73">
        <f t="shared" ref="AK51" si="53">U21</f>
        <v>0</v>
      </c>
      <c r="AL51" s="72">
        <f t="shared" ref="AL51" si="54">Y21</f>
        <v>0</v>
      </c>
      <c r="AM51" s="73">
        <f t="shared" ref="AM51" si="55">BG21</f>
        <v>0</v>
      </c>
      <c r="AN51" s="72"/>
      <c r="AO51" s="72"/>
      <c r="AP51" s="72"/>
      <c r="AQ51" s="211">
        <f t="shared" ref="AQ51" si="56">SUM(G51:AP51)</f>
        <v>0.8</v>
      </c>
      <c r="AR51" s="212"/>
      <c r="AS51" s="212"/>
      <c r="AT51" s="212"/>
      <c r="AU51" s="213"/>
      <c r="AV51" s="153">
        <f>SUM(Z21,AO21,AT21,AY21,BD21,BH21)*$AV$32</f>
        <v>0</v>
      </c>
      <c r="AX51" s="3"/>
      <c r="AZ51" s="76"/>
      <c r="BA51" s="84">
        <f t="shared" si="31"/>
        <v>0</v>
      </c>
      <c r="BB51" s="6"/>
      <c r="BC51" s="37"/>
      <c r="BD51" s="37"/>
      <c r="BE51" s="6"/>
      <c r="BF51" s="6"/>
      <c r="BG51" s="2"/>
      <c r="BH51" s="75">
        <f>SUM(AP21:AQ21,AU21:AV21,AZ21:BA21,BE21:BF21,BI21:BJ21)*$BH$32</f>
        <v>0</v>
      </c>
      <c r="BI51" s="37"/>
      <c r="BJ51" s="6"/>
      <c r="BL51" s="77"/>
      <c r="BM51" s="94">
        <f t="shared" si="26"/>
        <v>0.8</v>
      </c>
      <c r="BN51" s="90"/>
      <c r="BO51" s="77"/>
      <c r="BP51" s="92">
        <f t="shared" si="27"/>
        <v>0.8</v>
      </c>
    </row>
    <row r="52" spans="1:69">
      <c r="A52" s="100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2"/>
      <c r="AA52" s="72"/>
      <c r="AB52" s="72"/>
      <c r="AC52" s="73"/>
      <c r="AD52" s="72"/>
      <c r="AE52" s="72"/>
      <c r="AF52" s="72"/>
      <c r="AG52" s="73"/>
      <c r="AH52" s="72"/>
      <c r="AI52" s="72"/>
      <c r="AJ52" s="72"/>
      <c r="AK52" s="73"/>
      <c r="AL52" s="72"/>
      <c r="AM52" s="73"/>
      <c r="AN52" s="72"/>
      <c r="AO52" s="72"/>
      <c r="AP52" s="72"/>
      <c r="AQ52" s="211"/>
      <c r="AR52" s="212"/>
      <c r="AS52" s="212"/>
      <c r="AT52" s="212"/>
      <c r="AU52" s="213"/>
      <c r="AV52" s="153"/>
      <c r="AX52" s="3"/>
      <c r="AZ52" s="76"/>
      <c r="BA52" s="84"/>
      <c r="BB52" s="6"/>
      <c r="BC52" s="37"/>
      <c r="BD52" s="37"/>
      <c r="BE52" s="6"/>
      <c r="BF52" s="6"/>
      <c r="BG52" s="2"/>
      <c r="BH52" s="75"/>
      <c r="BI52" s="37"/>
      <c r="BJ52" s="6"/>
      <c r="BL52" s="77"/>
      <c r="BM52" s="94"/>
      <c r="BN52" s="90"/>
      <c r="BO52" s="77"/>
      <c r="BP52" s="92"/>
      <c r="BQ52" s="97"/>
    </row>
    <row r="53" spans="1:69">
      <c r="A53" s="101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2"/>
      <c r="AA53" s="72"/>
      <c r="AB53" s="72"/>
      <c r="AC53" s="73"/>
      <c r="AD53" s="72"/>
      <c r="AE53" s="72"/>
      <c r="AF53" s="72"/>
      <c r="AG53" s="73"/>
      <c r="AH53" s="72"/>
      <c r="AI53" s="72"/>
      <c r="AJ53" s="72"/>
      <c r="AK53" s="73"/>
      <c r="AL53" s="72"/>
      <c r="AM53" s="73"/>
      <c r="AN53" s="72"/>
      <c r="AO53" s="72"/>
      <c r="AP53" s="72"/>
      <c r="AQ53" s="211"/>
      <c r="AR53" s="212"/>
      <c r="AS53" s="212"/>
      <c r="AT53" s="212"/>
      <c r="AU53" s="213"/>
      <c r="AV53" s="153"/>
      <c r="AX53" s="3"/>
      <c r="AZ53" s="76"/>
      <c r="BA53" s="84"/>
      <c r="BB53" s="6"/>
      <c r="BC53" s="37"/>
      <c r="BD53" s="37"/>
      <c r="BE53" s="6"/>
      <c r="BF53" s="6"/>
      <c r="BG53" s="2"/>
      <c r="BH53" s="75"/>
      <c r="BI53" s="37"/>
      <c r="BJ53" s="6"/>
      <c r="BL53" s="77"/>
      <c r="BM53" s="94"/>
      <c r="BN53" s="90"/>
      <c r="BO53" s="77"/>
      <c r="BP53" s="92"/>
    </row>
    <row r="54" spans="1:69">
      <c r="A54" s="100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2"/>
      <c r="AA54" s="72"/>
      <c r="AB54" s="72"/>
      <c r="AC54" s="73"/>
      <c r="AD54" s="72"/>
      <c r="AE54" s="72"/>
      <c r="AF54" s="72"/>
      <c r="AG54" s="73"/>
      <c r="AH54" s="72"/>
      <c r="AI54" s="72"/>
      <c r="AJ54" s="72"/>
      <c r="AK54" s="73"/>
      <c r="AL54" s="72"/>
      <c r="AM54" s="73"/>
      <c r="AN54" s="72"/>
      <c r="AO54" s="72"/>
      <c r="AP54" s="72"/>
      <c r="AQ54" s="211"/>
      <c r="AR54" s="212"/>
      <c r="AS54" s="212"/>
      <c r="AT54" s="212"/>
      <c r="AU54" s="213"/>
      <c r="AV54" s="153"/>
      <c r="AX54" s="3"/>
      <c r="AZ54" s="76"/>
      <c r="BA54" s="84"/>
      <c r="BB54" s="6"/>
      <c r="BC54" s="37"/>
      <c r="BD54" s="37"/>
      <c r="BE54" s="6"/>
      <c r="BF54" s="6"/>
      <c r="BG54" s="2"/>
      <c r="BH54" s="75"/>
      <c r="BI54" s="37"/>
      <c r="BJ54" s="6"/>
      <c r="BL54" s="77"/>
      <c r="BM54" s="94"/>
      <c r="BN54" s="90"/>
      <c r="BO54" s="77"/>
      <c r="BP54" s="92"/>
      <c r="BQ54" s="97"/>
    </row>
    <row r="55" spans="1:69">
      <c r="A55" s="121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2"/>
      <c r="AA55" s="72"/>
      <c r="AB55" s="72"/>
      <c r="AC55" s="73"/>
      <c r="AD55" s="72"/>
      <c r="AE55" s="72"/>
      <c r="AF55" s="72"/>
      <c r="AG55" s="73"/>
      <c r="AH55" s="72"/>
      <c r="AI55" s="72"/>
      <c r="AJ55" s="72"/>
      <c r="AK55" s="73"/>
      <c r="AL55" s="72"/>
      <c r="AM55" s="73"/>
      <c r="AN55" s="72"/>
      <c r="AO55" s="72"/>
      <c r="AP55" s="72"/>
      <c r="AQ55" s="211"/>
      <c r="AR55" s="212"/>
      <c r="AS55" s="212"/>
      <c r="AT55" s="212"/>
      <c r="AU55" s="213"/>
      <c r="AV55" s="153"/>
      <c r="AX55" s="3"/>
      <c r="AZ55" s="76"/>
      <c r="BA55" s="84"/>
      <c r="BB55" s="6"/>
      <c r="BC55" s="37"/>
      <c r="BD55" s="37"/>
      <c r="BE55" s="6"/>
      <c r="BF55" s="6"/>
      <c r="BG55" s="2"/>
      <c r="BH55" s="75"/>
      <c r="BI55" s="37"/>
      <c r="BJ55" s="6"/>
      <c r="BL55" s="77"/>
      <c r="BM55" s="94"/>
      <c r="BN55" s="90"/>
      <c r="BO55" s="77"/>
      <c r="BP55" s="92"/>
      <c r="BQ55" s="97"/>
    </row>
    <row r="56" spans="1:69">
      <c r="A56" s="52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2"/>
      <c r="AA56" s="72"/>
      <c r="AB56" s="72"/>
      <c r="AC56" s="73"/>
      <c r="AD56" s="72"/>
      <c r="AE56" s="72"/>
      <c r="AF56" s="72"/>
      <c r="AG56" s="73"/>
      <c r="AH56" s="72"/>
      <c r="AI56" s="72"/>
      <c r="AJ56" s="72"/>
      <c r="AK56" s="73"/>
      <c r="AL56" s="72"/>
      <c r="AM56" s="73"/>
      <c r="AN56" s="72"/>
      <c r="AO56" s="72"/>
      <c r="AP56" s="72"/>
      <c r="AQ56" s="211"/>
      <c r="AR56" s="212"/>
      <c r="AS56" s="212"/>
      <c r="AT56" s="212"/>
      <c r="AU56" s="213"/>
      <c r="AV56" s="153"/>
      <c r="AX56" s="3"/>
      <c r="AZ56" s="76"/>
      <c r="BA56" s="84"/>
      <c r="BB56" s="6"/>
      <c r="BC56" s="37"/>
      <c r="BD56" s="37"/>
      <c r="BE56" s="6"/>
      <c r="BF56" s="6"/>
      <c r="BG56" s="2"/>
      <c r="BH56" s="75"/>
      <c r="BI56" s="37"/>
      <c r="BJ56" s="6"/>
      <c r="BL56" s="77"/>
      <c r="BM56" s="94"/>
      <c r="BN56" s="90"/>
      <c r="BO56" s="77"/>
      <c r="BP56" s="92"/>
      <c r="BQ56" s="97"/>
    </row>
    <row r="57" spans="1:69">
      <c r="A57" s="52"/>
      <c r="B57" s="155"/>
      <c r="C57" s="155"/>
      <c r="D57" s="155"/>
      <c r="E57" s="155"/>
      <c r="F57" s="155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2"/>
      <c r="AA57" s="72"/>
      <c r="AB57" s="72"/>
      <c r="AC57" s="73"/>
      <c r="AD57" s="72"/>
      <c r="AE57" s="72"/>
      <c r="AF57" s="72"/>
      <c r="AG57" s="73"/>
      <c r="AH57" s="72"/>
      <c r="AI57" s="72"/>
      <c r="AJ57" s="72"/>
      <c r="AK57" s="73"/>
      <c r="AL57" s="72"/>
      <c r="AM57" s="73"/>
      <c r="AN57" s="72"/>
      <c r="AO57" s="72"/>
      <c r="AP57" s="72"/>
      <c r="AQ57" s="214"/>
      <c r="AR57" s="215"/>
      <c r="AS57" s="215"/>
      <c r="AT57" s="215"/>
      <c r="AU57" s="216"/>
      <c r="AV57" s="156"/>
      <c r="AW57" s="154"/>
      <c r="AX57" s="154"/>
      <c r="AY57" s="85"/>
      <c r="AZ57" s="86"/>
      <c r="BA57" s="87"/>
      <c r="BB57" s="85"/>
      <c r="BC57" s="1"/>
      <c r="BD57" s="1"/>
      <c r="BE57" s="85"/>
      <c r="BF57" s="85"/>
      <c r="BG57" s="16"/>
      <c r="BH57" s="88"/>
      <c r="BI57" s="1"/>
      <c r="BJ57" s="85"/>
      <c r="BK57" s="10"/>
      <c r="BL57" s="79"/>
      <c r="BM57" s="95"/>
      <c r="BN57" s="91"/>
      <c r="BO57" s="79"/>
      <c r="BP57" s="92"/>
      <c r="BQ57" s="97"/>
    </row>
    <row r="58" spans="1:69">
      <c r="G58" s="3"/>
      <c r="H58" s="3"/>
      <c r="J58" s="3"/>
      <c r="U58" s="3"/>
      <c r="AX58" s="37"/>
      <c r="BH58" s="6"/>
    </row>
    <row r="59" spans="1:69">
      <c r="G59" s="3"/>
      <c r="H59" s="3"/>
      <c r="J59" s="3"/>
      <c r="U59" s="3"/>
      <c r="AX59" s="37"/>
      <c r="BH59" s="6"/>
    </row>
    <row r="60" spans="1:69">
      <c r="G60" s="3"/>
      <c r="H60" s="3"/>
      <c r="J60" s="3"/>
      <c r="U60" s="3"/>
      <c r="AX60" s="37"/>
      <c r="BH60" s="6"/>
    </row>
    <row r="61" spans="1:69">
      <c r="G61" s="3"/>
      <c r="H61" s="3"/>
      <c r="J61" s="3"/>
      <c r="U61" s="3"/>
      <c r="AX61" s="37"/>
      <c r="BH61" s="6"/>
    </row>
    <row r="62" spans="1:69">
      <c r="G62" s="3"/>
      <c r="H62" s="3"/>
      <c r="J62" s="3"/>
      <c r="U62" s="3"/>
      <c r="AX62" s="37"/>
      <c r="BH62" s="6"/>
    </row>
    <row r="63" spans="1:69">
      <c r="G63" s="3"/>
      <c r="H63" s="3"/>
      <c r="J63" s="3"/>
      <c r="U63" s="3"/>
      <c r="AX63" s="37"/>
      <c r="BH63" s="6"/>
    </row>
    <row r="64" spans="1:69">
      <c r="G64" s="3"/>
      <c r="H64" s="3"/>
      <c r="J64" s="3"/>
      <c r="U64" s="3"/>
      <c r="AX64" s="37"/>
      <c r="BH64" s="6"/>
    </row>
    <row r="65" spans="7:60">
      <c r="G65" s="3"/>
      <c r="H65" s="3"/>
      <c r="J65" s="3"/>
      <c r="U65" s="3"/>
      <c r="AX65" s="37"/>
      <c r="BH65" s="6"/>
    </row>
    <row r="66" spans="7:60">
      <c r="G66" s="3"/>
      <c r="H66" s="3"/>
      <c r="J66" s="3"/>
      <c r="U66" s="3"/>
      <c r="AX66" s="37"/>
      <c r="BH66" s="6"/>
    </row>
    <row r="67" spans="7:60">
      <c r="G67" s="3"/>
      <c r="H67" s="3"/>
      <c r="J67" s="3"/>
      <c r="U67" s="3"/>
      <c r="AX67" s="37"/>
      <c r="BH67" s="6"/>
    </row>
    <row r="68" spans="7:60">
      <c r="G68" s="3"/>
      <c r="H68" s="3"/>
      <c r="J68" s="3"/>
      <c r="U68" s="3"/>
      <c r="AX68" s="37"/>
      <c r="BH68" s="6"/>
    </row>
    <row r="69" spans="7:60">
      <c r="G69" s="3"/>
      <c r="H69" s="3"/>
      <c r="J69" s="3"/>
      <c r="U69" s="3"/>
      <c r="AX69" s="37"/>
      <c r="BH69" s="6"/>
    </row>
    <row r="70" spans="7:60">
      <c r="G70" s="3"/>
      <c r="H70" s="3"/>
      <c r="J70" s="3"/>
      <c r="U70" s="3"/>
      <c r="AX70" s="37"/>
      <c r="BH70" s="6"/>
    </row>
    <row r="71" spans="7:60">
      <c r="G71" s="3"/>
      <c r="H71" s="3"/>
      <c r="J71" s="3"/>
      <c r="U71" s="3"/>
      <c r="AX71" s="37"/>
      <c r="BH71" s="6"/>
    </row>
    <row r="72" spans="7:60">
      <c r="G72" s="3"/>
      <c r="H72" s="3"/>
      <c r="J72" s="3"/>
      <c r="U72" s="3"/>
      <c r="AX72" s="37"/>
      <c r="BH72" s="6"/>
    </row>
    <row r="73" spans="7:60">
      <c r="G73" s="3"/>
      <c r="H73" s="3"/>
      <c r="J73" s="3"/>
      <c r="U73" s="3"/>
      <c r="AX73" s="37"/>
      <c r="BH73" s="6"/>
    </row>
    <row r="74" spans="7:60">
      <c r="G74" s="3"/>
      <c r="H74" s="3"/>
      <c r="J74" s="3"/>
      <c r="U74" s="3"/>
      <c r="AX74" s="37"/>
      <c r="BH74" s="6"/>
    </row>
    <row r="75" spans="7:60">
      <c r="G75" s="3"/>
      <c r="H75" s="3"/>
      <c r="J75" s="3"/>
      <c r="U75" s="3"/>
      <c r="AX75" s="37"/>
      <c r="BH75" s="6"/>
    </row>
    <row r="76" spans="7:60">
      <c r="G76" s="3"/>
      <c r="H76" s="3"/>
      <c r="J76" s="3"/>
      <c r="U76" s="3"/>
      <c r="AX76" s="37"/>
      <c r="BH76" s="6"/>
    </row>
    <row r="77" spans="7:60">
      <c r="G77" s="3"/>
      <c r="H77" s="3"/>
      <c r="J77" s="3"/>
      <c r="U77" s="3"/>
      <c r="AX77" s="37"/>
      <c r="BH77" s="6"/>
    </row>
    <row r="78" spans="7:60">
      <c r="G78" s="3"/>
      <c r="H78" s="3"/>
      <c r="J78" s="3"/>
      <c r="U78" s="3"/>
      <c r="AX78" s="37"/>
      <c r="BH78" s="6"/>
    </row>
    <row r="79" spans="7:60">
      <c r="G79" s="3"/>
      <c r="H79" s="3"/>
      <c r="J79" s="3"/>
      <c r="U79" s="3"/>
      <c r="AX79" s="37"/>
      <c r="BH79" s="6"/>
    </row>
    <row r="80" spans="7:60">
      <c r="G80" s="3"/>
      <c r="H80" s="3"/>
      <c r="J80" s="3"/>
      <c r="U80" s="3"/>
      <c r="AX80" s="37"/>
      <c r="BH80" s="6"/>
    </row>
    <row r="81" spans="7:60">
      <c r="G81" s="3"/>
      <c r="H81" s="3"/>
      <c r="J81" s="3"/>
      <c r="U81" s="3"/>
      <c r="AX81" s="37"/>
      <c r="BH81" s="6"/>
    </row>
    <row r="82" spans="7:60">
      <c r="G82" s="3"/>
      <c r="H82" s="3"/>
      <c r="J82" s="3"/>
      <c r="U82" s="3"/>
      <c r="AX82" s="37"/>
      <c r="BH82" s="6"/>
    </row>
    <row r="83" spans="7:60">
      <c r="G83" s="3"/>
      <c r="H83" s="3"/>
      <c r="J83" s="3"/>
      <c r="U83" s="3"/>
      <c r="AX83" s="37"/>
      <c r="BH83" s="6"/>
    </row>
    <row r="84" spans="7:60">
      <c r="G84" s="3"/>
      <c r="H84" s="3"/>
      <c r="J84" s="3"/>
      <c r="U84" s="3"/>
      <c r="AX84" s="37"/>
      <c r="BH84" s="6"/>
    </row>
    <row r="85" spans="7:60">
      <c r="G85" s="3"/>
      <c r="H85" s="3"/>
      <c r="J85" s="3"/>
      <c r="U85" s="3"/>
      <c r="AX85" s="37"/>
      <c r="BH85" s="6"/>
    </row>
    <row r="86" spans="7:60">
      <c r="G86" s="3"/>
      <c r="H86" s="3"/>
      <c r="J86" s="3"/>
      <c r="U86" s="3"/>
      <c r="AX86" s="37"/>
    </row>
    <row r="87" spans="7:60">
      <c r="G87" s="3"/>
      <c r="H87" s="3"/>
      <c r="J87" s="3"/>
      <c r="U87" s="3"/>
      <c r="AX87" s="37"/>
    </row>
    <row r="88" spans="7:60">
      <c r="G88" s="3"/>
      <c r="H88" s="3"/>
      <c r="J88" s="3"/>
      <c r="U88" s="3"/>
      <c r="AX88" s="37"/>
    </row>
    <row r="89" spans="7:60">
      <c r="G89" s="3"/>
      <c r="H89" s="3"/>
      <c r="J89" s="3"/>
      <c r="U89" s="3"/>
      <c r="AX89" s="37"/>
    </row>
    <row r="90" spans="7:60">
      <c r="AX90" s="37"/>
    </row>
    <row r="91" spans="7:60">
      <c r="AX91" s="37"/>
    </row>
    <row r="92" spans="7:60">
      <c r="AX92" s="37"/>
    </row>
    <row r="93" spans="7:60">
      <c r="AX93" s="37"/>
    </row>
    <row r="94" spans="7:60">
      <c r="AX94" s="37"/>
    </row>
    <row r="95" spans="7:60">
      <c r="AX95" s="37"/>
    </row>
    <row r="96" spans="7:60">
      <c r="AX96" s="37"/>
    </row>
    <row r="97" spans="50:50">
      <c r="AX97" s="37"/>
    </row>
    <row r="98" spans="50:50">
      <c r="AX98" s="37"/>
    </row>
  </sheetData>
  <mergeCells count="104">
    <mergeCell ref="BK3:BL3"/>
    <mergeCell ref="AQ53:AU53"/>
    <mergeCell ref="AQ54:AU54"/>
    <mergeCell ref="AQ55:AU55"/>
    <mergeCell ref="AQ56:AU56"/>
    <mergeCell ref="AQ57:AU57"/>
    <mergeCell ref="AQ47:AU47"/>
    <mergeCell ref="AQ48:AU48"/>
    <mergeCell ref="AQ49:AU49"/>
    <mergeCell ref="AQ50:AU50"/>
    <mergeCell ref="AQ51:AU51"/>
    <mergeCell ref="AQ52:AU52"/>
    <mergeCell ref="AQ41:AU41"/>
    <mergeCell ref="AQ42:AU42"/>
    <mergeCell ref="AQ43:AU43"/>
    <mergeCell ref="AQ44:AU44"/>
    <mergeCell ref="AQ45:AU45"/>
    <mergeCell ref="AQ46:AU46"/>
    <mergeCell ref="BN35:BO35"/>
    <mergeCell ref="AQ36:AU36"/>
    <mergeCell ref="AQ37:AU37"/>
    <mergeCell ref="AQ38:AU38"/>
    <mergeCell ref="AQ39:AU39"/>
    <mergeCell ref="AQ40:AU40"/>
    <mergeCell ref="AO35:AP35"/>
    <mergeCell ref="AQ35:AT35"/>
    <mergeCell ref="AV35:AY35"/>
    <mergeCell ref="BA35:BF35"/>
    <mergeCell ref="BH35:BK35"/>
    <mergeCell ref="AC34:AD34"/>
    <mergeCell ref="AE34:AF34"/>
    <mergeCell ref="AG34:AH34"/>
    <mergeCell ref="AI34:AJ34"/>
    <mergeCell ref="AK34:AL34"/>
    <mergeCell ref="AM34:AN34"/>
    <mergeCell ref="BH33:BL34"/>
    <mergeCell ref="Q34:R34"/>
    <mergeCell ref="S34:T34"/>
    <mergeCell ref="U34:V34"/>
    <mergeCell ref="W34:X34"/>
    <mergeCell ref="Y34:Z34"/>
    <mergeCell ref="AA34:AB34"/>
    <mergeCell ref="AQ33:AU34"/>
    <mergeCell ref="AV33:AZ34"/>
    <mergeCell ref="BA33:BG34"/>
    <mergeCell ref="AO34:AP34"/>
    <mergeCell ref="BM33:BP34"/>
    <mergeCell ref="G34:H34"/>
    <mergeCell ref="I34:J34"/>
    <mergeCell ref="K34:L34"/>
    <mergeCell ref="M34:N34"/>
    <mergeCell ref="O34:P34"/>
    <mergeCell ref="AE33:AF33"/>
    <mergeCell ref="AG33:AH33"/>
    <mergeCell ref="AI33:AJ33"/>
    <mergeCell ref="AK33:AL33"/>
    <mergeCell ref="AM33:AN33"/>
    <mergeCell ref="AO33:AP33"/>
    <mergeCell ref="S33:T33"/>
    <mergeCell ref="U33:V33"/>
    <mergeCell ref="W33:X33"/>
    <mergeCell ref="Y33:Z33"/>
    <mergeCell ref="AA33:AB33"/>
    <mergeCell ref="AC33:AD33"/>
    <mergeCell ref="G33:H33"/>
    <mergeCell ref="I33:J33"/>
    <mergeCell ref="K33:L33"/>
    <mergeCell ref="M33:N33"/>
    <mergeCell ref="O33:P33"/>
    <mergeCell ref="Q33:R33"/>
    <mergeCell ref="B4:F4"/>
    <mergeCell ref="V30:AL30"/>
    <mergeCell ref="AM30:BD30"/>
    <mergeCell ref="BE30:BR30"/>
    <mergeCell ref="G31:AP32"/>
    <mergeCell ref="BA32:BC32"/>
    <mergeCell ref="AM3:AQ3"/>
    <mergeCell ref="AR3:AV3"/>
    <mergeCell ref="AW3:BA3"/>
    <mergeCell ref="BB3:BF3"/>
    <mergeCell ref="BG3:BJ3"/>
    <mergeCell ref="BM3:BN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B1:F1"/>
    <mergeCell ref="G1:V2"/>
    <mergeCell ref="W1:Z2"/>
    <mergeCell ref="AA1:AL2"/>
    <mergeCell ref="AM1:BJ2"/>
    <mergeCell ref="B3:F3"/>
    <mergeCell ref="G3:H3"/>
    <mergeCell ref="I3:J3"/>
    <mergeCell ref="K3:L3"/>
    <mergeCell ref="M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BC2E6"/>
  </sheetPr>
  <dimension ref="A1:CD98"/>
  <sheetViews>
    <sheetView zoomScaleNormal="100" workbookViewId="0">
      <pane xSplit="1" topLeftCell="O1" activePane="topRight" state="frozen"/>
      <selection pane="topRight" activeCell="AZ17" sqref="AZ17"/>
      <selection activeCell="M13" sqref="M13"/>
    </sheetView>
  </sheetViews>
  <sheetFormatPr defaultColWidth="11" defaultRowHeight="15.75"/>
  <cols>
    <col min="1" max="1" width="34.375" style="2" customWidth="1"/>
    <col min="2" max="2" width="6.25" style="9" hidden="1" customWidth="1"/>
    <col min="3" max="6" width="3.875" style="9" hidden="1" customWidth="1"/>
    <col min="7" max="7" width="3.75" style="5" customWidth="1"/>
    <col min="8" max="8" width="3.75" style="4" customWidth="1"/>
    <col min="9" max="9" width="3.75" style="3" customWidth="1"/>
    <col min="10" max="10" width="3.875" style="4" customWidth="1"/>
    <col min="11" max="20" width="3.75" style="3" customWidth="1"/>
    <col min="21" max="21" width="3.75" style="5" customWidth="1"/>
    <col min="22" max="24" width="3.75" style="3" customWidth="1"/>
    <col min="25" max="46" width="3.375" style="37" customWidth="1"/>
    <col min="47" max="47" width="3.75" style="3" customWidth="1"/>
    <col min="48" max="48" width="5.5" style="3" customWidth="1"/>
    <col min="49" max="49" width="3.75" style="3" customWidth="1"/>
    <col min="50" max="50" width="3.75" style="4" customWidth="1"/>
    <col min="51" max="52" width="3.5" style="6" customWidth="1"/>
    <col min="53" max="53" width="5.25" style="37" customWidth="1"/>
    <col min="54" max="54" width="3.5" style="37" customWidth="1"/>
    <col min="55" max="56" width="3.5" style="6" customWidth="1"/>
    <col min="57" max="59" width="3.5" style="37" customWidth="1"/>
    <col min="60" max="60" width="5.25" style="2" customWidth="1"/>
    <col min="61" max="62" width="3.5" style="15" customWidth="1"/>
    <col min="63" max="65" width="5.5" style="15" customWidth="1"/>
    <col min="66" max="68" width="6.375" style="37" customWidth="1"/>
    <col min="69" max="69" width="7.75" style="37" customWidth="1"/>
    <col min="70" max="16384" width="11" style="37"/>
  </cols>
  <sheetData>
    <row r="1" spans="1:77" s="8" customFormat="1" ht="14.25" customHeight="1">
      <c r="A1" s="14"/>
      <c r="B1" s="182" t="s">
        <v>0</v>
      </c>
      <c r="C1" s="183"/>
      <c r="D1" s="183"/>
      <c r="E1" s="183"/>
      <c r="F1" s="183"/>
      <c r="G1" s="190" t="s">
        <v>1</v>
      </c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  <c r="W1" s="194" t="s">
        <v>2</v>
      </c>
      <c r="X1" s="195"/>
      <c r="Y1" s="195"/>
      <c r="Z1" s="196"/>
      <c r="AA1" s="178" t="s">
        <v>3</v>
      </c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2" t="s">
        <v>4</v>
      </c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37"/>
      <c r="BL1" s="37"/>
      <c r="BM1" s="37"/>
      <c r="BN1" s="37"/>
      <c r="BO1" s="37"/>
      <c r="BP1" s="37"/>
      <c r="BQ1" s="37"/>
      <c r="BR1" s="37"/>
      <c r="BS1" s="37"/>
      <c r="BT1" s="37"/>
    </row>
    <row r="2" spans="1:77" s="1" customFormat="1" ht="14.25" customHeight="1">
      <c r="A2" s="2"/>
      <c r="B2" s="155"/>
      <c r="C2" s="155"/>
      <c r="D2" s="155"/>
      <c r="E2" s="155"/>
      <c r="F2" s="155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  <c r="W2" s="197"/>
      <c r="X2" s="198"/>
      <c r="Y2" s="198"/>
      <c r="Z2" s="199"/>
      <c r="AA2" s="180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74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37"/>
      <c r="BL2" s="37"/>
      <c r="BM2" s="37"/>
      <c r="BN2" s="37"/>
      <c r="BO2" s="37"/>
      <c r="BP2" s="37"/>
      <c r="BQ2" s="37"/>
      <c r="BR2" s="37"/>
      <c r="BS2" s="37"/>
      <c r="BT2" s="37"/>
    </row>
    <row r="3" spans="1:77" ht="15" customHeight="1">
      <c r="B3" s="184" t="s">
        <v>5</v>
      </c>
      <c r="C3" s="185"/>
      <c r="D3" s="185"/>
      <c r="E3" s="185"/>
      <c r="F3" s="186"/>
      <c r="G3" s="187" t="s">
        <v>6</v>
      </c>
      <c r="H3" s="188"/>
      <c r="I3" s="187" t="s">
        <v>7</v>
      </c>
      <c r="J3" s="189"/>
      <c r="K3" s="187" t="s">
        <v>8</v>
      </c>
      <c r="L3" s="189"/>
      <c r="M3" s="187" t="s">
        <v>9</v>
      </c>
      <c r="N3" s="189"/>
      <c r="O3" s="187" t="s">
        <v>10</v>
      </c>
      <c r="P3" s="189"/>
      <c r="Q3" s="187" t="s">
        <v>11</v>
      </c>
      <c r="R3" s="189"/>
      <c r="S3" s="187" t="s">
        <v>12</v>
      </c>
      <c r="T3" s="189"/>
      <c r="U3" s="187" t="s">
        <v>13</v>
      </c>
      <c r="V3" s="188"/>
      <c r="W3" s="168" t="s">
        <v>14</v>
      </c>
      <c r="X3" s="169"/>
      <c r="Y3" s="168" t="s">
        <v>15</v>
      </c>
      <c r="Z3" s="169"/>
      <c r="AA3" s="176" t="s">
        <v>16</v>
      </c>
      <c r="AB3" s="177"/>
      <c r="AC3" s="176" t="s">
        <v>17</v>
      </c>
      <c r="AD3" s="177"/>
      <c r="AE3" s="176" t="s">
        <v>18</v>
      </c>
      <c r="AF3" s="177"/>
      <c r="AG3" s="176" t="s">
        <v>19</v>
      </c>
      <c r="AH3" s="177"/>
      <c r="AI3" s="176" t="s">
        <v>20</v>
      </c>
      <c r="AJ3" s="177"/>
      <c r="AK3" s="176" t="s">
        <v>21</v>
      </c>
      <c r="AL3" s="177"/>
      <c r="AM3" s="165" t="s">
        <v>22</v>
      </c>
      <c r="AN3" s="166"/>
      <c r="AO3" s="166"/>
      <c r="AP3" s="166"/>
      <c r="AQ3" s="167"/>
      <c r="AR3" s="165" t="s">
        <v>23</v>
      </c>
      <c r="AS3" s="166"/>
      <c r="AT3" s="166"/>
      <c r="AU3" s="166"/>
      <c r="AV3" s="167"/>
      <c r="AW3" s="165" t="s">
        <v>24</v>
      </c>
      <c r="AX3" s="166"/>
      <c r="AY3" s="166"/>
      <c r="AZ3" s="166"/>
      <c r="BA3" s="167"/>
      <c r="BB3" s="165" t="s">
        <v>25</v>
      </c>
      <c r="BC3" s="166"/>
      <c r="BD3" s="166"/>
      <c r="BE3" s="166"/>
      <c r="BF3" s="167"/>
      <c r="BG3" s="161" t="s">
        <v>26</v>
      </c>
      <c r="BH3" s="162"/>
      <c r="BI3" s="162"/>
      <c r="BJ3" s="162"/>
      <c r="BK3" s="217" t="s">
        <v>27</v>
      </c>
      <c r="BL3" s="218"/>
      <c r="BM3" s="163" t="s">
        <v>28</v>
      </c>
      <c r="BN3" s="164"/>
    </row>
    <row r="4" spans="1:77" s="1" customFormat="1" ht="14.25" customHeight="1">
      <c r="A4" s="2"/>
      <c r="B4" s="159" t="s">
        <v>29</v>
      </c>
      <c r="C4" s="159"/>
      <c r="D4" s="159"/>
      <c r="E4" s="159"/>
      <c r="F4" s="160"/>
      <c r="G4" s="102">
        <v>0.8</v>
      </c>
      <c r="H4" s="103">
        <v>1</v>
      </c>
      <c r="I4" s="102">
        <v>0.8</v>
      </c>
      <c r="J4" s="103">
        <v>1</v>
      </c>
      <c r="K4" s="104">
        <f>$AQ$32</f>
        <v>0.8</v>
      </c>
      <c r="L4" s="103">
        <v>1</v>
      </c>
      <c r="M4" s="104">
        <f>$AQ$32</f>
        <v>0.8</v>
      </c>
      <c r="N4" s="103">
        <v>1</v>
      </c>
      <c r="O4" s="104">
        <f>$AQ$32</f>
        <v>0.8</v>
      </c>
      <c r="P4" s="103">
        <v>1</v>
      </c>
      <c r="Q4" s="104">
        <f>$AQ$32</f>
        <v>0.8</v>
      </c>
      <c r="R4" s="103">
        <v>1</v>
      </c>
      <c r="S4" s="104">
        <f>$AQ$32</f>
        <v>0.8</v>
      </c>
      <c r="T4" s="103">
        <v>1</v>
      </c>
      <c r="U4" s="104">
        <f>$AQ$32</f>
        <v>0.8</v>
      </c>
      <c r="V4" s="103">
        <v>1</v>
      </c>
      <c r="W4" s="104">
        <f>$AQ$32</f>
        <v>0.8</v>
      </c>
      <c r="X4" s="105">
        <v>2.5</v>
      </c>
      <c r="Y4" s="104">
        <f>$AQ$32</f>
        <v>0.8</v>
      </c>
      <c r="Z4" s="111">
        <v>2.5</v>
      </c>
      <c r="AA4" s="104">
        <f>$AQ$32</f>
        <v>0.8</v>
      </c>
      <c r="AB4" s="106">
        <v>2</v>
      </c>
      <c r="AC4" s="104">
        <f>$AQ$32</f>
        <v>0.8</v>
      </c>
      <c r="AD4" s="106">
        <v>2</v>
      </c>
      <c r="AE4" s="104">
        <f>$AQ$32</f>
        <v>0.8</v>
      </c>
      <c r="AF4" s="106">
        <v>2</v>
      </c>
      <c r="AG4" s="104">
        <f>$AQ$32</f>
        <v>0.8</v>
      </c>
      <c r="AH4" s="106">
        <v>2</v>
      </c>
      <c r="AI4" s="104">
        <f>$AQ$32</f>
        <v>0.8</v>
      </c>
      <c r="AJ4" s="106">
        <v>2</v>
      </c>
      <c r="AK4" s="104">
        <f>$AQ$32</f>
        <v>0.8</v>
      </c>
      <c r="AL4" s="106">
        <v>2</v>
      </c>
      <c r="AM4" s="104">
        <f>$AQ$32</f>
        <v>0.8</v>
      </c>
      <c r="AN4" s="104">
        <f>$AQ$32</f>
        <v>0.8</v>
      </c>
      <c r="AO4" s="107">
        <v>5</v>
      </c>
      <c r="AP4" s="107">
        <v>5</v>
      </c>
      <c r="AQ4" s="108">
        <v>1</v>
      </c>
      <c r="AR4" s="104">
        <f>$AQ$32</f>
        <v>0.8</v>
      </c>
      <c r="AS4" s="104">
        <f>$AQ$32</f>
        <v>0.8</v>
      </c>
      <c r="AT4" s="107">
        <v>5</v>
      </c>
      <c r="AU4" s="107">
        <v>5</v>
      </c>
      <c r="AV4" s="108">
        <v>1</v>
      </c>
      <c r="AW4" s="104">
        <f>$AQ$32</f>
        <v>0.8</v>
      </c>
      <c r="AX4" s="104">
        <f>$AQ$32</f>
        <v>0.8</v>
      </c>
      <c r="AY4" s="107">
        <v>5</v>
      </c>
      <c r="AZ4" s="107">
        <v>5</v>
      </c>
      <c r="BA4" s="108">
        <v>1</v>
      </c>
      <c r="BB4" s="104">
        <f>$AQ$32</f>
        <v>0.8</v>
      </c>
      <c r="BC4" s="104">
        <f>$AQ$32</f>
        <v>0.8</v>
      </c>
      <c r="BD4" s="107">
        <v>5</v>
      </c>
      <c r="BE4" s="107">
        <v>5</v>
      </c>
      <c r="BF4" s="108">
        <v>1</v>
      </c>
      <c r="BG4" s="104">
        <f>$AQ$32</f>
        <v>0.8</v>
      </c>
      <c r="BH4" s="102">
        <v>5</v>
      </c>
      <c r="BI4" s="107">
        <v>5</v>
      </c>
      <c r="BJ4" s="108">
        <v>1</v>
      </c>
      <c r="BK4" s="150">
        <f>SUM(G4:N4,AA4:AD4,AF4,AM4:AW4)</f>
        <v>40.799999999999997</v>
      </c>
      <c r="BL4" s="148">
        <f>BK4/$BK$4</f>
        <v>1</v>
      </c>
      <c r="BM4" s="109">
        <f>SUM(G4:BJ4)</f>
        <v>99.999999999999972</v>
      </c>
      <c r="BN4" s="110">
        <f>BM4/$BM$4</f>
        <v>1</v>
      </c>
      <c r="BO4" s="37"/>
      <c r="BP4" s="96" t="s">
        <v>30</v>
      </c>
      <c r="BQ4" s="37" t="s">
        <v>31</v>
      </c>
      <c r="BR4" s="37"/>
      <c r="BS4" s="37"/>
      <c r="BT4" s="37"/>
      <c r="BU4" s="37"/>
      <c r="BV4" s="37"/>
    </row>
    <row r="5" spans="1:77" s="27" customFormat="1" ht="14.25" customHeight="1">
      <c r="A5" s="132" t="s">
        <v>166</v>
      </c>
      <c r="B5" s="36" t="s">
        <v>33</v>
      </c>
      <c r="C5" s="36" t="s">
        <v>34</v>
      </c>
      <c r="D5" s="36" t="s">
        <v>35</v>
      </c>
      <c r="E5" s="36" t="s">
        <v>36</v>
      </c>
      <c r="F5" s="36" t="s">
        <v>37</v>
      </c>
      <c r="G5" s="30"/>
      <c r="H5" s="29"/>
      <c r="I5" s="30"/>
      <c r="J5" s="29"/>
      <c r="K5" s="35"/>
      <c r="L5" s="29"/>
      <c r="M5" s="35"/>
      <c r="N5" s="29"/>
      <c r="O5" s="38"/>
      <c r="P5" s="39"/>
      <c r="Q5" s="38"/>
      <c r="R5" s="39"/>
      <c r="S5" s="38"/>
      <c r="T5" s="39"/>
      <c r="U5" s="35"/>
      <c r="V5" s="29"/>
      <c r="W5" s="30"/>
      <c r="X5" s="30"/>
      <c r="Y5" s="33"/>
      <c r="Z5" s="34"/>
      <c r="AA5" s="38"/>
      <c r="AB5" s="42"/>
      <c r="AC5" s="38"/>
      <c r="AD5" s="42"/>
      <c r="AE5" s="240" t="s">
        <v>167</v>
      </c>
      <c r="AF5" s="241"/>
      <c r="AG5" s="38"/>
      <c r="AH5" s="42"/>
      <c r="AI5" s="38"/>
      <c r="AJ5" s="42"/>
      <c r="AK5" s="38"/>
      <c r="AL5" s="42"/>
      <c r="AM5" s="33"/>
      <c r="AN5" s="33"/>
      <c r="AO5" s="158"/>
      <c r="AP5" s="32"/>
      <c r="AQ5" s="31"/>
      <c r="AR5" s="66"/>
      <c r="AS5" s="66"/>
      <c r="AT5" s="30"/>
      <c r="AU5" s="30"/>
      <c r="AV5" s="29"/>
      <c r="AW5" s="66"/>
      <c r="AX5" s="66"/>
      <c r="AY5" s="30"/>
      <c r="AZ5" s="30"/>
      <c r="BA5" s="29"/>
      <c r="BB5" s="30"/>
      <c r="BC5" s="66"/>
      <c r="BD5" s="30"/>
      <c r="BE5" s="30"/>
      <c r="BF5" s="29"/>
      <c r="BG5" s="66"/>
      <c r="BH5" s="30"/>
      <c r="BI5" s="30"/>
      <c r="BJ5" s="29"/>
      <c r="BK5" s="150"/>
      <c r="BL5" s="148"/>
      <c r="BM5" s="7"/>
      <c r="BN5" s="89"/>
      <c r="BO5" s="37"/>
      <c r="BP5" s="96" t="s">
        <v>38</v>
      </c>
      <c r="BQ5" s="37" t="s">
        <v>39</v>
      </c>
      <c r="BR5" s="37"/>
      <c r="BS5" s="37"/>
      <c r="BT5" s="37"/>
      <c r="BU5" s="37"/>
      <c r="BV5" s="37"/>
      <c r="BW5" s="37"/>
      <c r="BX5" s="37"/>
      <c r="BY5" s="37"/>
    </row>
    <row r="6" spans="1:77" s="28" customFormat="1" ht="14.25" customHeight="1">
      <c r="A6" s="129" t="s">
        <v>168</v>
      </c>
      <c r="B6" s="123"/>
      <c r="C6" s="55"/>
      <c r="D6" s="55"/>
      <c r="E6" s="55"/>
      <c r="F6" s="54"/>
      <c r="G6" s="102">
        <v>0.8</v>
      </c>
      <c r="H6" s="40"/>
      <c r="I6" s="102">
        <v>0.8</v>
      </c>
      <c r="J6" s="40"/>
      <c r="K6" s="152">
        <v>0</v>
      </c>
      <c r="L6" s="40"/>
      <c r="M6" s="152"/>
      <c r="N6" s="40"/>
      <c r="O6" s="152"/>
      <c r="P6" s="40"/>
      <c r="Q6" s="74"/>
      <c r="R6" s="40"/>
      <c r="S6" s="152"/>
      <c r="T6" s="40"/>
      <c r="U6" s="152"/>
      <c r="V6" s="40"/>
      <c r="W6" s="40"/>
      <c r="X6" s="40"/>
      <c r="Y6" s="46"/>
      <c r="Z6" s="69"/>
      <c r="AA6" s="104">
        <f t="shared" ref="AA6:AC19" si="0">$AQ$32</f>
        <v>0.8</v>
      </c>
      <c r="AB6" s="41"/>
      <c r="AC6" s="152">
        <v>0</v>
      </c>
      <c r="AD6" s="41">
        <v>0</v>
      </c>
      <c r="AE6" s="152"/>
      <c r="AF6" s="41"/>
      <c r="AG6" s="152">
        <v>0</v>
      </c>
      <c r="AH6" s="41"/>
      <c r="AI6" s="152"/>
      <c r="AJ6" s="41"/>
      <c r="AK6" s="152"/>
      <c r="AL6" s="41"/>
      <c r="AM6" s="104">
        <f>$AQ$32</f>
        <v>0.8</v>
      </c>
      <c r="AN6" s="61">
        <v>0</v>
      </c>
      <c r="AO6" s="44"/>
      <c r="AP6" s="44"/>
      <c r="AQ6" s="45"/>
      <c r="AR6" s="104">
        <f>$AQ$32</f>
        <v>0.8</v>
      </c>
      <c r="AS6" s="65"/>
      <c r="AT6" s="44"/>
      <c r="AU6" s="44"/>
      <c r="AV6" s="21"/>
      <c r="AW6" s="104">
        <f>$AQ$32</f>
        <v>0.8</v>
      </c>
      <c r="AX6" s="64"/>
      <c r="AY6" s="44"/>
      <c r="AZ6" s="44"/>
      <c r="BA6" s="45"/>
      <c r="BB6" s="65"/>
      <c r="BC6" s="46"/>
      <c r="BD6" s="44"/>
      <c r="BE6" s="44"/>
      <c r="BF6" s="45"/>
      <c r="BG6" s="65"/>
      <c r="BH6" s="46"/>
      <c r="BI6" s="44"/>
      <c r="BJ6" s="45"/>
      <c r="BK6" s="150">
        <f t="shared" ref="BK6:BK27" si="1">SUM(G6:N6,AA6:AF6,AM6:AW6)</f>
        <v>4.8</v>
      </c>
      <c r="BL6" s="148">
        <f t="shared" ref="BL6:BL27" si="2">BK6/$BK$4</f>
        <v>0.11764705882352941</v>
      </c>
      <c r="BM6" s="7">
        <f>SUM(G6:BJ6)</f>
        <v>4.8</v>
      </c>
      <c r="BN6" s="89">
        <f>BM6/$BM$4</f>
        <v>4.8000000000000015E-2</v>
      </c>
      <c r="BO6" s="37"/>
      <c r="BP6" s="96" t="s">
        <v>41</v>
      </c>
      <c r="BQ6" s="37" t="s">
        <v>42</v>
      </c>
      <c r="BR6" s="37"/>
      <c r="BS6" s="37"/>
      <c r="BT6" s="37"/>
      <c r="BU6" s="37"/>
      <c r="BV6" s="37"/>
      <c r="BW6" s="37"/>
      <c r="BX6" s="37"/>
      <c r="BY6" s="37"/>
    </row>
    <row r="7" spans="1:77" s="28" customFormat="1" ht="14.25" customHeight="1">
      <c r="A7" s="128" t="s">
        <v>169</v>
      </c>
      <c r="B7" s="124"/>
      <c r="C7" s="57"/>
      <c r="D7" s="57"/>
      <c r="E7" s="57"/>
      <c r="F7" s="57"/>
      <c r="G7" s="152">
        <v>0</v>
      </c>
      <c r="H7" s="40"/>
      <c r="I7" s="102">
        <v>0.8</v>
      </c>
      <c r="J7" s="40"/>
      <c r="K7" s="102">
        <v>0.8</v>
      </c>
      <c r="L7" s="40"/>
      <c r="M7" s="102"/>
      <c r="N7" s="40"/>
      <c r="O7" s="152"/>
      <c r="P7" s="40"/>
      <c r="Q7" s="152"/>
      <c r="R7" s="40"/>
      <c r="S7" s="152"/>
      <c r="T7" s="40"/>
      <c r="U7" s="152"/>
      <c r="V7" s="40"/>
      <c r="W7" s="40"/>
      <c r="X7" s="40"/>
      <c r="Y7" s="46"/>
      <c r="Z7" s="69"/>
      <c r="AA7" s="104">
        <f t="shared" si="0"/>
        <v>0.8</v>
      </c>
      <c r="AB7" s="41"/>
      <c r="AC7" s="104">
        <f t="shared" si="0"/>
        <v>0.8</v>
      </c>
      <c r="AD7" s="41">
        <v>2</v>
      </c>
      <c r="AE7" s="152"/>
      <c r="AF7" s="41"/>
      <c r="AG7" s="104">
        <f t="shared" ref="AG7" si="3">$AQ$32</f>
        <v>0.8</v>
      </c>
      <c r="AH7" s="41"/>
      <c r="AI7" s="152"/>
      <c r="AJ7" s="41"/>
      <c r="AK7" s="152"/>
      <c r="AL7" s="41"/>
      <c r="AM7" s="136">
        <v>0</v>
      </c>
      <c r="AN7" s="104">
        <f>$AQ$32</f>
        <v>0.8</v>
      </c>
      <c r="AO7" s="44"/>
      <c r="AP7" s="44"/>
      <c r="AQ7" s="45"/>
      <c r="AR7" s="104">
        <f>$AQ$32</f>
        <v>0.8</v>
      </c>
      <c r="AS7" s="104">
        <f>$AQ$32</f>
        <v>0.8</v>
      </c>
      <c r="AT7" s="44"/>
      <c r="AU7" s="44"/>
      <c r="AV7" s="21"/>
      <c r="AW7" s="104">
        <f>$AQ$32</f>
        <v>0.8</v>
      </c>
      <c r="AX7" s="64"/>
      <c r="AY7" s="44"/>
      <c r="AZ7" s="44"/>
      <c r="BA7" s="45"/>
      <c r="BB7" s="65"/>
      <c r="BC7" s="46"/>
      <c r="BD7" s="44"/>
      <c r="BE7" s="44"/>
      <c r="BF7" s="45"/>
      <c r="BG7" s="65"/>
      <c r="BH7" s="46"/>
      <c r="BI7" s="44"/>
      <c r="BJ7" s="45"/>
      <c r="BK7" s="150">
        <f t="shared" si="1"/>
        <v>8.4</v>
      </c>
      <c r="BL7" s="148">
        <f t="shared" si="2"/>
        <v>0.20588235294117649</v>
      </c>
      <c r="BM7" s="7">
        <f>SUM(G7:BJ7)</f>
        <v>9.2000000000000011</v>
      </c>
      <c r="BN7" s="89">
        <f>BM7/$BM$4</f>
        <v>9.200000000000004E-2</v>
      </c>
      <c r="BO7" s="37"/>
      <c r="BP7" s="96" t="s">
        <v>44</v>
      </c>
      <c r="BQ7" s="37" t="s">
        <v>45</v>
      </c>
      <c r="BR7" s="37"/>
      <c r="BS7" s="37"/>
      <c r="BT7" s="37"/>
      <c r="BU7" s="37"/>
      <c r="BV7" s="37"/>
      <c r="BW7" s="37"/>
      <c r="BX7" s="37"/>
      <c r="BY7" s="37"/>
    </row>
    <row r="8" spans="1:77" s="27" customFormat="1" ht="14.25" customHeight="1">
      <c r="A8" s="128" t="s">
        <v>170</v>
      </c>
      <c r="B8" s="125"/>
      <c r="C8" s="25"/>
      <c r="D8" s="25"/>
      <c r="E8" s="25"/>
      <c r="F8" s="25"/>
      <c r="G8" s="102">
        <v>0.8</v>
      </c>
      <c r="H8" s="40"/>
      <c r="I8" s="102">
        <v>0.8</v>
      </c>
      <c r="J8" s="40"/>
      <c r="K8" s="102">
        <v>0.8</v>
      </c>
      <c r="L8" s="40"/>
      <c r="M8" s="102">
        <v>0.8</v>
      </c>
      <c r="N8" s="40"/>
      <c r="O8" s="102">
        <v>0.8</v>
      </c>
      <c r="P8" s="40"/>
      <c r="Q8" s="152"/>
      <c r="R8" s="40"/>
      <c r="S8" s="152"/>
      <c r="T8" s="40"/>
      <c r="U8" s="152"/>
      <c r="V8" s="40"/>
      <c r="W8" s="40"/>
      <c r="X8" s="40"/>
      <c r="Y8" s="46"/>
      <c r="Z8" s="69"/>
      <c r="AA8" s="104">
        <f t="shared" si="0"/>
        <v>0.8</v>
      </c>
      <c r="AB8" s="41"/>
      <c r="AC8" s="104">
        <f t="shared" si="0"/>
        <v>0.8</v>
      </c>
      <c r="AD8" s="41">
        <v>2</v>
      </c>
      <c r="AE8" s="152"/>
      <c r="AF8" s="41"/>
      <c r="AG8" s="152">
        <v>0</v>
      </c>
      <c r="AH8" s="41"/>
      <c r="AI8" s="152"/>
      <c r="AJ8" s="41"/>
      <c r="AK8" s="152"/>
      <c r="AL8" s="41"/>
      <c r="AM8" s="104">
        <f>$AQ$32</f>
        <v>0.8</v>
      </c>
      <c r="AN8" s="104">
        <f>$AQ$32</f>
        <v>0.8</v>
      </c>
      <c r="AO8" s="44"/>
      <c r="AP8" s="44"/>
      <c r="AQ8" s="45"/>
      <c r="AR8" s="104">
        <f>$AQ$32</f>
        <v>0.8</v>
      </c>
      <c r="AS8" s="65"/>
      <c r="AT8" s="44"/>
      <c r="AU8" s="44"/>
      <c r="AV8" s="21"/>
      <c r="AW8" s="104">
        <f>$AQ$32</f>
        <v>0.8</v>
      </c>
      <c r="AX8" s="64"/>
      <c r="AY8" s="44"/>
      <c r="AZ8" s="44"/>
      <c r="BA8" s="45"/>
      <c r="BB8" s="65"/>
      <c r="BC8" s="46"/>
      <c r="BD8" s="44"/>
      <c r="BE8" s="44"/>
      <c r="BF8" s="45"/>
      <c r="BG8" s="65"/>
      <c r="BH8" s="46"/>
      <c r="BI8" s="44"/>
      <c r="BJ8" s="45"/>
      <c r="BK8" s="150">
        <f t="shared" si="1"/>
        <v>10.000000000000002</v>
      </c>
      <c r="BL8" s="148">
        <f t="shared" si="2"/>
        <v>0.24509803921568635</v>
      </c>
      <c r="BM8" s="7">
        <f>SUM(G8:BJ8)</f>
        <v>10.800000000000002</v>
      </c>
      <c r="BN8" s="89">
        <f>BM8/$BM$4</f>
        <v>0.10800000000000005</v>
      </c>
      <c r="BO8" s="37"/>
      <c r="BP8" s="96" t="s">
        <v>47</v>
      </c>
      <c r="BQ8" s="37" t="s">
        <v>48</v>
      </c>
      <c r="BR8" s="37"/>
      <c r="BS8" s="37"/>
      <c r="BT8" s="37"/>
      <c r="BU8" s="37"/>
      <c r="BV8" s="37"/>
      <c r="BW8" s="37"/>
      <c r="BX8" s="37"/>
      <c r="BY8" s="37"/>
    </row>
    <row r="9" spans="1:77" s="27" customFormat="1" ht="14.25" customHeight="1">
      <c r="A9" s="128" t="s">
        <v>171</v>
      </c>
      <c r="B9" s="126"/>
      <c r="C9" s="24"/>
      <c r="D9" s="24"/>
      <c r="E9" s="24"/>
      <c r="F9" s="24"/>
      <c r="G9" s="18">
        <v>0</v>
      </c>
      <c r="H9" s="23"/>
      <c r="I9" s="102">
        <v>0.8</v>
      </c>
      <c r="J9" s="23"/>
      <c r="K9" s="152">
        <v>0</v>
      </c>
      <c r="L9" s="23"/>
      <c r="M9" s="102">
        <v>0.8</v>
      </c>
      <c r="N9" s="23"/>
      <c r="O9" s="152"/>
      <c r="P9" s="40"/>
      <c r="Q9" s="152"/>
      <c r="R9" s="40"/>
      <c r="S9" s="152"/>
      <c r="T9" s="40"/>
      <c r="U9" s="18"/>
      <c r="V9" s="23"/>
      <c r="W9" s="23"/>
      <c r="X9" s="23"/>
      <c r="Y9" s="20"/>
      <c r="Z9" s="69"/>
      <c r="AA9" s="104">
        <f t="shared" si="0"/>
        <v>0.8</v>
      </c>
      <c r="AB9" s="41">
        <v>1</v>
      </c>
      <c r="AC9" s="104">
        <f t="shared" si="0"/>
        <v>0.8</v>
      </c>
      <c r="AD9" s="41">
        <v>2</v>
      </c>
      <c r="AE9" s="152"/>
      <c r="AF9" s="41"/>
      <c r="AG9" s="152">
        <v>0</v>
      </c>
      <c r="AH9" s="41"/>
      <c r="AI9" s="152"/>
      <c r="AJ9" s="41"/>
      <c r="AK9" s="152"/>
      <c r="AL9" s="41"/>
      <c r="AM9" s="137">
        <v>0</v>
      </c>
      <c r="AN9" s="104">
        <f>$AQ$32</f>
        <v>0.8</v>
      </c>
      <c r="AO9" s="44"/>
      <c r="AP9" s="19"/>
      <c r="AQ9" s="45"/>
      <c r="AR9" s="104">
        <f>$AQ$32</f>
        <v>0.8</v>
      </c>
      <c r="AS9" s="65"/>
      <c r="AT9" s="44"/>
      <c r="AU9" s="44"/>
      <c r="AV9" s="21"/>
      <c r="AW9" s="64">
        <v>0</v>
      </c>
      <c r="AX9" s="64"/>
      <c r="AY9" s="44"/>
      <c r="AZ9" s="44"/>
      <c r="BA9" s="45"/>
      <c r="BB9" s="64"/>
      <c r="BC9" s="20"/>
      <c r="BD9" s="44"/>
      <c r="BE9" s="44"/>
      <c r="BF9" s="21"/>
      <c r="BG9" s="64"/>
      <c r="BH9" s="20"/>
      <c r="BI9" s="19"/>
      <c r="BJ9" s="21"/>
      <c r="BK9" s="150">
        <f t="shared" si="1"/>
        <v>7.8</v>
      </c>
      <c r="BL9" s="148">
        <f t="shared" si="2"/>
        <v>0.19117647058823531</v>
      </c>
      <c r="BM9" s="7">
        <f>SUM(G9:BJ9)</f>
        <v>7.8</v>
      </c>
      <c r="BN9" s="89">
        <f>BM9/$BM$4</f>
        <v>7.8000000000000014E-2</v>
      </c>
      <c r="BO9" s="37"/>
      <c r="BP9" s="96" t="s">
        <v>50</v>
      </c>
      <c r="BQ9" s="37" t="s">
        <v>51</v>
      </c>
      <c r="BR9" s="37"/>
      <c r="BS9" s="37"/>
      <c r="BT9" s="37"/>
      <c r="BU9" s="37"/>
      <c r="BV9" s="37"/>
      <c r="BW9" s="37"/>
      <c r="BX9" s="37"/>
      <c r="BY9" s="37"/>
    </row>
    <row r="10" spans="1:77" s="27" customFormat="1" ht="14.25" customHeight="1">
      <c r="A10" s="128" t="s">
        <v>172</v>
      </c>
      <c r="B10" s="126"/>
      <c r="C10" s="24"/>
      <c r="D10" s="24"/>
      <c r="E10" s="24"/>
      <c r="F10" s="24"/>
      <c r="G10" s="102">
        <v>0.8</v>
      </c>
      <c r="H10" s="23"/>
      <c r="I10" s="102">
        <v>0.8</v>
      </c>
      <c r="J10" s="23"/>
      <c r="K10" s="102">
        <v>0.8</v>
      </c>
      <c r="L10" s="23"/>
      <c r="M10" s="102">
        <v>0.8</v>
      </c>
      <c r="N10" s="23"/>
      <c r="O10" s="102">
        <v>0.8</v>
      </c>
      <c r="P10" s="40"/>
      <c r="Q10" s="152"/>
      <c r="R10" s="40"/>
      <c r="S10" s="152"/>
      <c r="T10" s="40"/>
      <c r="U10" s="18"/>
      <c r="V10" s="23"/>
      <c r="W10" s="23"/>
      <c r="X10" s="23"/>
      <c r="Y10" s="20"/>
      <c r="Z10" s="69"/>
      <c r="AA10" s="152">
        <v>0</v>
      </c>
      <c r="AB10" s="41">
        <v>2</v>
      </c>
      <c r="AC10" s="104">
        <f t="shared" si="0"/>
        <v>0.8</v>
      </c>
      <c r="AD10" s="41">
        <v>2</v>
      </c>
      <c r="AE10" s="152"/>
      <c r="AF10" s="41"/>
      <c r="AG10" s="104">
        <f t="shared" ref="AG10:AG13" si="4">$AQ$32</f>
        <v>0.8</v>
      </c>
      <c r="AH10" s="41"/>
      <c r="AI10" s="152"/>
      <c r="AJ10" s="41"/>
      <c r="AK10" s="152"/>
      <c r="AL10" s="41"/>
      <c r="AM10" s="104">
        <f t="shared" ref="AM10:AM23" si="5">$AQ$32</f>
        <v>0.8</v>
      </c>
      <c r="AN10" s="104">
        <f>$AQ$32</f>
        <v>0.8</v>
      </c>
      <c r="AO10" s="44"/>
      <c r="AP10" s="19"/>
      <c r="AQ10" s="21"/>
      <c r="AR10" s="104">
        <f>$AQ$32</f>
        <v>0.8</v>
      </c>
      <c r="AS10" s="65"/>
      <c r="AT10" s="44"/>
      <c r="AU10" s="44"/>
      <c r="AV10" s="21"/>
      <c r="AW10" s="104">
        <f>$AQ$32</f>
        <v>0.8</v>
      </c>
      <c r="AX10" s="64"/>
      <c r="AY10" s="44"/>
      <c r="AZ10" s="44"/>
      <c r="BA10" s="21"/>
      <c r="BB10" s="64"/>
      <c r="BC10" s="20"/>
      <c r="BD10" s="44"/>
      <c r="BE10" s="44"/>
      <c r="BF10" s="21"/>
      <c r="BG10" s="64"/>
      <c r="BH10" s="20"/>
      <c r="BI10" s="19"/>
      <c r="BJ10" s="21"/>
      <c r="BK10" s="150">
        <f t="shared" si="1"/>
        <v>11.200000000000003</v>
      </c>
      <c r="BL10" s="148">
        <f t="shared" si="2"/>
        <v>0.27450980392156871</v>
      </c>
      <c r="BM10" s="7">
        <f>SUM(G10:BJ10)</f>
        <v>12.800000000000004</v>
      </c>
      <c r="BN10" s="89">
        <f>BM10/$BM$4</f>
        <v>0.12800000000000009</v>
      </c>
      <c r="BO10" s="37"/>
      <c r="BP10" s="96" t="s">
        <v>53</v>
      </c>
      <c r="BQ10" s="37" t="s">
        <v>54</v>
      </c>
      <c r="BR10" s="37"/>
      <c r="BS10" s="37"/>
      <c r="BT10" s="37"/>
      <c r="BU10" s="37"/>
      <c r="BV10" s="37"/>
      <c r="BW10" s="37"/>
      <c r="BX10" s="37"/>
      <c r="BY10" s="37"/>
    </row>
    <row r="11" spans="1:77" s="27" customFormat="1" ht="14.25" customHeight="1">
      <c r="A11" s="128" t="s">
        <v>173</v>
      </c>
      <c r="B11" s="126"/>
      <c r="C11" s="24"/>
      <c r="D11" s="24"/>
      <c r="E11" s="24"/>
      <c r="F11" s="24"/>
      <c r="G11" s="102">
        <v>0.8</v>
      </c>
      <c r="H11" s="23"/>
      <c r="I11" s="102">
        <v>0.8</v>
      </c>
      <c r="J11" s="23"/>
      <c r="K11" s="102">
        <v>0.8</v>
      </c>
      <c r="L11" s="23"/>
      <c r="M11" s="102">
        <v>0.8</v>
      </c>
      <c r="N11" s="23"/>
      <c r="O11" s="102">
        <v>0.8</v>
      </c>
      <c r="P11" s="40"/>
      <c r="Q11" s="152"/>
      <c r="R11" s="40"/>
      <c r="S11" s="152"/>
      <c r="T11" s="40"/>
      <c r="U11" s="18"/>
      <c r="V11" s="23"/>
      <c r="W11" s="23"/>
      <c r="X11" s="23"/>
      <c r="Y11" s="20"/>
      <c r="Z11" s="69"/>
      <c r="AA11" s="104">
        <f>$AQ$32</f>
        <v>0.8</v>
      </c>
      <c r="AB11" s="41">
        <v>1</v>
      </c>
      <c r="AC11" s="104">
        <f t="shared" si="0"/>
        <v>0.8</v>
      </c>
      <c r="AD11" s="41">
        <v>2</v>
      </c>
      <c r="AE11" s="152"/>
      <c r="AF11" s="41"/>
      <c r="AG11" s="104">
        <f t="shared" si="4"/>
        <v>0.8</v>
      </c>
      <c r="AH11" s="41"/>
      <c r="AI11" s="152"/>
      <c r="AJ11" s="41"/>
      <c r="AK11" s="152"/>
      <c r="AL11" s="41"/>
      <c r="AM11" s="104">
        <f t="shared" si="5"/>
        <v>0.8</v>
      </c>
      <c r="AN11" s="104">
        <f>$AQ$32</f>
        <v>0.8</v>
      </c>
      <c r="AO11" s="44"/>
      <c r="AP11" s="19"/>
      <c r="AQ11" s="21"/>
      <c r="AR11" s="104">
        <f>$AQ$32</f>
        <v>0.8</v>
      </c>
      <c r="AS11" s="65"/>
      <c r="AT11" s="44"/>
      <c r="AU11" s="44"/>
      <c r="AV11" s="21"/>
      <c r="AW11" s="104">
        <f>$AQ$32</f>
        <v>0.8</v>
      </c>
      <c r="AX11" s="64"/>
      <c r="AY11" s="44"/>
      <c r="AZ11" s="44"/>
      <c r="BA11" s="21"/>
      <c r="BB11" s="64"/>
      <c r="BC11" s="20"/>
      <c r="BD11" s="44"/>
      <c r="BE11" s="44"/>
      <c r="BF11" s="21"/>
      <c r="BG11" s="64"/>
      <c r="BH11" s="20"/>
      <c r="BI11" s="19"/>
      <c r="BJ11" s="21"/>
      <c r="BK11" s="150">
        <f t="shared" si="1"/>
        <v>11.000000000000002</v>
      </c>
      <c r="BL11" s="148">
        <f t="shared" si="2"/>
        <v>0.26960784313725494</v>
      </c>
      <c r="BM11" s="112">
        <f>SUM(G11:BJ11)</f>
        <v>12.600000000000003</v>
      </c>
      <c r="BN11" s="89">
        <f>BM11/$BM$4</f>
        <v>0.12600000000000006</v>
      </c>
      <c r="BO11" s="37"/>
      <c r="BP11" s="96" t="s">
        <v>56</v>
      </c>
      <c r="BQ11" s="37" t="s">
        <v>57</v>
      </c>
      <c r="BR11" s="37"/>
      <c r="BS11" s="37"/>
      <c r="BT11" s="37"/>
      <c r="BU11" s="37"/>
      <c r="BV11" s="37"/>
      <c r="BW11" s="37"/>
      <c r="BX11" s="37"/>
      <c r="BY11" s="37"/>
    </row>
    <row r="12" spans="1:77" s="27" customFormat="1" ht="14.25" customHeight="1">
      <c r="A12" s="128" t="s">
        <v>174</v>
      </c>
      <c r="B12" s="126"/>
      <c r="C12" s="24"/>
      <c r="D12" s="24"/>
      <c r="E12" s="24"/>
      <c r="F12" s="24"/>
      <c r="G12" s="102">
        <v>0.8</v>
      </c>
      <c r="H12" s="23"/>
      <c r="I12" s="102">
        <v>0.8</v>
      </c>
      <c r="J12" s="23"/>
      <c r="K12" s="102">
        <v>0.8</v>
      </c>
      <c r="L12" s="23"/>
      <c r="M12" s="102"/>
      <c r="N12" s="23"/>
      <c r="O12" s="152"/>
      <c r="P12" s="40"/>
      <c r="Q12" s="152"/>
      <c r="R12" s="40"/>
      <c r="S12" s="152"/>
      <c r="T12" s="40"/>
      <c r="U12" s="18"/>
      <c r="V12" s="23"/>
      <c r="W12" s="23"/>
      <c r="X12" s="23"/>
      <c r="Y12" s="20"/>
      <c r="Z12" s="69"/>
      <c r="AA12" s="152">
        <v>0</v>
      </c>
      <c r="AB12" s="41">
        <v>2</v>
      </c>
      <c r="AC12" s="104">
        <f t="shared" si="0"/>
        <v>0.8</v>
      </c>
      <c r="AD12" s="41">
        <v>2</v>
      </c>
      <c r="AE12" s="152"/>
      <c r="AF12" s="41">
        <v>2</v>
      </c>
      <c r="AG12" s="104">
        <f t="shared" si="4"/>
        <v>0.8</v>
      </c>
      <c r="AH12" s="41"/>
      <c r="AI12" s="152"/>
      <c r="AJ12" s="41"/>
      <c r="AK12" s="152"/>
      <c r="AL12" s="41"/>
      <c r="AM12" s="104">
        <f t="shared" si="5"/>
        <v>0.8</v>
      </c>
      <c r="AN12" s="104">
        <f>$AQ$32</f>
        <v>0.8</v>
      </c>
      <c r="AO12" s="44"/>
      <c r="AP12" s="19"/>
      <c r="AQ12" s="21"/>
      <c r="AR12" s="104">
        <f>$AQ$32</f>
        <v>0.8</v>
      </c>
      <c r="AS12" s="104">
        <f>$AQ$32</f>
        <v>0.8</v>
      </c>
      <c r="AT12" s="44"/>
      <c r="AU12" s="44"/>
      <c r="AV12" s="21"/>
      <c r="AW12" s="104">
        <f>$AQ$32</f>
        <v>0.8</v>
      </c>
      <c r="AX12" s="64"/>
      <c r="AY12" s="44"/>
      <c r="AZ12" s="44"/>
      <c r="BA12" s="21"/>
      <c r="BB12" s="64"/>
      <c r="BC12" s="20"/>
      <c r="BD12" s="44"/>
      <c r="BE12" s="44"/>
      <c r="BF12" s="21"/>
      <c r="BG12" s="64"/>
      <c r="BH12" s="20"/>
      <c r="BI12" s="19"/>
      <c r="BJ12" s="21"/>
      <c r="BK12" s="150">
        <f t="shared" si="1"/>
        <v>13.200000000000003</v>
      </c>
      <c r="BL12" s="148">
        <f t="shared" si="2"/>
        <v>0.32352941176470595</v>
      </c>
      <c r="BM12" s="7">
        <f>SUM(G12:BJ12)</f>
        <v>14.000000000000004</v>
      </c>
      <c r="BN12" s="89">
        <f>BM12/$BM$4</f>
        <v>0.14000000000000007</v>
      </c>
      <c r="BO12" s="37"/>
      <c r="BP12" s="96"/>
      <c r="BQ12" s="37" t="s">
        <v>59</v>
      </c>
      <c r="BR12" s="37"/>
      <c r="BS12" s="37"/>
      <c r="BT12" s="37"/>
      <c r="BU12" s="37"/>
      <c r="BV12" s="37"/>
      <c r="BW12" s="37"/>
      <c r="BX12" s="37"/>
      <c r="BY12" s="37"/>
    </row>
    <row r="13" spans="1:77" s="27" customFormat="1" ht="14.25" customHeight="1">
      <c r="A13" s="128" t="s">
        <v>175</v>
      </c>
      <c r="B13" s="126"/>
      <c r="C13" s="24"/>
      <c r="D13" s="24"/>
      <c r="E13" s="24"/>
      <c r="F13" s="24"/>
      <c r="G13" s="102">
        <v>0.8</v>
      </c>
      <c r="H13" s="23"/>
      <c r="I13" s="102">
        <v>0.8</v>
      </c>
      <c r="J13" s="23"/>
      <c r="K13" s="102">
        <v>0.8</v>
      </c>
      <c r="L13" s="23"/>
      <c r="M13" s="102">
        <v>0.8</v>
      </c>
      <c r="N13" s="23"/>
      <c r="O13" s="102">
        <v>0.8</v>
      </c>
      <c r="P13" s="40"/>
      <c r="Q13" s="152"/>
      <c r="R13" s="40"/>
      <c r="S13" s="152"/>
      <c r="T13" s="40"/>
      <c r="U13" s="18"/>
      <c r="V13" s="23"/>
      <c r="W13" s="23"/>
      <c r="X13" s="23"/>
      <c r="Y13" s="20"/>
      <c r="Z13" s="69"/>
      <c r="AA13" s="104">
        <f t="shared" ref="AA13:AA17" si="6">$AQ$32</f>
        <v>0.8</v>
      </c>
      <c r="AB13" s="41">
        <v>2</v>
      </c>
      <c r="AC13" s="152">
        <v>0</v>
      </c>
      <c r="AD13" s="41">
        <v>0</v>
      </c>
      <c r="AE13" s="152"/>
      <c r="AF13" s="41"/>
      <c r="AG13" s="104">
        <f t="shared" si="4"/>
        <v>0.8</v>
      </c>
      <c r="AH13" s="41"/>
      <c r="AI13" s="152"/>
      <c r="AJ13" s="41"/>
      <c r="AK13" s="152"/>
      <c r="AL13" s="41"/>
      <c r="AM13" s="104">
        <f t="shared" si="5"/>
        <v>0.8</v>
      </c>
      <c r="AN13" s="104">
        <f>$AQ$32</f>
        <v>0.8</v>
      </c>
      <c r="AO13" s="44"/>
      <c r="AP13" s="19"/>
      <c r="AQ13" s="21"/>
      <c r="AR13" s="64">
        <v>0</v>
      </c>
      <c r="AS13" s="64"/>
      <c r="AT13" s="44"/>
      <c r="AU13" s="44"/>
      <c r="AV13" s="21"/>
      <c r="AW13" s="64">
        <v>0</v>
      </c>
      <c r="AX13" s="64"/>
      <c r="AY13" s="44"/>
      <c r="AZ13" s="44"/>
      <c r="BA13" s="21"/>
      <c r="BB13" s="64"/>
      <c r="BC13" s="20"/>
      <c r="BD13" s="44"/>
      <c r="BE13" s="44"/>
      <c r="BF13" s="21"/>
      <c r="BG13" s="64"/>
      <c r="BH13" s="20"/>
      <c r="BI13" s="19"/>
      <c r="BJ13" s="21"/>
      <c r="BK13" s="150">
        <f t="shared" si="1"/>
        <v>7.6</v>
      </c>
      <c r="BL13" s="148">
        <f t="shared" si="2"/>
        <v>0.18627450980392157</v>
      </c>
      <c r="BM13" s="7">
        <f>SUM(G13:BJ13)</f>
        <v>9.2000000000000011</v>
      </c>
      <c r="BN13" s="89">
        <f>BM13/$BM$4</f>
        <v>9.200000000000004E-2</v>
      </c>
      <c r="BO13" s="37"/>
      <c r="BP13" s="37"/>
      <c r="BQ13" s="37" t="s">
        <v>61</v>
      </c>
      <c r="BR13" s="37"/>
      <c r="BS13" s="37"/>
      <c r="BT13" s="37"/>
      <c r="BU13" s="37"/>
      <c r="BV13" s="37"/>
      <c r="BW13" s="37"/>
      <c r="BX13" s="37"/>
      <c r="BY13" s="37"/>
    </row>
    <row r="14" spans="1:77" s="27" customFormat="1" ht="14.25" customHeight="1">
      <c r="A14" s="128" t="s">
        <v>176</v>
      </c>
      <c r="B14" s="126"/>
      <c r="C14" s="24"/>
      <c r="D14" s="24"/>
      <c r="E14" s="24"/>
      <c r="F14" s="24"/>
      <c r="G14" s="18">
        <v>0</v>
      </c>
      <c r="H14" s="23"/>
      <c r="I14" s="18">
        <v>0</v>
      </c>
      <c r="J14" s="23"/>
      <c r="K14" s="18">
        <v>0</v>
      </c>
      <c r="L14" s="23"/>
      <c r="M14" s="152"/>
      <c r="N14" s="23"/>
      <c r="O14" s="152"/>
      <c r="P14" s="40"/>
      <c r="Q14" s="152"/>
      <c r="R14" s="40"/>
      <c r="S14" s="152"/>
      <c r="T14" s="40"/>
      <c r="U14" s="18"/>
      <c r="V14" s="23"/>
      <c r="W14" s="23"/>
      <c r="X14" s="23"/>
      <c r="Y14" s="20"/>
      <c r="Z14" s="69"/>
      <c r="AA14" s="104">
        <f t="shared" si="6"/>
        <v>0.8</v>
      </c>
      <c r="AB14" s="41"/>
      <c r="AC14" s="104">
        <f t="shared" si="0"/>
        <v>0.8</v>
      </c>
      <c r="AD14" s="41">
        <v>0</v>
      </c>
      <c r="AE14" s="152"/>
      <c r="AF14" s="41"/>
      <c r="AG14" s="152">
        <v>0</v>
      </c>
      <c r="AH14" s="41"/>
      <c r="AI14" s="152"/>
      <c r="AJ14" s="41"/>
      <c r="AK14" s="152"/>
      <c r="AL14" s="41"/>
      <c r="AM14" s="104">
        <f t="shared" si="5"/>
        <v>0.8</v>
      </c>
      <c r="AN14" s="60"/>
      <c r="AO14" s="44"/>
      <c r="AP14" s="19"/>
      <c r="AQ14" s="21"/>
      <c r="AR14" s="104">
        <f>$AQ$32</f>
        <v>0.8</v>
      </c>
      <c r="AS14" s="64"/>
      <c r="AT14" s="44"/>
      <c r="AU14" s="44"/>
      <c r="AV14" s="21"/>
      <c r="AW14" s="64">
        <v>0</v>
      </c>
      <c r="AX14" s="64"/>
      <c r="AY14" s="44"/>
      <c r="AZ14" s="44"/>
      <c r="BA14" s="21"/>
      <c r="BB14" s="64"/>
      <c r="BC14" s="20"/>
      <c r="BD14" s="44"/>
      <c r="BE14" s="44"/>
      <c r="BF14" s="21"/>
      <c r="BG14" s="64"/>
      <c r="BH14" s="20"/>
      <c r="BI14" s="19"/>
      <c r="BJ14" s="21"/>
      <c r="BK14" s="150">
        <f t="shared" si="1"/>
        <v>3.2</v>
      </c>
      <c r="BL14" s="148">
        <f t="shared" si="2"/>
        <v>7.8431372549019621E-2</v>
      </c>
      <c r="BM14" s="7">
        <f>SUM(G14:BJ14)</f>
        <v>3.2</v>
      </c>
      <c r="BN14" s="89">
        <f>BM14/$BM$4</f>
        <v>3.2000000000000008E-2</v>
      </c>
      <c r="BO14" s="37"/>
      <c r="BP14" s="37"/>
      <c r="BQ14" s="37" t="s">
        <v>63</v>
      </c>
      <c r="BR14" s="37"/>
      <c r="BS14" s="37"/>
      <c r="BT14" s="37"/>
      <c r="BU14" s="37"/>
      <c r="BV14" s="37"/>
      <c r="BW14" s="37"/>
      <c r="BX14" s="37"/>
      <c r="BY14" s="37"/>
    </row>
    <row r="15" spans="1:77" s="27" customFormat="1" ht="14.25" customHeight="1">
      <c r="A15" s="128" t="s">
        <v>177</v>
      </c>
      <c r="B15" s="127"/>
      <c r="C15" s="56"/>
      <c r="D15" s="56"/>
      <c r="E15" s="56"/>
      <c r="F15" s="56"/>
      <c r="G15" s="102">
        <v>0.8</v>
      </c>
      <c r="H15" s="40"/>
      <c r="I15" s="102">
        <v>0.8</v>
      </c>
      <c r="J15" s="40"/>
      <c r="K15" s="102">
        <v>0.8</v>
      </c>
      <c r="L15" s="40"/>
      <c r="M15" s="102">
        <v>0.8</v>
      </c>
      <c r="N15" s="40"/>
      <c r="O15" s="102">
        <v>0.8</v>
      </c>
      <c r="P15" s="40"/>
      <c r="Q15" s="152"/>
      <c r="R15" s="40"/>
      <c r="S15" s="152"/>
      <c r="T15" s="40"/>
      <c r="U15" s="152"/>
      <c r="V15" s="40"/>
      <c r="W15" s="40"/>
      <c r="X15" s="40"/>
      <c r="Y15" s="46"/>
      <c r="Z15" s="69"/>
      <c r="AA15" s="104">
        <f t="shared" si="6"/>
        <v>0.8</v>
      </c>
      <c r="AB15" s="41">
        <v>2</v>
      </c>
      <c r="AC15" s="104">
        <f t="shared" si="0"/>
        <v>0.8</v>
      </c>
      <c r="AD15" s="41">
        <v>0</v>
      </c>
      <c r="AE15" s="152"/>
      <c r="AF15" s="41">
        <v>2</v>
      </c>
      <c r="AG15" s="104">
        <f t="shared" ref="AG15:AG18" si="7">$AQ$32</f>
        <v>0.8</v>
      </c>
      <c r="AH15" s="41"/>
      <c r="AI15" s="152"/>
      <c r="AJ15" s="41"/>
      <c r="AK15" s="152"/>
      <c r="AL15" s="41"/>
      <c r="AM15" s="104">
        <f t="shared" si="5"/>
        <v>0.8</v>
      </c>
      <c r="AN15" s="104">
        <f>$AQ$32</f>
        <v>0.8</v>
      </c>
      <c r="AO15" s="44">
        <v>4</v>
      </c>
      <c r="AP15" s="44">
        <v>4</v>
      </c>
      <c r="AQ15" s="45"/>
      <c r="AR15" s="65">
        <v>0</v>
      </c>
      <c r="AS15" s="104">
        <f>$AQ$32</f>
        <v>0.8</v>
      </c>
      <c r="AT15" s="44">
        <v>4</v>
      </c>
      <c r="AU15" s="44"/>
      <c r="AV15" s="45"/>
      <c r="AW15" s="104">
        <f>$AQ$32</f>
        <v>0.8</v>
      </c>
      <c r="AX15" s="64"/>
      <c r="AY15" s="44"/>
      <c r="AZ15" s="44"/>
      <c r="BA15" s="45"/>
      <c r="BB15" s="65"/>
      <c r="BC15" s="46"/>
      <c r="BD15" s="44"/>
      <c r="BE15" s="44"/>
      <c r="BF15" s="45"/>
      <c r="BG15" s="65"/>
      <c r="BH15" s="46"/>
      <c r="BI15" s="44"/>
      <c r="BJ15" s="45"/>
      <c r="BK15" s="150">
        <f t="shared" si="1"/>
        <v>24.000000000000004</v>
      </c>
      <c r="BL15" s="148">
        <f t="shared" si="2"/>
        <v>0.58823529411764719</v>
      </c>
      <c r="BM15" s="7">
        <f>SUM(G15:BJ15)</f>
        <v>25.6</v>
      </c>
      <c r="BN15" s="89">
        <f>BM15/$BM$4</f>
        <v>0.25600000000000006</v>
      </c>
      <c r="BO15" s="37"/>
      <c r="BP15" s="37"/>
      <c r="BQ15" s="37" t="s">
        <v>65</v>
      </c>
      <c r="BR15" s="37"/>
      <c r="BS15" s="37"/>
      <c r="BT15" s="37"/>
      <c r="BU15" s="37"/>
      <c r="BV15" s="37"/>
      <c r="BW15" s="37"/>
      <c r="BX15" s="37"/>
      <c r="BY15" s="37"/>
    </row>
    <row r="16" spans="1:77" s="28" customFormat="1" ht="14.25" customHeight="1">
      <c r="A16" s="128" t="s">
        <v>178</v>
      </c>
      <c r="B16" s="126"/>
      <c r="C16" s="24"/>
      <c r="D16" s="24"/>
      <c r="E16" s="24"/>
      <c r="F16" s="24"/>
      <c r="G16" s="102">
        <v>0.8</v>
      </c>
      <c r="H16" s="23"/>
      <c r="I16" s="102">
        <v>0.8</v>
      </c>
      <c r="J16" s="23"/>
      <c r="K16" s="102">
        <v>0.8</v>
      </c>
      <c r="L16" s="23"/>
      <c r="M16" s="102">
        <v>0.8</v>
      </c>
      <c r="N16" s="23"/>
      <c r="O16" s="102">
        <v>0.8</v>
      </c>
      <c r="P16" s="40"/>
      <c r="Q16" s="152"/>
      <c r="R16" s="40"/>
      <c r="S16" s="152"/>
      <c r="T16" s="40"/>
      <c r="U16" s="18"/>
      <c r="V16" s="23"/>
      <c r="W16" s="23"/>
      <c r="X16" s="23"/>
      <c r="Y16" s="20"/>
      <c r="Z16" s="69"/>
      <c r="AA16" s="104">
        <f t="shared" si="6"/>
        <v>0.8</v>
      </c>
      <c r="AB16" s="41"/>
      <c r="AC16" s="104">
        <f t="shared" ref="AC16" si="8">$AQ$32</f>
        <v>0.8</v>
      </c>
      <c r="AD16" s="41">
        <v>2</v>
      </c>
      <c r="AE16" s="152"/>
      <c r="AF16" s="41"/>
      <c r="AG16" s="104">
        <f t="shared" si="7"/>
        <v>0.8</v>
      </c>
      <c r="AH16" s="41"/>
      <c r="AI16" s="152"/>
      <c r="AJ16" s="41"/>
      <c r="AK16" s="152"/>
      <c r="AL16" s="41"/>
      <c r="AM16" s="104">
        <f t="shared" si="5"/>
        <v>0.8</v>
      </c>
      <c r="AN16" s="104">
        <f>$AQ$32</f>
        <v>0.8</v>
      </c>
      <c r="AO16" s="44"/>
      <c r="AP16" s="19"/>
      <c r="AQ16" s="21"/>
      <c r="AR16" s="104">
        <f>$AQ$32</f>
        <v>0.8</v>
      </c>
      <c r="AS16" s="64"/>
      <c r="AT16" s="44"/>
      <c r="AU16" s="44"/>
      <c r="AV16" s="21"/>
      <c r="AW16" s="104">
        <v>0</v>
      </c>
      <c r="AX16" s="64"/>
      <c r="AY16" s="44"/>
      <c r="AZ16" s="44"/>
      <c r="BA16" s="21"/>
      <c r="BB16" s="64"/>
      <c r="BC16" s="20"/>
      <c r="BD16" s="44"/>
      <c r="BE16" s="44"/>
      <c r="BF16" s="21"/>
      <c r="BG16" s="64"/>
      <c r="BH16" s="20"/>
      <c r="BI16" s="19"/>
      <c r="BJ16" s="21"/>
      <c r="BK16" s="150">
        <f t="shared" si="1"/>
        <v>9.2000000000000011</v>
      </c>
      <c r="BL16" s="148">
        <f t="shared" si="2"/>
        <v>0.2254901960784314</v>
      </c>
      <c r="BM16" s="7">
        <f>SUM(G16:BJ16)</f>
        <v>10.800000000000002</v>
      </c>
      <c r="BN16" s="89">
        <f>BM16/$BM$4</f>
        <v>0.10800000000000005</v>
      </c>
      <c r="BO16" s="37"/>
      <c r="BP16" s="37"/>
      <c r="BQ16" s="37" t="s">
        <v>67</v>
      </c>
      <c r="BR16" s="37"/>
      <c r="BS16" s="37"/>
      <c r="BT16" s="37"/>
      <c r="BU16" s="37"/>
      <c r="BV16" s="37"/>
      <c r="BW16" s="37"/>
      <c r="BX16" s="37"/>
      <c r="BY16" s="37"/>
    </row>
    <row r="17" spans="1:82" s="27" customFormat="1" ht="14.25" customHeight="1">
      <c r="A17" s="128" t="s">
        <v>179</v>
      </c>
      <c r="B17" s="123"/>
      <c r="C17" s="55"/>
      <c r="D17" s="55"/>
      <c r="E17" s="55"/>
      <c r="F17" s="54"/>
      <c r="G17" s="102">
        <v>0.8</v>
      </c>
      <c r="H17" s="23"/>
      <c r="I17" s="102">
        <v>0.8</v>
      </c>
      <c r="J17" s="23"/>
      <c r="K17" s="102">
        <v>0.8</v>
      </c>
      <c r="L17" s="23"/>
      <c r="M17" s="102">
        <v>0.8</v>
      </c>
      <c r="N17" s="23"/>
      <c r="O17" s="102">
        <v>0.8</v>
      </c>
      <c r="P17" s="40"/>
      <c r="Q17" s="152"/>
      <c r="R17" s="58"/>
      <c r="S17" s="152"/>
      <c r="T17" s="58"/>
      <c r="U17" s="63"/>
      <c r="V17" s="53"/>
      <c r="W17" s="53"/>
      <c r="X17" s="53"/>
      <c r="Y17" s="46"/>
      <c r="Z17" s="69"/>
      <c r="AA17" s="104">
        <f t="shared" si="6"/>
        <v>0.8</v>
      </c>
      <c r="AB17" s="41">
        <v>2</v>
      </c>
      <c r="AC17" s="104">
        <f t="shared" si="0"/>
        <v>0.8</v>
      </c>
      <c r="AD17" s="41">
        <v>2</v>
      </c>
      <c r="AE17" s="152"/>
      <c r="AF17" s="41">
        <v>2</v>
      </c>
      <c r="AG17" s="104">
        <f t="shared" si="7"/>
        <v>0.8</v>
      </c>
      <c r="AH17" s="41"/>
      <c r="AI17" s="152"/>
      <c r="AJ17" s="41"/>
      <c r="AK17" s="152"/>
      <c r="AL17" s="41"/>
      <c r="AM17" s="104">
        <f t="shared" si="5"/>
        <v>0.8</v>
      </c>
      <c r="AN17" s="104">
        <f>$AQ$32</f>
        <v>0.8</v>
      </c>
      <c r="AO17" s="44">
        <v>5</v>
      </c>
      <c r="AP17" s="19">
        <v>5</v>
      </c>
      <c r="AQ17" s="21"/>
      <c r="AR17" s="64">
        <v>0</v>
      </c>
      <c r="AS17" s="104">
        <f>$AQ$32</f>
        <v>0.8</v>
      </c>
      <c r="AT17" s="44">
        <v>5</v>
      </c>
      <c r="AU17" s="44">
        <v>5</v>
      </c>
      <c r="AV17" s="21"/>
      <c r="AW17" s="104">
        <f>$AQ$32</f>
        <v>0.8</v>
      </c>
      <c r="AX17" s="64"/>
      <c r="AY17" s="44">
        <v>5</v>
      </c>
      <c r="AZ17" s="44"/>
      <c r="BA17" s="21"/>
      <c r="BB17" s="64"/>
      <c r="BC17" s="53"/>
      <c r="BD17" s="44"/>
      <c r="BE17" s="44"/>
      <c r="BF17" s="53"/>
      <c r="BG17" s="64"/>
      <c r="BH17" s="53"/>
      <c r="BI17" s="53"/>
      <c r="BJ17" s="45"/>
      <c r="BK17" s="150">
        <f t="shared" si="1"/>
        <v>34</v>
      </c>
      <c r="BL17" s="148">
        <f t="shared" si="2"/>
        <v>0.83333333333333337</v>
      </c>
      <c r="BM17" s="7">
        <f>SUM(G17:BJ17)</f>
        <v>40.599999999999994</v>
      </c>
      <c r="BN17" s="89">
        <f>BM17/$BM$4</f>
        <v>0.40600000000000008</v>
      </c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</row>
    <row r="18" spans="1:82" s="27" customFormat="1" ht="14.25" customHeight="1">
      <c r="A18" s="128" t="s">
        <v>180</v>
      </c>
      <c r="B18" s="126"/>
      <c r="C18" s="24"/>
      <c r="D18" s="24"/>
      <c r="E18" s="24"/>
      <c r="F18" s="24"/>
      <c r="G18" s="102">
        <v>0.8</v>
      </c>
      <c r="H18" s="23"/>
      <c r="I18" s="102">
        <v>0.8</v>
      </c>
      <c r="J18" s="23"/>
      <c r="K18" s="102">
        <v>0.8</v>
      </c>
      <c r="L18" s="23"/>
      <c r="M18" s="102"/>
      <c r="N18" s="23"/>
      <c r="O18" s="102">
        <v>0.8</v>
      </c>
      <c r="P18" s="40"/>
      <c r="Q18" s="152"/>
      <c r="R18" s="40"/>
      <c r="S18" s="152"/>
      <c r="T18" s="40"/>
      <c r="U18" s="18"/>
      <c r="V18" s="23"/>
      <c r="W18" s="23"/>
      <c r="X18" s="23"/>
      <c r="Y18" s="46"/>
      <c r="Z18" s="69"/>
      <c r="AA18" s="152">
        <v>0</v>
      </c>
      <c r="AB18" s="41">
        <v>1</v>
      </c>
      <c r="AC18" s="104">
        <f t="shared" si="0"/>
        <v>0.8</v>
      </c>
      <c r="AD18" s="41">
        <v>0</v>
      </c>
      <c r="AE18" s="152"/>
      <c r="AF18" s="41"/>
      <c r="AG18" s="104">
        <f t="shared" si="7"/>
        <v>0.8</v>
      </c>
      <c r="AH18" s="41"/>
      <c r="AI18" s="152"/>
      <c r="AJ18" s="41"/>
      <c r="AK18" s="152"/>
      <c r="AL18" s="41"/>
      <c r="AM18" s="104">
        <f t="shared" si="5"/>
        <v>0.8</v>
      </c>
      <c r="AN18" s="104">
        <f>$AQ$32</f>
        <v>0.8</v>
      </c>
      <c r="AO18" s="44"/>
      <c r="AP18" s="19"/>
      <c r="AQ18" s="21"/>
      <c r="AR18" s="104">
        <f>$AQ$32</f>
        <v>0.8</v>
      </c>
      <c r="AS18" s="64"/>
      <c r="AT18" s="44"/>
      <c r="AU18" s="44"/>
      <c r="AV18" s="21"/>
      <c r="AW18" s="104">
        <f>$AQ$32</f>
        <v>0.8</v>
      </c>
      <c r="AX18" s="64"/>
      <c r="AY18" s="44"/>
      <c r="AZ18" s="44"/>
      <c r="BA18" s="21"/>
      <c r="BB18" s="64"/>
      <c r="BC18" s="20"/>
      <c r="BD18" s="44"/>
      <c r="BE18" s="44"/>
      <c r="BF18" s="21"/>
      <c r="BG18" s="64"/>
      <c r="BH18" s="20"/>
      <c r="BI18" s="19"/>
      <c r="BJ18" s="21"/>
      <c r="BK18" s="150">
        <f t="shared" si="1"/>
        <v>7.3999999999999995</v>
      </c>
      <c r="BL18" s="148">
        <f t="shared" si="2"/>
        <v>0.18137254901960784</v>
      </c>
      <c r="BM18" s="7">
        <f>SUM(G18:BJ18)</f>
        <v>9</v>
      </c>
      <c r="BN18" s="89">
        <f>BM18/$BM$4</f>
        <v>9.0000000000000024E-2</v>
      </c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</row>
    <row r="19" spans="1:82" s="27" customFormat="1" ht="14.25" customHeight="1">
      <c r="A19" s="128" t="s">
        <v>181</v>
      </c>
      <c r="B19" s="126"/>
      <c r="C19" s="24"/>
      <c r="D19" s="24"/>
      <c r="E19" s="24"/>
      <c r="F19" s="24"/>
      <c r="G19" s="102">
        <v>0.8</v>
      </c>
      <c r="H19" s="23"/>
      <c r="I19" s="102">
        <v>0</v>
      </c>
      <c r="J19" s="23"/>
      <c r="K19" s="18">
        <v>0</v>
      </c>
      <c r="L19" s="23"/>
      <c r="M19" s="102">
        <v>0.8</v>
      </c>
      <c r="N19" s="23"/>
      <c r="O19" s="152"/>
      <c r="P19" s="40"/>
      <c r="Q19" s="152"/>
      <c r="R19" s="40"/>
      <c r="S19" s="152"/>
      <c r="T19" s="40"/>
      <c r="U19" s="18"/>
      <c r="V19" s="23"/>
      <c r="W19" s="23"/>
      <c r="X19" s="23"/>
      <c r="Y19" s="46"/>
      <c r="Z19" s="69"/>
      <c r="AA19" s="152">
        <v>0</v>
      </c>
      <c r="AB19" s="41"/>
      <c r="AC19" s="104">
        <f t="shared" si="0"/>
        <v>0.8</v>
      </c>
      <c r="AD19" s="41">
        <v>0</v>
      </c>
      <c r="AE19" s="152"/>
      <c r="AF19" s="41"/>
      <c r="AG19" s="152">
        <v>0</v>
      </c>
      <c r="AH19" s="41"/>
      <c r="AI19" s="152"/>
      <c r="AJ19" s="41"/>
      <c r="AK19" s="152"/>
      <c r="AL19" s="41"/>
      <c r="AM19" s="104">
        <f t="shared" si="5"/>
        <v>0.8</v>
      </c>
      <c r="AN19" s="60"/>
      <c r="AO19" s="44"/>
      <c r="AP19" s="19"/>
      <c r="AQ19" s="21"/>
      <c r="AR19" s="64">
        <v>0</v>
      </c>
      <c r="AS19" s="104">
        <f>$AQ$32</f>
        <v>0.8</v>
      </c>
      <c r="AT19" s="44"/>
      <c r="AU19" s="44"/>
      <c r="AV19" s="21"/>
      <c r="AW19" s="64">
        <v>0</v>
      </c>
      <c r="AX19" s="64"/>
      <c r="AY19" s="44"/>
      <c r="AZ19" s="44"/>
      <c r="BA19" s="21"/>
      <c r="BB19" s="64"/>
      <c r="BC19" s="20"/>
      <c r="BD19" s="44"/>
      <c r="BE19" s="44"/>
      <c r="BF19" s="21"/>
      <c r="BG19" s="64"/>
      <c r="BH19" s="20"/>
      <c r="BI19" s="19"/>
      <c r="BJ19" s="21"/>
      <c r="BK19" s="150">
        <f t="shared" si="1"/>
        <v>4</v>
      </c>
      <c r="BL19" s="148">
        <f t="shared" si="2"/>
        <v>9.8039215686274522E-2</v>
      </c>
      <c r="BM19" s="7">
        <f>SUM(G19:BJ19)</f>
        <v>4</v>
      </c>
      <c r="BN19" s="89">
        <f>BM19/$BM$4</f>
        <v>4.0000000000000015E-2</v>
      </c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</row>
    <row r="20" spans="1:82" s="27" customFormat="1" ht="14.25" customHeight="1">
      <c r="A20" s="128" t="s">
        <v>182</v>
      </c>
      <c r="B20" s="126"/>
      <c r="C20" s="24"/>
      <c r="D20" s="24"/>
      <c r="E20" s="24"/>
      <c r="F20" s="24"/>
      <c r="G20" s="18">
        <v>0</v>
      </c>
      <c r="H20" s="23"/>
      <c r="I20" s="102">
        <v>0.8</v>
      </c>
      <c r="J20" s="23"/>
      <c r="K20" s="18">
        <v>0</v>
      </c>
      <c r="L20" s="23"/>
      <c r="M20" s="152"/>
      <c r="N20" s="23"/>
      <c r="O20" s="152"/>
      <c r="P20" s="40"/>
      <c r="Q20" s="152"/>
      <c r="R20" s="40"/>
      <c r="S20" s="152"/>
      <c r="T20" s="40"/>
      <c r="U20" s="18"/>
      <c r="V20" s="23"/>
      <c r="W20" s="23"/>
      <c r="X20" s="23"/>
      <c r="Y20" s="46"/>
      <c r="Z20" s="69"/>
      <c r="AA20" s="104">
        <f>$AQ$32</f>
        <v>0.8</v>
      </c>
      <c r="AB20" s="41"/>
      <c r="AC20" s="104">
        <f t="shared" ref="AC20" si="9">$AQ$32</f>
        <v>0.8</v>
      </c>
      <c r="AD20" s="41">
        <v>2</v>
      </c>
      <c r="AE20" s="152"/>
      <c r="AF20" s="41"/>
      <c r="AG20" s="104">
        <v>0</v>
      </c>
      <c r="AH20" s="41"/>
      <c r="AI20" s="152"/>
      <c r="AJ20" s="41"/>
      <c r="AK20" s="152"/>
      <c r="AL20" s="41"/>
      <c r="AM20" s="104">
        <f t="shared" si="5"/>
        <v>0.8</v>
      </c>
      <c r="AN20" s="104">
        <f>$AQ$32</f>
        <v>0.8</v>
      </c>
      <c r="AO20" s="44"/>
      <c r="AP20" s="19"/>
      <c r="AQ20" s="21"/>
      <c r="AR20" s="104">
        <f>$AQ$32</f>
        <v>0.8</v>
      </c>
      <c r="AS20" s="64"/>
      <c r="AT20" s="44"/>
      <c r="AU20" s="44"/>
      <c r="AV20" s="21"/>
      <c r="AW20" s="64">
        <v>0</v>
      </c>
      <c r="AX20" s="64"/>
      <c r="AY20" s="44"/>
      <c r="AZ20" s="44"/>
      <c r="BA20" s="21"/>
      <c r="BB20" s="64"/>
      <c r="BC20" s="20"/>
      <c r="BD20" s="44"/>
      <c r="BE20" s="44"/>
      <c r="BF20" s="21"/>
      <c r="BG20" s="64"/>
      <c r="BH20" s="20"/>
      <c r="BI20" s="19"/>
      <c r="BJ20" s="21"/>
      <c r="BK20" s="150">
        <f t="shared" si="1"/>
        <v>6.8</v>
      </c>
      <c r="BL20" s="148">
        <f t="shared" si="2"/>
        <v>0.16666666666666669</v>
      </c>
      <c r="BM20" s="7">
        <f>SUM(G20:BJ20)</f>
        <v>6.8</v>
      </c>
      <c r="BN20" s="89">
        <f>BM20/$BM$4</f>
        <v>6.8000000000000019E-2</v>
      </c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</row>
    <row r="21" spans="1:82" s="27" customFormat="1" ht="14.25" customHeight="1">
      <c r="A21" s="128" t="s">
        <v>183</v>
      </c>
      <c r="B21" s="126"/>
      <c r="C21" s="24"/>
      <c r="D21" s="24"/>
      <c r="E21" s="24"/>
      <c r="F21" s="24"/>
      <c r="G21" s="18">
        <v>0</v>
      </c>
      <c r="H21" s="23"/>
      <c r="I21" s="18">
        <v>0</v>
      </c>
      <c r="J21" s="23"/>
      <c r="K21" s="18">
        <v>0</v>
      </c>
      <c r="L21" s="23"/>
      <c r="M21" s="18"/>
      <c r="N21" s="23"/>
      <c r="O21" s="152"/>
      <c r="P21" s="40"/>
      <c r="Q21" s="152"/>
      <c r="R21" s="40"/>
      <c r="S21" s="152"/>
      <c r="T21" s="40"/>
      <c r="U21" s="18"/>
      <c r="V21" s="23"/>
      <c r="W21" s="23"/>
      <c r="X21" s="23"/>
      <c r="Y21" s="46"/>
      <c r="Z21" s="69"/>
      <c r="AA21" s="152">
        <v>0</v>
      </c>
      <c r="AB21" s="41"/>
      <c r="AC21" s="152">
        <v>0</v>
      </c>
      <c r="AD21" s="41">
        <v>0</v>
      </c>
      <c r="AE21" s="152"/>
      <c r="AF21" s="41"/>
      <c r="AG21" s="104">
        <f t="shared" ref="AG21" si="10">$AQ$32</f>
        <v>0.8</v>
      </c>
      <c r="AH21" s="41"/>
      <c r="AI21" s="152"/>
      <c r="AJ21" s="41"/>
      <c r="AK21" s="152"/>
      <c r="AL21" s="41"/>
      <c r="AM21" s="104">
        <f t="shared" si="5"/>
        <v>0.8</v>
      </c>
      <c r="AN21" s="137">
        <v>0</v>
      </c>
      <c r="AO21" s="44"/>
      <c r="AP21" s="19"/>
      <c r="AQ21" s="21"/>
      <c r="AR21" s="64">
        <v>0</v>
      </c>
      <c r="AS21" s="64"/>
      <c r="AT21" s="44"/>
      <c r="AU21" s="44"/>
      <c r="AV21" s="21"/>
      <c r="AW21" s="104">
        <f>$AQ$32</f>
        <v>0.8</v>
      </c>
      <c r="AX21" s="64"/>
      <c r="AY21" s="44"/>
      <c r="AZ21" s="44"/>
      <c r="BA21" s="21"/>
      <c r="BB21" s="64"/>
      <c r="BC21" s="20"/>
      <c r="BD21" s="44"/>
      <c r="BE21" s="44"/>
      <c r="BF21" s="21"/>
      <c r="BG21" s="64"/>
      <c r="BH21" s="20"/>
      <c r="BI21" s="19"/>
      <c r="BJ21" s="21"/>
      <c r="BK21" s="150">
        <f t="shared" si="1"/>
        <v>1.6</v>
      </c>
      <c r="BL21" s="148">
        <f t="shared" si="2"/>
        <v>3.921568627450981E-2</v>
      </c>
      <c r="BM21" s="7">
        <f>SUM(G21:BJ21)</f>
        <v>2.4000000000000004</v>
      </c>
      <c r="BN21" s="89">
        <f>BM21/$BM$4</f>
        <v>2.4000000000000011E-2</v>
      </c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</row>
    <row r="22" spans="1:82" s="27" customFormat="1" ht="14.25" customHeight="1">
      <c r="A22" s="128" t="s">
        <v>184</v>
      </c>
      <c r="B22" s="126"/>
      <c r="C22" s="24"/>
      <c r="D22" s="24"/>
      <c r="E22" s="24"/>
      <c r="F22" s="24"/>
      <c r="G22" s="102">
        <v>0.8</v>
      </c>
      <c r="H22" s="23"/>
      <c r="I22" s="102">
        <v>0.8</v>
      </c>
      <c r="J22" s="23"/>
      <c r="K22" s="102">
        <v>0.8</v>
      </c>
      <c r="L22" s="23"/>
      <c r="M22" s="102">
        <v>0.8</v>
      </c>
      <c r="N22" s="23"/>
      <c r="O22" s="102">
        <v>0.8</v>
      </c>
      <c r="P22" s="40"/>
      <c r="Q22" s="152"/>
      <c r="R22" s="40"/>
      <c r="S22" s="152"/>
      <c r="T22" s="40"/>
      <c r="U22" s="18"/>
      <c r="V22" s="23"/>
      <c r="W22" s="23"/>
      <c r="X22" s="23"/>
      <c r="Y22" s="46"/>
      <c r="Z22" s="69"/>
      <c r="AA22" s="104">
        <f t="shared" ref="AA22:AA23" si="11">$AQ$32</f>
        <v>0.8</v>
      </c>
      <c r="AB22" s="41">
        <v>2</v>
      </c>
      <c r="AC22" s="104">
        <f t="shared" ref="AC22:AC26" si="12">$AQ$32</f>
        <v>0.8</v>
      </c>
      <c r="AD22" s="41">
        <v>2</v>
      </c>
      <c r="AE22" s="152"/>
      <c r="AF22" s="41"/>
      <c r="AG22" s="152">
        <v>0</v>
      </c>
      <c r="AH22" s="41"/>
      <c r="AI22" s="152"/>
      <c r="AJ22" s="67"/>
      <c r="AK22" s="152"/>
      <c r="AL22" s="41"/>
      <c r="AM22" s="104">
        <f t="shared" si="5"/>
        <v>0.8</v>
      </c>
      <c r="AN22" s="104">
        <f>$AQ$32</f>
        <v>0.8</v>
      </c>
      <c r="AO22" s="44"/>
      <c r="AP22" s="19"/>
      <c r="AQ22" s="21"/>
      <c r="AR22" s="104">
        <f>$AQ$32</f>
        <v>0.8</v>
      </c>
      <c r="AS22" s="64"/>
      <c r="AT22" s="44"/>
      <c r="AU22" s="44"/>
      <c r="AV22" s="21"/>
      <c r="AW22" s="104">
        <f>$AQ$32</f>
        <v>0.8</v>
      </c>
      <c r="AX22" s="64"/>
      <c r="AY22" s="44"/>
      <c r="AZ22" s="44"/>
      <c r="BA22" s="21"/>
      <c r="BB22" s="64"/>
      <c r="BC22" s="20"/>
      <c r="BD22" s="44"/>
      <c r="BE22" s="44"/>
      <c r="BF22" s="21"/>
      <c r="BG22" s="64"/>
      <c r="BH22" s="20"/>
      <c r="BI22" s="19"/>
      <c r="BJ22" s="21"/>
      <c r="BK22" s="150">
        <f t="shared" ref="BK22:BK27" si="13">SUM(G22:N22,AA22:AF22,AM22:AW22)</f>
        <v>12.000000000000004</v>
      </c>
      <c r="BL22" s="148">
        <f t="shared" si="2"/>
        <v>0.29411764705882365</v>
      </c>
      <c r="BM22" s="7">
        <f>SUM(G22:BJ22)</f>
        <v>12.800000000000002</v>
      </c>
      <c r="BN22" s="89">
        <f>BM22/$BM$4</f>
        <v>0.12800000000000006</v>
      </c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</row>
    <row r="23" spans="1:82" s="27" customFormat="1" ht="14.25" customHeight="1">
      <c r="A23" s="128" t="s">
        <v>185</v>
      </c>
      <c r="B23" s="127"/>
      <c r="C23" s="56"/>
      <c r="D23" s="56"/>
      <c r="E23" s="56"/>
      <c r="F23" s="56"/>
      <c r="G23" s="102">
        <v>0.8</v>
      </c>
      <c r="H23" s="40"/>
      <c r="I23" s="102">
        <v>0.8</v>
      </c>
      <c r="J23" s="40"/>
      <c r="K23" s="102">
        <v>0.8</v>
      </c>
      <c r="L23" s="40"/>
      <c r="M23" s="102">
        <v>0.8</v>
      </c>
      <c r="N23" s="40"/>
      <c r="O23" s="102">
        <v>0.8</v>
      </c>
      <c r="P23" s="40"/>
      <c r="Q23" s="152"/>
      <c r="R23" s="40"/>
      <c r="S23" s="152"/>
      <c r="T23" s="40"/>
      <c r="U23" s="152"/>
      <c r="V23" s="40"/>
      <c r="W23" s="40"/>
      <c r="X23" s="40"/>
      <c r="Y23" s="46"/>
      <c r="Z23" s="69"/>
      <c r="AA23" s="104">
        <f t="shared" si="11"/>
        <v>0.8</v>
      </c>
      <c r="AB23" s="41">
        <v>2</v>
      </c>
      <c r="AC23" s="104">
        <f t="shared" si="12"/>
        <v>0.8</v>
      </c>
      <c r="AD23" s="41">
        <v>2</v>
      </c>
      <c r="AE23" s="152"/>
      <c r="AF23" s="41">
        <v>1</v>
      </c>
      <c r="AG23" s="104">
        <f t="shared" ref="AG23:AG24" si="14">$AQ$32</f>
        <v>0.8</v>
      </c>
      <c r="AH23" s="41"/>
      <c r="AI23" s="152"/>
      <c r="AJ23" s="41"/>
      <c r="AK23" s="152"/>
      <c r="AL23" s="41"/>
      <c r="AM23" s="104">
        <f t="shared" si="5"/>
        <v>0.8</v>
      </c>
      <c r="AN23" s="104">
        <f>$AQ$32</f>
        <v>0.8</v>
      </c>
      <c r="AO23" s="44">
        <v>5</v>
      </c>
      <c r="AP23" s="44">
        <v>5</v>
      </c>
      <c r="AQ23" s="45"/>
      <c r="AR23" s="104">
        <f>$AQ$32</f>
        <v>0.8</v>
      </c>
      <c r="AS23" s="104">
        <f>$AQ$32</f>
        <v>0.8</v>
      </c>
      <c r="AT23" s="44">
        <v>5</v>
      </c>
      <c r="AU23" s="44">
        <v>5</v>
      </c>
      <c r="AV23" s="45"/>
      <c r="AW23" s="104">
        <f>$AQ$32</f>
        <v>0.8</v>
      </c>
      <c r="AX23" s="64"/>
      <c r="AY23" s="44"/>
      <c r="AZ23" s="44"/>
      <c r="BA23" s="45"/>
      <c r="BB23" s="65"/>
      <c r="BC23" s="46"/>
      <c r="BD23" s="44"/>
      <c r="BE23" s="44"/>
      <c r="BF23" s="45"/>
      <c r="BG23" s="65"/>
      <c r="BH23" s="46"/>
      <c r="BI23" s="44"/>
      <c r="BJ23" s="45"/>
      <c r="BK23" s="150">
        <f t="shared" si="13"/>
        <v>33.799999999999997</v>
      </c>
      <c r="BL23" s="148">
        <f t="shared" si="2"/>
        <v>0.82843137254901955</v>
      </c>
      <c r="BM23" s="7">
        <f>SUM(G23:BJ23)</f>
        <v>35.4</v>
      </c>
      <c r="BN23" s="89">
        <f>BM23/$BM$4</f>
        <v>0.35400000000000009</v>
      </c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</row>
    <row r="24" spans="1:82" s="27" customFormat="1" ht="14.25" customHeight="1">
      <c r="A24" s="128" t="s">
        <v>186</v>
      </c>
      <c r="B24" s="126"/>
      <c r="C24" s="24"/>
      <c r="D24" s="24"/>
      <c r="E24" s="24"/>
      <c r="F24" s="24"/>
      <c r="G24" s="102">
        <v>0.8</v>
      </c>
      <c r="H24" s="23"/>
      <c r="I24" s="102">
        <v>0.8</v>
      </c>
      <c r="J24" s="23"/>
      <c r="K24" s="102">
        <v>0.8</v>
      </c>
      <c r="L24" s="23"/>
      <c r="M24" s="102">
        <v>0.8</v>
      </c>
      <c r="N24" s="23"/>
      <c r="O24" s="102">
        <v>0.8</v>
      </c>
      <c r="P24" s="40"/>
      <c r="Q24" s="152"/>
      <c r="R24" s="40"/>
      <c r="S24" s="152"/>
      <c r="T24" s="40"/>
      <c r="U24" s="18"/>
      <c r="V24" s="23"/>
      <c r="W24" s="23"/>
      <c r="X24" s="23"/>
      <c r="Y24" s="46"/>
      <c r="Z24" s="69"/>
      <c r="AA24" s="104">
        <f>$AQ$32</f>
        <v>0.8</v>
      </c>
      <c r="AB24" s="41">
        <v>2</v>
      </c>
      <c r="AC24" s="104">
        <f t="shared" si="12"/>
        <v>0.8</v>
      </c>
      <c r="AD24" s="41">
        <v>2</v>
      </c>
      <c r="AE24" s="152"/>
      <c r="AF24" s="41"/>
      <c r="AG24" s="104">
        <f t="shared" si="14"/>
        <v>0.8</v>
      </c>
      <c r="AH24" s="41"/>
      <c r="AI24" s="152"/>
      <c r="AJ24" s="41"/>
      <c r="AK24" s="152"/>
      <c r="AL24" s="41"/>
      <c r="AM24" s="104">
        <f>$AQ$32</f>
        <v>0.8</v>
      </c>
      <c r="AN24" s="104">
        <f>$AQ$32</f>
        <v>0.8</v>
      </c>
      <c r="AO24" s="44"/>
      <c r="AP24" s="19"/>
      <c r="AQ24" s="21"/>
      <c r="AR24" s="104">
        <f>$AQ$32</f>
        <v>0.8</v>
      </c>
      <c r="AS24" s="64"/>
      <c r="AT24" s="44"/>
      <c r="AU24" s="44"/>
      <c r="AV24" s="21"/>
      <c r="AW24" s="64">
        <v>0</v>
      </c>
      <c r="AX24" s="64"/>
      <c r="AY24" s="44"/>
      <c r="AZ24" s="44"/>
      <c r="BA24" s="21"/>
      <c r="BB24" s="64"/>
      <c r="BC24" s="20"/>
      <c r="BD24" s="44"/>
      <c r="BE24" s="44"/>
      <c r="BF24" s="21"/>
      <c r="BG24" s="64"/>
      <c r="BH24" s="20"/>
      <c r="BI24" s="19"/>
      <c r="BJ24" s="21"/>
      <c r="BK24" s="150">
        <f t="shared" si="13"/>
        <v>11.200000000000003</v>
      </c>
      <c r="BL24" s="148">
        <f t="shared" si="2"/>
        <v>0.27450980392156871</v>
      </c>
      <c r="BM24" s="7">
        <f>SUM(G24:BJ24)</f>
        <v>12.800000000000002</v>
      </c>
      <c r="BN24" s="89">
        <f>BM24/$BM$4</f>
        <v>0.12800000000000006</v>
      </c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</row>
    <row r="25" spans="1:82" s="27" customFormat="1" ht="14.25" customHeight="1">
      <c r="A25" s="128" t="s">
        <v>187</v>
      </c>
      <c r="B25" s="126"/>
      <c r="C25" s="24"/>
      <c r="D25" s="24"/>
      <c r="E25" s="24"/>
      <c r="F25" s="24"/>
      <c r="G25" s="18">
        <v>0</v>
      </c>
      <c r="H25" s="23"/>
      <c r="I25" s="18">
        <v>0</v>
      </c>
      <c r="J25" s="23"/>
      <c r="K25" s="152">
        <v>0</v>
      </c>
      <c r="L25" s="23"/>
      <c r="M25" s="102">
        <v>0.8</v>
      </c>
      <c r="N25" s="23"/>
      <c r="O25" s="152"/>
      <c r="P25" s="40"/>
      <c r="Q25" s="152"/>
      <c r="R25" s="40"/>
      <c r="S25" s="152"/>
      <c r="T25" s="40"/>
      <c r="U25" s="18"/>
      <c r="V25" s="23"/>
      <c r="W25" s="23"/>
      <c r="X25" s="23"/>
      <c r="Y25" s="46"/>
      <c r="Z25" s="69"/>
      <c r="AA25" s="152">
        <v>0</v>
      </c>
      <c r="AB25" s="41"/>
      <c r="AC25" s="104">
        <f t="shared" si="12"/>
        <v>0.8</v>
      </c>
      <c r="AD25" s="41">
        <v>1</v>
      </c>
      <c r="AE25" s="152"/>
      <c r="AF25" s="41"/>
      <c r="AG25" s="152">
        <v>0</v>
      </c>
      <c r="AH25" s="41"/>
      <c r="AI25" s="152"/>
      <c r="AJ25" s="41"/>
      <c r="AK25" s="152"/>
      <c r="AL25" s="41"/>
      <c r="AM25" s="137">
        <v>0</v>
      </c>
      <c r="AN25" s="104">
        <f t="shared" ref="AN25:AN26" si="15">$AQ$32</f>
        <v>0.8</v>
      </c>
      <c r="AO25" s="44"/>
      <c r="AP25" s="19"/>
      <c r="AQ25" s="21"/>
      <c r="AR25" s="104">
        <f>$AQ$32</f>
        <v>0.8</v>
      </c>
      <c r="AS25" s="64"/>
      <c r="AT25" s="44"/>
      <c r="AU25" s="44"/>
      <c r="AV25" s="21"/>
      <c r="AW25" s="64">
        <v>0</v>
      </c>
      <c r="AX25" s="64"/>
      <c r="AY25" s="44"/>
      <c r="AZ25" s="44"/>
      <c r="BA25" s="21"/>
      <c r="BB25" s="64"/>
      <c r="BC25" s="20"/>
      <c r="BD25" s="44"/>
      <c r="BE25" s="44"/>
      <c r="BF25" s="21"/>
      <c r="BG25" s="64"/>
      <c r="BH25" s="20"/>
      <c r="BI25" s="19"/>
      <c r="BJ25" s="21"/>
      <c r="BK25" s="150">
        <f t="shared" si="13"/>
        <v>4.2</v>
      </c>
      <c r="BL25" s="148">
        <f t="shared" si="2"/>
        <v>0.10294117647058824</v>
      </c>
      <c r="BM25" s="7">
        <f>SUM(G25:BJ25)</f>
        <v>4.2</v>
      </c>
      <c r="BN25" s="89">
        <f>BM25/$BM$4</f>
        <v>4.2000000000000016E-2</v>
      </c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</row>
    <row r="26" spans="1:82" s="27" customFormat="1" ht="14.25" customHeight="1">
      <c r="A26" s="128" t="s">
        <v>188</v>
      </c>
      <c r="B26" s="126"/>
      <c r="C26" s="24"/>
      <c r="D26" s="24"/>
      <c r="E26" s="24"/>
      <c r="F26" s="24"/>
      <c r="G26" s="102">
        <v>0.8</v>
      </c>
      <c r="H26" s="23"/>
      <c r="I26" s="102">
        <v>0.8</v>
      </c>
      <c r="J26" s="23"/>
      <c r="K26" s="102">
        <v>0.8</v>
      </c>
      <c r="L26" s="23"/>
      <c r="M26" s="102">
        <v>0.8</v>
      </c>
      <c r="N26" s="23"/>
      <c r="O26" s="102">
        <v>0.8</v>
      </c>
      <c r="P26" s="40"/>
      <c r="Q26" s="152"/>
      <c r="R26" s="40"/>
      <c r="S26" s="152"/>
      <c r="T26" s="40"/>
      <c r="U26" s="18"/>
      <c r="V26" s="23"/>
      <c r="W26" s="23"/>
      <c r="X26" s="23"/>
      <c r="Y26" s="46"/>
      <c r="Z26" s="69"/>
      <c r="AA26" s="104">
        <f>$AQ$32</f>
        <v>0.8</v>
      </c>
      <c r="AB26" s="41">
        <v>2</v>
      </c>
      <c r="AC26" s="104">
        <f t="shared" si="12"/>
        <v>0.8</v>
      </c>
      <c r="AD26" s="41">
        <v>2</v>
      </c>
      <c r="AE26" s="152"/>
      <c r="AF26" s="41">
        <v>2</v>
      </c>
      <c r="AG26" s="104">
        <f t="shared" ref="AG26" si="16">$AQ$32</f>
        <v>0.8</v>
      </c>
      <c r="AH26" s="41"/>
      <c r="AI26" s="152"/>
      <c r="AJ26" s="41"/>
      <c r="AK26" s="152"/>
      <c r="AL26" s="41"/>
      <c r="AM26" s="104">
        <f>$AQ$32</f>
        <v>0.8</v>
      </c>
      <c r="AN26" s="104">
        <f t="shared" si="15"/>
        <v>0.8</v>
      </c>
      <c r="AO26" s="44"/>
      <c r="AP26" s="19"/>
      <c r="AQ26" s="21"/>
      <c r="AR26" s="104">
        <f>$AQ$32</f>
        <v>0.8</v>
      </c>
      <c r="AS26" s="64"/>
      <c r="AT26" s="44"/>
      <c r="AU26" s="44"/>
      <c r="AV26" s="21"/>
      <c r="AW26" s="104">
        <f>$AQ$32</f>
        <v>0.8</v>
      </c>
      <c r="AX26" s="64"/>
      <c r="AY26" s="44"/>
      <c r="AZ26" s="44"/>
      <c r="BA26" s="21"/>
      <c r="BB26" s="64"/>
      <c r="BC26" s="20"/>
      <c r="BD26" s="44"/>
      <c r="BE26" s="44"/>
      <c r="BF26" s="21"/>
      <c r="BG26" s="64"/>
      <c r="BH26" s="20"/>
      <c r="BI26" s="19"/>
      <c r="BJ26" s="21"/>
      <c r="BK26" s="150">
        <f t="shared" si="13"/>
        <v>14.000000000000004</v>
      </c>
      <c r="BL26" s="148">
        <f t="shared" si="2"/>
        <v>0.3431372549019609</v>
      </c>
      <c r="BM26" s="7">
        <f>SUM(G26:BJ26)</f>
        <v>15.600000000000003</v>
      </c>
      <c r="BN26" s="89">
        <f>BM26/$BM$4</f>
        <v>0.15600000000000008</v>
      </c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</row>
    <row r="27" spans="1:82" s="27" customFormat="1" ht="14.25" customHeight="1">
      <c r="A27" s="52" t="s">
        <v>189</v>
      </c>
      <c r="B27" s="24"/>
      <c r="C27" s="24"/>
      <c r="D27" s="24"/>
      <c r="E27" s="24"/>
      <c r="F27" s="24"/>
      <c r="G27" s="18">
        <v>0</v>
      </c>
      <c r="H27" s="23"/>
      <c r="I27" s="152">
        <v>0</v>
      </c>
      <c r="J27" s="23"/>
      <c r="K27" s="152">
        <v>0</v>
      </c>
      <c r="L27" s="23"/>
      <c r="M27" s="152"/>
      <c r="N27" s="23"/>
      <c r="O27" s="152"/>
      <c r="P27" s="40"/>
      <c r="Q27" s="152"/>
      <c r="R27" s="40"/>
      <c r="S27" s="152"/>
      <c r="T27" s="40"/>
      <c r="U27" s="18"/>
      <c r="V27" s="23"/>
      <c r="W27" s="23"/>
      <c r="X27" s="23"/>
      <c r="Y27" s="46"/>
      <c r="Z27" s="69"/>
      <c r="AA27" s="152">
        <v>0</v>
      </c>
      <c r="AB27" s="41"/>
      <c r="AC27" s="152">
        <v>0</v>
      </c>
      <c r="AD27" s="41"/>
      <c r="AE27" s="152"/>
      <c r="AF27" s="41"/>
      <c r="AG27" s="152">
        <v>0</v>
      </c>
      <c r="AH27" s="41"/>
      <c r="AI27" s="152"/>
      <c r="AJ27" s="41"/>
      <c r="AK27" s="152"/>
      <c r="AL27" s="41"/>
      <c r="AM27" s="137">
        <v>0</v>
      </c>
      <c r="AN27" s="60">
        <v>0</v>
      </c>
      <c r="AO27" s="44"/>
      <c r="AP27" s="68"/>
      <c r="AQ27" s="21"/>
      <c r="AR27" s="64">
        <v>0</v>
      </c>
      <c r="AS27" s="64"/>
      <c r="AT27" s="44"/>
      <c r="AU27" s="44"/>
      <c r="AV27" s="21"/>
      <c r="AW27" s="64">
        <v>0</v>
      </c>
      <c r="AX27" s="64"/>
      <c r="AY27" s="44"/>
      <c r="AZ27" s="44"/>
      <c r="BA27" s="21"/>
      <c r="BB27" s="64"/>
      <c r="BC27" s="20"/>
      <c r="BD27" s="44"/>
      <c r="BE27" s="44"/>
      <c r="BF27" s="21"/>
      <c r="BG27" s="64"/>
      <c r="BH27" s="20"/>
      <c r="BI27" s="19"/>
      <c r="BJ27" s="21"/>
      <c r="BK27" s="150">
        <f t="shared" si="13"/>
        <v>0</v>
      </c>
      <c r="BL27" s="148">
        <f t="shared" si="2"/>
        <v>0</v>
      </c>
      <c r="BM27" s="7">
        <f>SUM(G27:BJ27)</f>
        <v>0</v>
      </c>
      <c r="BN27" s="89">
        <f>BM27/$BM$4</f>
        <v>0</v>
      </c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</row>
    <row r="28" spans="1:82" s="27" customFormat="1" ht="14.25" hidden="1" customHeight="1">
      <c r="A28" s="52" t="s">
        <v>78</v>
      </c>
      <c r="B28" s="24"/>
      <c r="C28" s="24"/>
      <c r="D28" s="24"/>
      <c r="E28" s="24"/>
      <c r="F28" s="24"/>
      <c r="G28" s="18">
        <v>0</v>
      </c>
      <c r="H28" s="23"/>
      <c r="I28" s="18"/>
      <c r="J28" s="23"/>
      <c r="K28" s="18"/>
      <c r="L28" s="23"/>
      <c r="M28" s="18"/>
      <c r="N28" s="23"/>
      <c r="O28" s="152"/>
      <c r="P28" s="40"/>
      <c r="Q28" s="152"/>
      <c r="R28" s="40"/>
      <c r="S28" s="152"/>
      <c r="T28" s="40"/>
      <c r="U28" s="18"/>
      <c r="V28" s="23"/>
      <c r="W28" s="23"/>
      <c r="X28" s="23"/>
      <c r="Y28" s="20"/>
      <c r="Z28" s="22"/>
      <c r="AA28" s="152">
        <v>1</v>
      </c>
      <c r="AB28" s="41">
        <v>1</v>
      </c>
      <c r="AC28" s="152">
        <v>0</v>
      </c>
      <c r="AD28" s="41"/>
      <c r="AE28" s="152">
        <v>0</v>
      </c>
      <c r="AF28" s="41"/>
      <c r="AG28" s="152"/>
      <c r="AH28" s="41"/>
      <c r="AI28" s="152"/>
      <c r="AJ28" s="41"/>
      <c r="AK28" s="152"/>
      <c r="AL28" s="41"/>
      <c r="AM28" s="60"/>
      <c r="AN28" s="20"/>
      <c r="AO28" s="19"/>
      <c r="AP28" s="21"/>
      <c r="AQ28" s="20"/>
      <c r="AR28" s="20"/>
      <c r="AS28" s="19"/>
      <c r="AT28" s="21"/>
      <c r="AU28" s="20"/>
      <c r="AV28" s="20"/>
      <c r="AW28" s="19"/>
      <c r="AX28" s="21"/>
      <c r="AY28" s="20"/>
      <c r="AZ28" s="20"/>
      <c r="BA28" s="19"/>
      <c r="BB28" s="21"/>
      <c r="BC28" s="20"/>
      <c r="BD28" s="20"/>
      <c r="BE28" s="19"/>
      <c r="BF28" s="21"/>
      <c r="BG28" s="7">
        <f>SUM(G28:BF28)</f>
        <v>2</v>
      </c>
      <c r="BH28" s="17">
        <f>BG28/$BM$4</f>
        <v>2.0000000000000007E-2</v>
      </c>
      <c r="BI28" s="48"/>
      <c r="BJ28" s="47"/>
      <c r="BK28" s="47"/>
      <c r="BL28" s="47"/>
      <c r="BM28" s="4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 spans="1:82" s="12" customFormat="1" ht="14.25" customHeight="1">
      <c r="A29" s="2"/>
      <c r="B29" s="9"/>
      <c r="C29" s="9"/>
      <c r="D29" s="9"/>
      <c r="E29" s="9"/>
      <c r="F29" s="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59"/>
      <c r="AN29" s="37"/>
      <c r="AO29" s="37"/>
      <c r="AP29" s="37"/>
      <c r="AQ29" s="37"/>
      <c r="AR29" s="37"/>
      <c r="AS29" s="37"/>
      <c r="AT29" s="37"/>
      <c r="AU29" s="3"/>
      <c r="AV29" s="3"/>
      <c r="AW29" s="3"/>
      <c r="AX29" s="3"/>
      <c r="AY29" s="6"/>
      <c r="AZ29" s="6"/>
      <c r="BA29" s="37"/>
      <c r="BB29" s="37"/>
      <c r="BC29" s="6"/>
      <c r="BD29" s="6"/>
      <c r="BE29" s="37"/>
      <c r="BF29" s="37"/>
      <c r="BG29" s="6"/>
      <c r="BH29" s="6"/>
      <c r="BI29" s="6"/>
      <c r="BJ29" s="6"/>
      <c r="BK29" s="6"/>
      <c r="BL29" s="6"/>
      <c r="BM29" s="6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 spans="1:82" ht="14.25" customHeight="1">
      <c r="G30" s="81" t="s">
        <v>79</v>
      </c>
      <c r="H30" s="82"/>
      <c r="I30" s="82"/>
      <c r="J30" s="82"/>
      <c r="K30" s="82"/>
      <c r="L30" s="82"/>
      <c r="M30" s="82"/>
      <c r="N30" s="82"/>
      <c r="O30" s="82"/>
      <c r="P30" s="82"/>
      <c r="Q30" s="83"/>
      <c r="R30" s="13"/>
      <c r="S30" s="13"/>
      <c r="T30" s="13"/>
      <c r="U30" s="13"/>
      <c r="V30" s="237" t="s">
        <v>80</v>
      </c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7" t="s">
        <v>81</v>
      </c>
      <c r="AN30" s="238"/>
      <c r="AO30" s="238"/>
      <c r="AP30" s="238"/>
      <c r="AQ30" s="238"/>
      <c r="AR30" s="238"/>
      <c r="AS30" s="238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9"/>
      <c r="BE30" s="237" t="s">
        <v>82</v>
      </c>
      <c r="BF30" s="238"/>
      <c r="BG30" s="238"/>
      <c r="BH30" s="238"/>
      <c r="BI30" s="238"/>
      <c r="BJ30" s="238"/>
      <c r="BK30" s="238"/>
      <c r="BL30" s="238"/>
      <c r="BM30" s="238"/>
      <c r="BN30" s="238"/>
      <c r="BO30" s="238"/>
      <c r="BP30" s="238"/>
      <c r="BQ30" s="238"/>
      <c r="BR30" s="239"/>
    </row>
    <row r="31" spans="1:82" ht="14.25" customHeight="1">
      <c r="G31" s="210" t="s">
        <v>83</v>
      </c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37" t="s">
        <v>84</v>
      </c>
      <c r="AV31" s="75" t="s">
        <v>85</v>
      </c>
      <c r="AX31" s="3"/>
      <c r="BA31" s="37" t="s">
        <v>86</v>
      </c>
      <c r="BH31" s="37" t="s">
        <v>87</v>
      </c>
    </row>
    <row r="32" spans="1:82" ht="15" customHeight="1"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53">
        <v>0.8</v>
      </c>
      <c r="AV32" s="75">
        <f>30/(5+5*5)</f>
        <v>1</v>
      </c>
      <c r="AX32" s="3"/>
      <c r="BA32" s="227">
        <v>1</v>
      </c>
      <c r="BB32" s="227"/>
      <c r="BC32" s="227"/>
      <c r="BH32" s="75">
        <f>30/((5+1)*5)</f>
        <v>1</v>
      </c>
    </row>
    <row r="33" spans="1:69" ht="15" customHeight="1">
      <c r="A33" s="78" t="s">
        <v>88</v>
      </c>
      <c r="G33" s="170">
        <v>1</v>
      </c>
      <c r="H33" s="171"/>
      <c r="I33" s="170">
        <v>2</v>
      </c>
      <c r="J33" s="171"/>
      <c r="K33" s="170">
        <v>3</v>
      </c>
      <c r="L33" s="171"/>
      <c r="M33" s="170">
        <v>4</v>
      </c>
      <c r="N33" s="171"/>
      <c r="O33" s="170">
        <v>5</v>
      </c>
      <c r="P33" s="171"/>
      <c r="Q33" s="170">
        <v>6</v>
      </c>
      <c r="R33" s="171"/>
      <c r="S33" s="170">
        <v>7</v>
      </c>
      <c r="T33" s="171"/>
      <c r="U33" s="170">
        <v>8</v>
      </c>
      <c r="V33" s="171"/>
      <c r="W33" s="170">
        <v>9</v>
      </c>
      <c r="X33" s="171"/>
      <c r="Y33" s="170">
        <v>10</v>
      </c>
      <c r="Z33" s="171"/>
      <c r="AA33" s="170">
        <v>11</v>
      </c>
      <c r="AB33" s="171"/>
      <c r="AC33" s="170">
        <v>12</v>
      </c>
      <c r="AD33" s="171"/>
      <c r="AE33" s="170">
        <v>13</v>
      </c>
      <c r="AF33" s="171"/>
      <c r="AG33" s="170">
        <v>14</v>
      </c>
      <c r="AH33" s="171"/>
      <c r="AI33" s="170">
        <v>15</v>
      </c>
      <c r="AJ33" s="171"/>
      <c r="AK33" s="170">
        <v>16</v>
      </c>
      <c r="AL33" s="171"/>
      <c r="AM33" s="170">
        <v>17</v>
      </c>
      <c r="AN33" s="171"/>
      <c r="AO33" s="170">
        <v>18</v>
      </c>
      <c r="AP33" s="171"/>
      <c r="AQ33" s="228" t="s">
        <v>89</v>
      </c>
      <c r="AR33" s="229"/>
      <c r="AS33" s="229"/>
      <c r="AT33" s="229"/>
      <c r="AU33" s="230"/>
      <c r="AV33" s="233" t="s">
        <v>90</v>
      </c>
      <c r="AW33" s="233"/>
      <c r="AX33" s="233"/>
      <c r="AY33" s="233"/>
      <c r="AZ33" s="234"/>
      <c r="BA33" s="221" t="s">
        <v>91</v>
      </c>
      <c r="BB33" s="222"/>
      <c r="BC33" s="222"/>
      <c r="BD33" s="222"/>
      <c r="BE33" s="222"/>
      <c r="BF33" s="222"/>
      <c r="BG33" s="223"/>
      <c r="BH33" s="222" t="s">
        <v>92</v>
      </c>
      <c r="BI33" s="222"/>
      <c r="BJ33" s="222"/>
      <c r="BK33" s="222"/>
      <c r="BL33" s="223"/>
      <c r="BM33" s="202" t="s">
        <v>93</v>
      </c>
      <c r="BN33" s="203"/>
      <c r="BO33" s="203"/>
      <c r="BP33" s="204"/>
    </row>
    <row r="34" spans="1:69" ht="15.75" customHeight="1">
      <c r="A34" s="78" t="s">
        <v>94</v>
      </c>
      <c r="G34" s="170">
        <v>24</v>
      </c>
      <c r="H34" s="171"/>
      <c r="I34" s="170">
        <v>25</v>
      </c>
      <c r="J34" s="171"/>
      <c r="K34" s="170">
        <v>26</v>
      </c>
      <c r="L34" s="171"/>
      <c r="M34" s="170">
        <v>27</v>
      </c>
      <c r="N34" s="171"/>
      <c r="O34" s="170">
        <v>28</v>
      </c>
      <c r="P34" s="171"/>
      <c r="Q34" s="170">
        <v>29</v>
      </c>
      <c r="R34" s="171"/>
      <c r="S34" s="170">
        <v>30</v>
      </c>
      <c r="T34" s="171"/>
      <c r="U34" s="170">
        <v>31</v>
      </c>
      <c r="V34" s="171"/>
      <c r="W34" s="170">
        <v>32</v>
      </c>
      <c r="X34" s="171"/>
      <c r="Y34" s="170">
        <v>33</v>
      </c>
      <c r="Z34" s="171"/>
      <c r="AA34" s="170">
        <v>34</v>
      </c>
      <c r="AB34" s="171"/>
      <c r="AC34" s="170">
        <v>35</v>
      </c>
      <c r="AD34" s="171"/>
      <c r="AE34" s="170">
        <v>36</v>
      </c>
      <c r="AF34" s="171"/>
      <c r="AG34" s="170">
        <v>37</v>
      </c>
      <c r="AH34" s="171"/>
      <c r="AI34" s="170">
        <v>38</v>
      </c>
      <c r="AJ34" s="171"/>
      <c r="AK34" s="170">
        <v>39</v>
      </c>
      <c r="AL34" s="171"/>
      <c r="AM34" s="170">
        <v>40</v>
      </c>
      <c r="AN34" s="171"/>
      <c r="AO34" s="170">
        <v>41</v>
      </c>
      <c r="AP34" s="171"/>
      <c r="AQ34" s="231"/>
      <c r="AR34" s="231"/>
      <c r="AS34" s="231"/>
      <c r="AT34" s="231"/>
      <c r="AU34" s="232"/>
      <c r="AV34" s="235"/>
      <c r="AW34" s="235"/>
      <c r="AX34" s="235"/>
      <c r="AY34" s="235"/>
      <c r="AZ34" s="236"/>
      <c r="BA34" s="224"/>
      <c r="BB34" s="225"/>
      <c r="BC34" s="225"/>
      <c r="BD34" s="225"/>
      <c r="BE34" s="225"/>
      <c r="BF34" s="225"/>
      <c r="BG34" s="226"/>
      <c r="BH34" s="225"/>
      <c r="BI34" s="225"/>
      <c r="BJ34" s="225"/>
      <c r="BK34" s="225"/>
      <c r="BL34" s="226"/>
      <c r="BM34" s="205"/>
      <c r="BN34" s="206"/>
      <c r="BO34" s="206"/>
      <c r="BP34" s="207"/>
    </row>
    <row r="35" spans="1:69">
      <c r="A35" s="133" t="s">
        <v>166</v>
      </c>
      <c r="G35" s="113" t="s">
        <v>95</v>
      </c>
      <c r="I35" s="70" t="s">
        <v>96</v>
      </c>
      <c r="J35" s="71" t="s">
        <v>97</v>
      </c>
      <c r="K35" s="113" t="s">
        <v>98</v>
      </c>
      <c r="M35" s="70" t="s">
        <v>99</v>
      </c>
      <c r="N35" s="71" t="s">
        <v>100</v>
      </c>
      <c r="O35" s="113" t="s">
        <v>101</v>
      </c>
      <c r="Q35" s="70" t="s">
        <v>102</v>
      </c>
      <c r="R35" s="71" t="s">
        <v>103</v>
      </c>
      <c r="S35" s="113" t="s">
        <v>104</v>
      </c>
      <c r="U35" s="70" t="s">
        <v>105</v>
      </c>
      <c r="V35" s="71" t="s">
        <v>106</v>
      </c>
      <c r="W35" s="113" t="s">
        <v>107</v>
      </c>
      <c r="Y35" s="70" t="s">
        <v>108</v>
      </c>
      <c r="Z35" s="71" t="s">
        <v>109</v>
      </c>
      <c r="AA35" s="113" t="s">
        <v>110</v>
      </c>
      <c r="AC35" s="70" t="s">
        <v>111</v>
      </c>
      <c r="AD35" s="71" t="s">
        <v>112</v>
      </c>
      <c r="AE35" s="113" t="s">
        <v>113</v>
      </c>
      <c r="AG35" s="70" t="s">
        <v>114</v>
      </c>
      <c r="AH35" s="71" t="s">
        <v>115</v>
      </c>
      <c r="AI35" s="113" t="s">
        <v>116</v>
      </c>
      <c r="AK35" s="70" t="s">
        <v>117</v>
      </c>
      <c r="AL35" s="71" t="s">
        <v>118</v>
      </c>
      <c r="AM35" s="113" t="s">
        <v>119</v>
      </c>
      <c r="AO35" s="219" t="s">
        <v>120</v>
      </c>
      <c r="AP35" s="220"/>
      <c r="AQ35" s="200" t="s">
        <v>121</v>
      </c>
      <c r="AR35" s="201"/>
      <c r="AS35" s="201"/>
      <c r="AT35" s="201"/>
      <c r="AU35" s="80">
        <f>25*AQ32</f>
        <v>20</v>
      </c>
      <c r="AV35" s="200" t="s">
        <v>122</v>
      </c>
      <c r="AW35" s="201"/>
      <c r="AX35" s="201"/>
      <c r="AY35" s="201"/>
      <c r="AZ35" s="80">
        <f>2.5*2+5*5</f>
        <v>30</v>
      </c>
      <c r="BA35" s="200" t="s">
        <v>123</v>
      </c>
      <c r="BB35" s="201"/>
      <c r="BC35" s="201"/>
      <c r="BD35" s="201"/>
      <c r="BE35" s="201"/>
      <c r="BF35" s="201"/>
      <c r="BG35" s="80">
        <f>(2*6+8)*BA32</f>
        <v>20</v>
      </c>
      <c r="BH35" s="200" t="s">
        <v>124</v>
      </c>
      <c r="BI35" s="201"/>
      <c r="BJ35" s="201"/>
      <c r="BK35" s="201"/>
      <c r="BL35" s="80">
        <f>(5+1)*5</f>
        <v>30</v>
      </c>
      <c r="BM35" s="93">
        <f>SUM(AU35,AZ35,BG35,BL35)</f>
        <v>100</v>
      </c>
      <c r="BN35" s="208" t="s">
        <v>125</v>
      </c>
      <c r="BO35" s="209"/>
      <c r="BP35" s="157" t="s">
        <v>126</v>
      </c>
    </row>
    <row r="36" spans="1:69">
      <c r="A36" s="129" t="s">
        <v>168</v>
      </c>
      <c r="G36" s="73">
        <f>AM6</f>
        <v>0.8</v>
      </c>
      <c r="H36" s="73"/>
      <c r="I36" s="152">
        <f>G6</f>
        <v>0.8</v>
      </c>
      <c r="J36" s="73">
        <f>AA6</f>
        <v>0.8</v>
      </c>
      <c r="K36" s="73">
        <f>AN6</f>
        <v>0</v>
      </c>
      <c r="L36" s="73"/>
      <c r="M36" s="73">
        <f>I6</f>
        <v>0.8</v>
      </c>
      <c r="N36" s="73">
        <f>AC6</f>
        <v>0</v>
      </c>
      <c r="O36" s="73">
        <f>AR6</f>
        <v>0.8</v>
      </c>
      <c r="P36" s="73"/>
      <c r="Q36" s="73">
        <f>K6</f>
        <v>0</v>
      </c>
      <c r="R36" s="73">
        <f>AE6</f>
        <v>0</v>
      </c>
      <c r="S36" s="73">
        <f>AS6</f>
        <v>0</v>
      </c>
      <c r="T36" s="73"/>
      <c r="U36" s="73">
        <f>M6</f>
        <v>0</v>
      </c>
      <c r="V36" s="73">
        <f>AG6</f>
        <v>0</v>
      </c>
      <c r="W36" s="73">
        <f>AW6</f>
        <v>0.8</v>
      </c>
      <c r="X36" s="73"/>
      <c r="Y36" s="73">
        <f>O6</f>
        <v>0</v>
      </c>
      <c r="Z36" s="72">
        <f>W6</f>
        <v>0</v>
      </c>
      <c r="AA36" s="72">
        <f>AX6</f>
        <v>0</v>
      </c>
      <c r="AB36" s="72"/>
      <c r="AC36" s="73">
        <f>Q6</f>
        <v>0</v>
      </c>
      <c r="AD36" s="72">
        <f>AI6</f>
        <v>0</v>
      </c>
      <c r="AE36" s="72">
        <f>BB6</f>
        <v>0</v>
      </c>
      <c r="AF36" s="72"/>
      <c r="AG36" s="73">
        <f>S6</f>
        <v>0</v>
      </c>
      <c r="AH36" s="72">
        <f>AK6</f>
        <v>0</v>
      </c>
      <c r="AI36" s="72">
        <f>BC6</f>
        <v>0</v>
      </c>
      <c r="AJ36" s="72"/>
      <c r="AK36" s="73">
        <f>U6</f>
        <v>0</v>
      </c>
      <c r="AL36" s="72">
        <f>Y6</f>
        <v>0</v>
      </c>
      <c r="AM36" s="73">
        <f>BG6</f>
        <v>0</v>
      </c>
      <c r="AN36" s="72"/>
      <c r="AO36" s="72"/>
      <c r="AP36" s="72"/>
      <c r="AQ36" s="211">
        <f>SUM(G36:AP36)</f>
        <v>4.8</v>
      </c>
      <c r="AR36" s="212"/>
      <c r="AS36" s="212"/>
      <c r="AT36" s="212"/>
      <c r="AU36" s="213"/>
      <c r="AV36" s="153">
        <f>SUM(Z6,AO6,AT6,AY6,BD6,BH6)*$AV$32</f>
        <v>0</v>
      </c>
      <c r="AX36" s="3"/>
      <c r="AZ36" s="76"/>
      <c r="BA36" s="84">
        <f>SUM(H6,J6,L6,N6,P6,R6,T6,V6,AB6,AD6,AF6,AH6,AJ6,AL6)*$BA$32</f>
        <v>0</v>
      </c>
      <c r="BB36" s="6"/>
      <c r="BC36" s="37"/>
      <c r="BD36" s="37"/>
      <c r="BE36" s="6"/>
      <c r="BF36" s="6"/>
      <c r="BG36" s="2"/>
      <c r="BH36" s="75">
        <f>SUM(AP6:AQ6,AU6:AV6,AZ6:BA6,BE6:BF6,BI6:BJ6)*$BH$32</f>
        <v>0</v>
      </c>
      <c r="BI36" s="37"/>
      <c r="BJ36" s="6"/>
      <c r="BL36" s="77"/>
      <c r="BM36" s="94">
        <f>SUM(AQ36,AV36,BA36,BH36)</f>
        <v>4.8</v>
      </c>
      <c r="BN36" s="90"/>
      <c r="BO36" s="77"/>
      <c r="BP36" s="92">
        <f>BM36+BN36+BO36</f>
        <v>4.8</v>
      </c>
      <c r="BQ36" s="97"/>
    </row>
    <row r="37" spans="1:69">
      <c r="A37" s="128" t="s">
        <v>169</v>
      </c>
      <c r="G37" s="73">
        <f t="shared" ref="G37:G55" si="17">AM7</f>
        <v>0</v>
      </c>
      <c r="H37" s="73"/>
      <c r="I37" s="152">
        <f t="shared" ref="I37:I55" si="18">G7</f>
        <v>0</v>
      </c>
      <c r="J37" s="73">
        <f t="shared" ref="J37:J55" si="19">AA7</f>
        <v>0.8</v>
      </c>
      <c r="K37" s="73">
        <f t="shared" ref="K37:K55" si="20">AN7</f>
        <v>0.8</v>
      </c>
      <c r="L37" s="73"/>
      <c r="M37" s="73">
        <f t="shared" ref="M37:M55" si="21">I7</f>
        <v>0.8</v>
      </c>
      <c r="N37" s="73">
        <f t="shared" ref="N37:N55" si="22">AC7</f>
        <v>0.8</v>
      </c>
      <c r="O37" s="73">
        <f t="shared" ref="O37:O55" si="23">AR7</f>
        <v>0.8</v>
      </c>
      <c r="P37" s="73"/>
      <c r="Q37" s="73">
        <f t="shared" ref="Q37:Q55" si="24">K7</f>
        <v>0.8</v>
      </c>
      <c r="R37" s="73">
        <f t="shared" ref="R37:R55" si="25">AE7</f>
        <v>0</v>
      </c>
      <c r="S37" s="73">
        <f t="shared" ref="S37:S55" si="26">AS7</f>
        <v>0.8</v>
      </c>
      <c r="T37" s="73"/>
      <c r="U37" s="73">
        <f t="shared" ref="U37:U55" si="27">M7</f>
        <v>0</v>
      </c>
      <c r="V37" s="73">
        <f t="shared" ref="V37:V55" si="28">AG7</f>
        <v>0.8</v>
      </c>
      <c r="W37" s="73">
        <f t="shared" ref="W37:W55" si="29">AW7</f>
        <v>0.8</v>
      </c>
      <c r="X37" s="73"/>
      <c r="Y37" s="73">
        <f t="shared" ref="Y37:Y55" si="30">O7</f>
        <v>0</v>
      </c>
      <c r="Z37" s="72">
        <f t="shared" ref="Z37:Z55" si="31">W7</f>
        <v>0</v>
      </c>
      <c r="AA37" s="72">
        <f t="shared" ref="AA37:AA55" si="32">AX7</f>
        <v>0</v>
      </c>
      <c r="AB37" s="72"/>
      <c r="AC37" s="73">
        <f t="shared" ref="AC37:AC55" si="33">Q7</f>
        <v>0</v>
      </c>
      <c r="AD37" s="72">
        <f t="shared" ref="AD37:AD55" si="34">AI7</f>
        <v>0</v>
      </c>
      <c r="AE37" s="72">
        <f t="shared" ref="AE37:AE55" si="35">BB7</f>
        <v>0</v>
      </c>
      <c r="AF37" s="72"/>
      <c r="AG37" s="73">
        <f t="shared" ref="AG37:AG55" si="36">S7</f>
        <v>0</v>
      </c>
      <c r="AH37" s="72">
        <f t="shared" ref="AH37:AH55" si="37">AK7</f>
        <v>0</v>
      </c>
      <c r="AI37" s="72">
        <f t="shared" ref="AI37:AI55" si="38">BC7</f>
        <v>0</v>
      </c>
      <c r="AJ37" s="72"/>
      <c r="AK37" s="73">
        <f t="shared" ref="AK37:AK55" si="39">U7</f>
        <v>0</v>
      </c>
      <c r="AL37" s="72">
        <f t="shared" ref="AL37:AL55" si="40">Y7</f>
        <v>0</v>
      </c>
      <c r="AM37" s="73">
        <f t="shared" ref="AM37:AM55" si="41">BG7</f>
        <v>0</v>
      </c>
      <c r="AN37" s="117"/>
      <c r="AO37" s="117"/>
      <c r="AP37" s="117"/>
      <c r="AQ37" s="211">
        <f t="shared" ref="AQ37:AQ55" si="42">SUM(G37:AP37)</f>
        <v>7.1999999999999993</v>
      </c>
      <c r="AR37" s="212"/>
      <c r="AS37" s="212"/>
      <c r="AT37" s="212"/>
      <c r="AU37" s="213"/>
      <c r="AV37" s="153">
        <f t="shared" ref="AV37:AV57" si="43">SUM(Z7,AO7,AT7,AY7,BD7,BH7)*$AV$32</f>
        <v>0</v>
      </c>
      <c r="AX37" s="3"/>
      <c r="AZ37" s="76"/>
      <c r="BA37" s="84">
        <f t="shared" ref="BA37:BA57" si="44">SUM(H7,J7,L7,N7,P7,R7,T7,V7,AB7,AD7,AF7,AH7,AJ7,AL7)*$BA$32</f>
        <v>2</v>
      </c>
      <c r="BB37" s="6"/>
      <c r="BC37" s="37"/>
      <c r="BD37" s="37"/>
      <c r="BE37" s="6"/>
      <c r="BF37" s="6"/>
      <c r="BG37" s="2"/>
      <c r="BH37" s="75">
        <f>SUM(AP7:AQ7,AU7:AV7,AZ7:BA7,BE7:BF7,BI7:BJ7)*$BH$32</f>
        <v>0</v>
      </c>
      <c r="BI37" s="37"/>
      <c r="BJ37" s="6"/>
      <c r="BL37" s="77"/>
      <c r="BM37" s="94">
        <f t="shared" ref="BM37:BM57" si="45">SUM(AQ37,AV37,BA37,BH37)</f>
        <v>9.1999999999999993</v>
      </c>
      <c r="BN37" s="90"/>
      <c r="BO37" s="77"/>
      <c r="BP37" s="92">
        <f t="shared" ref="BP37:BP57" si="46">BM37+BN37+BO37</f>
        <v>9.1999999999999993</v>
      </c>
    </row>
    <row r="38" spans="1:69">
      <c r="A38" s="128" t="s">
        <v>170</v>
      </c>
      <c r="G38" s="73">
        <f t="shared" si="17"/>
        <v>0.8</v>
      </c>
      <c r="H38" s="73"/>
      <c r="I38" s="152">
        <f t="shared" si="18"/>
        <v>0.8</v>
      </c>
      <c r="J38" s="73">
        <f t="shared" si="19"/>
        <v>0.8</v>
      </c>
      <c r="K38" s="73">
        <f t="shared" si="20"/>
        <v>0.8</v>
      </c>
      <c r="L38" s="73"/>
      <c r="M38" s="73">
        <f t="shared" si="21"/>
        <v>0.8</v>
      </c>
      <c r="N38" s="73">
        <f t="shared" si="22"/>
        <v>0.8</v>
      </c>
      <c r="O38" s="73">
        <f t="shared" si="23"/>
        <v>0.8</v>
      </c>
      <c r="P38" s="73"/>
      <c r="Q38" s="73">
        <f t="shared" si="24"/>
        <v>0.8</v>
      </c>
      <c r="R38" s="73">
        <f t="shared" si="25"/>
        <v>0</v>
      </c>
      <c r="S38" s="73">
        <f t="shared" si="26"/>
        <v>0</v>
      </c>
      <c r="T38" s="73"/>
      <c r="U38" s="73">
        <f t="shared" si="27"/>
        <v>0.8</v>
      </c>
      <c r="V38" s="73">
        <f t="shared" si="28"/>
        <v>0</v>
      </c>
      <c r="W38" s="73">
        <f t="shared" si="29"/>
        <v>0.8</v>
      </c>
      <c r="X38" s="73"/>
      <c r="Y38" s="73">
        <f t="shared" si="30"/>
        <v>0.8</v>
      </c>
      <c r="Z38" s="72">
        <f t="shared" si="31"/>
        <v>0</v>
      </c>
      <c r="AA38" s="72">
        <f t="shared" si="32"/>
        <v>0</v>
      </c>
      <c r="AB38" s="72"/>
      <c r="AC38" s="73">
        <f t="shared" si="33"/>
        <v>0</v>
      </c>
      <c r="AD38" s="72">
        <f t="shared" si="34"/>
        <v>0</v>
      </c>
      <c r="AE38" s="72">
        <f t="shared" si="35"/>
        <v>0</v>
      </c>
      <c r="AF38" s="72"/>
      <c r="AG38" s="73">
        <f t="shared" si="36"/>
        <v>0</v>
      </c>
      <c r="AH38" s="72">
        <f t="shared" si="37"/>
        <v>0</v>
      </c>
      <c r="AI38" s="72">
        <f t="shared" si="38"/>
        <v>0</v>
      </c>
      <c r="AJ38" s="72"/>
      <c r="AK38" s="73">
        <f t="shared" si="39"/>
        <v>0</v>
      </c>
      <c r="AL38" s="72">
        <f t="shared" si="40"/>
        <v>0</v>
      </c>
      <c r="AM38" s="73">
        <f t="shared" si="41"/>
        <v>0</v>
      </c>
      <c r="AN38" s="115"/>
      <c r="AO38" s="115"/>
      <c r="AP38" s="52"/>
      <c r="AQ38" s="211">
        <f t="shared" si="42"/>
        <v>8.7999999999999989</v>
      </c>
      <c r="AR38" s="212"/>
      <c r="AS38" s="212"/>
      <c r="AT38" s="212"/>
      <c r="AU38" s="213"/>
      <c r="AV38" s="153">
        <f t="shared" si="43"/>
        <v>0</v>
      </c>
      <c r="AX38" s="3"/>
      <c r="AZ38" s="76"/>
      <c r="BA38" s="84">
        <f t="shared" si="44"/>
        <v>2</v>
      </c>
      <c r="BB38" s="6"/>
      <c r="BC38" s="37"/>
      <c r="BD38" s="37"/>
      <c r="BE38" s="6"/>
      <c r="BF38" s="6"/>
      <c r="BG38" s="2"/>
      <c r="BH38" s="75">
        <f>SUM(AP8:AQ8,AU8:AV8,AZ8:BA8,BE8:BF8,BI8:BJ8)*$BH$32</f>
        <v>0</v>
      </c>
      <c r="BI38" s="37"/>
      <c r="BJ38" s="6"/>
      <c r="BL38" s="77"/>
      <c r="BM38" s="94">
        <f t="shared" si="45"/>
        <v>10.799999999999999</v>
      </c>
      <c r="BN38" s="90"/>
      <c r="BO38" s="77"/>
      <c r="BP38" s="92">
        <f t="shared" si="46"/>
        <v>10.799999999999999</v>
      </c>
      <c r="BQ38" s="97"/>
    </row>
    <row r="39" spans="1:69">
      <c r="A39" s="128" t="s">
        <v>171</v>
      </c>
      <c r="G39" s="73">
        <f t="shared" si="17"/>
        <v>0</v>
      </c>
      <c r="H39" s="73"/>
      <c r="I39" s="152">
        <f t="shared" si="18"/>
        <v>0</v>
      </c>
      <c r="J39" s="73">
        <f t="shared" si="19"/>
        <v>0.8</v>
      </c>
      <c r="K39" s="73">
        <f t="shared" si="20"/>
        <v>0.8</v>
      </c>
      <c r="L39" s="73"/>
      <c r="M39" s="73">
        <f t="shared" si="21"/>
        <v>0.8</v>
      </c>
      <c r="N39" s="73">
        <f t="shared" si="22"/>
        <v>0.8</v>
      </c>
      <c r="O39" s="73">
        <f t="shared" si="23"/>
        <v>0.8</v>
      </c>
      <c r="P39" s="73"/>
      <c r="Q39" s="73">
        <f t="shared" si="24"/>
        <v>0</v>
      </c>
      <c r="R39" s="73">
        <f t="shared" si="25"/>
        <v>0</v>
      </c>
      <c r="S39" s="73">
        <f t="shared" si="26"/>
        <v>0</v>
      </c>
      <c r="T39" s="73"/>
      <c r="U39" s="73">
        <f t="shared" si="27"/>
        <v>0.8</v>
      </c>
      <c r="V39" s="73">
        <f t="shared" si="28"/>
        <v>0</v>
      </c>
      <c r="W39" s="73">
        <f t="shared" si="29"/>
        <v>0</v>
      </c>
      <c r="X39" s="73"/>
      <c r="Y39" s="73">
        <f t="shared" si="30"/>
        <v>0</v>
      </c>
      <c r="Z39" s="72">
        <f t="shared" si="31"/>
        <v>0</v>
      </c>
      <c r="AA39" s="72">
        <f t="shared" si="32"/>
        <v>0</v>
      </c>
      <c r="AB39" s="72"/>
      <c r="AC39" s="73">
        <f t="shared" si="33"/>
        <v>0</v>
      </c>
      <c r="AD39" s="72">
        <f t="shared" si="34"/>
        <v>0</v>
      </c>
      <c r="AE39" s="72">
        <f t="shared" si="35"/>
        <v>0</v>
      </c>
      <c r="AF39" s="72"/>
      <c r="AG39" s="73">
        <f t="shared" si="36"/>
        <v>0</v>
      </c>
      <c r="AH39" s="72">
        <f t="shared" si="37"/>
        <v>0</v>
      </c>
      <c r="AI39" s="72">
        <f t="shared" si="38"/>
        <v>0</v>
      </c>
      <c r="AJ39" s="72"/>
      <c r="AK39" s="73">
        <f t="shared" si="39"/>
        <v>0</v>
      </c>
      <c r="AL39" s="72">
        <f t="shared" si="40"/>
        <v>0</v>
      </c>
      <c r="AM39" s="73">
        <f t="shared" si="41"/>
        <v>0</v>
      </c>
      <c r="AN39" s="119"/>
      <c r="AO39" s="119"/>
      <c r="AP39" s="119"/>
      <c r="AQ39" s="211">
        <f t="shared" si="42"/>
        <v>4.8</v>
      </c>
      <c r="AR39" s="212"/>
      <c r="AS39" s="212"/>
      <c r="AT39" s="212"/>
      <c r="AU39" s="213"/>
      <c r="AV39" s="153">
        <f t="shared" si="43"/>
        <v>0</v>
      </c>
      <c r="AX39" s="3"/>
      <c r="AZ39" s="76"/>
      <c r="BA39" s="84">
        <f t="shared" si="44"/>
        <v>3</v>
      </c>
      <c r="BB39" s="6"/>
      <c r="BC39" s="37"/>
      <c r="BD39" s="37"/>
      <c r="BE39" s="6"/>
      <c r="BF39" s="6"/>
      <c r="BG39" s="2"/>
      <c r="BH39" s="75">
        <f>SUM(AP9:AQ9,AU9:AV9,AZ9:BA9,BE9:BF9,BI9:BJ9)*$BH$32</f>
        <v>0</v>
      </c>
      <c r="BI39" s="37"/>
      <c r="BJ39" s="6"/>
      <c r="BL39" s="77"/>
      <c r="BM39" s="94">
        <f t="shared" si="45"/>
        <v>7.8</v>
      </c>
      <c r="BN39" s="90"/>
      <c r="BO39" s="77"/>
      <c r="BP39" s="92">
        <f t="shared" si="46"/>
        <v>7.8</v>
      </c>
      <c r="BQ39" s="97"/>
    </row>
    <row r="40" spans="1:69">
      <c r="A40" s="128" t="s">
        <v>172</v>
      </c>
      <c r="G40" s="73">
        <f t="shared" si="17"/>
        <v>0.8</v>
      </c>
      <c r="H40" s="73"/>
      <c r="I40" s="152">
        <f t="shared" si="18"/>
        <v>0.8</v>
      </c>
      <c r="J40" s="73">
        <f t="shared" si="19"/>
        <v>0</v>
      </c>
      <c r="K40" s="73">
        <f t="shared" si="20"/>
        <v>0.8</v>
      </c>
      <c r="L40" s="73"/>
      <c r="M40" s="73">
        <f t="shared" si="21"/>
        <v>0.8</v>
      </c>
      <c r="N40" s="73">
        <f t="shared" si="22"/>
        <v>0.8</v>
      </c>
      <c r="O40" s="73">
        <f t="shared" si="23"/>
        <v>0.8</v>
      </c>
      <c r="P40" s="73"/>
      <c r="Q40" s="73">
        <f t="shared" si="24"/>
        <v>0.8</v>
      </c>
      <c r="R40" s="73">
        <f t="shared" si="25"/>
        <v>0</v>
      </c>
      <c r="S40" s="73">
        <f t="shared" si="26"/>
        <v>0</v>
      </c>
      <c r="T40" s="73"/>
      <c r="U40" s="73">
        <f t="shared" si="27"/>
        <v>0.8</v>
      </c>
      <c r="V40" s="73">
        <f t="shared" si="28"/>
        <v>0.8</v>
      </c>
      <c r="W40" s="73">
        <f t="shared" si="29"/>
        <v>0.8</v>
      </c>
      <c r="X40" s="73"/>
      <c r="Y40" s="73">
        <f t="shared" si="30"/>
        <v>0.8</v>
      </c>
      <c r="Z40" s="72">
        <f t="shared" si="31"/>
        <v>0</v>
      </c>
      <c r="AA40" s="72">
        <f t="shared" si="32"/>
        <v>0</v>
      </c>
      <c r="AB40" s="72"/>
      <c r="AC40" s="73">
        <f t="shared" si="33"/>
        <v>0</v>
      </c>
      <c r="AD40" s="72">
        <f t="shared" si="34"/>
        <v>0</v>
      </c>
      <c r="AE40" s="72">
        <f t="shared" si="35"/>
        <v>0</v>
      </c>
      <c r="AF40" s="72"/>
      <c r="AG40" s="73">
        <f t="shared" si="36"/>
        <v>0</v>
      </c>
      <c r="AH40" s="72">
        <f t="shared" si="37"/>
        <v>0</v>
      </c>
      <c r="AI40" s="72">
        <f t="shared" si="38"/>
        <v>0</v>
      </c>
      <c r="AJ40" s="72"/>
      <c r="AK40" s="73">
        <f t="shared" si="39"/>
        <v>0</v>
      </c>
      <c r="AL40" s="72">
        <f t="shared" si="40"/>
        <v>0</v>
      </c>
      <c r="AM40" s="73">
        <f t="shared" si="41"/>
        <v>0</v>
      </c>
      <c r="AN40" s="72"/>
      <c r="AO40" s="72"/>
      <c r="AP40" s="72"/>
      <c r="AQ40" s="211">
        <f t="shared" si="42"/>
        <v>8.7999999999999989</v>
      </c>
      <c r="AR40" s="212"/>
      <c r="AS40" s="212"/>
      <c r="AT40" s="212"/>
      <c r="AU40" s="213"/>
      <c r="AV40" s="153">
        <f t="shared" si="43"/>
        <v>0</v>
      </c>
      <c r="AX40" s="3"/>
      <c r="AZ40" s="76"/>
      <c r="BA40" s="84">
        <f t="shared" si="44"/>
        <v>4</v>
      </c>
      <c r="BB40" s="6"/>
      <c r="BC40" s="37"/>
      <c r="BD40" s="37"/>
      <c r="BE40" s="6"/>
      <c r="BF40" s="6"/>
      <c r="BG40" s="2"/>
      <c r="BH40" s="75">
        <f>SUM(AP10:AQ10,AU10:AV10,AZ10:BA10,BE10:BF10,BI10:BJ10)*$BH$32</f>
        <v>0</v>
      </c>
      <c r="BI40" s="37"/>
      <c r="BJ40" s="6"/>
      <c r="BL40" s="77"/>
      <c r="BM40" s="94">
        <f t="shared" si="45"/>
        <v>12.799999999999999</v>
      </c>
      <c r="BN40" s="90"/>
      <c r="BO40" s="77"/>
      <c r="BP40" s="92">
        <f t="shared" si="46"/>
        <v>12.799999999999999</v>
      </c>
      <c r="BQ40" s="97"/>
    </row>
    <row r="41" spans="1:69">
      <c r="A41" s="128" t="s">
        <v>173</v>
      </c>
      <c r="G41" s="73">
        <f t="shared" si="17"/>
        <v>0.8</v>
      </c>
      <c r="H41" s="73"/>
      <c r="I41" s="152">
        <f t="shared" si="18"/>
        <v>0.8</v>
      </c>
      <c r="J41" s="73">
        <f t="shared" si="19"/>
        <v>0.8</v>
      </c>
      <c r="K41" s="73">
        <f t="shared" si="20"/>
        <v>0.8</v>
      </c>
      <c r="L41" s="73"/>
      <c r="M41" s="73">
        <f t="shared" si="21"/>
        <v>0.8</v>
      </c>
      <c r="N41" s="73">
        <f t="shared" si="22"/>
        <v>0.8</v>
      </c>
      <c r="O41" s="73">
        <f t="shared" si="23"/>
        <v>0.8</v>
      </c>
      <c r="P41" s="73"/>
      <c r="Q41" s="73">
        <f t="shared" si="24"/>
        <v>0.8</v>
      </c>
      <c r="R41" s="73">
        <f t="shared" si="25"/>
        <v>0</v>
      </c>
      <c r="S41" s="73">
        <f t="shared" si="26"/>
        <v>0</v>
      </c>
      <c r="T41" s="73"/>
      <c r="U41" s="73">
        <f t="shared" si="27"/>
        <v>0.8</v>
      </c>
      <c r="V41" s="73">
        <f t="shared" si="28"/>
        <v>0.8</v>
      </c>
      <c r="W41" s="73">
        <f t="shared" si="29"/>
        <v>0.8</v>
      </c>
      <c r="X41" s="73"/>
      <c r="Y41" s="73">
        <f t="shared" si="30"/>
        <v>0.8</v>
      </c>
      <c r="Z41" s="72">
        <f t="shared" si="31"/>
        <v>0</v>
      </c>
      <c r="AA41" s="72">
        <f t="shared" si="32"/>
        <v>0</v>
      </c>
      <c r="AB41" s="72"/>
      <c r="AC41" s="73">
        <f t="shared" si="33"/>
        <v>0</v>
      </c>
      <c r="AD41" s="72">
        <f t="shared" si="34"/>
        <v>0</v>
      </c>
      <c r="AE41" s="72">
        <f t="shared" si="35"/>
        <v>0</v>
      </c>
      <c r="AF41" s="72"/>
      <c r="AG41" s="73">
        <f t="shared" si="36"/>
        <v>0</v>
      </c>
      <c r="AH41" s="72">
        <f t="shared" si="37"/>
        <v>0</v>
      </c>
      <c r="AI41" s="72">
        <f t="shared" si="38"/>
        <v>0</v>
      </c>
      <c r="AJ41" s="72"/>
      <c r="AK41" s="73">
        <f t="shared" si="39"/>
        <v>0</v>
      </c>
      <c r="AL41" s="72">
        <f t="shared" si="40"/>
        <v>0</v>
      </c>
      <c r="AM41" s="73">
        <f t="shared" si="41"/>
        <v>0</v>
      </c>
      <c r="AN41" s="72"/>
      <c r="AO41" s="72"/>
      <c r="AP41" s="72"/>
      <c r="AQ41" s="211">
        <f t="shared" si="42"/>
        <v>9.6</v>
      </c>
      <c r="AR41" s="212"/>
      <c r="AS41" s="212"/>
      <c r="AT41" s="212"/>
      <c r="AU41" s="213"/>
      <c r="AV41" s="153">
        <f t="shared" si="43"/>
        <v>0</v>
      </c>
      <c r="AX41" s="3"/>
      <c r="AZ41" s="76"/>
      <c r="BA41" s="84">
        <f t="shared" si="44"/>
        <v>3</v>
      </c>
      <c r="BB41" s="6"/>
      <c r="BC41" s="37"/>
      <c r="BD41" s="37"/>
      <c r="BE41" s="6"/>
      <c r="BF41" s="6"/>
      <c r="BG41" s="2"/>
      <c r="BH41" s="75">
        <f>SUM(AP11:AQ11,AU11:AV11,AZ11:BA11,BE11:BF11,BI11:BJ11)*$BH$32</f>
        <v>0</v>
      </c>
      <c r="BI41" s="37"/>
      <c r="BJ41" s="6"/>
      <c r="BL41" s="77"/>
      <c r="BM41" s="94">
        <f t="shared" si="45"/>
        <v>12.6</v>
      </c>
      <c r="BN41" s="90"/>
      <c r="BO41" s="77"/>
      <c r="BP41" s="92">
        <f t="shared" si="46"/>
        <v>12.6</v>
      </c>
      <c r="BQ41" s="97"/>
    </row>
    <row r="42" spans="1:69">
      <c r="A42" s="128" t="s">
        <v>174</v>
      </c>
      <c r="G42" s="73">
        <f t="shared" si="17"/>
        <v>0.8</v>
      </c>
      <c r="H42" s="73"/>
      <c r="I42" s="152">
        <f t="shared" si="18"/>
        <v>0.8</v>
      </c>
      <c r="J42" s="73">
        <f t="shared" si="19"/>
        <v>0</v>
      </c>
      <c r="K42" s="73">
        <f t="shared" si="20"/>
        <v>0.8</v>
      </c>
      <c r="L42" s="73"/>
      <c r="M42" s="73">
        <f t="shared" si="21"/>
        <v>0.8</v>
      </c>
      <c r="N42" s="73">
        <f t="shared" si="22"/>
        <v>0.8</v>
      </c>
      <c r="O42" s="73">
        <f t="shared" si="23"/>
        <v>0.8</v>
      </c>
      <c r="P42" s="73"/>
      <c r="Q42" s="73">
        <f t="shared" si="24"/>
        <v>0.8</v>
      </c>
      <c r="R42" s="73">
        <f t="shared" si="25"/>
        <v>0</v>
      </c>
      <c r="S42" s="73">
        <f t="shared" si="26"/>
        <v>0.8</v>
      </c>
      <c r="T42" s="73"/>
      <c r="U42" s="73">
        <f t="shared" si="27"/>
        <v>0</v>
      </c>
      <c r="V42" s="73">
        <f t="shared" si="28"/>
        <v>0.8</v>
      </c>
      <c r="W42" s="73">
        <f t="shared" si="29"/>
        <v>0.8</v>
      </c>
      <c r="X42" s="73"/>
      <c r="Y42" s="73">
        <f t="shared" si="30"/>
        <v>0</v>
      </c>
      <c r="Z42" s="72">
        <f t="shared" si="31"/>
        <v>0</v>
      </c>
      <c r="AA42" s="72">
        <f t="shared" si="32"/>
        <v>0</v>
      </c>
      <c r="AB42" s="72"/>
      <c r="AC42" s="73">
        <f t="shared" si="33"/>
        <v>0</v>
      </c>
      <c r="AD42" s="72">
        <f t="shared" si="34"/>
        <v>0</v>
      </c>
      <c r="AE42" s="72">
        <f t="shared" si="35"/>
        <v>0</v>
      </c>
      <c r="AF42" s="72"/>
      <c r="AG42" s="73">
        <f t="shared" si="36"/>
        <v>0</v>
      </c>
      <c r="AH42" s="72">
        <f t="shared" si="37"/>
        <v>0</v>
      </c>
      <c r="AI42" s="72">
        <f t="shared" si="38"/>
        <v>0</v>
      </c>
      <c r="AJ42" s="72"/>
      <c r="AK42" s="73">
        <f t="shared" si="39"/>
        <v>0</v>
      </c>
      <c r="AL42" s="72">
        <f t="shared" si="40"/>
        <v>0</v>
      </c>
      <c r="AM42" s="73">
        <f t="shared" si="41"/>
        <v>0</v>
      </c>
      <c r="AN42" s="72"/>
      <c r="AO42" s="72"/>
      <c r="AP42" s="72"/>
      <c r="AQ42" s="211">
        <f t="shared" si="42"/>
        <v>7.9999999999999991</v>
      </c>
      <c r="AR42" s="212"/>
      <c r="AS42" s="212"/>
      <c r="AT42" s="212"/>
      <c r="AU42" s="213"/>
      <c r="AV42" s="153">
        <f t="shared" si="43"/>
        <v>0</v>
      </c>
      <c r="AX42" s="3"/>
      <c r="AZ42" s="76"/>
      <c r="BA42" s="84">
        <f t="shared" si="44"/>
        <v>6</v>
      </c>
      <c r="BB42" s="6"/>
      <c r="BC42" s="37"/>
      <c r="BD42" s="37"/>
      <c r="BE42" s="6"/>
      <c r="BF42" s="6"/>
      <c r="BG42" s="2"/>
      <c r="BH42" s="75">
        <f>SUM(AP12:AQ12,AU12:AV12,AZ12:BA12,BE12:BF12,BI12:BJ12)*$BH$32</f>
        <v>0</v>
      </c>
      <c r="BI42" s="37"/>
      <c r="BJ42" s="6"/>
      <c r="BL42" s="77"/>
      <c r="BM42" s="94">
        <f t="shared" si="45"/>
        <v>14</v>
      </c>
      <c r="BN42" s="90"/>
      <c r="BO42" s="77"/>
      <c r="BP42" s="92">
        <f t="shared" si="46"/>
        <v>14</v>
      </c>
    </row>
    <row r="43" spans="1:69">
      <c r="A43" s="128" t="s">
        <v>175</v>
      </c>
      <c r="G43" s="73">
        <f t="shared" si="17"/>
        <v>0.8</v>
      </c>
      <c r="H43" s="73"/>
      <c r="I43" s="152">
        <f t="shared" si="18"/>
        <v>0.8</v>
      </c>
      <c r="J43" s="73">
        <f t="shared" si="19"/>
        <v>0.8</v>
      </c>
      <c r="K43" s="73">
        <f t="shared" si="20"/>
        <v>0.8</v>
      </c>
      <c r="L43" s="73"/>
      <c r="M43" s="73">
        <f t="shared" si="21"/>
        <v>0.8</v>
      </c>
      <c r="N43" s="73">
        <f t="shared" si="22"/>
        <v>0</v>
      </c>
      <c r="O43" s="73">
        <f t="shared" si="23"/>
        <v>0</v>
      </c>
      <c r="P43" s="73"/>
      <c r="Q43" s="73">
        <f t="shared" si="24"/>
        <v>0.8</v>
      </c>
      <c r="R43" s="73">
        <f t="shared" si="25"/>
        <v>0</v>
      </c>
      <c r="S43" s="73">
        <f t="shared" si="26"/>
        <v>0</v>
      </c>
      <c r="T43" s="73"/>
      <c r="U43" s="73">
        <f t="shared" si="27"/>
        <v>0.8</v>
      </c>
      <c r="V43" s="73">
        <f t="shared" si="28"/>
        <v>0.8</v>
      </c>
      <c r="W43" s="73">
        <f t="shared" si="29"/>
        <v>0</v>
      </c>
      <c r="X43" s="73"/>
      <c r="Y43" s="73">
        <f t="shared" si="30"/>
        <v>0.8</v>
      </c>
      <c r="Z43" s="72">
        <f t="shared" si="31"/>
        <v>0</v>
      </c>
      <c r="AA43" s="72">
        <f t="shared" si="32"/>
        <v>0</v>
      </c>
      <c r="AB43" s="72"/>
      <c r="AC43" s="73">
        <f t="shared" si="33"/>
        <v>0</v>
      </c>
      <c r="AD43" s="72">
        <f t="shared" si="34"/>
        <v>0</v>
      </c>
      <c r="AE43" s="72">
        <f t="shared" si="35"/>
        <v>0</v>
      </c>
      <c r="AF43" s="72"/>
      <c r="AG43" s="73">
        <f t="shared" si="36"/>
        <v>0</v>
      </c>
      <c r="AH43" s="72">
        <f t="shared" si="37"/>
        <v>0</v>
      </c>
      <c r="AI43" s="72">
        <f t="shared" si="38"/>
        <v>0</v>
      </c>
      <c r="AJ43" s="72"/>
      <c r="AK43" s="73">
        <f t="shared" si="39"/>
        <v>0</v>
      </c>
      <c r="AL43" s="72">
        <f t="shared" si="40"/>
        <v>0</v>
      </c>
      <c r="AM43" s="73">
        <f t="shared" si="41"/>
        <v>0</v>
      </c>
      <c r="AN43" s="72"/>
      <c r="AO43" s="72"/>
      <c r="AP43" s="72"/>
      <c r="AQ43" s="211">
        <f t="shared" si="42"/>
        <v>7.1999999999999993</v>
      </c>
      <c r="AR43" s="212"/>
      <c r="AS43" s="212"/>
      <c r="AT43" s="212"/>
      <c r="AU43" s="213"/>
      <c r="AV43" s="153">
        <f t="shared" si="43"/>
        <v>0</v>
      </c>
      <c r="AX43" s="3"/>
      <c r="AZ43" s="76"/>
      <c r="BA43" s="84">
        <f t="shared" si="44"/>
        <v>2</v>
      </c>
      <c r="BB43" s="6"/>
      <c r="BC43" s="37"/>
      <c r="BD43" s="37"/>
      <c r="BE43" s="6"/>
      <c r="BF43" s="6"/>
      <c r="BG43" s="2"/>
      <c r="BH43" s="75">
        <f>SUM(AP13:AQ13,AU13:AV13,AZ13:BA13,BE13:BF13,BI13:BJ13)*$BH$32</f>
        <v>0</v>
      </c>
      <c r="BI43" s="37"/>
      <c r="BJ43" s="6"/>
      <c r="BL43" s="77"/>
      <c r="BM43" s="94">
        <f t="shared" si="45"/>
        <v>9.1999999999999993</v>
      </c>
      <c r="BN43" s="90"/>
      <c r="BO43" s="77"/>
      <c r="BP43" s="92">
        <f t="shared" si="46"/>
        <v>9.1999999999999993</v>
      </c>
    </row>
    <row r="44" spans="1:69">
      <c r="A44" s="128" t="s">
        <v>176</v>
      </c>
      <c r="G44" s="73">
        <f t="shared" si="17"/>
        <v>0.8</v>
      </c>
      <c r="H44" s="73"/>
      <c r="I44" s="152">
        <f t="shared" si="18"/>
        <v>0</v>
      </c>
      <c r="J44" s="73">
        <f t="shared" si="19"/>
        <v>0.8</v>
      </c>
      <c r="K44" s="73">
        <f t="shared" si="20"/>
        <v>0</v>
      </c>
      <c r="L44" s="73"/>
      <c r="M44" s="73">
        <f t="shared" si="21"/>
        <v>0</v>
      </c>
      <c r="N44" s="73">
        <f t="shared" si="22"/>
        <v>0.8</v>
      </c>
      <c r="O44" s="73">
        <f t="shared" si="23"/>
        <v>0.8</v>
      </c>
      <c r="P44" s="73"/>
      <c r="Q44" s="73">
        <f t="shared" si="24"/>
        <v>0</v>
      </c>
      <c r="R44" s="73">
        <f t="shared" si="25"/>
        <v>0</v>
      </c>
      <c r="S44" s="73">
        <f t="shared" si="26"/>
        <v>0</v>
      </c>
      <c r="T44" s="73"/>
      <c r="U44" s="73">
        <f t="shared" si="27"/>
        <v>0</v>
      </c>
      <c r="V44" s="73">
        <f t="shared" si="28"/>
        <v>0</v>
      </c>
      <c r="W44" s="73">
        <f t="shared" si="29"/>
        <v>0</v>
      </c>
      <c r="X44" s="73"/>
      <c r="Y44" s="73">
        <f t="shared" si="30"/>
        <v>0</v>
      </c>
      <c r="Z44" s="72">
        <f t="shared" si="31"/>
        <v>0</v>
      </c>
      <c r="AA44" s="72">
        <f t="shared" si="32"/>
        <v>0</v>
      </c>
      <c r="AB44" s="72"/>
      <c r="AC44" s="73">
        <f t="shared" si="33"/>
        <v>0</v>
      </c>
      <c r="AD44" s="72">
        <f t="shared" si="34"/>
        <v>0</v>
      </c>
      <c r="AE44" s="72">
        <f t="shared" si="35"/>
        <v>0</v>
      </c>
      <c r="AF44" s="72"/>
      <c r="AG44" s="73">
        <f t="shared" si="36"/>
        <v>0</v>
      </c>
      <c r="AH44" s="72">
        <f t="shared" si="37"/>
        <v>0</v>
      </c>
      <c r="AI44" s="72">
        <f t="shared" si="38"/>
        <v>0</v>
      </c>
      <c r="AJ44" s="72"/>
      <c r="AK44" s="73">
        <f t="shared" si="39"/>
        <v>0</v>
      </c>
      <c r="AL44" s="72">
        <f t="shared" si="40"/>
        <v>0</v>
      </c>
      <c r="AM44" s="73">
        <f t="shared" si="41"/>
        <v>0</v>
      </c>
      <c r="AN44" s="72"/>
      <c r="AO44" s="72"/>
      <c r="AP44" s="72"/>
      <c r="AQ44" s="211">
        <f t="shared" si="42"/>
        <v>3.2</v>
      </c>
      <c r="AR44" s="212"/>
      <c r="AS44" s="212"/>
      <c r="AT44" s="212"/>
      <c r="AU44" s="213"/>
      <c r="AV44" s="153">
        <f t="shared" si="43"/>
        <v>0</v>
      </c>
      <c r="AX44" s="3"/>
      <c r="AZ44" s="76"/>
      <c r="BA44" s="84">
        <f t="shared" si="44"/>
        <v>0</v>
      </c>
      <c r="BB44" s="6"/>
      <c r="BC44" s="37"/>
      <c r="BD44" s="37"/>
      <c r="BE44" s="6"/>
      <c r="BF44" s="6"/>
      <c r="BG44" s="2"/>
      <c r="BH44" s="75">
        <f>SUM(AP14:AQ14,AU14:AV14,AZ14:BA14,BE14:BF14,BI14:BJ14)*$BH$32</f>
        <v>0</v>
      </c>
      <c r="BI44" s="37"/>
      <c r="BJ44" s="6"/>
      <c r="BL44" s="77"/>
      <c r="BM44" s="94">
        <f t="shared" si="45"/>
        <v>3.2</v>
      </c>
      <c r="BN44" s="90"/>
      <c r="BO44" s="77"/>
      <c r="BP44" s="92">
        <f t="shared" si="46"/>
        <v>3.2</v>
      </c>
      <c r="BQ44" s="97"/>
    </row>
    <row r="45" spans="1:69">
      <c r="A45" s="128" t="s">
        <v>177</v>
      </c>
      <c r="G45" s="73">
        <f t="shared" si="17"/>
        <v>0.8</v>
      </c>
      <c r="H45" s="73"/>
      <c r="I45" s="152">
        <f t="shared" si="18"/>
        <v>0.8</v>
      </c>
      <c r="J45" s="73">
        <f t="shared" si="19"/>
        <v>0.8</v>
      </c>
      <c r="K45" s="73">
        <f t="shared" si="20"/>
        <v>0.8</v>
      </c>
      <c r="L45" s="73"/>
      <c r="M45" s="73">
        <f t="shared" si="21"/>
        <v>0.8</v>
      </c>
      <c r="N45" s="73">
        <f t="shared" si="22"/>
        <v>0.8</v>
      </c>
      <c r="O45" s="73">
        <f t="shared" si="23"/>
        <v>0</v>
      </c>
      <c r="P45" s="73"/>
      <c r="Q45" s="73">
        <f t="shared" si="24"/>
        <v>0.8</v>
      </c>
      <c r="R45" s="73">
        <f t="shared" si="25"/>
        <v>0</v>
      </c>
      <c r="S45" s="73">
        <f t="shared" si="26"/>
        <v>0.8</v>
      </c>
      <c r="T45" s="73"/>
      <c r="U45" s="73">
        <f t="shared" si="27"/>
        <v>0.8</v>
      </c>
      <c r="V45" s="73">
        <f t="shared" si="28"/>
        <v>0.8</v>
      </c>
      <c r="W45" s="73">
        <f t="shared" si="29"/>
        <v>0.8</v>
      </c>
      <c r="X45" s="73"/>
      <c r="Y45" s="73">
        <f t="shared" si="30"/>
        <v>0.8</v>
      </c>
      <c r="Z45" s="72">
        <f t="shared" si="31"/>
        <v>0</v>
      </c>
      <c r="AA45" s="72">
        <f t="shared" si="32"/>
        <v>0</v>
      </c>
      <c r="AB45" s="72"/>
      <c r="AC45" s="73">
        <f t="shared" si="33"/>
        <v>0</v>
      </c>
      <c r="AD45" s="72">
        <f t="shared" si="34"/>
        <v>0</v>
      </c>
      <c r="AE45" s="72">
        <f t="shared" si="35"/>
        <v>0</v>
      </c>
      <c r="AF45" s="72"/>
      <c r="AG45" s="73">
        <f t="shared" si="36"/>
        <v>0</v>
      </c>
      <c r="AH45" s="72">
        <f t="shared" si="37"/>
        <v>0</v>
      </c>
      <c r="AI45" s="72">
        <f t="shared" si="38"/>
        <v>0</v>
      </c>
      <c r="AJ45" s="72"/>
      <c r="AK45" s="73">
        <f t="shared" si="39"/>
        <v>0</v>
      </c>
      <c r="AL45" s="72">
        <f t="shared" si="40"/>
        <v>0</v>
      </c>
      <c r="AM45" s="73">
        <f t="shared" si="41"/>
        <v>0</v>
      </c>
      <c r="AN45" s="72"/>
      <c r="AO45" s="72"/>
      <c r="AP45" s="72"/>
      <c r="AQ45" s="211">
        <f t="shared" si="42"/>
        <v>9.6</v>
      </c>
      <c r="AR45" s="212"/>
      <c r="AS45" s="212"/>
      <c r="AT45" s="212"/>
      <c r="AU45" s="213"/>
      <c r="AV45" s="153">
        <f t="shared" si="43"/>
        <v>8</v>
      </c>
      <c r="AX45" s="3"/>
      <c r="AZ45" s="76"/>
      <c r="BA45" s="84">
        <f t="shared" si="44"/>
        <v>4</v>
      </c>
      <c r="BB45" s="6"/>
      <c r="BC45" s="37"/>
      <c r="BD45" s="37"/>
      <c r="BE45" s="6"/>
      <c r="BF45" s="6"/>
      <c r="BG45" s="2"/>
      <c r="BH45" s="75">
        <f>SUM(AP15:AQ15,AU15:AV15,AZ15:BA15,BE15:BF15,BI15:BJ15)*$BH$32</f>
        <v>4</v>
      </c>
      <c r="BI45" s="37"/>
      <c r="BJ45" s="6"/>
      <c r="BL45" s="77"/>
      <c r="BM45" s="94">
        <f t="shared" si="45"/>
        <v>25.6</v>
      </c>
      <c r="BN45" s="90"/>
      <c r="BO45" s="77"/>
      <c r="BP45" s="92">
        <f t="shared" si="46"/>
        <v>25.6</v>
      </c>
    </row>
    <row r="46" spans="1:69">
      <c r="A46" s="128" t="s">
        <v>178</v>
      </c>
      <c r="G46" s="73">
        <f t="shared" si="17"/>
        <v>0.8</v>
      </c>
      <c r="H46" s="73"/>
      <c r="I46" s="152">
        <f t="shared" si="18"/>
        <v>0.8</v>
      </c>
      <c r="J46" s="73">
        <f t="shared" si="19"/>
        <v>0.8</v>
      </c>
      <c r="K46" s="73">
        <f t="shared" si="20"/>
        <v>0.8</v>
      </c>
      <c r="L46" s="73"/>
      <c r="M46" s="73">
        <f t="shared" si="21"/>
        <v>0.8</v>
      </c>
      <c r="N46" s="73">
        <f t="shared" si="22"/>
        <v>0.8</v>
      </c>
      <c r="O46" s="73">
        <f t="shared" si="23"/>
        <v>0.8</v>
      </c>
      <c r="P46" s="73"/>
      <c r="Q46" s="73">
        <f t="shared" si="24"/>
        <v>0.8</v>
      </c>
      <c r="R46" s="73">
        <f t="shared" si="25"/>
        <v>0</v>
      </c>
      <c r="S46" s="73">
        <f t="shared" si="26"/>
        <v>0</v>
      </c>
      <c r="T46" s="73"/>
      <c r="U46" s="73">
        <f t="shared" si="27"/>
        <v>0.8</v>
      </c>
      <c r="V46" s="73">
        <f t="shared" si="28"/>
        <v>0.8</v>
      </c>
      <c r="W46" s="73">
        <f t="shared" si="29"/>
        <v>0</v>
      </c>
      <c r="X46" s="73"/>
      <c r="Y46" s="73">
        <f t="shared" si="30"/>
        <v>0.8</v>
      </c>
      <c r="Z46" s="72">
        <f t="shared" si="31"/>
        <v>0</v>
      </c>
      <c r="AA46" s="72">
        <f t="shared" si="32"/>
        <v>0</v>
      </c>
      <c r="AB46" s="72"/>
      <c r="AC46" s="73">
        <f t="shared" si="33"/>
        <v>0</v>
      </c>
      <c r="AD46" s="72">
        <f t="shared" si="34"/>
        <v>0</v>
      </c>
      <c r="AE46" s="72">
        <f t="shared" si="35"/>
        <v>0</v>
      </c>
      <c r="AF46" s="72"/>
      <c r="AG46" s="73">
        <f t="shared" si="36"/>
        <v>0</v>
      </c>
      <c r="AH46" s="72">
        <f t="shared" si="37"/>
        <v>0</v>
      </c>
      <c r="AI46" s="72">
        <f t="shared" si="38"/>
        <v>0</v>
      </c>
      <c r="AJ46" s="72"/>
      <c r="AK46" s="73">
        <f t="shared" si="39"/>
        <v>0</v>
      </c>
      <c r="AL46" s="72">
        <f t="shared" si="40"/>
        <v>0</v>
      </c>
      <c r="AM46" s="73">
        <f t="shared" si="41"/>
        <v>0</v>
      </c>
      <c r="AN46" s="72"/>
      <c r="AO46" s="72"/>
      <c r="AP46" s="72"/>
      <c r="AQ46" s="211">
        <f t="shared" si="42"/>
        <v>8.7999999999999989</v>
      </c>
      <c r="AR46" s="212"/>
      <c r="AS46" s="212"/>
      <c r="AT46" s="212"/>
      <c r="AU46" s="213"/>
      <c r="AV46" s="153">
        <f t="shared" si="43"/>
        <v>0</v>
      </c>
      <c r="AX46" s="3"/>
      <c r="AZ46" s="76"/>
      <c r="BA46" s="84">
        <f t="shared" si="44"/>
        <v>2</v>
      </c>
      <c r="BB46" s="6"/>
      <c r="BC46" s="37"/>
      <c r="BD46" s="37"/>
      <c r="BE46" s="6"/>
      <c r="BF46" s="6"/>
      <c r="BG46" s="2"/>
      <c r="BH46" s="75">
        <f>SUM(AP16:AQ16,AU16:AV16,AZ16:BA16,BE16:BF16,BI16:BJ16)*$BH$32</f>
        <v>0</v>
      </c>
      <c r="BI46" s="37"/>
      <c r="BJ46" s="6"/>
      <c r="BL46" s="77"/>
      <c r="BM46" s="94">
        <f t="shared" si="45"/>
        <v>10.799999999999999</v>
      </c>
      <c r="BN46" s="90"/>
      <c r="BO46" s="77"/>
      <c r="BP46" s="92">
        <f t="shared" si="46"/>
        <v>10.799999999999999</v>
      </c>
      <c r="BQ46" s="97"/>
    </row>
    <row r="47" spans="1:69">
      <c r="A47" s="128" t="s">
        <v>179</v>
      </c>
      <c r="G47" s="73">
        <f t="shared" si="17"/>
        <v>0.8</v>
      </c>
      <c r="H47" s="73"/>
      <c r="I47" s="152">
        <f t="shared" si="18"/>
        <v>0.8</v>
      </c>
      <c r="J47" s="73">
        <f t="shared" si="19"/>
        <v>0.8</v>
      </c>
      <c r="K47" s="73">
        <f t="shared" si="20"/>
        <v>0.8</v>
      </c>
      <c r="L47" s="73"/>
      <c r="M47" s="73">
        <f t="shared" si="21"/>
        <v>0.8</v>
      </c>
      <c r="N47" s="73">
        <f t="shared" si="22"/>
        <v>0.8</v>
      </c>
      <c r="O47" s="73">
        <f t="shared" si="23"/>
        <v>0</v>
      </c>
      <c r="P47" s="73"/>
      <c r="Q47" s="73">
        <f t="shared" si="24"/>
        <v>0.8</v>
      </c>
      <c r="R47" s="73">
        <f t="shared" si="25"/>
        <v>0</v>
      </c>
      <c r="S47" s="73">
        <f t="shared" si="26"/>
        <v>0.8</v>
      </c>
      <c r="T47" s="73"/>
      <c r="U47" s="73">
        <f t="shared" si="27"/>
        <v>0.8</v>
      </c>
      <c r="V47" s="73">
        <f t="shared" si="28"/>
        <v>0.8</v>
      </c>
      <c r="W47" s="73">
        <f t="shared" si="29"/>
        <v>0.8</v>
      </c>
      <c r="X47" s="73"/>
      <c r="Y47" s="73">
        <f t="shared" si="30"/>
        <v>0.8</v>
      </c>
      <c r="Z47" s="72">
        <f t="shared" si="31"/>
        <v>0</v>
      </c>
      <c r="AA47" s="72">
        <f t="shared" si="32"/>
        <v>0</v>
      </c>
      <c r="AB47" s="72"/>
      <c r="AC47" s="73">
        <f t="shared" si="33"/>
        <v>0</v>
      </c>
      <c r="AD47" s="72">
        <f t="shared" si="34"/>
        <v>0</v>
      </c>
      <c r="AE47" s="72">
        <f t="shared" si="35"/>
        <v>0</v>
      </c>
      <c r="AF47" s="72"/>
      <c r="AG47" s="73">
        <f t="shared" si="36"/>
        <v>0</v>
      </c>
      <c r="AH47" s="72">
        <f t="shared" si="37"/>
        <v>0</v>
      </c>
      <c r="AI47" s="72">
        <f t="shared" si="38"/>
        <v>0</v>
      </c>
      <c r="AJ47" s="72"/>
      <c r="AK47" s="73">
        <f t="shared" si="39"/>
        <v>0</v>
      </c>
      <c r="AL47" s="72">
        <f t="shared" si="40"/>
        <v>0</v>
      </c>
      <c r="AM47" s="73">
        <f t="shared" si="41"/>
        <v>0</v>
      </c>
      <c r="AN47" s="72"/>
      <c r="AO47" s="72"/>
      <c r="AP47" s="72"/>
      <c r="AQ47" s="211">
        <f t="shared" si="42"/>
        <v>9.6</v>
      </c>
      <c r="AR47" s="212"/>
      <c r="AS47" s="212"/>
      <c r="AT47" s="212"/>
      <c r="AU47" s="213"/>
      <c r="AV47" s="153">
        <f t="shared" si="43"/>
        <v>15</v>
      </c>
      <c r="AX47" s="3"/>
      <c r="AZ47" s="76"/>
      <c r="BA47" s="84">
        <f t="shared" si="44"/>
        <v>6</v>
      </c>
      <c r="BB47" s="6"/>
      <c r="BC47" s="37"/>
      <c r="BD47" s="37"/>
      <c r="BE47" s="6"/>
      <c r="BF47" s="6"/>
      <c r="BG47" s="2"/>
      <c r="BH47" s="75">
        <f>SUM(AP17:AQ17,AU17:AV17,AZ17:BA17,BE17:BF17,BI17:BJ17)*$BH$32</f>
        <v>10</v>
      </c>
      <c r="BI47" s="37"/>
      <c r="BJ47" s="6"/>
      <c r="BL47" s="77"/>
      <c r="BM47" s="94">
        <f>SUM(AQ47,AV47,BA47,BH47:BI47)</f>
        <v>40.6</v>
      </c>
      <c r="BN47" s="90"/>
      <c r="BO47" s="77"/>
      <c r="BP47" s="92">
        <f t="shared" si="46"/>
        <v>40.6</v>
      </c>
      <c r="BQ47" s="97"/>
    </row>
    <row r="48" spans="1:69">
      <c r="A48" s="128" t="s">
        <v>180</v>
      </c>
      <c r="G48" s="73">
        <f t="shared" si="17"/>
        <v>0.8</v>
      </c>
      <c r="H48" s="73"/>
      <c r="I48" s="152">
        <f t="shared" si="18"/>
        <v>0.8</v>
      </c>
      <c r="J48" s="73">
        <f t="shared" si="19"/>
        <v>0</v>
      </c>
      <c r="K48" s="73">
        <f t="shared" si="20"/>
        <v>0.8</v>
      </c>
      <c r="L48" s="73"/>
      <c r="M48" s="73">
        <f t="shared" si="21"/>
        <v>0.8</v>
      </c>
      <c r="N48" s="73">
        <f t="shared" si="22"/>
        <v>0.8</v>
      </c>
      <c r="O48" s="73">
        <f t="shared" si="23"/>
        <v>0.8</v>
      </c>
      <c r="P48" s="73"/>
      <c r="Q48" s="73">
        <f t="shared" si="24"/>
        <v>0.8</v>
      </c>
      <c r="R48" s="73">
        <f t="shared" si="25"/>
        <v>0</v>
      </c>
      <c r="S48" s="73">
        <f t="shared" si="26"/>
        <v>0</v>
      </c>
      <c r="T48" s="73"/>
      <c r="U48" s="73">
        <f t="shared" si="27"/>
        <v>0</v>
      </c>
      <c r="V48" s="73">
        <f t="shared" si="28"/>
        <v>0.8</v>
      </c>
      <c r="W48" s="73">
        <f t="shared" si="29"/>
        <v>0.8</v>
      </c>
      <c r="X48" s="73"/>
      <c r="Y48" s="73">
        <f t="shared" si="30"/>
        <v>0.8</v>
      </c>
      <c r="Z48" s="72">
        <f t="shared" si="31"/>
        <v>0</v>
      </c>
      <c r="AA48" s="72">
        <f t="shared" si="32"/>
        <v>0</v>
      </c>
      <c r="AB48" s="72"/>
      <c r="AC48" s="73">
        <f t="shared" si="33"/>
        <v>0</v>
      </c>
      <c r="AD48" s="72">
        <f t="shared" si="34"/>
        <v>0</v>
      </c>
      <c r="AE48" s="72">
        <f t="shared" si="35"/>
        <v>0</v>
      </c>
      <c r="AF48" s="72"/>
      <c r="AG48" s="73">
        <f t="shared" si="36"/>
        <v>0</v>
      </c>
      <c r="AH48" s="72">
        <f t="shared" si="37"/>
        <v>0</v>
      </c>
      <c r="AI48" s="72">
        <f t="shared" si="38"/>
        <v>0</v>
      </c>
      <c r="AJ48" s="72"/>
      <c r="AK48" s="73">
        <f t="shared" si="39"/>
        <v>0</v>
      </c>
      <c r="AL48" s="72">
        <f t="shared" si="40"/>
        <v>0</v>
      </c>
      <c r="AM48" s="73">
        <f t="shared" si="41"/>
        <v>0</v>
      </c>
      <c r="AN48" s="72"/>
      <c r="AO48" s="72"/>
      <c r="AP48" s="72"/>
      <c r="AQ48" s="211">
        <f t="shared" si="42"/>
        <v>7.9999999999999991</v>
      </c>
      <c r="AR48" s="212"/>
      <c r="AS48" s="212"/>
      <c r="AT48" s="212"/>
      <c r="AU48" s="213"/>
      <c r="AV48" s="153">
        <f t="shared" si="43"/>
        <v>0</v>
      </c>
      <c r="AX48" s="3"/>
      <c r="AZ48" s="76"/>
      <c r="BA48" s="84">
        <f t="shared" si="44"/>
        <v>1</v>
      </c>
      <c r="BB48" s="6"/>
      <c r="BC48" s="37"/>
      <c r="BD48" s="37"/>
      <c r="BE48" s="6"/>
      <c r="BF48" s="6"/>
      <c r="BG48" s="2"/>
      <c r="BH48" s="75">
        <f>SUM(AP18:AQ18,AU18:AV18,AZ18:BA18,BE18:BF18,BI18:BJ18)*$BH$32</f>
        <v>0</v>
      </c>
      <c r="BI48" s="37"/>
      <c r="BJ48" s="6"/>
      <c r="BL48" s="77"/>
      <c r="BM48" s="94">
        <f t="shared" si="45"/>
        <v>9</v>
      </c>
      <c r="BN48" s="90"/>
      <c r="BO48" s="77"/>
      <c r="BP48" s="92">
        <f t="shared" si="46"/>
        <v>9</v>
      </c>
      <c r="BQ48" s="97"/>
    </row>
    <row r="49" spans="1:69">
      <c r="A49" s="128" t="s">
        <v>181</v>
      </c>
      <c r="G49" s="73">
        <f t="shared" si="17"/>
        <v>0.8</v>
      </c>
      <c r="H49" s="73"/>
      <c r="I49" s="152">
        <f t="shared" si="18"/>
        <v>0.8</v>
      </c>
      <c r="J49" s="73">
        <f t="shared" si="19"/>
        <v>0</v>
      </c>
      <c r="K49" s="73">
        <f t="shared" si="20"/>
        <v>0</v>
      </c>
      <c r="L49" s="73"/>
      <c r="M49" s="73">
        <f t="shared" si="21"/>
        <v>0</v>
      </c>
      <c r="N49" s="73">
        <f t="shared" si="22"/>
        <v>0.8</v>
      </c>
      <c r="O49" s="73">
        <f t="shared" si="23"/>
        <v>0</v>
      </c>
      <c r="P49" s="73"/>
      <c r="Q49" s="73">
        <f t="shared" si="24"/>
        <v>0</v>
      </c>
      <c r="R49" s="73">
        <f t="shared" si="25"/>
        <v>0</v>
      </c>
      <c r="S49" s="73">
        <f t="shared" si="26"/>
        <v>0.8</v>
      </c>
      <c r="T49" s="73"/>
      <c r="U49" s="73">
        <f t="shared" si="27"/>
        <v>0.8</v>
      </c>
      <c r="V49" s="73">
        <f t="shared" si="28"/>
        <v>0</v>
      </c>
      <c r="W49" s="73">
        <f t="shared" si="29"/>
        <v>0</v>
      </c>
      <c r="X49" s="73"/>
      <c r="Y49" s="73">
        <f t="shared" si="30"/>
        <v>0</v>
      </c>
      <c r="Z49" s="72">
        <f t="shared" si="31"/>
        <v>0</v>
      </c>
      <c r="AA49" s="72">
        <f t="shared" si="32"/>
        <v>0</v>
      </c>
      <c r="AB49" s="72"/>
      <c r="AC49" s="73">
        <f t="shared" si="33"/>
        <v>0</v>
      </c>
      <c r="AD49" s="72">
        <f t="shared" si="34"/>
        <v>0</v>
      </c>
      <c r="AE49" s="72">
        <f t="shared" si="35"/>
        <v>0</v>
      </c>
      <c r="AF49" s="72"/>
      <c r="AG49" s="73">
        <f t="shared" si="36"/>
        <v>0</v>
      </c>
      <c r="AH49" s="72">
        <f t="shared" si="37"/>
        <v>0</v>
      </c>
      <c r="AI49" s="72">
        <f t="shared" si="38"/>
        <v>0</v>
      </c>
      <c r="AJ49" s="72"/>
      <c r="AK49" s="73">
        <f t="shared" si="39"/>
        <v>0</v>
      </c>
      <c r="AL49" s="72">
        <f t="shared" si="40"/>
        <v>0</v>
      </c>
      <c r="AM49" s="73">
        <f t="shared" si="41"/>
        <v>0</v>
      </c>
      <c r="AN49" s="72"/>
      <c r="AO49" s="72"/>
      <c r="AP49" s="72"/>
      <c r="AQ49" s="211">
        <f t="shared" si="42"/>
        <v>4</v>
      </c>
      <c r="AR49" s="212"/>
      <c r="AS49" s="212"/>
      <c r="AT49" s="212"/>
      <c r="AU49" s="213"/>
      <c r="AV49" s="153">
        <f t="shared" si="43"/>
        <v>0</v>
      </c>
      <c r="AX49" s="3"/>
      <c r="AZ49" s="76"/>
      <c r="BA49" s="84">
        <f t="shared" si="44"/>
        <v>0</v>
      </c>
      <c r="BB49" s="6"/>
      <c r="BC49" s="37"/>
      <c r="BD49" s="37"/>
      <c r="BE49" s="6"/>
      <c r="BF49" s="6"/>
      <c r="BG49" s="2"/>
      <c r="BH49" s="75">
        <f>SUM(AP19:AQ19,AU19:AV19,AZ19:BA19,BE19:BF19,BI19:BJ19)*$BH$32</f>
        <v>0</v>
      </c>
      <c r="BI49" s="37"/>
      <c r="BJ49" s="6"/>
      <c r="BL49" s="77"/>
      <c r="BM49" s="94">
        <f t="shared" si="45"/>
        <v>4</v>
      </c>
      <c r="BN49" s="90"/>
      <c r="BO49" s="77"/>
      <c r="BP49" s="92">
        <f t="shared" si="46"/>
        <v>4</v>
      </c>
    </row>
    <row r="50" spans="1:69">
      <c r="A50" s="128" t="s">
        <v>182</v>
      </c>
      <c r="G50" s="73">
        <f t="shared" si="17"/>
        <v>0.8</v>
      </c>
      <c r="H50" s="73"/>
      <c r="I50" s="152">
        <f t="shared" si="18"/>
        <v>0</v>
      </c>
      <c r="J50" s="73">
        <f t="shared" si="19"/>
        <v>0.8</v>
      </c>
      <c r="K50" s="73">
        <f t="shared" si="20"/>
        <v>0.8</v>
      </c>
      <c r="L50" s="73"/>
      <c r="M50" s="73">
        <f t="shared" si="21"/>
        <v>0.8</v>
      </c>
      <c r="N50" s="73">
        <f t="shared" si="22"/>
        <v>0.8</v>
      </c>
      <c r="O50" s="73">
        <f t="shared" si="23"/>
        <v>0.8</v>
      </c>
      <c r="P50" s="73"/>
      <c r="Q50" s="73">
        <f t="shared" si="24"/>
        <v>0</v>
      </c>
      <c r="R50" s="73">
        <f t="shared" si="25"/>
        <v>0</v>
      </c>
      <c r="S50" s="73">
        <f t="shared" si="26"/>
        <v>0</v>
      </c>
      <c r="T50" s="73"/>
      <c r="U50" s="73">
        <f t="shared" si="27"/>
        <v>0</v>
      </c>
      <c r="V50" s="73">
        <f t="shared" si="28"/>
        <v>0</v>
      </c>
      <c r="W50" s="73">
        <f t="shared" si="29"/>
        <v>0</v>
      </c>
      <c r="X50" s="73"/>
      <c r="Y50" s="73">
        <f t="shared" si="30"/>
        <v>0</v>
      </c>
      <c r="Z50" s="72">
        <f t="shared" si="31"/>
        <v>0</v>
      </c>
      <c r="AA50" s="72">
        <f t="shared" si="32"/>
        <v>0</v>
      </c>
      <c r="AB50" s="72"/>
      <c r="AC50" s="73">
        <f t="shared" si="33"/>
        <v>0</v>
      </c>
      <c r="AD50" s="72">
        <f t="shared" si="34"/>
        <v>0</v>
      </c>
      <c r="AE50" s="72">
        <f t="shared" si="35"/>
        <v>0</v>
      </c>
      <c r="AF50" s="72"/>
      <c r="AG50" s="73">
        <f t="shared" si="36"/>
        <v>0</v>
      </c>
      <c r="AH50" s="72">
        <f t="shared" si="37"/>
        <v>0</v>
      </c>
      <c r="AI50" s="72">
        <f t="shared" si="38"/>
        <v>0</v>
      </c>
      <c r="AJ50" s="72"/>
      <c r="AK50" s="73">
        <f t="shared" si="39"/>
        <v>0</v>
      </c>
      <c r="AL50" s="72">
        <f t="shared" si="40"/>
        <v>0</v>
      </c>
      <c r="AM50" s="73">
        <f t="shared" si="41"/>
        <v>0</v>
      </c>
      <c r="AN50" s="72"/>
      <c r="AO50" s="72"/>
      <c r="AP50" s="72"/>
      <c r="AQ50" s="211">
        <f t="shared" si="42"/>
        <v>4.8</v>
      </c>
      <c r="AR50" s="212"/>
      <c r="AS50" s="212"/>
      <c r="AT50" s="212"/>
      <c r="AU50" s="213"/>
      <c r="AV50" s="153">
        <f t="shared" si="43"/>
        <v>0</v>
      </c>
      <c r="AX50" s="3"/>
      <c r="AZ50" s="76"/>
      <c r="BA50" s="84">
        <f t="shared" si="44"/>
        <v>2</v>
      </c>
      <c r="BB50" s="6"/>
      <c r="BC50" s="37"/>
      <c r="BD50" s="37"/>
      <c r="BE50" s="6"/>
      <c r="BF50" s="6"/>
      <c r="BG50" s="2"/>
      <c r="BH50" s="75">
        <f>SUM(AP20:AQ20,AU20:AV20,AZ20:BA20,BE20:BF20,BI20:BJ20)*$BH$32</f>
        <v>0</v>
      </c>
      <c r="BI50" s="37"/>
      <c r="BJ50" s="6"/>
      <c r="BL50" s="77"/>
      <c r="BM50" s="94">
        <f t="shared" si="45"/>
        <v>6.8</v>
      </c>
      <c r="BN50" s="90"/>
      <c r="BO50" s="77"/>
      <c r="BP50" s="92">
        <f t="shared" si="46"/>
        <v>6.8</v>
      </c>
      <c r="BQ50" s="97"/>
    </row>
    <row r="51" spans="1:69">
      <c r="A51" s="128" t="s">
        <v>183</v>
      </c>
      <c r="G51" s="73">
        <f t="shared" si="17"/>
        <v>0.8</v>
      </c>
      <c r="H51" s="73"/>
      <c r="I51" s="152">
        <f t="shared" si="18"/>
        <v>0</v>
      </c>
      <c r="J51" s="73">
        <f t="shared" si="19"/>
        <v>0</v>
      </c>
      <c r="K51" s="73">
        <f t="shared" si="20"/>
        <v>0</v>
      </c>
      <c r="L51" s="73"/>
      <c r="M51" s="73">
        <f t="shared" si="21"/>
        <v>0</v>
      </c>
      <c r="N51" s="73">
        <f t="shared" si="22"/>
        <v>0</v>
      </c>
      <c r="O51" s="73">
        <f t="shared" si="23"/>
        <v>0</v>
      </c>
      <c r="P51" s="73"/>
      <c r="Q51" s="73">
        <f t="shared" si="24"/>
        <v>0</v>
      </c>
      <c r="R51" s="73">
        <f t="shared" si="25"/>
        <v>0</v>
      </c>
      <c r="S51" s="73">
        <f t="shared" si="26"/>
        <v>0</v>
      </c>
      <c r="T51" s="73"/>
      <c r="U51" s="73">
        <f t="shared" si="27"/>
        <v>0</v>
      </c>
      <c r="V51" s="73">
        <f t="shared" si="28"/>
        <v>0.8</v>
      </c>
      <c r="W51" s="73">
        <f t="shared" si="29"/>
        <v>0.8</v>
      </c>
      <c r="X51" s="73"/>
      <c r="Y51" s="73">
        <f t="shared" si="30"/>
        <v>0</v>
      </c>
      <c r="Z51" s="72">
        <f t="shared" si="31"/>
        <v>0</v>
      </c>
      <c r="AA51" s="72">
        <f t="shared" si="32"/>
        <v>0</v>
      </c>
      <c r="AB51" s="72"/>
      <c r="AC51" s="73">
        <f t="shared" si="33"/>
        <v>0</v>
      </c>
      <c r="AD51" s="72">
        <f t="shared" si="34"/>
        <v>0</v>
      </c>
      <c r="AE51" s="72">
        <f t="shared" si="35"/>
        <v>0</v>
      </c>
      <c r="AF51" s="72"/>
      <c r="AG51" s="73">
        <f t="shared" si="36"/>
        <v>0</v>
      </c>
      <c r="AH51" s="72">
        <f t="shared" si="37"/>
        <v>0</v>
      </c>
      <c r="AI51" s="72">
        <f t="shared" si="38"/>
        <v>0</v>
      </c>
      <c r="AJ51" s="72"/>
      <c r="AK51" s="73">
        <f t="shared" si="39"/>
        <v>0</v>
      </c>
      <c r="AL51" s="72">
        <f t="shared" si="40"/>
        <v>0</v>
      </c>
      <c r="AM51" s="73">
        <f t="shared" si="41"/>
        <v>0</v>
      </c>
      <c r="AN51" s="72"/>
      <c r="AO51" s="72"/>
      <c r="AP51" s="72"/>
      <c r="AQ51" s="211">
        <f t="shared" si="42"/>
        <v>2.4000000000000004</v>
      </c>
      <c r="AR51" s="212"/>
      <c r="AS51" s="212"/>
      <c r="AT51" s="212"/>
      <c r="AU51" s="213"/>
      <c r="AV51" s="153">
        <f t="shared" si="43"/>
        <v>0</v>
      </c>
      <c r="AX51" s="3"/>
      <c r="AZ51" s="76"/>
      <c r="BA51" s="84">
        <f t="shared" si="44"/>
        <v>0</v>
      </c>
      <c r="BB51" s="6"/>
      <c r="BC51" s="37"/>
      <c r="BD51" s="37"/>
      <c r="BE51" s="6"/>
      <c r="BF51" s="6"/>
      <c r="BG51" s="2"/>
      <c r="BH51" s="75">
        <f>SUM(AP21:AQ21,AU21:AV21,AZ21:BA21,BE21:BF21,BI21:BJ21)*$BH$32</f>
        <v>0</v>
      </c>
      <c r="BI51" s="37"/>
      <c r="BJ51" s="6"/>
      <c r="BL51" s="77"/>
      <c r="BM51" s="94">
        <f t="shared" si="45"/>
        <v>2.4000000000000004</v>
      </c>
      <c r="BN51" s="90"/>
      <c r="BO51" s="77"/>
      <c r="BP51" s="92">
        <f t="shared" si="46"/>
        <v>2.4000000000000004</v>
      </c>
    </row>
    <row r="52" spans="1:69">
      <c r="A52" s="128" t="s">
        <v>184</v>
      </c>
      <c r="G52" s="73">
        <f t="shared" si="17"/>
        <v>0.8</v>
      </c>
      <c r="H52" s="73"/>
      <c r="I52" s="152">
        <f t="shared" si="18"/>
        <v>0.8</v>
      </c>
      <c r="J52" s="73">
        <f t="shared" si="19"/>
        <v>0.8</v>
      </c>
      <c r="K52" s="73">
        <f t="shared" si="20"/>
        <v>0.8</v>
      </c>
      <c r="L52" s="73"/>
      <c r="M52" s="73">
        <f t="shared" si="21"/>
        <v>0.8</v>
      </c>
      <c r="N52" s="73">
        <f t="shared" si="22"/>
        <v>0.8</v>
      </c>
      <c r="O52" s="73">
        <f t="shared" si="23"/>
        <v>0.8</v>
      </c>
      <c r="P52" s="73"/>
      <c r="Q52" s="73">
        <f t="shared" si="24"/>
        <v>0.8</v>
      </c>
      <c r="R52" s="73">
        <f t="shared" si="25"/>
        <v>0</v>
      </c>
      <c r="S52" s="73">
        <f t="shared" si="26"/>
        <v>0</v>
      </c>
      <c r="T52" s="73"/>
      <c r="U52" s="73">
        <f t="shared" si="27"/>
        <v>0.8</v>
      </c>
      <c r="V52" s="73">
        <f t="shared" si="28"/>
        <v>0</v>
      </c>
      <c r="W52" s="73">
        <f t="shared" si="29"/>
        <v>0.8</v>
      </c>
      <c r="X52" s="73"/>
      <c r="Y52" s="73">
        <f t="shared" si="30"/>
        <v>0.8</v>
      </c>
      <c r="Z52" s="72">
        <f t="shared" si="31"/>
        <v>0</v>
      </c>
      <c r="AA52" s="72">
        <f t="shared" si="32"/>
        <v>0</v>
      </c>
      <c r="AB52" s="72"/>
      <c r="AC52" s="73">
        <f t="shared" si="33"/>
        <v>0</v>
      </c>
      <c r="AD52" s="72">
        <f t="shared" si="34"/>
        <v>0</v>
      </c>
      <c r="AE52" s="72">
        <f t="shared" si="35"/>
        <v>0</v>
      </c>
      <c r="AF52" s="72"/>
      <c r="AG52" s="73">
        <f t="shared" si="36"/>
        <v>0</v>
      </c>
      <c r="AH52" s="72">
        <f t="shared" si="37"/>
        <v>0</v>
      </c>
      <c r="AI52" s="72">
        <f t="shared" si="38"/>
        <v>0</v>
      </c>
      <c r="AJ52" s="72"/>
      <c r="AK52" s="73">
        <f t="shared" si="39"/>
        <v>0</v>
      </c>
      <c r="AL52" s="72">
        <f t="shared" si="40"/>
        <v>0</v>
      </c>
      <c r="AM52" s="73">
        <f t="shared" si="41"/>
        <v>0</v>
      </c>
      <c r="AN52" s="72"/>
      <c r="AO52" s="72"/>
      <c r="AP52" s="72"/>
      <c r="AQ52" s="211">
        <f t="shared" si="42"/>
        <v>8.7999999999999989</v>
      </c>
      <c r="AR52" s="212"/>
      <c r="AS52" s="212"/>
      <c r="AT52" s="212"/>
      <c r="AU52" s="213"/>
      <c r="AV52" s="153">
        <f t="shared" si="43"/>
        <v>0</v>
      </c>
      <c r="AX52" s="3"/>
      <c r="AZ52" s="76"/>
      <c r="BA52" s="84">
        <f t="shared" si="44"/>
        <v>4</v>
      </c>
      <c r="BB52" s="6"/>
      <c r="BC52" s="37"/>
      <c r="BD52" s="37"/>
      <c r="BE52" s="6"/>
      <c r="BF52" s="6"/>
      <c r="BG52" s="2"/>
      <c r="BH52" s="75">
        <f>SUM(AP22:AQ22,AU22:AV22,AZ22:BA22,BE22:BF22,BI22:BJ22)*$BH$32</f>
        <v>0</v>
      </c>
      <c r="BI52" s="37"/>
      <c r="BJ52" s="6"/>
      <c r="BL52" s="77"/>
      <c r="BM52" s="94">
        <f t="shared" si="45"/>
        <v>12.799999999999999</v>
      </c>
      <c r="BN52" s="90"/>
      <c r="BO52" s="77"/>
      <c r="BP52" s="92">
        <f t="shared" si="46"/>
        <v>12.799999999999999</v>
      </c>
      <c r="BQ52" s="97"/>
    </row>
    <row r="53" spans="1:69">
      <c r="A53" s="128" t="s">
        <v>185</v>
      </c>
      <c r="G53" s="73">
        <f t="shared" si="17"/>
        <v>0.8</v>
      </c>
      <c r="H53" s="73"/>
      <c r="I53" s="152">
        <f t="shared" si="18"/>
        <v>0.8</v>
      </c>
      <c r="J53" s="73">
        <f t="shared" si="19"/>
        <v>0.8</v>
      </c>
      <c r="K53" s="73">
        <f t="shared" si="20"/>
        <v>0.8</v>
      </c>
      <c r="L53" s="73"/>
      <c r="M53" s="73">
        <f t="shared" si="21"/>
        <v>0.8</v>
      </c>
      <c r="N53" s="73">
        <f t="shared" si="22"/>
        <v>0.8</v>
      </c>
      <c r="O53" s="73">
        <f t="shared" si="23"/>
        <v>0.8</v>
      </c>
      <c r="P53" s="73"/>
      <c r="Q53" s="73">
        <f t="shared" si="24"/>
        <v>0.8</v>
      </c>
      <c r="R53" s="73">
        <f t="shared" si="25"/>
        <v>0</v>
      </c>
      <c r="S53" s="73">
        <f t="shared" si="26"/>
        <v>0.8</v>
      </c>
      <c r="T53" s="73"/>
      <c r="U53" s="73">
        <f t="shared" si="27"/>
        <v>0.8</v>
      </c>
      <c r="V53" s="73">
        <f t="shared" si="28"/>
        <v>0.8</v>
      </c>
      <c r="W53" s="73">
        <f t="shared" si="29"/>
        <v>0.8</v>
      </c>
      <c r="X53" s="73"/>
      <c r="Y53" s="73">
        <f t="shared" si="30"/>
        <v>0.8</v>
      </c>
      <c r="Z53" s="72">
        <f t="shared" si="31"/>
        <v>0</v>
      </c>
      <c r="AA53" s="72">
        <f t="shared" si="32"/>
        <v>0</v>
      </c>
      <c r="AB53" s="72"/>
      <c r="AC53" s="73">
        <f t="shared" si="33"/>
        <v>0</v>
      </c>
      <c r="AD53" s="72">
        <f t="shared" si="34"/>
        <v>0</v>
      </c>
      <c r="AE53" s="72">
        <f t="shared" si="35"/>
        <v>0</v>
      </c>
      <c r="AF53" s="72"/>
      <c r="AG53" s="73">
        <f t="shared" si="36"/>
        <v>0</v>
      </c>
      <c r="AH53" s="72">
        <f t="shared" si="37"/>
        <v>0</v>
      </c>
      <c r="AI53" s="72">
        <f t="shared" si="38"/>
        <v>0</v>
      </c>
      <c r="AJ53" s="72"/>
      <c r="AK53" s="73">
        <f t="shared" si="39"/>
        <v>0</v>
      </c>
      <c r="AL53" s="72">
        <f t="shared" si="40"/>
        <v>0</v>
      </c>
      <c r="AM53" s="73">
        <f t="shared" si="41"/>
        <v>0</v>
      </c>
      <c r="AN53" s="72"/>
      <c r="AO53" s="72"/>
      <c r="AP53" s="72"/>
      <c r="AQ53" s="211">
        <f t="shared" si="42"/>
        <v>10.4</v>
      </c>
      <c r="AR53" s="212"/>
      <c r="AS53" s="212"/>
      <c r="AT53" s="212"/>
      <c r="AU53" s="213"/>
      <c r="AV53" s="153">
        <f t="shared" si="43"/>
        <v>10</v>
      </c>
      <c r="AX53" s="3"/>
      <c r="AZ53" s="76"/>
      <c r="BA53" s="84">
        <f t="shared" si="44"/>
        <v>5</v>
      </c>
      <c r="BB53" s="6"/>
      <c r="BC53" s="37"/>
      <c r="BD53" s="37"/>
      <c r="BE53" s="6"/>
      <c r="BF53" s="6"/>
      <c r="BG53" s="2"/>
      <c r="BH53" s="75">
        <f>SUM(AP23:AQ23,AU23:AV23,AZ23:BA23,BE23:BF23,BI23:BJ23)*$BH$32</f>
        <v>10</v>
      </c>
      <c r="BI53" s="37"/>
      <c r="BJ53" s="6"/>
      <c r="BL53" s="77"/>
      <c r="BM53" s="94">
        <f t="shared" si="45"/>
        <v>35.4</v>
      </c>
      <c r="BN53" s="90"/>
      <c r="BO53" s="77"/>
      <c r="BP53" s="92">
        <f t="shared" si="46"/>
        <v>35.4</v>
      </c>
    </row>
    <row r="54" spans="1:69">
      <c r="A54" s="128" t="s">
        <v>186</v>
      </c>
      <c r="G54" s="73">
        <f t="shared" si="17"/>
        <v>0.8</v>
      </c>
      <c r="H54" s="73"/>
      <c r="I54" s="152">
        <f t="shared" si="18"/>
        <v>0.8</v>
      </c>
      <c r="J54" s="73">
        <f t="shared" si="19"/>
        <v>0.8</v>
      </c>
      <c r="K54" s="73">
        <f t="shared" si="20"/>
        <v>0.8</v>
      </c>
      <c r="L54" s="73"/>
      <c r="M54" s="73">
        <f t="shared" si="21"/>
        <v>0.8</v>
      </c>
      <c r="N54" s="73">
        <f t="shared" si="22"/>
        <v>0.8</v>
      </c>
      <c r="O54" s="73">
        <f t="shared" si="23"/>
        <v>0.8</v>
      </c>
      <c r="P54" s="73"/>
      <c r="Q54" s="73">
        <f t="shared" si="24"/>
        <v>0.8</v>
      </c>
      <c r="R54" s="73">
        <f t="shared" si="25"/>
        <v>0</v>
      </c>
      <c r="S54" s="73">
        <f t="shared" si="26"/>
        <v>0</v>
      </c>
      <c r="T54" s="73"/>
      <c r="U54" s="73">
        <f t="shared" si="27"/>
        <v>0.8</v>
      </c>
      <c r="V54" s="73">
        <f t="shared" si="28"/>
        <v>0.8</v>
      </c>
      <c r="W54" s="73">
        <f t="shared" si="29"/>
        <v>0</v>
      </c>
      <c r="X54" s="73"/>
      <c r="Y54" s="73">
        <f t="shared" si="30"/>
        <v>0.8</v>
      </c>
      <c r="Z54" s="72">
        <f t="shared" si="31"/>
        <v>0</v>
      </c>
      <c r="AA54" s="72">
        <f t="shared" si="32"/>
        <v>0</v>
      </c>
      <c r="AB54" s="72"/>
      <c r="AC54" s="73">
        <f t="shared" si="33"/>
        <v>0</v>
      </c>
      <c r="AD54" s="72">
        <f t="shared" si="34"/>
        <v>0</v>
      </c>
      <c r="AE54" s="72">
        <f t="shared" si="35"/>
        <v>0</v>
      </c>
      <c r="AF54" s="72"/>
      <c r="AG54" s="73">
        <f t="shared" si="36"/>
        <v>0</v>
      </c>
      <c r="AH54" s="72">
        <f t="shared" si="37"/>
        <v>0</v>
      </c>
      <c r="AI54" s="72">
        <f t="shared" si="38"/>
        <v>0</v>
      </c>
      <c r="AJ54" s="72"/>
      <c r="AK54" s="73">
        <f t="shared" si="39"/>
        <v>0</v>
      </c>
      <c r="AL54" s="72">
        <f t="shared" si="40"/>
        <v>0</v>
      </c>
      <c r="AM54" s="73">
        <f t="shared" si="41"/>
        <v>0</v>
      </c>
      <c r="AN54" s="72"/>
      <c r="AO54" s="72"/>
      <c r="AP54" s="72"/>
      <c r="AQ54" s="211">
        <f t="shared" si="42"/>
        <v>8.7999999999999989</v>
      </c>
      <c r="AR54" s="212"/>
      <c r="AS54" s="212"/>
      <c r="AT54" s="212"/>
      <c r="AU54" s="213"/>
      <c r="AV54" s="153">
        <f t="shared" si="43"/>
        <v>0</v>
      </c>
      <c r="AX54" s="3"/>
      <c r="AZ54" s="76"/>
      <c r="BA54" s="84">
        <f t="shared" si="44"/>
        <v>4</v>
      </c>
      <c r="BB54" s="6"/>
      <c r="BC54" s="37"/>
      <c r="BD54" s="37"/>
      <c r="BE54" s="6"/>
      <c r="BF54" s="6"/>
      <c r="BG54" s="2"/>
      <c r="BH54" s="75">
        <f>SUM(AP24:AQ24,AU24:AV24,AZ24:BA24,BE24:BF24,BI24:BJ24)*$BH$32</f>
        <v>0</v>
      </c>
      <c r="BI54" s="37"/>
      <c r="BJ54" s="6"/>
      <c r="BL54" s="77"/>
      <c r="BM54" s="94">
        <f t="shared" si="45"/>
        <v>12.799999999999999</v>
      </c>
      <c r="BN54" s="90"/>
      <c r="BO54" s="77"/>
      <c r="BP54" s="92">
        <f t="shared" si="46"/>
        <v>12.799999999999999</v>
      </c>
      <c r="BQ54" s="97"/>
    </row>
    <row r="55" spans="1:69">
      <c r="A55" s="128" t="s">
        <v>187</v>
      </c>
      <c r="G55" s="73">
        <f t="shared" si="17"/>
        <v>0</v>
      </c>
      <c r="H55" s="73"/>
      <c r="I55" s="152">
        <f t="shared" si="18"/>
        <v>0</v>
      </c>
      <c r="J55" s="73">
        <f t="shared" si="19"/>
        <v>0</v>
      </c>
      <c r="K55" s="73">
        <f t="shared" si="20"/>
        <v>0.8</v>
      </c>
      <c r="L55" s="73"/>
      <c r="M55" s="73">
        <f t="shared" si="21"/>
        <v>0</v>
      </c>
      <c r="N55" s="73">
        <f t="shared" si="22"/>
        <v>0.8</v>
      </c>
      <c r="O55" s="73">
        <f t="shared" si="23"/>
        <v>0.8</v>
      </c>
      <c r="P55" s="73"/>
      <c r="Q55" s="73">
        <f t="shared" si="24"/>
        <v>0</v>
      </c>
      <c r="R55" s="73">
        <f t="shared" si="25"/>
        <v>0</v>
      </c>
      <c r="S55" s="73">
        <f t="shared" si="26"/>
        <v>0</v>
      </c>
      <c r="T55" s="73"/>
      <c r="U55" s="73">
        <f t="shared" si="27"/>
        <v>0.8</v>
      </c>
      <c r="V55" s="73">
        <f t="shared" si="28"/>
        <v>0</v>
      </c>
      <c r="W55" s="73">
        <f t="shared" si="29"/>
        <v>0</v>
      </c>
      <c r="X55" s="73"/>
      <c r="Y55" s="73">
        <f t="shared" si="30"/>
        <v>0</v>
      </c>
      <c r="Z55" s="72">
        <f t="shared" si="31"/>
        <v>0</v>
      </c>
      <c r="AA55" s="72">
        <f t="shared" si="32"/>
        <v>0</v>
      </c>
      <c r="AB55" s="72"/>
      <c r="AC55" s="73">
        <f t="shared" si="33"/>
        <v>0</v>
      </c>
      <c r="AD55" s="72">
        <f t="shared" si="34"/>
        <v>0</v>
      </c>
      <c r="AE55" s="72">
        <f t="shared" si="35"/>
        <v>0</v>
      </c>
      <c r="AF55" s="72"/>
      <c r="AG55" s="73">
        <f t="shared" si="36"/>
        <v>0</v>
      </c>
      <c r="AH55" s="72">
        <f t="shared" si="37"/>
        <v>0</v>
      </c>
      <c r="AI55" s="72">
        <f t="shared" si="38"/>
        <v>0</v>
      </c>
      <c r="AJ55" s="72"/>
      <c r="AK55" s="73">
        <f t="shared" si="39"/>
        <v>0</v>
      </c>
      <c r="AL55" s="72">
        <f t="shared" si="40"/>
        <v>0</v>
      </c>
      <c r="AM55" s="73">
        <f t="shared" si="41"/>
        <v>0</v>
      </c>
      <c r="AN55" s="72"/>
      <c r="AO55" s="72"/>
      <c r="AP55" s="72"/>
      <c r="AQ55" s="211">
        <f t="shared" si="42"/>
        <v>3.2</v>
      </c>
      <c r="AR55" s="212"/>
      <c r="AS55" s="212"/>
      <c r="AT55" s="212"/>
      <c r="AU55" s="213"/>
      <c r="AV55" s="153">
        <f t="shared" si="43"/>
        <v>0</v>
      </c>
      <c r="AX55" s="3"/>
      <c r="AZ55" s="76"/>
      <c r="BA55" s="84">
        <f t="shared" si="44"/>
        <v>1</v>
      </c>
      <c r="BB55" s="6"/>
      <c r="BC55" s="37"/>
      <c r="BD55" s="37"/>
      <c r="BE55" s="6"/>
      <c r="BF55" s="6"/>
      <c r="BG55" s="2"/>
      <c r="BH55" s="75">
        <f>SUM(AP25:AQ25,AU25:AV25,AZ25:BA25,BE25:BF25,BI25:BJ25)*$BH$32</f>
        <v>0</v>
      </c>
      <c r="BI55" s="37"/>
      <c r="BJ55" s="6"/>
      <c r="BL55" s="77"/>
      <c r="BM55" s="94">
        <f t="shared" si="45"/>
        <v>4.2</v>
      </c>
      <c r="BN55" s="90"/>
      <c r="BO55" s="77"/>
      <c r="BP55" s="92">
        <f t="shared" si="46"/>
        <v>4.2</v>
      </c>
      <c r="BQ55" s="97"/>
    </row>
    <row r="56" spans="1:69">
      <c r="A56" s="128" t="s">
        <v>188</v>
      </c>
      <c r="G56" s="73">
        <f>AM26</f>
        <v>0.8</v>
      </c>
      <c r="H56" s="73"/>
      <c r="I56" s="152">
        <f>G26</f>
        <v>0.8</v>
      </c>
      <c r="J56" s="73">
        <f>AA26</f>
        <v>0.8</v>
      </c>
      <c r="K56" s="73">
        <f>AN26</f>
        <v>0.8</v>
      </c>
      <c r="L56" s="73"/>
      <c r="M56" s="73">
        <f>I26</f>
        <v>0.8</v>
      </c>
      <c r="N56" s="73">
        <f>AC26</f>
        <v>0.8</v>
      </c>
      <c r="O56" s="73">
        <f>AR26</f>
        <v>0.8</v>
      </c>
      <c r="P56" s="73"/>
      <c r="Q56" s="73">
        <f>K26</f>
        <v>0.8</v>
      </c>
      <c r="R56" s="73">
        <f>AE26</f>
        <v>0</v>
      </c>
      <c r="S56" s="73">
        <f>AS26</f>
        <v>0</v>
      </c>
      <c r="T56" s="73"/>
      <c r="U56" s="73">
        <f>M26</f>
        <v>0.8</v>
      </c>
      <c r="V56" s="73">
        <f>AG26</f>
        <v>0.8</v>
      </c>
      <c r="W56" s="73">
        <f>AW26</f>
        <v>0.8</v>
      </c>
      <c r="X56" s="73"/>
      <c r="Y56" s="73">
        <f>O26</f>
        <v>0.8</v>
      </c>
      <c r="Z56" s="72">
        <f>W26</f>
        <v>0</v>
      </c>
      <c r="AA56" s="72">
        <f>AX26</f>
        <v>0</v>
      </c>
      <c r="AB56" s="72"/>
      <c r="AC56" s="73">
        <f>Q26</f>
        <v>0</v>
      </c>
      <c r="AD56" s="72">
        <f>AI26</f>
        <v>0</v>
      </c>
      <c r="AE56" s="72">
        <f>BB26</f>
        <v>0</v>
      </c>
      <c r="AF56" s="72"/>
      <c r="AG56" s="73">
        <f>S26</f>
        <v>0</v>
      </c>
      <c r="AH56" s="72">
        <f>AK26</f>
        <v>0</v>
      </c>
      <c r="AI56" s="72">
        <f>BC26</f>
        <v>0</v>
      </c>
      <c r="AJ56" s="72"/>
      <c r="AK56" s="73">
        <f>U26</f>
        <v>0</v>
      </c>
      <c r="AL56" s="72">
        <f>Y26</f>
        <v>0</v>
      </c>
      <c r="AM56" s="73">
        <f>BG26</f>
        <v>0</v>
      </c>
      <c r="AN56" s="72"/>
      <c r="AO56" s="72"/>
      <c r="AP56" s="72"/>
      <c r="AQ56" s="211">
        <f>SUM(G56:AP56)</f>
        <v>9.6</v>
      </c>
      <c r="AR56" s="212"/>
      <c r="AS56" s="212"/>
      <c r="AT56" s="212"/>
      <c r="AU56" s="213"/>
      <c r="AV56" s="153">
        <f t="shared" si="43"/>
        <v>0</v>
      </c>
      <c r="AX56" s="3"/>
      <c r="AZ56" s="76"/>
      <c r="BA56" s="84">
        <f t="shared" si="44"/>
        <v>6</v>
      </c>
      <c r="BB56" s="6"/>
      <c r="BC56" s="37"/>
      <c r="BD56" s="37"/>
      <c r="BE56" s="6"/>
      <c r="BF56" s="6"/>
      <c r="BG56" s="2"/>
      <c r="BH56" s="75">
        <f t="shared" ref="BH56:BH57" si="47">SUM(AP26:AQ26,AU26:AV26,AZ26:BA26,BE26:BF26,BI26:BJ26)*$BH$32</f>
        <v>0</v>
      </c>
      <c r="BI56" s="37"/>
      <c r="BJ56" s="6"/>
      <c r="BL56" s="77"/>
      <c r="BM56" s="94">
        <f t="shared" si="45"/>
        <v>15.6</v>
      </c>
      <c r="BN56" s="90"/>
      <c r="BO56" s="77"/>
      <c r="BP56" s="92">
        <f t="shared" si="46"/>
        <v>15.6</v>
      </c>
      <c r="BQ56" s="97"/>
    </row>
    <row r="57" spans="1:69">
      <c r="A57" s="143" t="s">
        <v>189</v>
      </c>
      <c r="B57" s="155"/>
      <c r="C57" s="155"/>
      <c r="D57" s="155"/>
      <c r="E57" s="155"/>
      <c r="F57" s="155"/>
      <c r="G57" s="73">
        <f>AM27</f>
        <v>0</v>
      </c>
      <c r="H57" s="73"/>
      <c r="I57" s="152">
        <f>G27</f>
        <v>0</v>
      </c>
      <c r="J57" s="73">
        <f>AA27</f>
        <v>0</v>
      </c>
      <c r="K57" s="73">
        <f>AN27</f>
        <v>0</v>
      </c>
      <c r="L57" s="73"/>
      <c r="M57" s="73">
        <f>I27</f>
        <v>0</v>
      </c>
      <c r="N57" s="73">
        <f>AC27</f>
        <v>0</v>
      </c>
      <c r="O57" s="73">
        <f>AR27</f>
        <v>0</v>
      </c>
      <c r="P57" s="73"/>
      <c r="Q57" s="73">
        <f>K27</f>
        <v>0</v>
      </c>
      <c r="R57" s="73">
        <f>AE27</f>
        <v>0</v>
      </c>
      <c r="S57" s="73">
        <f>AS27</f>
        <v>0</v>
      </c>
      <c r="T57" s="73"/>
      <c r="U57" s="73">
        <f>M27</f>
        <v>0</v>
      </c>
      <c r="V57" s="73">
        <f>AG27</f>
        <v>0</v>
      </c>
      <c r="W57" s="73">
        <f>AW27</f>
        <v>0</v>
      </c>
      <c r="X57" s="73"/>
      <c r="Y57" s="73">
        <f>O27</f>
        <v>0</v>
      </c>
      <c r="Z57" s="72">
        <f>W27</f>
        <v>0</v>
      </c>
      <c r="AA57" s="72">
        <f>AX27</f>
        <v>0</v>
      </c>
      <c r="AB57" s="72"/>
      <c r="AC57" s="73">
        <f>Q27</f>
        <v>0</v>
      </c>
      <c r="AD57" s="72">
        <f>AI27</f>
        <v>0</v>
      </c>
      <c r="AE57" s="72">
        <f>BB27</f>
        <v>0</v>
      </c>
      <c r="AF57" s="72"/>
      <c r="AG57" s="73">
        <f>S27</f>
        <v>0</v>
      </c>
      <c r="AH57" s="72">
        <f>AK27</f>
        <v>0</v>
      </c>
      <c r="AI57" s="72">
        <f>BC27</f>
        <v>0</v>
      </c>
      <c r="AJ57" s="72"/>
      <c r="AK57" s="73">
        <f>U27</f>
        <v>0</v>
      </c>
      <c r="AL57" s="72">
        <f>Y27</f>
        <v>0</v>
      </c>
      <c r="AM57" s="73">
        <f>BG27</f>
        <v>0</v>
      </c>
      <c r="AN57" s="72"/>
      <c r="AO57" s="72"/>
      <c r="AP57" s="72"/>
      <c r="AQ57" s="214">
        <f>SUM(G57:AP57)</f>
        <v>0</v>
      </c>
      <c r="AR57" s="215"/>
      <c r="AS57" s="215"/>
      <c r="AT57" s="215"/>
      <c r="AU57" s="216"/>
      <c r="AV57" s="156">
        <f t="shared" si="43"/>
        <v>0</v>
      </c>
      <c r="AW57" s="154"/>
      <c r="AX57" s="154"/>
      <c r="AY57" s="85"/>
      <c r="AZ57" s="86"/>
      <c r="BA57" s="87">
        <f t="shared" si="44"/>
        <v>0</v>
      </c>
      <c r="BB57" s="85"/>
      <c r="BC57" s="1"/>
      <c r="BD57" s="1"/>
      <c r="BE57" s="85"/>
      <c r="BF57" s="85"/>
      <c r="BG57" s="16"/>
      <c r="BH57" s="88">
        <f t="shared" si="47"/>
        <v>0</v>
      </c>
      <c r="BI57" s="1"/>
      <c r="BJ57" s="85"/>
      <c r="BK57" s="10"/>
      <c r="BL57" s="79"/>
      <c r="BM57" s="95">
        <f t="shared" si="45"/>
        <v>0</v>
      </c>
      <c r="BN57" s="91"/>
      <c r="BO57" s="79"/>
      <c r="BP57" s="144">
        <f t="shared" si="46"/>
        <v>0</v>
      </c>
      <c r="BQ57" s="97"/>
    </row>
    <row r="58" spans="1:69">
      <c r="G58" s="3"/>
      <c r="H58" s="3"/>
      <c r="J58" s="3"/>
      <c r="U58" s="3"/>
      <c r="AX58" s="37"/>
      <c r="BH58" s="6"/>
    </row>
    <row r="59" spans="1:69">
      <c r="G59" s="3"/>
      <c r="H59" s="3"/>
      <c r="J59" s="3"/>
      <c r="U59" s="3"/>
      <c r="AX59" s="37"/>
      <c r="BH59" s="6"/>
    </row>
    <row r="60" spans="1:69">
      <c r="G60" s="3"/>
      <c r="H60" s="3"/>
      <c r="J60" s="3"/>
      <c r="U60" s="3"/>
      <c r="AX60" s="37"/>
      <c r="BH60" s="6"/>
    </row>
    <row r="61" spans="1:69">
      <c r="G61" s="3"/>
      <c r="H61" s="3"/>
      <c r="J61" s="3"/>
      <c r="U61" s="3"/>
      <c r="AX61" s="37"/>
      <c r="BH61" s="6"/>
    </row>
    <row r="62" spans="1:69">
      <c r="G62" s="3"/>
      <c r="H62" s="3"/>
      <c r="J62" s="3"/>
      <c r="U62" s="3"/>
      <c r="AX62" s="37"/>
      <c r="BH62" s="6"/>
    </row>
    <row r="63" spans="1:69">
      <c r="G63" s="3"/>
      <c r="H63" s="3"/>
      <c r="J63" s="3"/>
      <c r="U63" s="3"/>
      <c r="AX63" s="37"/>
      <c r="BH63" s="6"/>
    </row>
    <row r="64" spans="1:69">
      <c r="G64" s="3"/>
      <c r="H64" s="3"/>
      <c r="J64" s="3"/>
      <c r="U64" s="3"/>
      <c r="AX64" s="37"/>
      <c r="BH64" s="6"/>
    </row>
    <row r="65" spans="7:60">
      <c r="G65" s="3"/>
      <c r="H65" s="3"/>
      <c r="J65" s="3"/>
      <c r="U65" s="3"/>
      <c r="AX65" s="37"/>
      <c r="BH65" s="6"/>
    </row>
    <row r="66" spans="7:60">
      <c r="G66" s="3"/>
      <c r="H66" s="3"/>
      <c r="J66" s="3"/>
      <c r="U66" s="3"/>
      <c r="AX66" s="37"/>
      <c r="BH66" s="6"/>
    </row>
    <row r="67" spans="7:60">
      <c r="G67" s="3"/>
      <c r="H67" s="3"/>
      <c r="J67" s="3"/>
      <c r="U67" s="3"/>
      <c r="AX67" s="37"/>
      <c r="BH67" s="6"/>
    </row>
    <row r="68" spans="7:60">
      <c r="G68" s="3"/>
      <c r="H68" s="3"/>
      <c r="J68" s="3"/>
      <c r="U68" s="3"/>
      <c r="AX68" s="37"/>
      <c r="BH68" s="6"/>
    </row>
    <row r="69" spans="7:60">
      <c r="G69" s="3"/>
      <c r="H69" s="3"/>
      <c r="J69" s="3"/>
      <c r="U69" s="3"/>
      <c r="AX69" s="37"/>
      <c r="BH69" s="6"/>
    </row>
    <row r="70" spans="7:60">
      <c r="G70" s="3"/>
      <c r="H70" s="3"/>
      <c r="J70" s="3"/>
      <c r="U70" s="3"/>
      <c r="AX70" s="37"/>
      <c r="BH70" s="6"/>
    </row>
    <row r="71" spans="7:60">
      <c r="G71" s="3"/>
      <c r="H71" s="3"/>
      <c r="J71" s="3"/>
      <c r="U71" s="3"/>
      <c r="AX71" s="37"/>
      <c r="BH71" s="6"/>
    </row>
    <row r="72" spans="7:60">
      <c r="G72" s="3"/>
      <c r="H72" s="3"/>
      <c r="J72" s="3"/>
      <c r="U72" s="3"/>
      <c r="AX72" s="37"/>
      <c r="BH72" s="6"/>
    </row>
    <row r="73" spans="7:60">
      <c r="G73" s="3"/>
      <c r="H73" s="3"/>
      <c r="J73" s="3"/>
      <c r="U73" s="3"/>
      <c r="AX73" s="37"/>
      <c r="BH73" s="6"/>
    </row>
    <row r="74" spans="7:60">
      <c r="G74" s="3"/>
      <c r="H74" s="3"/>
      <c r="J74" s="3"/>
      <c r="U74" s="3"/>
      <c r="AX74" s="37"/>
      <c r="BH74" s="6"/>
    </row>
    <row r="75" spans="7:60">
      <c r="G75" s="3"/>
      <c r="H75" s="3"/>
      <c r="J75" s="3"/>
      <c r="U75" s="3"/>
      <c r="AX75" s="37"/>
      <c r="BH75" s="6"/>
    </row>
    <row r="76" spans="7:60">
      <c r="G76" s="3"/>
      <c r="H76" s="3"/>
      <c r="J76" s="3"/>
      <c r="U76" s="3"/>
      <c r="AX76" s="37"/>
      <c r="BH76" s="6"/>
    </row>
    <row r="77" spans="7:60">
      <c r="G77" s="3"/>
      <c r="H77" s="3"/>
      <c r="J77" s="3"/>
      <c r="U77" s="3"/>
      <c r="AX77" s="37"/>
      <c r="BH77" s="6"/>
    </row>
    <row r="78" spans="7:60">
      <c r="G78" s="3"/>
      <c r="H78" s="3"/>
      <c r="J78" s="3"/>
      <c r="U78" s="3"/>
      <c r="AX78" s="37"/>
      <c r="BH78" s="6"/>
    </row>
    <row r="79" spans="7:60">
      <c r="G79" s="3"/>
      <c r="H79" s="3"/>
      <c r="J79" s="3"/>
      <c r="U79" s="3"/>
      <c r="AX79" s="37"/>
      <c r="BH79" s="6"/>
    </row>
    <row r="80" spans="7:60">
      <c r="G80" s="3"/>
      <c r="H80" s="3"/>
      <c r="J80" s="3"/>
      <c r="U80" s="3"/>
      <c r="AX80" s="37"/>
      <c r="BH80" s="6"/>
    </row>
    <row r="81" spans="7:60">
      <c r="G81" s="3"/>
      <c r="H81" s="3"/>
      <c r="J81" s="3"/>
      <c r="U81" s="3"/>
      <c r="AX81" s="37"/>
      <c r="BH81" s="6"/>
    </row>
    <row r="82" spans="7:60">
      <c r="G82" s="3"/>
      <c r="H82" s="3"/>
      <c r="J82" s="3"/>
      <c r="U82" s="3"/>
      <c r="AX82" s="37"/>
      <c r="BH82" s="6"/>
    </row>
    <row r="83" spans="7:60">
      <c r="G83" s="3"/>
      <c r="H83" s="3"/>
      <c r="J83" s="3"/>
      <c r="U83" s="3"/>
      <c r="AX83" s="37"/>
      <c r="BH83" s="6"/>
    </row>
    <row r="84" spans="7:60">
      <c r="G84" s="3"/>
      <c r="H84" s="3"/>
      <c r="J84" s="3"/>
      <c r="U84" s="3"/>
      <c r="AX84" s="37"/>
      <c r="BH84" s="6"/>
    </row>
    <row r="85" spans="7:60">
      <c r="G85" s="3"/>
      <c r="H85" s="3"/>
      <c r="J85" s="3"/>
      <c r="U85" s="3"/>
      <c r="AX85" s="37"/>
      <c r="BH85" s="6"/>
    </row>
    <row r="86" spans="7:60">
      <c r="G86" s="3"/>
      <c r="H86" s="3"/>
      <c r="J86" s="3"/>
      <c r="U86" s="3"/>
      <c r="AX86" s="37"/>
    </row>
    <row r="87" spans="7:60">
      <c r="G87" s="3"/>
      <c r="H87" s="3"/>
      <c r="J87" s="3"/>
      <c r="U87" s="3"/>
      <c r="AX87" s="37"/>
    </row>
    <row r="88" spans="7:60">
      <c r="G88" s="3"/>
      <c r="H88" s="3"/>
      <c r="J88" s="3"/>
      <c r="U88" s="3"/>
      <c r="AX88" s="37"/>
    </row>
    <row r="89" spans="7:60">
      <c r="G89" s="3"/>
      <c r="H89" s="3"/>
      <c r="J89" s="3"/>
      <c r="U89" s="3"/>
      <c r="AX89" s="37"/>
    </row>
    <row r="90" spans="7:60">
      <c r="AX90" s="37"/>
    </row>
    <row r="91" spans="7:60">
      <c r="AX91" s="37"/>
    </row>
    <row r="92" spans="7:60">
      <c r="AX92" s="37"/>
    </row>
    <row r="93" spans="7:60">
      <c r="AX93" s="37"/>
    </row>
    <row r="94" spans="7:60">
      <c r="AX94" s="37"/>
    </row>
    <row r="95" spans="7:60">
      <c r="AX95" s="37"/>
    </row>
    <row r="96" spans="7:60">
      <c r="AX96" s="37"/>
    </row>
    <row r="97" spans="50:50">
      <c r="AX97" s="37"/>
    </row>
    <row r="98" spans="50:50">
      <c r="AX98" s="37"/>
    </row>
  </sheetData>
  <mergeCells count="105">
    <mergeCell ref="AQ56:AU56"/>
    <mergeCell ref="AQ57:AU57"/>
    <mergeCell ref="AV35:AY35"/>
    <mergeCell ref="BA35:BF35"/>
    <mergeCell ref="BH35:BK35"/>
    <mergeCell ref="BN35:BO35"/>
    <mergeCell ref="AQ55:AU55"/>
    <mergeCell ref="AK34:AL34"/>
    <mergeCell ref="AM34:AN34"/>
    <mergeCell ref="AO34:AP34"/>
    <mergeCell ref="AO35:AP35"/>
    <mergeCell ref="AQ35:AT35"/>
    <mergeCell ref="BM33:BP34"/>
    <mergeCell ref="AM33:AN33"/>
    <mergeCell ref="AO33:AP33"/>
    <mergeCell ref="AQ48:AU48"/>
    <mergeCell ref="AQ54:AU54"/>
    <mergeCell ref="AQ49:AU49"/>
    <mergeCell ref="AQ50:AU50"/>
    <mergeCell ref="AQ51:AU51"/>
    <mergeCell ref="AQ52:AU52"/>
    <mergeCell ref="AQ53:AU53"/>
    <mergeCell ref="AQ43:AU43"/>
    <mergeCell ref="AQ44:AU4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AM1:BJ2"/>
    <mergeCell ref="BE30:BR30"/>
    <mergeCell ref="G31:AP32"/>
    <mergeCell ref="BA32:BC32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V30:AL30"/>
    <mergeCell ref="AM30:BD30"/>
    <mergeCell ref="AQ33:AU34"/>
    <mergeCell ref="AV33:AZ34"/>
    <mergeCell ref="BA33:BG34"/>
    <mergeCell ref="BH33:BL34"/>
    <mergeCell ref="Y3:Z3"/>
    <mergeCell ref="AA3:AB3"/>
    <mergeCell ref="AC3:AD3"/>
    <mergeCell ref="U3:V3"/>
    <mergeCell ref="Y34:Z34"/>
    <mergeCell ref="AA34:AB34"/>
    <mergeCell ref="AC34:AD34"/>
    <mergeCell ref="AE34:AF34"/>
    <mergeCell ref="AG34:AH34"/>
    <mergeCell ref="AI34:AJ34"/>
    <mergeCell ref="AE5:AF5"/>
    <mergeCell ref="BK3:BL3"/>
    <mergeCell ref="AQ45:AU45"/>
    <mergeCell ref="AQ46:AU46"/>
    <mergeCell ref="AQ47:AU47"/>
    <mergeCell ref="AQ38:AU38"/>
    <mergeCell ref="AQ39:AU39"/>
    <mergeCell ref="AQ40:AU40"/>
    <mergeCell ref="AQ41:AU41"/>
    <mergeCell ref="AQ42:AU42"/>
    <mergeCell ref="AQ36:AU36"/>
    <mergeCell ref="AQ37:AU37"/>
    <mergeCell ref="B1:F1"/>
    <mergeCell ref="B3:F3"/>
    <mergeCell ref="W3:X3"/>
    <mergeCell ref="B4:F4"/>
    <mergeCell ref="BG3:BJ3"/>
    <mergeCell ref="BM3:BN3"/>
    <mergeCell ref="AM3:AQ3"/>
    <mergeCell ref="AR3:AV3"/>
    <mergeCell ref="AW3:BA3"/>
    <mergeCell ref="BB3:BF3"/>
    <mergeCell ref="AE3:AF3"/>
    <mergeCell ref="AG3:AH3"/>
    <mergeCell ref="AI3:AJ3"/>
    <mergeCell ref="AK3:AL3"/>
    <mergeCell ref="G1:V2"/>
    <mergeCell ref="W1:Z2"/>
    <mergeCell ref="AA1:AL2"/>
    <mergeCell ref="G3:H3"/>
    <mergeCell ref="I3:J3"/>
    <mergeCell ref="K3:L3"/>
    <mergeCell ref="M3:N3"/>
    <mergeCell ref="O3:P3"/>
    <mergeCell ref="Q3:R3"/>
    <mergeCell ref="S3:T3"/>
  </mergeCells>
  <pageMargins left="0.56158391772531546" right="0.56158391772531546" top="0.74877855696708739" bottom="0.74877855696708739" header="0.3743892784835437" footer="0.3743892784835437"/>
  <pageSetup paperSize="9" orientation="portrait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4"/>
  <sheetViews>
    <sheetView zoomScaleNormal="100" workbookViewId="0">
      <selection activeCell="C21" sqref="C21"/>
    </sheetView>
  </sheetViews>
  <sheetFormatPr defaultRowHeight="15.75"/>
  <cols>
    <col min="1" max="1" width="3.25" style="37" customWidth="1"/>
    <col min="2" max="2" width="9" customWidth="1"/>
  </cols>
  <sheetData>
    <row r="1" spans="2:9">
      <c r="B1" s="51" t="s">
        <v>190</v>
      </c>
      <c r="C1" s="51" t="s">
        <v>191</v>
      </c>
      <c r="D1" s="37"/>
      <c r="E1" s="37"/>
      <c r="F1" s="37"/>
      <c r="G1" s="37"/>
      <c r="H1" s="37"/>
      <c r="I1" s="37"/>
    </row>
    <row r="2" spans="2:9">
      <c r="B2" s="49" t="s">
        <v>192</v>
      </c>
      <c r="C2" s="49" t="s">
        <v>193</v>
      </c>
      <c r="D2" s="37"/>
      <c r="E2" s="37"/>
      <c r="F2" s="37"/>
      <c r="G2" s="37"/>
      <c r="H2" s="37"/>
      <c r="I2" s="37"/>
    </row>
    <row r="3" spans="2:9">
      <c r="B3" s="51" t="s">
        <v>194</v>
      </c>
      <c r="C3" s="51" t="s">
        <v>195</v>
      </c>
      <c r="D3" s="37"/>
      <c r="E3" s="37"/>
      <c r="F3" s="37"/>
      <c r="G3" s="37"/>
      <c r="H3" s="37"/>
      <c r="I3" s="37"/>
    </row>
    <row r="4" spans="2:9">
      <c r="B4" s="49" t="s">
        <v>196</v>
      </c>
      <c r="C4" s="49" t="s">
        <v>197</v>
      </c>
      <c r="D4" s="37"/>
      <c r="E4" s="37"/>
      <c r="F4" s="37"/>
      <c r="G4" s="37"/>
      <c r="H4" s="37"/>
      <c r="I4" s="37"/>
    </row>
    <row r="5" spans="2:9" s="37" customFormat="1">
      <c r="B5" s="43" t="s">
        <v>198</v>
      </c>
      <c r="C5" s="43" t="s">
        <v>199</v>
      </c>
    </row>
    <row r="6" spans="2:9" s="37" customFormat="1">
      <c r="B6" s="43" t="s">
        <v>200</v>
      </c>
      <c r="C6" s="43" t="s">
        <v>201</v>
      </c>
    </row>
    <row r="7" spans="2:9">
      <c r="B7" s="51" t="s">
        <v>202</v>
      </c>
      <c r="C7" s="51" t="s">
        <v>203</v>
      </c>
      <c r="D7" s="37"/>
      <c r="E7" s="37"/>
      <c r="F7" s="37"/>
      <c r="G7" s="37"/>
      <c r="H7" s="37"/>
      <c r="I7" s="37"/>
    </row>
    <row r="8" spans="2:9">
      <c r="B8" s="49" t="s">
        <v>204</v>
      </c>
      <c r="C8" s="49" t="s">
        <v>205</v>
      </c>
      <c r="D8" s="37"/>
      <c r="E8" s="37"/>
      <c r="F8" s="37"/>
      <c r="G8" s="37"/>
      <c r="H8" s="37"/>
      <c r="I8" s="37"/>
    </row>
    <row r="9" spans="2:9" s="37" customFormat="1">
      <c r="B9" s="50" t="s">
        <v>206</v>
      </c>
      <c r="C9" s="50" t="s">
        <v>207</v>
      </c>
    </row>
    <row r="10" spans="2:9" s="37" customFormat="1">
      <c r="B10" s="43" t="s">
        <v>208</v>
      </c>
      <c r="C10" s="43" t="s">
        <v>209</v>
      </c>
    </row>
    <row r="11" spans="2:9">
      <c r="B11" s="51" t="s">
        <v>210</v>
      </c>
      <c r="C11" s="51" t="s">
        <v>211</v>
      </c>
      <c r="D11" s="37"/>
      <c r="E11" s="37"/>
      <c r="F11" s="37"/>
      <c r="G11" s="37"/>
      <c r="H11" s="37"/>
      <c r="I11" s="37"/>
    </row>
    <row r="12" spans="2:9">
      <c r="B12" s="49" t="s">
        <v>212</v>
      </c>
      <c r="C12" s="49" t="s">
        <v>213</v>
      </c>
      <c r="D12" s="37"/>
      <c r="E12" s="37"/>
      <c r="F12" s="37"/>
      <c r="G12" s="37"/>
      <c r="H12" s="37"/>
      <c r="I12" s="37"/>
    </row>
    <row r="13" spans="2:9" s="37" customFormat="1" ht="46.5" customHeight="1">
      <c r="B13" s="134" t="s">
        <v>214</v>
      </c>
      <c r="C13" s="135" t="s">
        <v>215</v>
      </c>
    </row>
    <row r="14" spans="2:9" s="37" customFormat="1">
      <c r="B14" s="50" t="s">
        <v>216</v>
      </c>
      <c r="C14" s="50" t="s">
        <v>217</v>
      </c>
    </row>
    <row r="15" spans="2:9">
      <c r="B15" s="49" t="s">
        <v>218</v>
      </c>
      <c r="C15" s="49" t="s">
        <v>219</v>
      </c>
      <c r="D15" s="37"/>
      <c r="E15" s="37"/>
      <c r="F15" s="37"/>
      <c r="G15" s="37"/>
      <c r="H15" s="37"/>
      <c r="I15" s="37"/>
    </row>
    <row r="16" spans="2:9">
      <c r="B16" s="49" t="s">
        <v>220</v>
      </c>
      <c r="C16" s="49" t="s">
        <v>221</v>
      </c>
      <c r="D16" s="37"/>
      <c r="E16" s="37"/>
      <c r="F16" s="37"/>
      <c r="G16" s="37"/>
      <c r="H16" s="37"/>
      <c r="I16" s="37"/>
    </row>
    <row r="17" spans="2:9" s="37" customFormat="1">
      <c r="B17" s="50" t="s">
        <v>222</v>
      </c>
      <c r="C17" s="50" t="s">
        <v>223</v>
      </c>
    </row>
    <row r="18" spans="2:9">
      <c r="B18" s="49" t="s">
        <v>224</v>
      </c>
      <c r="C18" s="49" t="s">
        <v>225</v>
      </c>
      <c r="D18" s="37"/>
      <c r="E18" s="37"/>
      <c r="F18" s="37"/>
      <c r="G18" s="37"/>
      <c r="H18" s="37"/>
      <c r="I18" s="37"/>
    </row>
    <row r="19" spans="2:9">
      <c r="B19" s="51" t="s">
        <v>226</v>
      </c>
      <c r="C19" s="51" t="s">
        <v>227</v>
      </c>
      <c r="D19" s="37"/>
      <c r="E19" s="37"/>
      <c r="F19" s="37"/>
      <c r="G19" s="37"/>
      <c r="H19" s="37"/>
      <c r="I19" s="37"/>
    </row>
    <row r="20" spans="2:9">
      <c r="B20" s="49" t="s">
        <v>228</v>
      </c>
      <c r="C20" s="49" t="s">
        <v>229</v>
      </c>
      <c r="D20" s="37"/>
      <c r="E20" s="37"/>
      <c r="F20" s="37"/>
      <c r="G20" s="37"/>
      <c r="H20" s="37"/>
      <c r="I20" s="37"/>
    </row>
    <row r="21" spans="2:9" s="37" customFormat="1">
      <c r="B21" s="43" t="s">
        <v>230</v>
      </c>
      <c r="C21" s="43" t="s">
        <v>231</v>
      </c>
    </row>
    <row r="22" spans="2:9">
      <c r="B22" s="50" t="s">
        <v>232</v>
      </c>
      <c r="C22" s="50" t="s">
        <v>233</v>
      </c>
      <c r="D22" s="37"/>
      <c r="E22" s="37"/>
      <c r="F22" s="37"/>
      <c r="G22" s="37"/>
      <c r="H22" s="37"/>
      <c r="I22" s="37"/>
    </row>
    <row r="23" spans="2:9">
      <c r="B23" s="50" t="s">
        <v>234</v>
      </c>
      <c r="C23" s="50" t="s">
        <v>235</v>
      </c>
      <c r="D23" s="37"/>
      <c r="E23" s="37"/>
      <c r="F23" s="37"/>
      <c r="G23" s="37"/>
      <c r="H23" s="37"/>
      <c r="I23" s="37"/>
    </row>
    <row r="24" spans="2:9">
      <c r="B24" s="43" t="s">
        <v>236</v>
      </c>
      <c r="C24" s="43" t="s">
        <v>237</v>
      </c>
      <c r="D24" s="37"/>
      <c r="E24" s="37"/>
      <c r="F24" s="37"/>
      <c r="G24" s="37"/>
      <c r="H24" s="37"/>
      <c r="I24" s="37"/>
    </row>
  </sheetData>
  <pageMargins left="0.59654339996655659" right="0.59654339996655659" top="0.78492552627178502" bottom="0.78492552627178502" header="0.40816127366132809" footer="0.40816127366132809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panikarchik96@mail.ru</cp:lastModifiedBy>
  <cp:revision>23</cp:revision>
  <dcterms:created xsi:type="dcterms:W3CDTF">2015-02-11T17:44:38Z</dcterms:created>
  <dcterms:modified xsi:type="dcterms:W3CDTF">2021-04-19T06:14:55Z</dcterms:modified>
  <cp:category/>
  <cp:contentStatus/>
</cp:coreProperties>
</file>