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excel\Excel_proyects_mathematical_optimization_modeling\"/>
    </mc:Choice>
  </mc:AlternateContent>
  <bookViews>
    <workbookView xWindow="0" yWindow="0" windowWidth="15360" windowHeight="7125"/>
  </bookViews>
  <sheets>
    <sheet name="example linear programming" sheetId="15" r:id="rId1"/>
    <sheet name="variants LP" sheetId="21" r:id="rId2"/>
    <sheet name="more variants LP" sheetId="22" r:id="rId3"/>
    <sheet name="example 2 LP" sheetId="23" r:id="rId4"/>
    <sheet name="example 3 LP" sheetId="24" r:id="rId5"/>
    <sheet name="example LP" sheetId="20" r:id="rId6"/>
    <sheet name="example 4 LP" sheetId="25" r:id="rId7"/>
  </sheets>
  <definedNames>
    <definedName name="solver_adj" localSheetId="3" hidden="1">'example 2 LP'!$B$2:$P$2</definedName>
    <definedName name="solver_adj" localSheetId="4" hidden="1">'example 3 LP'!$B$3:$K$3</definedName>
    <definedName name="solver_adj" localSheetId="6" hidden="1">'example 4 LP'!$B$9:$C$9</definedName>
    <definedName name="solver_adj" localSheetId="0" hidden="1">'example linear programming'!$B$4:$C$4</definedName>
    <definedName name="solver_adj" localSheetId="5" hidden="1">'example LP'!$B$2:$C$2</definedName>
    <definedName name="solver_adj" localSheetId="2" hidden="1">'more variants LP'!$B$2:$F$2</definedName>
    <definedName name="solver_adj" localSheetId="1" hidden="1">'variants LP'!$B$2:$C$2</definedName>
    <definedName name="solver_cvg" localSheetId="3" hidden="1">0.0001</definedName>
    <definedName name="solver_cvg" localSheetId="4" hidden="1">0.0001</definedName>
    <definedName name="solver_cvg" localSheetId="6" hidden="1">0.0001</definedName>
    <definedName name="solver_cvg" localSheetId="0" hidden="1">0.0001</definedName>
    <definedName name="solver_cvg" localSheetId="5" hidden="1">0.0001</definedName>
    <definedName name="solver_cvg" localSheetId="2" hidden="1">0.0001</definedName>
    <definedName name="solver_cvg" localSheetId="1" hidden="1">0.0001</definedName>
    <definedName name="solver_drv" localSheetId="3" hidden="1">1</definedName>
    <definedName name="solver_drv" localSheetId="4" hidden="1">2</definedName>
    <definedName name="solver_drv" localSheetId="6" hidden="1">1</definedName>
    <definedName name="solver_drv" localSheetId="0" hidden="1">1</definedName>
    <definedName name="solver_drv" localSheetId="5" hidden="1">1</definedName>
    <definedName name="solver_drv" localSheetId="2" hidden="1">1</definedName>
    <definedName name="solver_drv" localSheetId="1" hidden="1">1</definedName>
    <definedName name="solver_eng" localSheetId="3" hidden="1">2</definedName>
    <definedName name="solver_eng" localSheetId="4" hidden="1">2</definedName>
    <definedName name="solver_eng" localSheetId="6" hidden="1">2</definedName>
    <definedName name="solver_eng" localSheetId="0" hidden="1">2</definedName>
    <definedName name="solver_eng" localSheetId="5" hidden="1">2</definedName>
    <definedName name="solver_eng" localSheetId="2" hidden="1">2</definedName>
    <definedName name="solver_eng" localSheetId="1" hidden="1">2</definedName>
    <definedName name="solver_est" localSheetId="3" hidden="1">1</definedName>
    <definedName name="solver_est" localSheetId="4" hidden="1">1</definedName>
    <definedName name="solver_est" localSheetId="6" hidden="1">1</definedName>
    <definedName name="solver_est" localSheetId="0" hidden="1">1</definedName>
    <definedName name="solver_est" localSheetId="5" hidden="1">1</definedName>
    <definedName name="solver_est" localSheetId="2" hidden="1">1</definedName>
    <definedName name="solver_est" localSheetId="1" hidden="1">1</definedName>
    <definedName name="solver_itr" localSheetId="3" hidden="1">2147483647</definedName>
    <definedName name="solver_itr" localSheetId="4" hidden="1">2147483647</definedName>
    <definedName name="solver_itr" localSheetId="6" hidden="1">2147483647</definedName>
    <definedName name="solver_itr" localSheetId="0" hidden="1">2147483647</definedName>
    <definedName name="solver_itr" localSheetId="5" hidden="1">2147483647</definedName>
    <definedName name="solver_itr" localSheetId="2" hidden="1">2147483647</definedName>
    <definedName name="solver_itr" localSheetId="1" hidden="1">2147483647</definedName>
    <definedName name="solver_lhs0" localSheetId="6" hidden="1">'example 4 LP'!$D$15:$D$16</definedName>
    <definedName name="solver_lhs1" localSheetId="3" hidden="1">'example 2 LP'!$Q$13:$Q$17</definedName>
    <definedName name="solver_lhs1" localSheetId="4" hidden="1">'example 3 LP'!$L$10:$L$14</definedName>
    <definedName name="solver_lhs1" localSheetId="6" hidden="1">'example 4 LP'!$D$15:$D$16</definedName>
    <definedName name="solver_lhs1" localSheetId="0" hidden="1">'example linear programming'!$D$13</definedName>
    <definedName name="solver_lhs1" localSheetId="5" hidden="1">'example LP'!$D$10</definedName>
    <definedName name="solver_lhs1" localSheetId="2" hidden="1">'more variants LP'!$G$12</definedName>
    <definedName name="solver_lhs1" localSheetId="1" hidden="1">'variants LP'!$D$15:$D$18</definedName>
    <definedName name="solver_lhs2" localSheetId="3" hidden="1">'example 2 LP'!$Q$18:$Q$20</definedName>
    <definedName name="solver_lhs2" localSheetId="6" hidden="1">'example 4 LP'!$D$15:$D$16</definedName>
    <definedName name="solver_lhs2" localSheetId="0" hidden="1">'example linear programming'!$D$14</definedName>
    <definedName name="solver_lhs2" localSheetId="5" hidden="1">'example LP'!$D$9</definedName>
    <definedName name="solver_lhs2" localSheetId="2" hidden="1">'more variants LP'!$G$13</definedName>
    <definedName name="solver_lhs3" localSheetId="0" hidden="1">'example linear programming'!$D$15</definedName>
    <definedName name="solver_lhs3" localSheetId="2" hidden="1">'more variants LP'!$G$14</definedName>
    <definedName name="solver_lhs4" localSheetId="0" hidden="1">'example linear programming'!$D$16</definedName>
    <definedName name="solver_lhs4" localSheetId="2" hidden="1">'more variants LP'!$G$15</definedName>
    <definedName name="solver_lhs5" localSheetId="0" hidden="1">'example linear programming'!$D$16</definedName>
    <definedName name="solver_mip" localSheetId="3" hidden="1">2147483647</definedName>
    <definedName name="solver_mip" localSheetId="4" hidden="1">2147483647</definedName>
    <definedName name="solver_mip" localSheetId="6" hidden="1">2147483647</definedName>
    <definedName name="solver_mip" localSheetId="0" hidden="1">2147483647</definedName>
    <definedName name="solver_mip" localSheetId="5" hidden="1">2147483647</definedName>
    <definedName name="solver_mip" localSheetId="2" hidden="1">2147483647</definedName>
    <definedName name="solver_mip" localSheetId="1" hidden="1">2147483647</definedName>
    <definedName name="solver_mni" localSheetId="3" hidden="1">30</definedName>
    <definedName name="solver_mni" localSheetId="4" hidden="1">30</definedName>
    <definedName name="solver_mni" localSheetId="6" hidden="1">30</definedName>
    <definedName name="solver_mni" localSheetId="0" hidden="1">30</definedName>
    <definedName name="solver_mni" localSheetId="5" hidden="1">30</definedName>
    <definedName name="solver_mni" localSheetId="2" hidden="1">30</definedName>
    <definedName name="solver_mni" localSheetId="1" hidden="1">30</definedName>
    <definedName name="solver_mrt" localSheetId="3" hidden="1">0.075</definedName>
    <definedName name="solver_mrt" localSheetId="4" hidden="1">0.075</definedName>
    <definedName name="solver_mrt" localSheetId="6" hidden="1">0.075</definedName>
    <definedName name="solver_mrt" localSheetId="0" hidden="1">0.075</definedName>
    <definedName name="solver_mrt" localSheetId="5" hidden="1">0.075</definedName>
    <definedName name="solver_mrt" localSheetId="2" hidden="1">0.075</definedName>
    <definedName name="solver_mrt" localSheetId="1" hidden="1">0.075</definedName>
    <definedName name="solver_msl" localSheetId="3" hidden="1">2</definedName>
    <definedName name="solver_msl" localSheetId="4" hidden="1">2</definedName>
    <definedName name="solver_msl" localSheetId="6" hidden="1">2</definedName>
    <definedName name="solver_msl" localSheetId="0" hidden="1">2</definedName>
    <definedName name="solver_msl" localSheetId="5" hidden="1">2</definedName>
    <definedName name="solver_msl" localSheetId="2" hidden="1">2</definedName>
    <definedName name="solver_msl" localSheetId="1" hidden="1">2</definedName>
    <definedName name="solver_neg" localSheetId="3" hidden="1">1</definedName>
    <definedName name="solver_neg" localSheetId="4" hidden="1">1</definedName>
    <definedName name="solver_neg" localSheetId="6" hidden="1">1</definedName>
    <definedName name="solver_neg" localSheetId="0" hidden="1">1</definedName>
    <definedName name="solver_neg" localSheetId="5" hidden="1">1</definedName>
    <definedName name="solver_neg" localSheetId="2" hidden="1">1</definedName>
    <definedName name="solver_neg" localSheetId="1" hidden="1">1</definedName>
    <definedName name="solver_nod" localSheetId="3" hidden="1">2147483647</definedName>
    <definedName name="solver_nod" localSheetId="4" hidden="1">2147483647</definedName>
    <definedName name="solver_nod" localSheetId="6" hidden="1">2147483647</definedName>
    <definedName name="solver_nod" localSheetId="0" hidden="1">2147483647</definedName>
    <definedName name="solver_nod" localSheetId="5" hidden="1">2147483647</definedName>
    <definedName name="solver_nod" localSheetId="2" hidden="1">2147483647</definedName>
    <definedName name="solver_nod" localSheetId="1" hidden="1">2147483647</definedName>
    <definedName name="solver_num" localSheetId="3" hidden="1">2</definedName>
    <definedName name="solver_num" localSheetId="4" hidden="1">1</definedName>
    <definedName name="solver_num" localSheetId="6" hidden="1">1</definedName>
    <definedName name="solver_num" localSheetId="0" hidden="1">4</definedName>
    <definedName name="solver_num" localSheetId="5" hidden="1">2</definedName>
    <definedName name="solver_num" localSheetId="2" hidden="1">4</definedName>
    <definedName name="solver_num" localSheetId="1" hidden="1">1</definedName>
    <definedName name="solver_nwt" localSheetId="3" hidden="1">1</definedName>
    <definedName name="solver_nwt" localSheetId="4" hidden="1">1</definedName>
    <definedName name="solver_nwt" localSheetId="6" hidden="1">1</definedName>
    <definedName name="solver_nwt" localSheetId="0" hidden="1">1</definedName>
    <definedName name="solver_nwt" localSheetId="5" hidden="1">1</definedName>
    <definedName name="solver_nwt" localSheetId="2" hidden="1">1</definedName>
    <definedName name="solver_nwt" localSheetId="1" hidden="1">1</definedName>
    <definedName name="solver_opt" localSheetId="3" hidden="1">'example 2 LP'!$B$8</definedName>
    <definedName name="solver_opt" localSheetId="4" hidden="1">'example 3 LP'!$B$7</definedName>
    <definedName name="solver_opt" localSheetId="6" hidden="1">'example 4 LP'!$B$12</definedName>
    <definedName name="solver_opt" localSheetId="0" hidden="1">'example linear programming'!$B$7</definedName>
    <definedName name="solver_opt" localSheetId="5" hidden="1">'example LP'!$B$6</definedName>
    <definedName name="solver_opt" localSheetId="2" hidden="1">'more variants LP'!$B$5</definedName>
    <definedName name="solver_opt" localSheetId="1" hidden="1">'variants LP'!$D$11</definedName>
    <definedName name="solver_pre" localSheetId="3" hidden="1">0.000001</definedName>
    <definedName name="solver_pre" localSheetId="4" hidden="1">0.000001</definedName>
    <definedName name="solver_pre" localSheetId="6" hidden="1">0.000001</definedName>
    <definedName name="solver_pre" localSheetId="0" hidden="1">0.000001</definedName>
    <definedName name="solver_pre" localSheetId="5" hidden="1">0.000001</definedName>
    <definedName name="solver_pre" localSheetId="2" hidden="1">0.000001</definedName>
    <definedName name="solver_pre" localSheetId="1" hidden="1">0.000001</definedName>
    <definedName name="solver_rbv" localSheetId="3" hidden="1">1</definedName>
    <definedName name="solver_rbv" localSheetId="4" hidden="1">2</definedName>
    <definedName name="solver_rbv" localSheetId="6" hidden="1">1</definedName>
    <definedName name="solver_rbv" localSheetId="0" hidden="1">1</definedName>
    <definedName name="solver_rbv" localSheetId="5" hidden="1">1</definedName>
    <definedName name="solver_rbv" localSheetId="2" hidden="1">1</definedName>
    <definedName name="solver_rbv" localSheetId="1" hidden="1">1</definedName>
    <definedName name="solver_rel0" localSheetId="6" hidden="1">1</definedName>
    <definedName name="solver_rel1" localSheetId="3" hidden="1">2</definedName>
    <definedName name="solver_rel1" localSheetId="4" hidden="1">2</definedName>
    <definedName name="solver_rel1" localSheetId="6" hidden="1">1</definedName>
    <definedName name="solver_rel1" localSheetId="0" hidden="1">1</definedName>
    <definedName name="solver_rel1" localSheetId="5" hidden="1">1</definedName>
    <definedName name="solver_rel1" localSheetId="2" hidden="1">1</definedName>
    <definedName name="solver_rel1" localSheetId="1" hidden="1">1</definedName>
    <definedName name="solver_rel2" localSheetId="3" hidden="1">1</definedName>
    <definedName name="solver_rel2" localSheetId="6" hidden="1">1</definedName>
    <definedName name="solver_rel2" localSheetId="0" hidden="1">3</definedName>
    <definedName name="solver_rel2" localSheetId="5" hidden="1">1</definedName>
    <definedName name="solver_rel2" localSheetId="2" hidden="1">3</definedName>
    <definedName name="solver_rel3" localSheetId="0" hidden="1">3</definedName>
    <definedName name="solver_rel3" localSheetId="2" hidden="1">3</definedName>
    <definedName name="solver_rel4" localSheetId="0" hidden="1">3</definedName>
    <definedName name="solver_rel4" localSheetId="2" hidden="1">1</definedName>
    <definedName name="solver_rel5" localSheetId="0" hidden="1">3</definedName>
    <definedName name="solver_rhs0" localSheetId="6" hidden="1">'example 4 LP'!$F$15:$F$16</definedName>
    <definedName name="solver_rhs1" localSheetId="3" hidden="1">'example 2 LP'!$S$13:$S$17</definedName>
    <definedName name="solver_rhs1" localSheetId="4" hidden="1">'example 3 LP'!$N$10:$N$14</definedName>
    <definedName name="solver_rhs1" localSheetId="6" hidden="1">'example 4 LP'!$F$15:$F$16</definedName>
    <definedName name="solver_rhs1" localSheetId="0" hidden="1">'example linear programming'!$F$13</definedName>
    <definedName name="solver_rhs1" localSheetId="5" hidden="1">'example LP'!$F$10</definedName>
    <definedName name="solver_rhs1" localSheetId="2" hidden="1">'more variants LP'!$I$12</definedName>
    <definedName name="solver_rhs1" localSheetId="1" hidden="1">'variants LP'!$F$15:$F$18</definedName>
    <definedName name="solver_rhs2" localSheetId="3" hidden="1">'example 2 LP'!$S$18:$S$20</definedName>
    <definedName name="solver_rhs2" localSheetId="6" hidden="1">'example 4 LP'!$F$15:$F$16</definedName>
    <definedName name="solver_rhs2" localSheetId="0" hidden="1">'example linear programming'!$F$14</definedName>
    <definedName name="solver_rhs2" localSheetId="5" hidden="1">'example LP'!$F$9</definedName>
    <definedName name="solver_rhs2" localSheetId="2" hidden="1">'more variants LP'!$I$13</definedName>
    <definedName name="solver_rhs3" localSheetId="0" hidden="1">'example linear programming'!$F$15</definedName>
    <definedName name="solver_rhs3" localSheetId="2" hidden="1">'more variants LP'!$I$14</definedName>
    <definedName name="solver_rhs4" localSheetId="0" hidden="1">'example linear programming'!$F$16</definedName>
    <definedName name="solver_rhs4" localSheetId="2" hidden="1">'more variants LP'!$I$15</definedName>
    <definedName name="solver_rhs5" localSheetId="0" hidden="1">'example linear programming'!$F$16</definedName>
    <definedName name="solver_rlx" localSheetId="3" hidden="1">2</definedName>
    <definedName name="solver_rlx" localSheetId="4" hidden="1">2</definedName>
    <definedName name="solver_rlx" localSheetId="6" hidden="1">2</definedName>
    <definedName name="solver_rlx" localSheetId="0" hidden="1">2</definedName>
    <definedName name="solver_rlx" localSheetId="5" hidden="1">2</definedName>
    <definedName name="solver_rlx" localSheetId="2" hidden="1">2</definedName>
    <definedName name="solver_rlx" localSheetId="1" hidden="1">2</definedName>
    <definedName name="solver_rsd" localSheetId="3" hidden="1">0</definedName>
    <definedName name="solver_rsd" localSheetId="4" hidden="1">0</definedName>
    <definedName name="solver_rsd" localSheetId="6" hidden="1">0</definedName>
    <definedName name="solver_rsd" localSheetId="0" hidden="1">0</definedName>
    <definedName name="solver_rsd" localSheetId="5" hidden="1">0</definedName>
    <definedName name="solver_rsd" localSheetId="2" hidden="1">0</definedName>
    <definedName name="solver_rsd" localSheetId="1" hidden="1">0</definedName>
    <definedName name="solver_scl" localSheetId="3" hidden="1">1</definedName>
    <definedName name="solver_scl" localSheetId="4" hidden="1">2</definedName>
    <definedName name="solver_scl" localSheetId="6" hidden="1">1</definedName>
    <definedName name="solver_scl" localSheetId="0" hidden="1">1</definedName>
    <definedName name="solver_scl" localSheetId="5" hidden="1">1</definedName>
    <definedName name="solver_scl" localSheetId="2" hidden="1">1</definedName>
    <definedName name="solver_scl" localSheetId="1" hidden="1">1</definedName>
    <definedName name="solver_sho" localSheetId="3" hidden="1">2</definedName>
    <definedName name="solver_sho" localSheetId="4" hidden="1">2</definedName>
    <definedName name="solver_sho" localSheetId="6" hidden="1">2</definedName>
    <definedName name="solver_sho" localSheetId="0" hidden="1">2</definedName>
    <definedName name="solver_sho" localSheetId="5" hidden="1">2</definedName>
    <definedName name="solver_sho" localSheetId="2" hidden="1">2</definedName>
    <definedName name="solver_sho" localSheetId="1" hidden="1">2</definedName>
    <definedName name="solver_ssz" localSheetId="3" hidden="1">100</definedName>
    <definedName name="solver_ssz" localSheetId="4" hidden="1">100</definedName>
    <definedName name="solver_ssz" localSheetId="6" hidden="1">100</definedName>
    <definedName name="solver_ssz" localSheetId="0" hidden="1">100</definedName>
    <definedName name="solver_ssz" localSheetId="5" hidden="1">100</definedName>
    <definedName name="solver_ssz" localSheetId="2" hidden="1">100</definedName>
    <definedName name="solver_ssz" localSheetId="1" hidden="1">100</definedName>
    <definedName name="solver_tim" localSheetId="3" hidden="1">2147483647</definedName>
    <definedName name="solver_tim" localSheetId="4" hidden="1">2147483647</definedName>
    <definedName name="solver_tim" localSheetId="6" hidden="1">2147483647</definedName>
    <definedName name="solver_tim" localSheetId="0" hidden="1">2147483647</definedName>
    <definedName name="solver_tim" localSheetId="5" hidden="1">2147483647</definedName>
    <definedName name="solver_tim" localSheetId="2" hidden="1">2147483647</definedName>
    <definedName name="solver_tim" localSheetId="1" hidden="1">2147483647</definedName>
    <definedName name="solver_tol" localSheetId="3" hidden="1">0.01</definedName>
    <definedName name="solver_tol" localSheetId="4" hidden="1">0.01</definedName>
    <definedName name="solver_tol" localSheetId="6" hidden="1">0.01</definedName>
    <definedName name="solver_tol" localSheetId="0" hidden="1">0.01</definedName>
    <definedName name="solver_tol" localSheetId="5" hidden="1">0.01</definedName>
    <definedName name="solver_tol" localSheetId="2" hidden="1">0.01</definedName>
    <definedName name="solver_tol" localSheetId="1" hidden="1">0.01</definedName>
    <definedName name="solver_typ" localSheetId="3" hidden="1">2</definedName>
    <definedName name="solver_typ" localSheetId="4" hidden="1">2</definedName>
    <definedName name="solver_typ" localSheetId="6" hidden="1">1</definedName>
    <definedName name="solver_typ" localSheetId="0" hidden="1">1</definedName>
    <definedName name="solver_typ" localSheetId="5" hidden="1">1</definedName>
    <definedName name="solver_typ" localSheetId="2" hidden="1">1</definedName>
    <definedName name="solver_typ" localSheetId="1" hidden="1">1</definedName>
    <definedName name="solver_val" localSheetId="3" hidden="1">0</definedName>
    <definedName name="solver_val" localSheetId="4" hidden="1">0</definedName>
    <definedName name="solver_val" localSheetId="6" hidden="1">0</definedName>
    <definedName name="solver_val" localSheetId="0" hidden="1">0</definedName>
    <definedName name="solver_val" localSheetId="5" hidden="1">0</definedName>
    <definedName name="solver_val" localSheetId="2" hidden="1">0</definedName>
    <definedName name="solver_val" localSheetId="1" hidden="1">0</definedName>
    <definedName name="solver_ver" localSheetId="3" hidden="1">3</definedName>
    <definedName name="solver_ver" localSheetId="4" hidden="1">3</definedName>
    <definedName name="solver_ver" localSheetId="6" hidden="1">3</definedName>
    <definedName name="solver_ver" localSheetId="0" hidden="1">3</definedName>
    <definedName name="solver_ver" localSheetId="5" hidden="1">3</definedName>
    <definedName name="solver_ver" localSheetId="2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5" l="1"/>
  <c r="D16" i="25"/>
  <c r="B5" i="22"/>
  <c r="B12" i="25"/>
  <c r="B7" i="24"/>
  <c r="L10" i="24"/>
  <c r="L12" i="24"/>
  <c r="L13" i="24"/>
  <c r="L14" i="24"/>
  <c r="L11" i="24"/>
  <c r="C7" i="24"/>
  <c r="Q18" i="23" l="1"/>
  <c r="Q19" i="23"/>
  <c r="Q20" i="23"/>
  <c r="Q13" i="23"/>
  <c r="Q14" i="23"/>
  <c r="Q15" i="23"/>
  <c r="Q16" i="23"/>
  <c r="Q17" i="23"/>
  <c r="B8" i="23"/>
  <c r="G15" i="22" l="1"/>
  <c r="G14" i="22"/>
  <c r="G13" i="22"/>
  <c r="G12" i="22"/>
  <c r="I15" i="22"/>
  <c r="I14" i="22"/>
  <c r="I13" i="22"/>
  <c r="D11" i="21" l="1"/>
  <c r="D17" i="21"/>
  <c r="D18" i="21"/>
  <c r="D9" i="21"/>
  <c r="D8" i="21"/>
  <c r="C9" i="21"/>
  <c r="C8" i="21"/>
  <c r="B9" i="21"/>
  <c r="B8" i="21"/>
  <c r="D7" i="21"/>
  <c r="D10" i="21" s="1"/>
  <c r="D5" i="21"/>
  <c r="D16" i="21"/>
  <c r="D15" i="21"/>
  <c r="G16" i="21"/>
  <c r="G15" i="21"/>
  <c r="D10" i="20" l="1"/>
  <c r="D9" i="20"/>
  <c r="D13" i="15"/>
  <c r="B6" i="20"/>
  <c r="D16" i="15"/>
  <c r="D14" i="15"/>
  <c r="D15" i="15"/>
  <c r="F13" i="15"/>
  <c r="B7" i="15"/>
  <c r="G9" i="20"/>
  <c r="G13" i="15"/>
  <c r="G15" i="15"/>
  <c r="G14" i="15"/>
  <c r="F23" i="15" l="1"/>
</calcChain>
</file>

<file path=xl/sharedStrings.xml><?xml version="1.0" encoding="utf-8"?>
<sst xmlns="http://schemas.openxmlformats.org/spreadsheetml/2006/main" count="180" uniqueCount="110">
  <si>
    <t>=</t>
  </si>
  <si>
    <r>
      <rPr>
        <b/>
        <sz val="12"/>
        <color rgb="FF1F1F1F"/>
        <rFont val="Arial"/>
        <family val="2"/>
      </rPr>
      <t xml:space="preserve">Programación Lineal </t>
    </r>
    <r>
      <rPr>
        <sz val="12"/>
        <color rgb="FF1F1F1F"/>
        <rFont val="Arial"/>
        <family val="2"/>
      </rPr>
      <t>ayuda a determinar cómo asignar mejor unos recursos limitados para maximizar o minimizar una cantidad (como el beneficio o el coste).</t>
    </r>
  </si>
  <si>
    <t>Capex elections</t>
  </si>
  <si>
    <t>TV advertising/each one</t>
  </si>
  <si>
    <t>Radio advertising/each one</t>
  </si>
  <si>
    <t>arrive</t>
  </si>
  <si>
    <t>people</t>
  </si>
  <si>
    <t>*Capex advertising: at least 10 advertisings of each one:</t>
  </si>
  <si>
    <t>*¿Cuántos anuncios de cada tipo deben utilizarse?</t>
  </si>
  <si>
    <t>Variables</t>
  </si>
  <si>
    <t>No.of Radio Ads</t>
  </si>
  <si>
    <t>No.of TV Ads</t>
  </si>
  <si>
    <t>dummie numbers</t>
  </si>
  <si>
    <t>Objetive (max):</t>
  </si>
  <si>
    <t>Constain Table:</t>
  </si>
  <si>
    <t>LHS</t>
  </si>
  <si>
    <t>Sign</t>
  </si>
  <si>
    <t>RHS</t>
  </si>
  <si>
    <t>formula (LHS)</t>
  </si>
  <si>
    <t>No of people reached:</t>
  </si>
  <si>
    <t>&gt;=</t>
  </si>
  <si>
    <t>Budget(presupuesto):</t>
  </si>
  <si>
    <t>&lt;=</t>
  </si>
  <si>
    <t>At least 10 radio</t>
  </si>
  <si>
    <t>At least TV</t>
  </si>
  <si>
    <t>R&gt;=T</t>
  </si>
  <si>
    <t>*The number of adversatings of both has to be the same:</t>
  </si>
  <si>
    <t>*Sumary senteses:</t>
  </si>
  <si>
    <t>Purchase of 175 radio ads and 10 TV ads looking maximun of number of people reached.</t>
  </si>
  <si>
    <t>1. OBJETIVES?</t>
  </si>
  <si>
    <t>2. VARIABLE?</t>
  </si>
  <si>
    <t>3.LIMITATIONS OR CONDITIONS?</t>
  </si>
  <si>
    <t>* SOLVER (PL)  *es muy úitl =SUMAPRODUCTO</t>
  </si>
  <si>
    <t>*Al utilizar =SUMAPRODUCTO las matrices deben tener el mismo tamaño, si no da error.</t>
  </si>
  <si>
    <t>X</t>
  </si>
  <si>
    <t>Y</t>
  </si>
  <si>
    <t>Profit:</t>
  </si>
  <si>
    <t>Constraint</t>
  </si>
  <si>
    <t>2X+Y&lt;=120</t>
  </si>
  <si>
    <t>2X+3Y&lt;=240</t>
  </si>
  <si>
    <t>3. LIMITATIONS or CONDITIONS or CONSTRAINTS?</t>
  </si>
  <si>
    <t>600 basic</t>
  </si>
  <si>
    <t>1200 XP</t>
  </si>
  <si>
    <t>No. XP computers</t>
  </si>
  <si>
    <t>Total</t>
  </si>
  <si>
    <t>Revenue</t>
  </si>
  <si>
    <t>Costs:</t>
  </si>
  <si>
    <t>No. BASIC computers</t>
  </si>
  <si>
    <t xml:space="preserve">     Parts/computers:</t>
  </si>
  <si>
    <t>hours os emssasmbly</t>
  </si>
  <si>
    <t>hours tests</t>
  </si>
  <si>
    <t>price hour of emssasbly.</t>
  </si>
  <si>
    <t>price hour of testing</t>
  </si>
  <si>
    <t xml:space="preserve">     Cost unit/emssasmbly:</t>
  </si>
  <si>
    <t xml:space="preserve">     Cost unit/testing:</t>
  </si>
  <si>
    <t>local bono</t>
  </si>
  <si>
    <t>Tech valor</t>
  </si>
  <si>
    <t>Acc high risk</t>
  </si>
  <si>
    <t>Elect Thomp</t>
  </si>
  <si>
    <t>Palmer 
tech</t>
  </si>
  <si>
    <t>Aerospace 
Corp.</t>
  </si>
  <si>
    <t>HDN 
high risk</t>
  </si>
  <si>
    <t>Constraints</t>
  </si>
  <si>
    <t>Budget</t>
  </si>
  <si>
    <t>Objetive (min) 
bus distance:</t>
  </si>
  <si>
    <t>AB</t>
  </si>
  <si>
    <t>AC</t>
  </si>
  <si>
    <t>AE</t>
  </si>
  <si>
    <t>BC</t>
  </si>
  <si>
    <t>BE</t>
  </si>
  <si>
    <t>CE</t>
  </si>
  <si>
    <t>DE</t>
  </si>
  <si>
    <t>BB</t>
  </si>
  <si>
    <t>CC</t>
  </si>
  <si>
    <t>EE</t>
  </si>
  <si>
    <t>CB</t>
  </si>
  <si>
    <t>DC</t>
  </si>
  <si>
    <t>DB</t>
  </si>
  <si>
    <t>EB</t>
  </si>
  <si>
    <t>EC</t>
  </si>
  <si>
    <t>Variables:</t>
  </si>
  <si>
    <t>Sector A</t>
  </si>
  <si>
    <t>Sector B</t>
  </si>
  <si>
    <t>Sector C</t>
  </si>
  <si>
    <t>Sector D</t>
  </si>
  <si>
    <t>Sector E</t>
  </si>
  <si>
    <t>capacity/school B</t>
  </si>
  <si>
    <t>capacity/school C</t>
  </si>
  <si>
    <t>capacity/school E</t>
  </si>
  <si>
    <t>contrato 1 año</t>
  </si>
  <si>
    <t>despido 1 año</t>
  </si>
  <si>
    <t>contrato 2 año</t>
  </si>
  <si>
    <t>despido 2 año</t>
  </si>
  <si>
    <t>contrato 3 año</t>
  </si>
  <si>
    <t>despido 3 año</t>
  </si>
  <si>
    <t>contrato 4 año</t>
  </si>
  <si>
    <t>despido 4 año</t>
  </si>
  <si>
    <t>contrato 5 año</t>
  </si>
  <si>
    <t>despido 5 año</t>
  </si>
  <si>
    <t>Objetive 
(min total cost):</t>
  </si>
  <si>
    <t>Año 1</t>
  </si>
  <si>
    <t>Año 2</t>
  </si>
  <si>
    <t>Año 3</t>
  </si>
  <si>
    <t>Año 4</t>
  </si>
  <si>
    <t>Año 5</t>
  </si>
  <si>
    <t>SOCCER BALLS</t>
  </si>
  <si>
    <t>BASKETBALL</t>
  </si>
  <si>
    <t>Objetive (max)
DAILY PROFIT::</t>
  </si>
  <si>
    <t>factory
machine time</t>
  </si>
  <si>
    <t>factory
worker´s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</si>
</sst>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[$$-409]* #,##0_ ;_-[$$-409]* \-#,##0\ ;_-[$$-409]* &quot;-&quot;??_ ;_-@_ "/>
    <numFmt numFmtId="166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1F1F1F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rgb="FF1F1F1F"/>
      <name val="Arial"/>
      <family val="2"/>
    </font>
    <font>
      <sz val="11"/>
      <color rgb="FF1F1F1F"/>
      <name val="Arial"/>
      <family val="2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8" fillId="10" borderId="0" applyNumberFormat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5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7" fillId="0" borderId="0" xfId="0" applyNumberFormat="1" applyFont="1"/>
    <xf numFmtId="0" fontId="4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4" borderId="0" xfId="0" applyFill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3" fillId="0" borderId="6" xfId="0" applyFont="1" applyBorder="1"/>
    <xf numFmtId="1" fontId="3" fillId="3" borderId="7" xfId="0" applyNumberFormat="1" applyFont="1" applyFill="1" applyBorder="1"/>
    <xf numFmtId="0" fontId="3" fillId="0" borderId="0" xfId="0" applyFont="1" applyAlignment="1">
      <alignment horizontal="center" vertical="center"/>
    </xf>
    <xf numFmtId="1" fontId="3" fillId="3" borderId="7" xfId="0" applyNumberFormat="1" applyFont="1" applyFill="1" applyBorder="1" applyAlignment="1">
      <alignment horizontal="center" vertical="center"/>
    </xf>
    <xf numFmtId="0" fontId="3" fillId="0" borderId="1" xfId="0" applyFont="1" applyBorder="1"/>
    <xf numFmtId="0" fontId="0" fillId="0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3" fillId="0" borderId="0" xfId="0" applyFont="1" applyAlignment="1">
      <alignment horizontal="center" vertical="center" wrapText="1"/>
    </xf>
    <xf numFmtId="1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Border="1"/>
    <xf numFmtId="164" fontId="3" fillId="0" borderId="0" xfId="0" applyNumberFormat="1" applyFont="1"/>
    <xf numFmtId="164" fontId="0" fillId="0" borderId="0" xfId="0" applyNumberFormat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2" applyFont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3" fillId="0" borderId="0" xfId="0" applyFont="1" applyFill="1" applyBorder="1"/>
    <xf numFmtId="0" fontId="0" fillId="0" borderId="0" xfId="0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3" fillId="8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0" borderId="5" xfId="0" applyFont="1" applyBorder="1"/>
    <xf numFmtId="0" fontId="3" fillId="0" borderId="5" xfId="0" applyFont="1" applyBorder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2" applyNumberFormat="1" applyFont="1" applyAlignment="1">
      <alignment vertical="center"/>
    </xf>
    <xf numFmtId="1" fontId="0" fillId="0" borderId="0" xfId="0" applyNumberFormat="1" applyAlignment="1">
      <alignment vertical="center"/>
    </xf>
    <xf numFmtId="1" fontId="0" fillId="3" borderId="0" xfId="0" applyNumberFormat="1" applyFill="1" applyAlignment="1">
      <alignment horizontal="center" vertical="center"/>
    </xf>
    <xf numFmtId="0" fontId="0" fillId="3" borderId="0" xfId="0" applyFill="1"/>
    <xf numFmtId="0" fontId="0" fillId="0" borderId="0" xfId="0" applyFill="1" applyBorder="1" applyAlignment="1">
      <alignment horizontal="left" vertical="top"/>
    </xf>
    <xf numFmtId="0" fontId="0" fillId="0" borderId="1" xfId="0" applyFont="1" applyBorder="1" applyAlignment="1">
      <alignment wrapText="1"/>
    </xf>
    <xf numFmtId="0" fontId="0" fillId="0" borderId="5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3" fillId="3" borderId="6" xfId="0" applyFont="1" applyFill="1" applyBorder="1" applyAlignment="1">
      <alignment horizontal="left" vertical="top"/>
    </xf>
    <xf numFmtId="0" fontId="3" fillId="3" borderId="8" xfId="0" applyFont="1" applyFill="1" applyBorder="1" applyAlignment="1">
      <alignment horizontal="left" vertical="top"/>
    </xf>
    <xf numFmtId="0" fontId="3" fillId="3" borderId="7" xfId="0" applyFont="1" applyFill="1" applyBorder="1" applyAlignment="1">
      <alignment horizontal="left" vertical="top"/>
    </xf>
    <xf numFmtId="0" fontId="9" fillId="10" borderId="10" xfId="4" applyFont="1" applyBorder="1"/>
    <xf numFmtId="0" fontId="9" fillId="10" borderId="8" xfId="4" applyFont="1" applyBorder="1"/>
    <xf numFmtId="0" fontId="9" fillId="10" borderId="7" xfId="4" applyFont="1" applyBorder="1"/>
    <xf numFmtId="0" fontId="10" fillId="10" borderId="9" xfId="4" applyFont="1" applyBorder="1"/>
  </cellXfs>
  <cellStyles count="5">
    <cellStyle name="60% - Énfasis5 2" xfId="1"/>
    <cellStyle name="Moneda 2" xfId="3"/>
    <cellStyle name="Neutral" xfId="4" builtinId="28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6600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INVESTMENT %</a:t>
            </a:r>
          </a:p>
        </c:rich>
      </c:tx>
      <c:layout>
        <c:manualLayout>
          <c:xMode val="edge"/>
          <c:yMode val="edge"/>
          <c:x val="2.5111111111111088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83A-4407-ACBA-8DE3BA61A3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83A-4407-ACBA-8DE3BA61A32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83A-4407-ACBA-8DE3BA61A32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83A-4407-ACBA-8DE3BA61A32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83A-4407-ACBA-8DE3BA61A32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'more variants LP'!$B$1:$F$1</c:f>
              <c:strCache>
                <c:ptCount val="5"/>
                <c:pt idx="0">
                  <c:v>local bono</c:v>
                </c:pt>
                <c:pt idx="1">
                  <c:v>Elect Thomp</c:v>
                </c:pt>
                <c:pt idx="2">
                  <c:v>Aerospace 
Corp.</c:v>
                </c:pt>
                <c:pt idx="3">
                  <c:v>Palmer 
tech</c:v>
                </c:pt>
                <c:pt idx="4">
                  <c:v>HDN 
high risk</c:v>
                </c:pt>
              </c:strCache>
            </c:strRef>
          </c:cat>
          <c:val>
            <c:numRef>
              <c:f>'more variants LP'!$B$2:$F$2</c:f>
              <c:numCache>
                <c:formatCode>General</c:formatCode>
                <c:ptCount val="5"/>
                <c:pt idx="0">
                  <c:v>50000</c:v>
                </c:pt>
                <c:pt idx="1">
                  <c:v>0</c:v>
                </c:pt>
                <c:pt idx="2">
                  <c:v>0</c:v>
                </c:pt>
                <c:pt idx="3">
                  <c:v>100000</c:v>
                </c:pt>
                <c:pt idx="4">
                  <c:v>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0-45A0-B008-D0B5380C417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Nº</a:t>
            </a:r>
            <a:r>
              <a:rPr lang="en-US" b="1" baseline="0"/>
              <a:t> students/ school</a:t>
            </a:r>
            <a:endParaRPr lang="en-US" b="1"/>
          </a:p>
        </c:rich>
      </c:tx>
      <c:layout>
        <c:manualLayout>
          <c:xMode val="edge"/>
          <c:yMode val="edge"/>
          <c:x val="4.6534558180227455E-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0C0-4430-96BD-0C70ED2209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0C0-4430-96BD-0C70ED2209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0C0-4430-96BD-0C70ED2209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0C0-4430-96BD-0C70ED2209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0C0-4430-96BD-0C70ED2209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0C0-4430-96BD-0C70ED2209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0C0-4430-96BD-0C70ED22091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0C0-4430-96BD-0C70ED22091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0C0-4430-96BD-0C70ED22091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0C0-4430-96BD-0C70ED22091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0C0-4430-96BD-0C70ED22091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0C0-4430-96BD-0C70ED22091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0C0-4430-96BD-0C70ED22091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0C0-4430-96BD-0C70ED22091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0C0-4430-96BD-0C70ED22091D}"/>
              </c:ext>
            </c:extLst>
          </c:dPt>
          <c:cat>
            <c:strRef>
              <c:f>'example 2 LP'!$B$1:$P$1</c:f>
              <c:strCache>
                <c:ptCount val="15"/>
                <c:pt idx="0">
                  <c:v>AB</c:v>
                </c:pt>
                <c:pt idx="1">
                  <c:v>AC</c:v>
                </c:pt>
                <c:pt idx="2">
                  <c:v>AE</c:v>
                </c:pt>
                <c:pt idx="3">
                  <c:v>BB</c:v>
                </c:pt>
                <c:pt idx="4">
                  <c:v>BC</c:v>
                </c:pt>
                <c:pt idx="5">
                  <c:v>BE</c:v>
                </c:pt>
                <c:pt idx="6">
                  <c:v>CC</c:v>
                </c:pt>
                <c:pt idx="7">
                  <c:v>CB</c:v>
                </c:pt>
                <c:pt idx="8">
                  <c:v>CE</c:v>
                </c:pt>
                <c:pt idx="9">
                  <c:v>DC</c:v>
                </c:pt>
                <c:pt idx="10">
                  <c:v>DB</c:v>
                </c:pt>
                <c:pt idx="11">
                  <c:v>DE</c:v>
                </c:pt>
                <c:pt idx="12">
                  <c:v>EE</c:v>
                </c:pt>
                <c:pt idx="13">
                  <c:v>EB</c:v>
                </c:pt>
                <c:pt idx="14">
                  <c:v>EC</c:v>
                </c:pt>
              </c:strCache>
            </c:strRef>
          </c:cat>
          <c:val>
            <c:numRef>
              <c:f>'example 2 LP'!$B$2:$P$2</c:f>
              <c:numCache>
                <c:formatCode>General</c:formatCode>
                <c:ptCount val="15"/>
                <c:pt idx="0">
                  <c:v>400</c:v>
                </c:pt>
                <c:pt idx="1">
                  <c:v>0</c:v>
                </c:pt>
                <c:pt idx="2">
                  <c:v>300</c:v>
                </c:pt>
                <c:pt idx="3">
                  <c:v>500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0</c:v>
                </c:pt>
                <c:pt idx="8">
                  <c:v>0</c:v>
                </c:pt>
                <c:pt idx="9">
                  <c:v>800</c:v>
                </c:pt>
                <c:pt idx="10">
                  <c:v>0</c:v>
                </c:pt>
                <c:pt idx="11">
                  <c:v>0</c:v>
                </c:pt>
                <c:pt idx="12">
                  <c:v>400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1-4B9A-A25E-4A2780E1F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9525</xdr:colOff>
      <xdr:row>0</xdr:row>
      <xdr:rowOff>38100</xdr:rowOff>
    </xdr:from>
    <xdr:to>
      <xdr:col>19</xdr:col>
      <xdr:colOff>410694</xdr:colOff>
      <xdr:row>13</xdr:row>
      <xdr:rowOff>105163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38100"/>
          <a:ext cx="8021169" cy="27816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246966</xdr:colOff>
      <xdr:row>0</xdr:row>
      <xdr:rowOff>196167</xdr:rowOff>
    </xdr:from>
    <xdr:to>
      <xdr:col>19</xdr:col>
      <xdr:colOff>418204</xdr:colOff>
      <xdr:row>21</xdr:row>
      <xdr:rowOff>20179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5227" y="196167"/>
          <a:ext cx="7943086" cy="4144773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153778</xdr:rowOff>
    </xdr:from>
    <xdr:to>
      <xdr:col>3</xdr:col>
      <xdr:colOff>900043</xdr:colOff>
      <xdr:row>30</xdr:row>
      <xdr:rowOff>191326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407023</xdr:colOff>
      <xdr:row>20</xdr:row>
      <xdr:rowOff>162623</xdr:rowOff>
    </xdr:from>
    <xdr:to>
      <xdr:col>7</xdr:col>
      <xdr:colOff>685803</xdr:colOff>
      <xdr:row>38</xdr:row>
      <xdr:rowOff>70849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7023" y="4286251"/>
          <a:ext cx="6133170" cy="32535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34183</xdr:rowOff>
    </xdr:from>
    <xdr:to>
      <xdr:col>0</xdr:col>
      <xdr:colOff>1057275</xdr:colOff>
      <xdr:row>6</xdr:row>
      <xdr:rowOff>143060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5183"/>
          <a:ext cx="1057275" cy="1080427"/>
        </a:xfrm>
        <a:prstGeom prst="rect">
          <a:avLst/>
        </a:prstGeom>
      </xdr:spPr>
    </xdr:pic>
    <xdr:clientData/>
  </xdr:twoCellAnchor>
  <xdr:twoCellAnchor>
    <xdr:from>
      <xdr:col>8</xdr:col>
      <xdr:colOff>246256</xdr:colOff>
      <xdr:row>21</xdr:row>
      <xdr:rowOff>4878</xdr:rowOff>
    </xdr:from>
    <xdr:to>
      <xdr:col>14</xdr:col>
      <xdr:colOff>218378</xdr:colOff>
      <xdr:row>35</xdr:row>
      <xdr:rowOff>146127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133351</xdr:colOff>
      <xdr:row>14</xdr:row>
      <xdr:rowOff>171450</xdr:rowOff>
    </xdr:from>
    <xdr:to>
      <xdr:col>12</xdr:col>
      <xdr:colOff>295638</xdr:colOff>
      <xdr:row>25</xdr:row>
      <xdr:rowOff>95604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1" y="3409950"/>
          <a:ext cx="9430112" cy="201965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57151</xdr:rowOff>
    </xdr:from>
    <xdr:to>
      <xdr:col>12</xdr:col>
      <xdr:colOff>733425</xdr:colOff>
      <xdr:row>6</xdr:row>
      <xdr:rowOff>173275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57151"/>
          <a:ext cx="10334625" cy="12591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workbookViewId="0">
      <selection activeCell="G29" sqref="G29"/>
    </sheetView>
  </sheetViews>
  <sheetFormatPr baseColWidth="10" defaultRowHeight="15" x14ac:dyDescent="0.25"/>
  <cols>
    <col min="1" max="1" width="20.28515625" customWidth="1"/>
    <col min="2" max="2" width="15.140625" bestFit="1" customWidth="1"/>
    <col min="3" max="3" width="12.42578125" bestFit="1" customWidth="1"/>
    <col min="4" max="4" width="13.28515625" customWidth="1"/>
    <col min="7" max="7" width="31.140625" customWidth="1"/>
  </cols>
  <sheetData>
    <row r="1" spans="1:7" s="7" customFormat="1" ht="23.25" customHeight="1" x14ac:dyDescent="0.25">
      <c r="A1" s="76" t="s">
        <v>32</v>
      </c>
      <c r="B1" s="76"/>
      <c r="C1" s="76"/>
      <c r="D1" s="76"/>
      <c r="E1" s="7" t="s">
        <v>33</v>
      </c>
    </row>
    <row r="2" spans="1:7" s="7" customFormat="1" ht="15.75" customHeight="1" x14ac:dyDescent="0.25">
      <c r="A2" s="14"/>
      <c r="B2" s="14"/>
      <c r="C2" s="14"/>
      <c r="D2" s="14"/>
    </row>
    <row r="3" spans="1:7" x14ac:dyDescent="0.25">
      <c r="B3" t="s">
        <v>10</v>
      </c>
      <c r="C3" s="7" t="s">
        <v>11</v>
      </c>
    </row>
    <row r="4" spans="1:7" x14ac:dyDescent="0.25">
      <c r="A4" t="s">
        <v>9</v>
      </c>
      <c r="B4" s="23">
        <v>175</v>
      </c>
      <c r="C4" s="23">
        <v>10.000000000000007</v>
      </c>
      <c r="D4" t="s">
        <v>12</v>
      </c>
    </row>
    <row r="5" spans="1:7" x14ac:dyDescent="0.25">
      <c r="B5" s="21">
        <v>3000</v>
      </c>
      <c r="C5" s="21">
        <v>7000</v>
      </c>
      <c r="G5" s="16" t="s">
        <v>29</v>
      </c>
    </row>
    <row r="6" spans="1:7" ht="15.75" thickBot="1" x14ac:dyDescent="0.3">
      <c r="A6" t="s">
        <v>13</v>
      </c>
      <c r="G6" s="16" t="s">
        <v>30</v>
      </c>
    </row>
    <row r="7" spans="1:7" ht="15.75" thickBot="1" x14ac:dyDescent="0.3">
      <c r="A7" s="25" t="s">
        <v>19</v>
      </c>
      <c r="B7" s="26">
        <f>SUMPRODUCT(B4:C4,B5:C5)</f>
        <v>595000</v>
      </c>
      <c r="G7" s="16" t="s">
        <v>31</v>
      </c>
    </row>
    <row r="10" spans="1:7" x14ac:dyDescent="0.25">
      <c r="D10" s="7"/>
      <c r="E10" s="7"/>
    </row>
    <row r="11" spans="1:7" x14ac:dyDescent="0.25">
      <c r="D11" s="7"/>
      <c r="E11" s="7"/>
    </row>
    <row r="12" spans="1:7" ht="14.25" customHeight="1" x14ac:dyDescent="0.25">
      <c r="A12" s="1" t="s">
        <v>14</v>
      </c>
      <c r="B12" s="1"/>
      <c r="C12" s="1"/>
      <c r="D12" s="13" t="s">
        <v>15</v>
      </c>
      <c r="E12" s="13" t="s">
        <v>16</v>
      </c>
      <c r="F12" s="13" t="s">
        <v>17</v>
      </c>
      <c r="G12" s="22" t="s">
        <v>18</v>
      </c>
    </row>
    <row r="13" spans="1:7" x14ac:dyDescent="0.25">
      <c r="A13" s="1" t="s">
        <v>21</v>
      </c>
      <c r="B13" s="13">
        <v>200</v>
      </c>
      <c r="C13" s="13">
        <v>500</v>
      </c>
      <c r="D13" s="13">
        <f>SUMPRODUCT($B$4:$C$4,B13:C13)</f>
        <v>40000</v>
      </c>
      <c r="E13" s="13" t="s">
        <v>22</v>
      </c>
      <c r="F13" s="24">
        <f>C20</f>
        <v>40000</v>
      </c>
      <c r="G13" s="6" t="str">
        <f ca="1">_xlfn.FORMULATEXT(D13)</f>
        <v>=SUMAPRODUCTO($B$4:$C$4;B13:C13)</v>
      </c>
    </row>
    <row r="14" spans="1:7" x14ac:dyDescent="0.25">
      <c r="A14" s="1" t="s">
        <v>23</v>
      </c>
      <c r="B14" s="13">
        <v>1</v>
      </c>
      <c r="C14" s="13"/>
      <c r="D14" s="13">
        <f t="shared" ref="D14:D16" si="0">SUMPRODUCT($B$4:$C$4,B14:C14)</f>
        <v>175</v>
      </c>
      <c r="E14" s="13" t="s">
        <v>20</v>
      </c>
      <c r="F14" s="13">
        <v>10</v>
      </c>
      <c r="G14" s="6" t="str">
        <f t="shared" ref="G14:G15" ca="1" si="1">_xlfn.FORMULATEXT(D14)</f>
        <v>=SUMAPRODUCTO($B$4:$C$4;B14:C14)</v>
      </c>
    </row>
    <row r="15" spans="1:7" x14ac:dyDescent="0.25">
      <c r="A15" s="1" t="s">
        <v>24</v>
      </c>
      <c r="B15" s="13"/>
      <c r="C15" s="13">
        <v>1</v>
      </c>
      <c r="D15" s="13">
        <f t="shared" si="0"/>
        <v>10.000000000000007</v>
      </c>
      <c r="E15" s="13" t="s">
        <v>20</v>
      </c>
      <c r="F15" s="13">
        <v>10</v>
      </c>
      <c r="G15" s="6" t="str">
        <f t="shared" ca="1" si="1"/>
        <v>=SUMAPRODUCTO($B$4:$C$4;B15:C15)</v>
      </c>
    </row>
    <row r="16" spans="1:7" x14ac:dyDescent="0.25">
      <c r="A16" s="1" t="s">
        <v>25</v>
      </c>
      <c r="B16" s="13">
        <v>1</v>
      </c>
      <c r="C16" s="13">
        <v>-1</v>
      </c>
      <c r="D16" s="13">
        <f t="shared" si="0"/>
        <v>165</v>
      </c>
      <c r="E16" s="13" t="s">
        <v>20</v>
      </c>
      <c r="F16" s="13">
        <v>0</v>
      </c>
      <c r="G16" s="6"/>
    </row>
    <row r="18" spans="1:6" ht="15.75" x14ac:dyDescent="0.25">
      <c r="A18" s="2" t="s">
        <v>1</v>
      </c>
    </row>
    <row r="20" spans="1:6" x14ac:dyDescent="0.25">
      <c r="A20" s="77" t="s">
        <v>2</v>
      </c>
      <c r="B20" s="77"/>
      <c r="C20" s="15">
        <v>40000</v>
      </c>
    </row>
    <row r="21" spans="1:6" x14ac:dyDescent="0.25">
      <c r="A21" s="77" t="s">
        <v>4</v>
      </c>
      <c r="B21" s="77"/>
      <c r="C21" s="3">
        <v>200</v>
      </c>
      <c r="D21" t="s">
        <v>5</v>
      </c>
      <c r="E21" s="9">
        <v>3000</v>
      </c>
      <c r="F21" t="s">
        <v>6</v>
      </c>
    </row>
    <row r="22" spans="1:6" x14ac:dyDescent="0.25">
      <c r="A22" s="77" t="s">
        <v>3</v>
      </c>
      <c r="B22" s="77"/>
      <c r="C22" s="3">
        <v>500</v>
      </c>
      <c r="D22" t="s">
        <v>5</v>
      </c>
      <c r="E22" s="9">
        <v>7000</v>
      </c>
      <c r="F22" s="7" t="s">
        <v>6</v>
      </c>
    </row>
    <row r="23" spans="1:6" x14ac:dyDescent="0.25">
      <c r="A23" s="77" t="s">
        <v>7</v>
      </c>
      <c r="B23" s="77"/>
      <c r="C23" s="77"/>
      <c r="D23" s="77"/>
      <c r="E23" s="77"/>
      <c r="F23" s="3">
        <f>200*10+500*10</f>
        <v>7000</v>
      </c>
    </row>
    <row r="24" spans="1:6" x14ac:dyDescent="0.25">
      <c r="A24" s="77" t="s">
        <v>26</v>
      </c>
      <c r="B24" s="77"/>
      <c r="C24" s="77"/>
      <c r="D24" s="77"/>
    </row>
    <row r="26" spans="1:6" x14ac:dyDescent="0.25">
      <c r="A26" s="78" t="s">
        <v>8</v>
      </c>
      <c r="B26" s="78"/>
      <c r="C26" s="78"/>
      <c r="D26" s="78"/>
      <c r="E26" s="78"/>
      <c r="F26" s="78"/>
    </row>
    <row r="27" spans="1:6" ht="15.75" thickBot="1" x14ac:dyDescent="0.3"/>
    <row r="28" spans="1:6" ht="15.75" thickBot="1" x14ac:dyDescent="0.3">
      <c r="A28" s="85" t="s">
        <v>27</v>
      </c>
    </row>
    <row r="29" spans="1:6" ht="15.75" thickBot="1" x14ac:dyDescent="0.3">
      <c r="A29" s="82" t="s">
        <v>28</v>
      </c>
      <c r="B29" s="83"/>
      <c r="C29" s="83"/>
      <c r="D29" s="83"/>
      <c r="E29" s="83"/>
      <c r="F29" s="84"/>
    </row>
  </sheetData>
  <mergeCells count="7">
    <mergeCell ref="A1:D1"/>
    <mergeCell ref="A20:B20"/>
    <mergeCell ref="A21:B21"/>
    <mergeCell ref="A22:B22"/>
    <mergeCell ref="A26:F26"/>
    <mergeCell ref="A23:E23"/>
    <mergeCell ref="A24:D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14" sqref="A14:F18"/>
    </sheetView>
  </sheetViews>
  <sheetFormatPr baseColWidth="10" defaultRowHeight="15" x14ac:dyDescent="0.25"/>
  <cols>
    <col min="1" max="1" width="23.7109375" customWidth="1"/>
    <col min="4" max="4" width="12.28515625" bestFit="1" customWidth="1"/>
  </cols>
  <sheetData>
    <row r="1" spans="1:7" ht="30" x14ac:dyDescent="0.25">
      <c r="A1" s="7"/>
      <c r="B1" s="34" t="s">
        <v>47</v>
      </c>
      <c r="C1" s="34" t="s">
        <v>43</v>
      </c>
      <c r="D1" s="7"/>
      <c r="E1" s="7"/>
      <c r="F1" s="7"/>
    </row>
    <row r="2" spans="1:7" x14ac:dyDescent="0.25">
      <c r="A2" s="7" t="s">
        <v>9</v>
      </c>
      <c r="B2" s="23">
        <v>560</v>
      </c>
      <c r="C2" s="23">
        <v>1200</v>
      </c>
      <c r="D2" s="20" t="s">
        <v>12</v>
      </c>
      <c r="E2" s="7"/>
      <c r="F2" s="7"/>
    </row>
    <row r="3" spans="1:7" x14ac:dyDescent="0.25">
      <c r="A3" s="7"/>
      <c r="B3" s="21"/>
      <c r="C3" s="21"/>
      <c r="D3" s="21"/>
      <c r="E3" s="7"/>
      <c r="F3" s="16" t="s">
        <v>29</v>
      </c>
    </row>
    <row r="4" spans="1:7" ht="15.75" thickBot="1" x14ac:dyDescent="0.3">
      <c r="A4" s="7" t="s">
        <v>13</v>
      </c>
      <c r="B4" s="21"/>
      <c r="C4" s="21"/>
      <c r="D4" s="21" t="s">
        <v>44</v>
      </c>
      <c r="E4" s="7"/>
      <c r="F4" s="16" t="s">
        <v>30</v>
      </c>
    </row>
    <row r="5" spans="1:7" ht="15.75" thickBot="1" x14ac:dyDescent="0.3">
      <c r="A5" s="36" t="s">
        <v>45</v>
      </c>
      <c r="B5" s="35">
        <v>300</v>
      </c>
      <c r="C5" s="21">
        <v>450</v>
      </c>
      <c r="D5" s="40">
        <f>SUMPRODUCT(B2:C2,B5:C5)</f>
        <v>708000</v>
      </c>
      <c r="E5" s="7"/>
      <c r="F5" s="16" t="s">
        <v>40</v>
      </c>
    </row>
    <row r="6" spans="1:7" s="7" customFormat="1" x14ac:dyDescent="0.25">
      <c r="A6" t="s">
        <v>46</v>
      </c>
      <c r="B6" s="35"/>
      <c r="C6" s="21"/>
      <c r="D6" s="21"/>
      <c r="F6" s="16"/>
    </row>
    <row r="7" spans="1:7" x14ac:dyDescent="0.25">
      <c r="A7" t="s">
        <v>48</v>
      </c>
      <c r="B7" s="21">
        <v>150</v>
      </c>
      <c r="C7" s="21">
        <v>225</v>
      </c>
      <c r="D7" s="21">
        <f>B7*B2+C7*C2</f>
        <v>354000</v>
      </c>
      <c r="E7" s="7"/>
    </row>
    <row r="8" spans="1:7" s="7" customFormat="1" x14ac:dyDescent="0.25">
      <c r="A8" s="7" t="s">
        <v>53</v>
      </c>
      <c r="B8" s="38">
        <f>5*F8</f>
        <v>55</v>
      </c>
      <c r="C8" s="38">
        <f>6*F8</f>
        <v>66</v>
      </c>
      <c r="D8" s="38">
        <f>B8+C8</f>
        <v>121</v>
      </c>
      <c r="F8" s="37">
        <v>11</v>
      </c>
      <c r="G8" s="7" t="s">
        <v>51</v>
      </c>
    </row>
    <row r="9" spans="1:7" s="7" customFormat="1" ht="15.75" thickBot="1" x14ac:dyDescent="0.3">
      <c r="A9" s="7" t="s">
        <v>54</v>
      </c>
      <c r="B9" s="38">
        <f>1*F9</f>
        <v>15</v>
      </c>
      <c r="C9" s="38">
        <f>2*F9</f>
        <v>30</v>
      </c>
      <c r="D9" s="38">
        <f>B9+C9</f>
        <v>45</v>
      </c>
      <c r="F9" s="37">
        <v>15</v>
      </c>
      <c r="G9" s="7" t="s">
        <v>52</v>
      </c>
    </row>
    <row r="10" spans="1:7" s="7" customFormat="1" ht="15.75" thickBot="1" x14ac:dyDescent="0.3">
      <c r="A10" s="8" t="s">
        <v>46</v>
      </c>
      <c r="B10" s="21"/>
      <c r="C10" s="21"/>
      <c r="D10" s="40">
        <f>SUM(D7:D9)</f>
        <v>354166</v>
      </c>
    </row>
    <row r="11" spans="1:7" s="7" customFormat="1" ht="15.75" thickBot="1" x14ac:dyDescent="0.3">
      <c r="A11" s="79" t="s">
        <v>36</v>
      </c>
      <c r="B11" s="80"/>
      <c r="C11" s="81"/>
      <c r="D11" s="39">
        <f>D5-D10</f>
        <v>353834</v>
      </c>
    </row>
    <row r="12" spans="1:7" x14ac:dyDescent="0.25">
      <c r="A12" s="7"/>
      <c r="B12" s="21"/>
      <c r="C12" s="21"/>
      <c r="D12" s="21"/>
      <c r="E12" s="7"/>
      <c r="F12" s="7"/>
    </row>
    <row r="14" spans="1:7" x14ac:dyDescent="0.25">
      <c r="A14" s="29" t="s">
        <v>37</v>
      </c>
      <c r="B14" s="19"/>
      <c r="C14" s="19"/>
      <c r="D14" s="17" t="s">
        <v>15</v>
      </c>
      <c r="E14" s="17" t="s">
        <v>16</v>
      </c>
      <c r="F14" s="17" t="s">
        <v>17</v>
      </c>
    </row>
    <row r="15" spans="1:7" x14ac:dyDescent="0.25">
      <c r="A15" s="1" t="s">
        <v>41</v>
      </c>
      <c r="B15" s="19">
        <v>1</v>
      </c>
      <c r="C15" s="19"/>
      <c r="D15" s="19">
        <f>SUMPRODUCT($B$2:$C$2,B15:C15)</f>
        <v>560</v>
      </c>
      <c r="E15" s="19" t="s">
        <v>22</v>
      </c>
      <c r="F15" s="19">
        <v>600</v>
      </c>
      <c r="G15" t="str">
        <f ca="1">_xlfn.FORMULATEXT(D15)</f>
        <v>=SUMAPRODUCTO($B$2:$C$2;B15:C15)</v>
      </c>
    </row>
    <row r="16" spans="1:7" x14ac:dyDescent="0.25">
      <c r="A16" s="30" t="s">
        <v>42</v>
      </c>
      <c r="B16" s="19"/>
      <c r="C16" s="19">
        <v>1</v>
      </c>
      <c r="D16" s="19">
        <f>SUMPRODUCT($B$2:$C$2,B16:C16)</f>
        <v>1200</v>
      </c>
      <c r="E16" s="19" t="s">
        <v>22</v>
      </c>
      <c r="F16" s="19">
        <v>1200</v>
      </c>
      <c r="G16" s="7" t="str">
        <f ca="1">_xlfn.FORMULATEXT(D16)</f>
        <v>=SUMAPRODUCTO($B$2:$C$2;B16:C16)</v>
      </c>
    </row>
    <row r="17" spans="1:8" x14ac:dyDescent="0.25">
      <c r="A17" s="1" t="s">
        <v>49</v>
      </c>
      <c r="B17" s="19">
        <v>5</v>
      </c>
      <c r="C17" s="19">
        <v>6</v>
      </c>
      <c r="D17" s="19">
        <f t="shared" ref="D17:D18" si="0">SUMPRODUCT($B$2:$C$2,B17:C17)</f>
        <v>10000</v>
      </c>
      <c r="E17" s="19" t="s">
        <v>22</v>
      </c>
      <c r="F17" s="19">
        <v>10000</v>
      </c>
    </row>
    <row r="18" spans="1:8" x14ac:dyDescent="0.25">
      <c r="A18" s="1" t="s">
        <v>50</v>
      </c>
      <c r="B18" s="19">
        <v>1</v>
      </c>
      <c r="C18" s="19">
        <v>2</v>
      </c>
      <c r="D18" s="19">
        <f t="shared" si="0"/>
        <v>2960</v>
      </c>
      <c r="E18" s="19" t="s">
        <v>22</v>
      </c>
      <c r="F18" s="19">
        <v>3000</v>
      </c>
      <c r="H18" s="11"/>
    </row>
    <row r="19" spans="1:8" x14ac:dyDescent="0.25">
      <c r="A19" s="6"/>
      <c r="B19" s="18"/>
      <c r="C19" s="18"/>
      <c r="D19" s="18"/>
      <c r="E19" s="18"/>
      <c r="F19" s="18"/>
    </row>
  </sheetData>
  <mergeCells count="1">
    <mergeCell ref="A11:C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zoomScale="69" zoomScaleNormal="69" workbookViewId="0">
      <selection activeCell="A11" sqref="A11:I15"/>
    </sheetView>
  </sheetViews>
  <sheetFormatPr baseColWidth="10" defaultRowHeight="15" x14ac:dyDescent="0.25"/>
  <cols>
    <col min="1" max="1" width="24.85546875" customWidth="1"/>
    <col min="2" max="2" width="16.7109375" customWidth="1"/>
    <col min="3" max="3" width="13.42578125" customWidth="1"/>
    <col min="4" max="4" width="14.7109375" customWidth="1"/>
    <col min="11" max="11" width="14" customWidth="1"/>
  </cols>
  <sheetData>
    <row r="1" spans="1:11" ht="36" customHeight="1" x14ac:dyDescent="0.25">
      <c r="A1" s="7"/>
      <c r="B1" s="53" t="s">
        <v>55</v>
      </c>
      <c r="C1" s="56" t="s">
        <v>58</v>
      </c>
      <c r="D1" s="55" t="s">
        <v>60</v>
      </c>
      <c r="E1" s="57" t="s">
        <v>59</v>
      </c>
      <c r="F1" s="54" t="s">
        <v>61</v>
      </c>
      <c r="K1" s="3"/>
    </row>
    <row r="2" spans="1:11" x14ac:dyDescent="0.25">
      <c r="A2" s="7" t="s">
        <v>9</v>
      </c>
      <c r="B2" s="23">
        <v>50000</v>
      </c>
      <c r="C2" s="23">
        <v>0</v>
      </c>
      <c r="D2" s="23">
        <v>0</v>
      </c>
      <c r="E2" s="23">
        <v>100000</v>
      </c>
      <c r="F2" s="23">
        <v>100000</v>
      </c>
      <c r="G2" s="33" t="s">
        <v>12</v>
      </c>
    </row>
    <row r="3" spans="1:11" x14ac:dyDescent="0.25">
      <c r="B3" s="46">
        <v>5.2999999999999999E-2</v>
      </c>
      <c r="C3" s="46">
        <v>6.8000000000000005E-2</v>
      </c>
      <c r="D3" s="46">
        <v>4.9000000000000002E-2</v>
      </c>
      <c r="E3" s="46">
        <v>8.4000000000000005E-2</v>
      </c>
      <c r="F3" s="46">
        <v>0.11799999999999999</v>
      </c>
    </row>
    <row r="4" spans="1:11" x14ac:dyDescent="0.25">
      <c r="B4" s="21"/>
      <c r="C4" s="21"/>
      <c r="D4" s="21"/>
    </row>
    <row r="5" spans="1:11" x14ac:dyDescent="0.25">
      <c r="A5" s="7" t="s">
        <v>13</v>
      </c>
      <c r="B5" s="35">
        <f>SUMPRODUCT(B2:F2,B3:F3)</f>
        <v>22850</v>
      </c>
      <c r="C5" s="21"/>
      <c r="D5" s="47"/>
    </row>
    <row r="6" spans="1:11" x14ac:dyDescent="0.25">
      <c r="A6" s="7"/>
      <c r="B6" s="35"/>
      <c r="C6" s="21"/>
      <c r="D6" s="21"/>
    </row>
    <row r="7" spans="1:11" x14ac:dyDescent="0.25">
      <c r="A7" s="7"/>
      <c r="B7" s="21"/>
      <c r="C7" s="21"/>
      <c r="D7" s="21"/>
    </row>
    <row r="8" spans="1:11" x14ac:dyDescent="0.25">
      <c r="A8" s="7"/>
      <c r="B8" s="38"/>
      <c r="C8" s="38"/>
      <c r="D8" s="38"/>
    </row>
    <row r="9" spans="1:11" x14ac:dyDescent="0.25">
      <c r="A9" s="7"/>
      <c r="B9" s="38"/>
      <c r="C9" s="38"/>
      <c r="D9" s="38"/>
    </row>
    <row r="10" spans="1:11" x14ac:dyDescent="0.25">
      <c r="A10" s="48"/>
      <c r="B10" s="49"/>
      <c r="C10" s="49"/>
      <c r="D10" s="50"/>
    </row>
    <row r="11" spans="1:11" x14ac:dyDescent="0.25">
      <c r="A11" s="29" t="s">
        <v>62</v>
      </c>
      <c r="B11" s="32"/>
      <c r="C11" s="32"/>
      <c r="D11" s="1"/>
      <c r="E11" s="1"/>
      <c r="F11" s="1"/>
      <c r="G11" s="31" t="s">
        <v>15</v>
      </c>
      <c r="H11" s="31" t="s">
        <v>16</v>
      </c>
      <c r="I11" s="31" t="s">
        <v>17</v>
      </c>
    </row>
    <row r="12" spans="1:11" s="7" customFormat="1" x14ac:dyDescent="0.25">
      <c r="A12" s="51" t="s">
        <v>63</v>
      </c>
      <c r="B12" s="52">
        <v>1</v>
      </c>
      <c r="C12" s="52">
        <v>1</v>
      </c>
      <c r="D12" s="52">
        <v>1</v>
      </c>
      <c r="E12" s="52">
        <v>1</v>
      </c>
      <c r="F12" s="52">
        <v>1</v>
      </c>
      <c r="G12" s="52">
        <f>SUMPRODUCT($B$2:$F$2,B12:F12)</f>
        <v>250000</v>
      </c>
      <c r="H12" s="52" t="s">
        <v>22</v>
      </c>
      <c r="I12" s="52">
        <v>250000</v>
      </c>
    </row>
    <row r="13" spans="1:11" x14ac:dyDescent="0.25">
      <c r="A13" s="1" t="s">
        <v>55</v>
      </c>
      <c r="B13" s="32">
        <v>1</v>
      </c>
      <c r="C13" s="32"/>
      <c r="D13" s="32"/>
      <c r="E13" s="32"/>
      <c r="F13" s="32"/>
      <c r="G13" s="52">
        <f>SUMPRODUCT($B$2:$F$2,B13:F13)</f>
        <v>50000</v>
      </c>
      <c r="H13" s="32" t="s">
        <v>20</v>
      </c>
      <c r="I13" s="32">
        <f>250000*0.2</f>
        <v>50000</v>
      </c>
    </row>
    <row r="14" spans="1:11" x14ac:dyDescent="0.25">
      <c r="A14" s="30" t="s">
        <v>56</v>
      </c>
      <c r="B14" s="32"/>
      <c r="C14" s="32">
        <v>1</v>
      </c>
      <c r="D14" s="32">
        <v>1</v>
      </c>
      <c r="E14" s="32">
        <v>1</v>
      </c>
      <c r="F14" s="32"/>
      <c r="G14" s="52">
        <f>SUMPRODUCT($B$2:$F$2,B14:F14)</f>
        <v>100000</v>
      </c>
      <c r="H14" s="32" t="s">
        <v>20</v>
      </c>
      <c r="I14" s="32">
        <f>0.4*250000</f>
        <v>100000</v>
      </c>
    </row>
    <row r="15" spans="1:11" x14ac:dyDescent="0.25">
      <c r="A15" s="1" t="s">
        <v>57</v>
      </c>
      <c r="B15" s="32"/>
      <c r="C15" s="32"/>
      <c r="D15" s="32"/>
      <c r="E15" s="32"/>
      <c r="F15" s="32">
        <v>1</v>
      </c>
      <c r="G15" s="52">
        <f>SUMPRODUCT($B$2:$F$2,B15:F15)</f>
        <v>100000</v>
      </c>
      <c r="H15" s="32" t="s">
        <v>22</v>
      </c>
      <c r="I15" s="32">
        <f>250000/2</f>
        <v>125000</v>
      </c>
    </row>
    <row r="16" spans="1:11" x14ac:dyDescent="0.25">
      <c r="A16" s="1"/>
      <c r="B16" s="32"/>
      <c r="C16" s="32"/>
      <c r="D16" s="32"/>
      <c r="E16" s="32"/>
      <c r="F16" s="32"/>
      <c r="G16" s="32"/>
      <c r="H16" s="32"/>
      <c r="I16" s="32"/>
    </row>
    <row r="21" spans="5:9" x14ac:dyDescent="0.25">
      <c r="E21" s="7"/>
      <c r="I21" s="7"/>
    </row>
    <row r="24" spans="5:9" x14ac:dyDescent="0.25">
      <c r="G24" s="7"/>
    </row>
    <row r="25" spans="5:9" x14ac:dyDescent="0.25">
      <c r="H25" s="7"/>
      <c r="I25" s="7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zoomScale="82" zoomScaleNormal="82" workbookViewId="0">
      <selection activeCell="Q13" sqref="Q13"/>
    </sheetView>
  </sheetViews>
  <sheetFormatPr baseColWidth="10" defaultRowHeight="15" x14ac:dyDescent="0.25"/>
  <cols>
    <col min="1" max="1" width="18.85546875" customWidth="1"/>
  </cols>
  <sheetData>
    <row r="1" spans="1:19" x14ac:dyDescent="0.25">
      <c r="A1" s="7"/>
      <c r="B1" s="62" t="s">
        <v>65</v>
      </c>
      <c r="C1" s="62" t="s">
        <v>66</v>
      </c>
      <c r="D1" s="62" t="s">
        <v>67</v>
      </c>
      <c r="E1" s="63" t="s">
        <v>72</v>
      </c>
      <c r="F1" s="63" t="s">
        <v>68</v>
      </c>
      <c r="G1" s="63" t="s">
        <v>69</v>
      </c>
      <c r="H1" s="63" t="s">
        <v>73</v>
      </c>
      <c r="I1" s="63" t="s">
        <v>75</v>
      </c>
      <c r="J1" s="63" t="s">
        <v>70</v>
      </c>
      <c r="K1" s="63" t="s">
        <v>76</v>
      </c>
      <c r="L1" s="63" t="s">
        <v>77</v>
      </c>
      <c r="M1" s="63" t="s">
        <v>71</v>
      </c>
      <c r="N1" s="63" t="s">
        <v>74</v>
      </c>
      <c r="O1" s="63" t="s">
        <v>78</v>
      </c>
      <c r="P1" s="63" t="s">
        <v>79</v>
      </c>
    </row>
    <row r="2" spans="1:19" x14ac:dyDescent="0.25">
      <c r="A2" s="7" t="s">
        <v>80</v>
      </c>
      <c r="B2" s="23">
        <v>400</v>
      </c>
      <c r="C2" s="23">
        <v>0</v>
      </c>
      <c r="D2" s="23">
        <v>300</v>
      </c>
      <c r="E2" s="23">
        <v>500</v>
      </c>
      <c r="F2" s="23">
        <v>0</v>
      </c>
      <c r="G2" s="23">
        <v>0</v>
      </c>
      <c r="H2" s="23">
        <v>100</v>
      </c>
      <c r="I2" s="23">
        <v>0</v>
      </c>
      <c r="J2" s="23">
        <v>0</v>
      </c>
      <c r="K2" s="23">
        <v>800</v>
      </c>
      <c r="L2" s="23">
        <v>0</v>
      </c>
      <c r="M2" s="23">
        <v>0</v>
      </c>
      <c r="N2" s="23">
        <v>400</v>
      </c>
      <c r="O2" s="23">
        <v>0</v>
      </c>
      <c r="P2" s="23">
        <v>0</v>
      </c>
      <c r="Q2" s="44" t="s">
        <v>12</v>
      </c>
    </row>
    <row r="3" spans="1:19" x14ac:dyDescent="0.25">
      <c r="A3" s="7"/>
      <c r="B3" s="66">
        <v>5</v>
      </c>
      <c r="C3" s="66">
        <v>8</v>
      </c>
      <c r="D3" s="67">
        <v>6</v>
      </c>
      <c r="E3" s="68">
        <v>0</v>
      </c>
      <c r="F3" s="68">
        <v>4</v>
      </c>
      <c r="G3" s="68">
        <v>12</v>
      </c>
      <c r="H3" s="68">
        <v>0</v>
      </c>
      <c r="I3" s="68">
        <v>4</v>
      </c>
      <c r="J3" s="68">
        <v>7</v>
      </c>
      <c r="K3" s="68">
        <v>2</v>
      </c>
      <c r="L3" s="68">
        <v>7</v>
      </c>
      <c r="M3" s="68">
        <v>5</v>
      </c>
      <c r="N3" s="68">
        <v>0</v>
      </c>
      <c r="O3" s="68">
        <v>12</v>
      </c>
      <c r="P3" s="68">
        <v>7</v>
      </c>
    </row>
    <row r="4" spans="1:19" x14ac:dyDescent="0.25">
      <c r="A4" s="7"/>
      <c r="B4" s="21"/>
      <c r="C4" s="7"/>
      <c r="D4" s="7"/>
      <c r="E4" s="7"/>
      <c r="F4" s="7"/>
      <c r="G4" s="7"/>
    </row>
    <row r="5" spans="1:19" ht="31.5" customHeight="1" x14ac:dyDescent="0.25">
      <c r="A5" s="45"/>
      <c r="B5" s="35"/>
      <c r="C5" s="7"/>
      <c r="D5" s="7"/>
      <c r="E5" s="7"/>
      <c r="F5" s="7"/>
      <c r="G5" s="7"/>
    </row>
    <row r="6" spans="1:19" x14ac:dyDescent="0.25">
      <c r="A6" s="7"/>
      <c r="B6" s="35"/>
      <c r="C6" s="7"/>
      <c r="D6" s="7"/>
      <c r="E6" s="7"/>
      <c r="F6" s="7"/>
      <c r="G6" s="7"/>
    </row>
    <row r="7" spans="1:19" x14ac:dyDescent="0.25">
      <c r="B7" s="21"/>
      <c r="C7" s="7"/>
      <c r="D7" s="7"/>
      <c r="E7" s="7"/>
      <c r="F7" s="7"/>
      <c r="G7" s="7"/>
    </row>
    <row r="8" spans="1:19" ht="30" x14ac:dyDescent="0.25">
      <c r="A8" s="45" t="s">
        <v>64</v>
      </c>
      <c r="B8" s="69">
        <f>SUMPRODUCT(B2:P2,B3:P3)</f>
        <v>5400</v>
      </c>
      <c r="C8" s="7"/>
      <c r="D8" s="7"/>
      <c r="E8" s="7"/>
      <c r="F8" s="7"/>
      <c r="G8" s="7"/>
    </row>
    <row r="9" spans="1:19" x14ac:dyDescent="0.25">
      <c r="A9" s="7"/>
      <c r="B9" s="38"/>
      <c r="C9" s="7"/>
      <c r="D9" s="7"/>
      <c r="E9" s="7"/>
      <c r="F9" s="7"/>
      <c r="G9" s="7"/>
      <c r="H9" s="11"/>
    </row>
    <row r="10" spans="1:19" x14ac:dyDescent="0.25">
      <c r="A10" s="48"/>
      <c r="B10" s="49"/>
      <c r="C10" s="7"/>
      <c r="D10" s="7"/>
      <c r="E10" s="7"/>
      <c r="F10" s="7"/>
      <c r="G10" s="7"/>
    </row>
    <row r="11" spans="1:19" x14ac:dyDescent="0.25">
      <c r="B11" s="42"/>
      <c r="C11" s="6"/>
      <c r="D11" s="6"/>
    </row>
    <row r="12" spans="1:19" x14ac:dyDescent="0.25">
      <c r="A12" s="64" t="s">
        <v>62</v>
      </c>
      <c r="B12" s="42"/>
      <c r="C12" s="42"/>
      <c r="D12" s="42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5" t="s">
        <v>15</v>
      </c>
      <c r="R12" s="65" t="s">
        <v>16</v>
      </c>
      <c r="S12" s="65" t="s">
        <v>17</v>
      </c>
    </row>
    <row r="13" spans="1:19" x14ac:dyDescent="0.25">
      <c r="A13" s="41" t="s">
        <v>81</v>
      </c>
      <c r="B13" s="43">
        <v>1</v>
      </c>
      <c r="C13" s="43">
        <v>1</v>
      </c>
      <c r="D13" s="43">
        <v>1</v>
      </c>
      <c r="E13" s="43"/>
      <c r="F13" s="43"/>
      <c r="G13" s="43"/>
      <c r="H13" s="1"/>
      <c r="I13" s="1"/>
      <c r="J13" s="1"/>
      <c r="K13" s="1"/>
      <c r="L13" s="1"/>
      <c r="M13" s="1"/>
      <c r="N13" s="1"/>
      <c r="O13" s="1"/>
      <c r="P13" s="1"/>
      <c r="Q13" s="43">
        <f>SUMPRODUCT($B$2:$P$2,B13:P13)</f>
        <v>700</v>
      </c>
      <c r="R13" s="43" t="s">
        <v>0</v>
      </c>
      <c r="S13" s="43">
        <v>700</v>
      </c>
    </row>
    <row r="14" spans="1:19" x14ac:dyDescent="0.25">
      <c r="A14" s="41" t="s">
        <v>82</v>
      </c>
      <c r="B14" s="43"/>
      <c r="C14" s="43"/>
      <c r="D14" s="43"/>
      <c r="E14" s="43">
        <v>1</v>
      </c>
      <c r="F14" s="43">
        <v>1</v>
      </c>
      <c r="G14" s="43">
        <v>1</v>
      </c>
      <c r="H14" s="1"/>
      <c r="I14" s="1"/>
      <c r="J14" s="1"/>
      <c r="K14" s="1"/>
      <c r="L14" s="1"/>
      <c r="M14" s="1"/>
      <c r="N14" s="1"/>
      <c r="O14" s="1"/>
      <c r="P14" s="1"/>
      <c r="Q14" s="43">
        <f t="shared" ref="Q14:Q20" si="0">SUMPRODUCT($B$2:$P$2,B14:P14)</f>
        <v>500</v>
      </c>
      <c r="R14" s="43" t="s">
        <v>0</v>
      </c>
      <c r="S14" s="43">
        <v>500</v>
      </c>
    </row>
    <row r="15" spans="1:19" x14ac:dyDescent="0.25">
      <c r="A15" s="41" t="s">
        <v>83</v>
      </c>
      <c r="B15" s="43"/>
      <c r="C15" s="43"/>
      <c r="D15" s="43"/>
      <c r="E15" s="43"/>
      <c r="F15" s="43"/>
      <c r="G15" s="43"/>
      <c r="H15" s="1">
        <v>1</v>
      </c>
      <c r="I15" s="1">
        <v>1</v>
      </c>
      <c r="J15" s="1">
        <v>1</v>
      </c>
      <c r="K15" s="1"/>
      <c r="L15" s="1"/>
      <c r="M15" s="1"/>
      <c r="N15" s="1"/>
      <c r="O15" s="1"/>
      <c r="P15" s="1"/>
      <c r="Q15" s="43">
        <f t="shared" si="0"/>
        <v>100</v>
      </c>
      <c r="R15" s="43" t="s">
        <v>0</v>
      </c>
      <c r="S15" s="43">
        <v>100</v>
      </c>
    </row>
    <row r="16" spans="1:19" x14ac:dyDescent="0.25">
      <c r="A16" s="41" t="s">
        <v>84</v>
      </c>
      <c r="B16" s="43"/>
      <c r="C16" s="43"/>
      <c r="D16" s="43"/>
      <c r="E16" s="43"/>
      <c r="F16" s="43"/>
      <c r="G16" s="43"/>
      <c r="H16" s="1"/>
      <c r="I16" s="1"/>
      <c r="J16" s="1"/>
      <c r="K16" s="1">
        <v>1</v>
      </c>
      <c r="L16" s="1">
        <v>1</v>
      </c>
      <c r="M16" s="1">
        <v>1</v>
      </c>
      <c r="N16" s="1"/>
      <c r="O16" s="1"/>
      <c r="P16" s="1"/>
      <c r="Q16" s="43">
        <f t="shared" si="0"/>
        <v>800</v>
      </c>
      <c r="R16" s="43" t="s">
        <v>0</v>
      </c>
      <c r="S16" s="43">
        <v>800</v>
      </c>
    </row>
    <row r="17" spans="1:19" x14ac:dyDescent="0.25">
      <c r="A17" s="41" t="s">
        <v>85</v>
      </c>
      <c r="B17" s="43"/>
      <c r="C17" s="43"/>
      <c r="D17" s="43"/>
      <c r="E17" s="43"/>
      <c r="F17" s="43"/>
      <c r="G17" s="43"/>
      <c r="H17" s="1"/>
      <c r="I17" s="1"/>
      <c r="J17" s="1"/>
      <c r="K17" s="1"/>
      <c r="L17" s="1"/>
      <c r="M17" s="1"/>
      <c r="N17" s="1">
        <v>1</v>
      </c>
      <c r="O17" s="1">
        <v>1</v>
      </c>
      <c r="P17" s="1">
        <v>1</v>
      </c>
      <c r="Q17" s="43">
        <f t="shared" si="0"/>
        <v>400</v>
      </c>
      <c r="R17" s="43" t="s">
        <v>0</v>
      </c>
      <c r="S17" s="43">
        <v>400</v>
      </c>
    </row>
    <row r="18" spans="1:19" x14ac:dyDescent="0.25">
      <c r="A18" s="1" t="s">
        <v>86</v>
      </c>
      <c r="B18" s="1">
        <v>1</v>
      </c>
      <c r="C18" s="1"/>
      <c r="D18" s="1"/>
      <c r="E18" s="1">
        <v>1</v>
      </c>
      <c r="F18" s="1"/>
      <c r="G18" s="1"/>
      <c r="H18" s="1"/>
      <c r="I18" s="1">
        <v>1</v>
      </c>
      <c r="J18" s="1"/>
      <c r="K18" s="1"/>
      <c r="L18" s="1">
        <v>1</v>
      </c>
      <c r="M18" s="1"/>
      <c r="N18" s="1"/>
      <c r="O18" s="1">
        <v>1</v>
      </c>
      <c r="P18" s="1"/>
      <c r="Q18" s="43">
        <f>SUMPRODUCT($B$2:$P$2,B18:P18)</f>
        <v>900</v>
      </c>
      <c r="R18" s="43" t="s">
        <v>22</v>
      </c>
      <c r="S18" s="43">
        <v>900</v>
      </c>
    </row>
    <row r="19" spans="1:19" x14ac:dyDescent="0.25">
      <c r="A19" s="1" t="s">
        <v>87</v>
      </c>
      <c r="B19" s="1"/>
      <c r="C19" s="1">
        <v>1</v>
      </c>
      <c r="D19" s="1"/>
      <c r="E19" s="1"/>
      <c r="F19" s="1">
        <v>1</v>
      </c>
      <c r="G19" s="1"/>
      <c r="H19" s="1">
        <v>1</v>
      </c>
      <c r="I19" s="1"/>
      <c r="J19" s="1"/>
      <c r="K19" s="1">
        <v>1</v>
      </c>
      <c r="L19" s="1"/>
      <c r="M19" s="1"/>
      <c r="N19" s="1"/>
      <c r="O19" s="1"/>
      <c r="P19" s="1">
        <v>1</v>
      </c>
      <c r="Q19" s="43">
        <f t="shared" si="0"/>
        <v>900</v>
      </c>
      <c r="R19" s="43" t="s">
        <v>22</v>
      </c>
      <c r="S19" s="43">
        <v>900</v>
      </c>
    </row>
    <row r="20" spans="1:19" x14ac:dyDescent="0.25">
      <c r="A20" s="1" t="s">
        <v>88</v>
      </c>
      <c r="B20" s="1"/>
      <c r="C20" s="1"/>
      <c r="D20" s="1">
        <v>1</v>
      </c>
      <c r="E20" s="1"/>
      <c r="F20" s="1"/>
      <c r="G20" s="1">
        <v>1</v>
      </c>
      <c r="H20" s="1"/>
      <c r="I20" s="1"/>
      <c r="J20" s="1">
        <v>1</v>
      </c>
      <c r="K20" s="1"/>
      <c r="L20" s="1"/>
      <c r="M20" s="1">
        <v>1</v>
      </c>
      <c r="N20" s="1">
        <v>1</v>
      </c>
      <c r="O20" s="1"/>
      <c r="P20" s="1"/>
      <c r="Q20" s="43">
        <f t="shared" si="0"/>
        <v>700</v>
      </c>
      <c r="R20" s="43" t="s">
        <v>22</v>
      </c>
      <c r="S20" s="43">
        <v>900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6"/>
  <sheetViews>
    <sheetView workbookViewId="0">
      <selection activeCell="B5" sqref="B5"/>
    </sheetView>
  </sheetViews>
  <sheetFormatPr baseColWidth="10" defaultRowHeight="15" x14ac:dyDescent="0.25"/>
  <cols>
    <col min="1" max="1" width="13.28515625" customWidth="1"/>
  </cols>
  <sheetData>
    <row r="2" spans="1:16" ht="30" x14ac:dyDescent="0.25">
      <c r="A2" s="7"/>
      <c r="B2" s="62" t="s">
        <v>89</v>
      </c>
      <c r="C2" s="62" t="s">
        <v>90</v>
      </c>
      <c r="D2" s="62" t="s">
        <v>91</v>
      </c>
      <c r="E2" s="62" t="s">
        <v>92</v>
      </c>
      <c r="F2" s="62" t="s">
        <v>93</v>
      </c>
      <c r="G2" s="62" t="s">
        <v>94</v>
      </c>
      <c r="H2" s="62" t="s">
        <v>95</v>
      </c>
      <c r="I2" s="62" t="s">
        <v>96</v>
      </c>
      <c r="J2" s="62" t="s">
        <v>97</v>
      </c>
      <c r="K2" s="62" t="s">
        <v>98</v>
      </c>
    </row>
    <row r="3" spans="1:16" x14ac:dyDescent="0.25">
      <c r="A3" s="7" t="s">
        <v>80</v>
      </c>
      <c r="B3" s="23">
        <v>10</v>
      </c>
      <c r="C3" s="23">
        <v>0</v>
      </c>
      <c r="D3" s="23">
        <v>10</v>
      </c>
      <c r="E3" s="23">
        <v>0</v>
      </c>
      <c r="F3" s="23">
        <v>0</v>
      </c>
      <c r="G3" s="23">
        <v>20</v>
      </c>
      <c r="H3" s="23">
        <v>15</v>
      </c>
      <c r="I3" s="23">
        <v>0</v>
      </c>
      <c r="J3" s="23">
        <v>10</v>
      </c>
      <c r="K3" s="23">
        <v>0</v>
      </c>
    </row>
    <row r="4" spans="1:16" x14ac:dyDescent="0.25">
      <c r="A4" s="7"/>
      <c r="B4" s="66">
        <v>64000</v>
      </c>
      <c r="C4" s="66">
        <v>2000</v>
      </c>
      <c r="D4" s="66">
        <v>14000</v>
      </c>
      <c r="E4" s="66">
        <v>2000</v>
      </c>
      <c r="F4" s="66">
        <v>14000</v>
      </c>
      <c r="G4" s="66">
        <v>2000</v>
      </c>
      <c r="H4" s="66">
        <v>14000</v>
      </c>
      <c r="I4" s="66">
        <v>2000</v>
      </c>
      <c r="J4" s="66">
        <v>14000</v>
      </c>
      <c r="K4" s="66">
        <v>2000</v>
      </c>
    </row>
    <row r="7" spans="1:16" ht="45" x14ac:dyDescent="0.25">
      <c r="A7" s="4" t="s">
        <v>99</v>
      </c>
      <c r="B7" s="70">
        <f>SUMPRODUCT(B3:K3,B4:K4)+50000</f>
        <v>1220000</v>
      </c>
      <c r="C7" t="str">
        <f ca="1">_xlfn.FORMULATEXT(B7)</f>
        <v>=SUMAPRODUCTO(B3:K3;B4:K4)+50000</v>
      </c>
      <c r="D7" s="7"/>
      <c r="K7" s="7"/>
    </row>
    <row r="8" spans="1:16" x14ac:dyDescent="0.25">
      <c r="G8" s="11"/>
      <c r="K8" s="7"/>
    </row>
    <row r="9" spans="1:16" x14ac:dyDescent="0.25">
      <c r="A9" s="64" t="s">
        <v>62</v>
      </c>
      <c r="B9" s="60"/>
      <c r="C9" s="60"/>
      <c r="D9" s="60"/>
      <c r="E9" s="6"/>
      <c r="F9" s="6"/>
      <c r="G9" s="6"/>
      <c r="H9" s="6"/>
      <c r="I9" s="6"/>
      <c r="J9" s="6"/>
      <c r="K9" s="6"/>
      <c r="L9" s="65" t="s">
        <v>15</v>
      </c>
      <c r="M9" s="65" t="s">
        <v>16</v>
      </c>
      <c r="N9" s="65" t="s">
        <v>17</v>
      </c>
      <c r="O9" s="6"/>
      <c r="P9" s="6"/>
    </row>
    <row r="10" spans="1:16" x14ac:dyDescent="0.25">
      <c r="A10" s="59" t="s">
        <v>100</v>
      </c>
      <c r="B10" s="61">
        <v>1</v>
      </c>
      <c r="C10" s="61">
        <v>-1</v>
      </c>
      <c r="D10" s="61"/>
      <c r="E10" s="61"/>
      <c r="F10" s="61"/>
      <c r="G10" s="61"/>
      <c r="H10" s="1"/>
      <c r="I10" s="1"/>
      <c r="J10" s="1"/>
      <c r="K10" s="1"/>
      <c r="L10" s="61">
        <f>SUMPRODUCT($B$3:$K$3,B10:K10) +50</f>
        <v>60</v>
      </c>
      <c r="M10" s="61" t="s">
        <v>0</v>
      </c>
      <c r="N10" s="61">
        <v>60</v>
      </c>
      <c r="O10" s="6"/>
      <c r="P10" s="6"/>
    </row>
    <row r="11" spans="1:16" x14ac:dyDescent="0.25">
      <c r="A11" s="59" t="s">
        <v>101</v>
      </c>
      <c r="B11" s="61"/>
      <c r="C11" s="61"/>
      <c r="D11" s="61">
        <v>1</v>
      </c>
      <c r="E11" s="61">
        <v>-1</v>
      </c>
      <c r="F11" s="61"/>
      <c r="G11" s="61"/>
      <c r="H11" s="1"/>
      <c r="I11" s="1"/>
      <c r="J11" s="1"/>
      <c r="K11" s="1"/>
      <c r="L11" s="61">
        <f>SUMPRODUCT($B$3:$K$3,B11:K11)+N10</f>
        <v>70</v>
      </c>
      <c r="M11" s="61" t="s">
        <v>0</v>
      </c>
      <c r="N11" s="61">
        <v>70</v>
      </c>
      <c r="O11" s="6"/>
      <c r="P11" s="6"/>
    </row>
    <row r="12" spans="1:16" x14ac:dyDescent="0.25">
      <c r="A12" s="59" t="s">
        <v>102</v>
      </c>
      <c r="B12" s="61"/>
      <c r="C12" s="61"/>
      <c r="D12" s="61"/>
      <c r="E12" s="61"/>
      <c r="F12" s="61">
        <v>1</v>
      </c>
      <c r="G12" s="61">
        <v>-1</v>
      </c>
      <c r="H12" s="1"/>
      <c r="I12" s="1"/>
      <c r="J12" s="1"/>
      <c r="K12" s="1"/>
      <c r="L12" s="61">
        <f t="shared" ref="L12:L14" si="0">SUMPRODUCT($B$3:$K$3,B12:K12)+N11</f>
        <v>50</v>
      </c>
      <c r="M12" s="61" t="s">
        <v>0</v>
      </c>
      <c r="N12" s="61">
        <v>50</v>
      </c>
      <c r="O12" s="6"/>
      <c r="P12" s="6"/>
    </row>
    <row r="13" spans="1:16" x14ac:dyDescent="0.25">
      <c r="A13" s="59" t="s">
        <v>103</v>
      </c>
      <c r="B13" s="61"/>
      <c r="C13" s="61"/>
      <c r="D13" s="61"/>
      <c r="E13" s="61"/>
      <c r="F13" s="61"/>
      <c r="G13" s="61"/>
      <c r="H13" s="1">
        <v>1</v>
      </c>
      <c r="I13" s="1">
        <v>-1</v>
      </c>
      <c r="J13" s="1"/>
      <c r="K13" s="1"/>
      <c r="L13" s="61">
        <f t="shared" si="0"/>
        <v>65</v>
      </c>
      <c r="M13" s="61" t="s">
        <v>0</v>
      </c>
      <c r="N13" s="61">
        <v>65</v>
      </c>
      <c r="O13" s="6"/>
      <c r="P13" s="6"/>
    </row>
    <row r="14" spans="1:16" x14ac:dyDescent="0.25">
      <c r="A14" s="59" t="s">
        <v>104</v>
      </c>
      <c r="B14" s="1"/>
      <c r="C14" s="1"/>
      <c r="D14" s="1"/>
      <c r="E14" s="1"/>
      <c r="F14" s="1"/>
      <c r="G14" s="1"/>
      <c r="H14" s="1"/>
      <c r="I14" s="1"/>
      <c r="J14" s="1">
        <v>1</v>
      </c>
      <c r="K14" s="1">
        <v>-1</v>
      </c>
      <c r="L14" s="61">
        <f t="shared" si="0"/>
        <v>75</v>
      </c>
      <c r="M14" s="61" t="s">
        <v>0</v>
      </c>
      <c r="N14" s="61">
        <v>75</v>
      </c>
    </row>
    <row r="15" spans="1:16" x14ac:dyDescent="0.25">
      <c r="A15" s="71"/>
      <c r="B15" s="60"/>
      <c r="C15" s="60"/>
      <c r="D15" s="60"/>
      <c r="E15" s="60"/>
      <c r="F15" s="60"/>
      <c r="G15" s="60"/>
      <c r="H15" s="60"/>
      <c r="I15" s="60"/>
      <c r="J15" s="60"/>
      <c r="K15" s="60"/>
      <c r="L15" s="6"/>
      <c r="M15" s="49"/>
      <c r="N15" s="49"/>
    </row>
    <row r="16" spans="1:16" x14ac:dyDescent="0.25">
      <c r="A16" s="71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49"/>
      <c r="N16" s="4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8" sqref="E18"/>
    </sheetView>
  </sheetViews>
  <sheetFormatPr baseColWidth="10" defaultRowHeight="15" x14ac:dyDescent="0.25"/>
  <cols>
    <col min="1" max="1" width="14.85546875" customWidth="1"/>
  </cols>
  <sheetData>
    <row r="1" spans="1:7" x14ac:dyDescent="0.25">
      <c r="A1" s="7"/>
      <c r="B1" s="27" t="s">
        <v>34</v>
      </c>
      <c r="C1" s="27" t="s">
        <v>35</v>
      </c>
      <c r="D1" s="7"/>
      <c r="E1" s="7"/>
      <c r="F1" s="7"/>
      <c r="G1" s="7"/>
    </row>
    <row r="2" spans="1:7" x14ac:dyDescent="0.25">
      <c r="A2" s="7" t="s">
        <v>9</v>
      </c>
      <c r="B2" s="23">
        <v>37</v>
      </c>
      <c r="C2" s="23">
        <v>60</v>
      </c>
      <c r="D2" s="7" t="s">
        <v>12</v>
      </c>
      <c r="E2" s="7"/>
      <c r="F2" s="7"/>
      <c r="G2" s="7"/>
    </row>
    <row r="3" spans="1:7" x14ac:dyDescent="0.25">
      <c r="A3" s="7"/>
      <c r="B3" s="21">
        <v>5</v>
      </c>
      <c r="C3" s="21">
        <v>6</v>
      </c>
      <c r="D3" s="7"/>
      <c r="E3" s="7"/>
      <c r="F3" s="16" t="s">
        <v>29</v>
      </c>
      <c r="G3" s="7"/>
    </row>
    <row r="4" spans="1:7" x14ac:dyDescent="0.25">
      <c r="C4" s="7"/>
      <c r="D4" s="7"/>
      <c r="E4" s="7"/>
      <c r="F4" s="16" t="s">
        <v>30</v>
      </c>
    </row>
    <row r="5" spans="1:7" ht="15.75" thickBot="1" x14ac:dyDescent="0.3">
      <c r="A5" s="7" t="s">
        <v>13</v>
      </c>
      <c r="B5" s="7"/>
      <c r="C5" s="7"/>
      <c r="D5" s="7"/>
      <c r="E5" s="7"/>
      <c r="F5" s="16" t="s">
        <v>40</v>
      </c>
    </row>
    <row r="6" spans="1:7" ht="15.75" thickBot="1" x14ac:dyDescent="0.3">
      <c r="A6" s="25" t="s">
        <v>36</v>
      </c>
      <c r="B6" s="28">
        <f>SUMPRODUCT(B2:C2,B3:C3)</f>
        <v>545</v>
      </c>
      <c r="F6" s="7"/>
    </row>
    <row r="8" spans="1:7" x14ac:dyDescent="0.25">
      <c r="A8" s="29" t="s">
        <v>37</v>
      </c>
      <c r="B8" s="13"/>
      <c r="C8" s="13"/>
      <c r="D8" s="12" t="s">
        <v>15</v>
      </c>
      <c r="E8" s="12" t="s">
        <v>16</v>
      </c>
      <c r="F8" s="12" t="s">
        <v>17</v>
      </c>
    </row>
    <row r="9" spans="1:7" x14ac:dyDescent="0.25">
      <c r="A9" s="1" t="s">
        <v>38</v>
      </c>
      <c r="B9" s="13">
        <v>2</v>
      </c>
      <c r="C9" s="13">
        <v>1</v>
      </c>
      <c r="D9" s="13">
        <f>SUMPRODUCT($B$2:$C$2,B9:C9)</f>
        <v>134</v>
      </c>
      <c r="E9" s="13" t="s">
        <v>22</v>
      </c>
      <c r="F9" s="13">
        <v>120</v>
      </c>
      <c r="G9" t="str">
        <f ca="1">_xlfn.FORMULATEXT(D9)</f>
        <v>=SUMAPRODUCTO($B$2:$C$2;B9:C9)</v>
      </c>
    </row>
    <row r="10" spans="1:7" x14ac:dyDescent="0.25">
      <c r="A10" s="30" t="s">
        <v>39</v>
      </c>
      <c r="B10" s="13">
        <v>2</v>
      </c>
      <c r="C10" s="13">
        <v>3</v>
      </c>
      <c r="D10" s="13">
        <f>SUMPRODUCT($B$2:$C$2,B10:C10)</f>
        <v>254</v>
      </c>
      <c r="E10" s="13" t="s">
        <v>22</v>
      </c>
      <c r="F10" s="13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F17"/>
  <sheetViews>
    <sheetView workbookViewId="0">
      <selection activeCell="B16" sqref="B16"/>
    </sheetView>
  </sheetViews>
  <sheetFormatPr baseColWidth="10" defaultRowHeight="15" x14ac:dyDescent="0.25"/>
  <cols>
    <col min="1" max="1" width="18.5703125" customWidth="1"/>
    <col min="3" max="3" width="12.42578125" customWidth="1"/>
  </cols>
  <sheetData>
    <row r="8" spans="1:6" ht="30" x14ac:dyDescent="0.25">
      <c r="A8" s="7"/>
      <c r="B8" s="53" t="s">
        <v>105</v>
      </c>
      <c r="C8" s="56" t="s">
        <v>106</v>
      </c>
    </row>
    <row r="9" spans="1:6" x14ac:dyDescent="0.25">
      <c r="A9" s="7" t="s">
        <v>9</v>
      </c>
      <c r="B9" s="23">
        <v>4</v>
      </c>
      <c r="C9" s="23">
        <v>12</v>
      </c>
    </row>
    <row r="10" spans="1:6" x14ac:dyDescent="0.25">
      <c r="A10" s="7"/>
      <c r="B10" s="66">
        <v>20</v>
      </c>
      <c r="C10" s="66">
        <v>10</v>
      </c>
    </row>
    <row r="11" spans="1:6" x14ac:dyDescent="0.25">
      <c r="A11" s="7"/>
      <c r="B11" s="21"/>
      <c r="C11" s="21"/>
    </row>
    <row r="12" spans="1:6" ht="30" x14ac:dyDescent="0.25">
      <c r="A12" s="4" t="s">
        <v>107</v>
      </c>
      <c r="B12" s="35">
        <f>SUMPRODUCT(B9:C9,B10:C10)</f>
        <v>200</v>
      </c>
      <c r="C12" s="21"/>
    </row>
    <row r="13" spans="1:6" x14ac:dyDescent="0.25">
      <c r="A13" s="7"/>
      <c r="B13" s="35"/>
      <c r="C13" s="21"/>
    </row>
    <row r="14" spans="1:6" x14ac:dyDescent="0.25">
      <c r="A14" s="29" t="s">
        <v>62</v>
      </c>
      <c r="B14" s="61"/>
      <c r="C14" s="61"/>
      <c r="D14" s="58" t="s">
        <v>15</v>
      </c>
      <c r="E14" s="58" t="s">
        <v>16</v>
      </c>
      <c r="F14" s="58" t="s">
        <v>17</v>
      </c>
    </row>
    <row r="15" spans="1:6" ht="30" x14ac:dyDescent="0.25">
      <c r="A15" s="5" t="s">
        <v>108</v>
      </c>
      <c r="B15" s="61">
        <v>1.5</v>
      </c>
      <c r="C15" s="61">
        <v>3</v>
      </c>
      <c r="D15" s="73">
        <f t="shared" ref="D15:D16" si="0">SUMPRODUCT($B$9:$C$9,B15:C15)</f>
        <v>42</v>
      </c>
      <c r="E15" s="61" t="s">
        <v>22</v>
      </c>
      <c r="F15" s="61">
        <v>42</v>
      </c>
    </row>
    <row r="16" spans="1:6" ht="30" x14ac:dyDescent="0.25">
      <c r="A16" s="72" t="s">
        <v>109</v>
      </c>
      <c r="B16" s="61">
        <v>3</v>
      </c>
      <c r="C16" s="10">
        <v>1</v>
      </c>
      <c r="D16" s="52">
        <f t="shared" si="0"/>
        <v>24</v>
      </c>
      <c r="E16" s="75" t="s">
        <v>22</v>
      </c>
      <c r="F16" s="61">
        <v>24</v>
      </c>
    </row>
    <row r="17" spans="4:4" x14ac:dyDescent="0.25">
      <c r="D17" s="7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example linear programming</vt:lpstr>
      <vt:lpstr>variants LP</vt:lpstr>
      <vt:lpstr>more variants LP</vt:lpstr>
      <vt:lpstr>example 2 LP</vt:lpstr>
      <vt:lpstr>example 3 LP</vt:lpstr>
      <vt:lpstr>example LP</vt:lpstr>
      <vt:lpstr>example 4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2024-02-20T09:18:06Z</dcterms:created>
  <dcterms:modified xsi:type="dcterms:W3CDTF">2024-04-15T14:46:58Z</dcterms:modified>
</cp:coreProperties>
</file>