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activeTab="3"/>
  </bookViews>
  <sheets>
    <sheet name="transport and assignment" sheetId="32" r:id="rId1"/>
    <sheet name=" shipping transport LP" sheetId="26" r:id="rId2"/>
    <sheet name="TRANSPORT LP" sheetId="28" r:id="rId3"/>
    <sheet name=" assignment problem LP" sheetId="29" r:id="rId4"/>
    <sheet name="assignment LP" sheetId="30" r:id="rId5"/>
    <sheet name="assignment problem" sheetId="31" r:id="rId6"/>
  </sheets>
  <definedNames>
    <definedName name="solver_adj" localSheetId="3" hidden="1">' assignment problem LP'!$B$12:$E$14</definedName>
    <definedName name="solver_adj" localSheetId="1" hidden="1">' shipping transport LP'!$C$12:$E$14</definedName>
    <definedName name="solver_adj" localSheetId="4" hidden="1">'assignment LP'!$B$14:$E$17</definedName>
    <definedName name="solver_adj" localSheetId="5" hidden="1">'assignment problem'!$B$12:$E$15</definedName>
    <definedName name="solver_adj" localSheetId="0" hidden="1">'transport and assignment'!$B$41:$D$43</definedName>
    <definedName name="solver_adj" localSheetId="2" hidden="1">'TRANSPORT LP'!$D$13:$D$21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eng" localSheetId="3" hidden="1">2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2" hidden="1">2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lhs1" localSheetId="3" hidden="1">' assignment problem LP'!$B$15:$E$15</definedName>
    <definedName name="solver_lhs1" localSheetId="1" hidden="1">' shipping transport LP'!$C$15:$E$15</definedName>
    <definedName name="solver_lhs1" localSheetId="4" hidden="1">'assignment LP'!$B$18:$E$18</definedName>
    <definedName name="solver_lhs1" localSheetId="5" hidden="1">'assignment problem'!$B$16:$E$16</definedName>
    <definedName name="solver_lhs1" localSheetId="0" hidden="1">'transport and assignment'!$B$44:$D$44</definedName>
    <definedName name="solver_lhs1" localSheetId="2" hidden="1">'TRANSPORT LP'!$C$24:$C$26</definedName>
    <definedName name="solver_lhs2" localSheetId="3" hidden="1">' assignment problem LP'!$F$12:$F$14</definedName>
    <definedName name="solver_lhs2" localSheetId="1" hidden="1">' shipping transport LP'!$F$12:$F$14</definedName>
    <definedName name="solver_lhs2" localSheetId="4" hidden="1">'assignment LP'!$F$14:$F$17</definedName>
    <definedName name="solver_lhs2" localSheetId="5" hidden="1">'assignment problem'!$F$12:$F$15</definedName>
    <definedName name="solver_lhs2" localSheetId="0" hidden="1">'transport and assignment'!$E$41:$E$43</definedName>
    <definedName name="solver_lhs2" localSheetId="2" hidden="1">'TRANSPORT LP'!$C$29:$C$31</definedName>
    <definedName name="solver_mip" localSheetId="3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um" localSheetId="3" hidden="1">2</definedName>
    <definedName name="solver_num" localSheetId="1" hidden="1">2</definedName>
    <definedName name="solver_num" localSheetId="4" hidden="1">2</definedName>
    <definedName name="solver_num" localSheetId="5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opt" localSheetId="3" hidden="1">' assignment problem LP'!$B$20</definedName>
    <definedName name="solver_opt" localSheetId="1" hidden="1">' shipping transport LP'!$B$22</definedName>
    <definedName name="solver_opt" localSheetId="4" hidden="1">'assignment LP'!$B$10</definedName>
    <definedName name="solver_opt" localSheetId="5" hidden="1">'assignment problem'!$C$9</definedName>
    <definedName name="solver_opt" localSheetId="0" hidden="1">'transport and assignment'!$C$37</definedName>
    <definedName name="solver_opt" localSheetId="2" hidden="1">'TRANSPORT LP'!$C$9</definedName>
    <definedName name="solver_pre" localSheetId="3" hidden="1">0.000001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el1" localSheetId="3" hidden="1">1</definedName>
    <definedName name="solver_rel1" localSheetId="1" hidden="1">2</definedName>
    <definedName name="solver_rel1" localSheetId="4" hidden="1">1</definedName>
    <definedName name="solver_rel1" localSheetId="5" hidden="1">2</definedName>
    <definedName name="solver_rel1" localSheetId="0" hidden="1">1</definedName>
    <definedName name="solver_rel1" localSheetId="2" hidden="1">1</definedName>
    <definedName name="solver_rel2" localSheetId="3" hidden="1">2</definedName>
    <definedName name="solver_rel2" localSheetId="1" hidden="1">1</definedName>
    <definedName name="solver_rel2" localSheetId="4" hidden="1">2</definedName>
    <definedName name="solver_rel2" localSheetId="5" hidden="1">2</definedName>
    <definedName name="solver_rel2" localSheetId="0" hidden="1">1</definedName>
    <definedName name="solver_rel2" localSheetId="2" hidden="1">3</definedName>
    <definedName name="solver_rhs1" localSheetId="3" hidden="1">' assignment problem LP'!$B$17:$E$17</definedName>
    <definedName name="solver_rhs1" localSheetId="1" hidden="1">' shipping transport LP'!$C$7:$E$7</definedName>
    <definedName name="solver_rhs1" localSheetId="4" hidden="1">'assignment LP'!$B$20:$E$20</definedName>
    <definedName name="solver_rhs1" localSheetId="5" hidden="1">'assignment problem'!$B$18:$E$18</definedName>
    <definedName name="solver_rhs1" localSheetId="0" hidden="1">'transport and assignment'!$B$46:$D$46</definedName>
    <definedName name="solver_rhs1" localSheetId="2" hidden="1">'TRANSPORT LP'!$E$24:$E$26</definedName>
    <definedName name="solver_rhs2" localSheetId="3" hidden="1">' assignment problem LP'!$H$12:$H$14</definedName>
    <definedName name="solver_rhs2" localSheetId="1" hidden="1">' shipping transport LP'!$F$4:$F$6</definedName>
    <definedName name="solver_rhs2" localSheetId="4" hidden="1">'assignment LP'!$H$14:$H$17</definedName>
    <definedName name="solver_rhs2" localSheetId="5" hidden="1">'assignment problem'!$H$12:$H$15</definedName>
    <definedName name="solver_rhs2" localSheetId="0" hidden="1">'transport and assignment'!$G$41:$G$43</definedName>
    <definedName name="solver_rhs2" localSheetId="2" hidden="1">'TRANSPORT LP'!$E$29:$E$31</definedName>
    <definedName name="solver_rlx" localSheetId="3" hidden="1">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4" hidden="1">2</definedName>
    <definedName name="solver_typ" localSheetId="5" hidden="1">1</definedName>
    <definedName name="solver_typ" localSheetId="0" hidden="1">1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2" l="1"/>
  <c r="D44" i="32"/>
  <c r="B44" i="32"/>
  <c r="C37" i="32"/>
  <c r="E42" i="32"/>
  <c r="E43" i="32"/>
  <c r="E41" i="32"/>
  <c r="A48" i="32"/>
  <c r="B48" i="32" l="1"/>
  <c r="B17" i="32"/>
  <c r="E16" i="32"/>
  <c r="E15" i="32"/>
  <c r="B12" i="32"/>
  <c r="D4" i="32"/>
  <c r="C4" i="32"/>
  <c r="B4" i="32"/>
  <c r="D3" i="32"/>
  <c r="C3" i="32"/>
  <c r="B3" i="32"/>
  <c r="G12" i="32"/>
  <c r="C17" i="32"/>
  <c r="D17" i="32"/>
  <c r="C16" i="31"/>
  <c r="D16" i="31"/>
  <c r="E16" i="31"/>
  <c r="B16" i="31"/>
  <c r="F13" i="31"/>
  <c r="F14" i="31"/>
  <c r="F15" i="31"/>
  <c r="F12" i="31"/>
  <c r="C9" i="31"/>
  <c r="E18" i="30"/>
  <c r="D18" i="30"/>
  <c r="C18" i="30"/>
  <c r="B18" i="30"/>
  <c r="F16" i="30"/>
  <c r="F17" i="30"/>
  <c r="F15" i="30"/>
  <c r="F14" i="30"/>
  <c r="B10" i="30"/>
  <c r="C10" i="30"/>
  <c r="E17" i="32"/>
  <c r="C12" i="32"/>
  <c r="F18" i="30"/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F15" i="29"/>
  <c r="F25" i="28"/>
  <c r="F31" i="28"/>
  <c r="D9" i="28"/>
  <c r="F24" i="28"/>
  <c r="F26" i="28"/>
  <c r="F30" i="28"/>
  <c r="F29" i="28"/>
  <c r="B22" i="26" l="1"/>
  <c r="D15" i="26"/>
  <c r="E15" i="26"/>
  <c r="C15" i="26"/>
  <c r="F13" i="26"/>
  <c r="F14" i="26"/>
  <c r="F12" i="26"/>
  <c r="C16" i="26"/>
  <c r="D16" i="26"/>
  <c r="G14" i="26"/>
  <c r="G13" i="26"/>
  <c r="G12" i="26"/>
  <c r="E16" i="26"/>
</calcChain>
</file>

<file path=xl/sharedStrings.xml><?xml version="1.0" encoding="utf-8"?>
<sst xmlns="http://schemas.openxmlformats.org/spreadsheetml/2006/main" count="266" uniqueCount="149">
  <si>
    <t>=</t>
  </si>
  <si>
    <t>&gt;=</t>
  </si>
  <si>
    <t>&lt;=</t>
  </si>
  <si>
    <t>X</t>
  </si>
  <si>
    <t>Total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</si>
  <si>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</si>
  <si>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</si>
  <si>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</si>
  <si>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</si>
  <si>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</si>
  <si>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</si>
  <si>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</si>
  <si>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</si>
  <si>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</si>
  <si>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</si>
  <si>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</si>
  <si>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</si>
  <si>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</si>
  <si>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</si>
  <si>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</si>
  <si>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</si>
  <si>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</si>
  <si>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</si>
  <si>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</si>
  <si>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</si>
  <si>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</si>
  <si>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</si>
  <si>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</si>
  <si>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</si>
  <si>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</si>
  <si>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</si>
  <si>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</si>
  <si>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</si>
  <si>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</si>
  <si>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</si>
  <si>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</si>
  <si>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</si>
  <si>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</si>
  <si>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</si>
  <si>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</si>
  <si>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</si>
  <si>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sign</t>
  </si>
  <si>
    <t>Objetive: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</si>
  <si>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</si>
  <si>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</si>
  <si>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</si>
  <si>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</si>
  <si>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</si>
  <si>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</si>
  <si>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</si>
  <si>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</si>
  <si>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</si>
  <si>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</si>
  <si>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</si>
  <si>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</si>
  <si>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</si>
  <si>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</si>
  <si>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</si>
  <si>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</si>
  <si>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</si>
  <si>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</si>
  <si>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</si>
  <si>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</si>
  <si>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</si>
  <si>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</si>
  <si>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</si>
  <si>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</si>
  <si>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</si>
  <si>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</si>
  <si>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</si>
  <si>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</si>
  <si>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</si>
  <si>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</si>
  <si>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</si>
  <si>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</si>
  <si>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</si>
  <si>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</si>
  <si>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</si>
  <si>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</si>
  <si>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</si>
  <si>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</si>
  <si>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</si>
  <si>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</si>
  <si>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</si>
  <si>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</si>
  <si>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</si>
  <si>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</si>
  <si>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</si>
  <si>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</si>
  <si>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</si>
  <si>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</si>
  <si>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</si>
  <si>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</si>
  <si>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</si>
  <si>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</si>
  <si>
    <t>Kansas City</t>
  </si>
  <si>
    <t>Chicago</t>
  </si>
  <si>
    <t>Detroit</t>
  </si>
  <si>
    <t>Toronto</t>
  </si>
  <si>
    <t>Seattle</t>
  </si>
  <si>
    <t>Arlington</t>
  </si>
  <si>
    <t>Oakland</t>
  </si>
  <si>
    <t>Baltimore</t>
  </si>
  <si>
    <t>Min distance:</t>
  </si>
  <si>
    <t>Data Table</t>
  </si>
  <si>
    <t>one tripulation</t>
  </si>
  <si>
    <t>Estadística</t>
  </si>
  <si>
    <t>Gestión</t>
  </si>
  <si>
    <t>Finanzas</t>
  </si>
  <si>
    <t>Economía</t>
  </si>
  <si>
    <t>Bain</t>
  </si>
  <si>
    <t>Carey</t>
  </si>
  <si>
    <t>Dio</t>
  </si>
  <si>
    <t>Powell</t>
  </si>
  <si>
    <t>max califications:</t>
  </si>
  <si>
    <t>Nº teachers</t>
  </si>
  <si>
    <t>Fabrica 1</t>
  </si>
  <si>
    <t>Fabrica 2</t>
  </si>
  <si>
    <t>Tienda A</t>
  </si>
  <si>
    <t>Tienda B</t>
  </si>
  <si>
    <t>Tienda C</t>
  </si>
  <si>
    <t>Variant Table</t>
  </si>
  <si>
    <t>Demand/week</t>
  </si>
  <si>
    <t>max production/week</t>
  </si>
  <si>
    <t>Cost min:</t>
  </si>
  <si>
    <t>production costs/t-shirt</t>
  </si>
  <si>
    <t>Data Transport</t>
  </si>
  <si>
    <t>Data Production</t>
  </si>
  <si>
    <t>*sumo a cada tienda el coste de producción: Tienda A/fábrica 1: 22+6</t>
  </si>
  <si>
    <t>Closing Plant</t>
  </si>
  <si>
    <t>No. Of Workers to transfer</t>
  </si>
  <si>
    <t>Fabrica 3</t>
  </si>
  <si>
    <t>A</t>
  </si>
  <si>
    <t>B</t>
  </si>
  <si>
    <t>C</t>
  </si>
  <si>
    <t>No. Of Workers open positions</t>
  </si>
  <si>
    <t>SECOND PART:</t>
  </si>
  <si>
    <t>*Asignment problem</t>
  </si>
  <si>
    <t>*Transport problem</t>
  </si>
  <si>
    <t>FROM</t>
  </si>
  <si>
    <t>TO:</t>
  </si>
  <si>
    <t>Max the production:</t>
  </si>
  <si>
    <t>Open Plant 
(Demand)</t>
  </si>
  <si>
    <t>Contraints:</t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</si>
  <si>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Factory 1: </t>
    </r>
    <r>
      <rPr>
        <sz val="11"/>
        <color theme="1"/>
        <rFont val="Calibri"/>
        <family val="2"/>
        <scheme val="minor"/>
      </rPr>
      <t xml:space="preserve">60 workers go to plant B 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</si>
  <si>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2:</t>
    </r>
    <r>
      <rPr>
        <sz val="11"/>
        <color theme="1"/>
        <rFont val="Calibri"/>
        <family val="2"/>
        <scheme val="minor"/>
      </rPr>
      <t xml:space="preserve"> 45 workers go to plant A, 30 to plant B and 30 to plant C.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</si>
  <si>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3</t>
    </r>
    <r>
      <rPr>
        <sz val="11"/>
        <color theme="1"/>
        <rFont val="Calibri"/>
        <family val="2"/>
        <scheme val="minor"/>
      </rPr>
      <t>: 5 workers go to plant C.</t>
    </r>
  </si>
  <si>
    <t>For getting the maximun in production.</t>
  </si>
  <si>
    <r>
      <rPr>
        <b/>
        <sz val="11"/>
        <color theme="1"/>
        <rFont val="Calibri"/>
        <family val="2"/>
        <scheme val="minor"/>
      </rPr>
      <t>Summary sentence</t>
    </r>
    <r>
      <rPr>
        <sz val="11"/>
        <color theme="1"/>
        <rFont val="Calibri"/>
        <family val="2"/>
        <scheme val="minor"/>
      </rPr>
      <t>: Tripulation from Seattle will go to Detroit, Arlington tripulation to Chicago, Oakland tripulation to Kansas city and Baltimore tripulation to Toronto; doing a total milles of 4580.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</si>
</sst>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Fill="1" applyBorder="1"/>
    <xf numFmtId="0" fontId="0" fillId="0" borderId="1" xfId="0" applyBorder="1"/>
    <xf numFmtId="164" fontId="0" fillId="0" borderId="0" xfId="0" applyNumberFormat="1"/>
    <xf numFmtId="0" fontId="0" fillId="0" borderId="0" xfId="0" applyBorder="1"/>
    <xf numFmtId="0" fontId="0" fillId="0" borderId="0" xfId="0"/>
    <xf numFmtId="0" fontId="0" fillId="0" borderId="4" xfId="0" applyBorder="1"/>
    <xf numFmtId="0" fontId="2" fillId="0" borderId="0" xfId="0" applyFont="1"/>
    <xf numFmtId="164" fontId="0" fillId="0" borderId="1" xfId="0" applyNumberFormat="1" applyBorder="1"/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0" xfId="0" applyFill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8" borderId="7" xfId="0" applyFill="1" applyBorder="1"/>
    <xf numFmtId="0" fontId="0" fillId="0" borderId="0" xfId="0" applyFill="1" applyBorder="1"/>
    <xf numFmtId="0" fontId="0" fillId="0" borderId="5" xfId="0" applyBorder="1"/>
    <xf numFmtId="164" fontId="0" fillId="7" borderId="1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0" fontId="7" fillId="0" borderId="0" xfId="0" applyFont="1" applyFill="1" applyBorder="1"/>
    <xf numFmtId="164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0" borderId="6" xfId="0" applyFont="1" applyFill="1" applyBorder="1"/>
    <xf numFmtId="0" fontId="0" fillId="0" borderId="1" xfId="0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164" fontId="0" fillId="8" borderId="7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7" fillId="0" borderId="0" xfId="0" applyFont="1" applyBorder="1"/>
    <xf numFmtId="164" fontId="0" fillId="0" borderId="1" xfId="3" applyNumberFormat="1" applyFont="1" applyBorder="1" applyAlignment="1">
      <alignment horizontal="center" vertical="center"/>
    </xf>
    <xf numFmtId="1" fontId="0" fillId="0" borderId="2" xfId="3" applyNumberFormat="1" applyFont="1" applyFill="1" applyBorder="1" applyAlignment="1">
      <alignment horizontal="center" vertical="center"/>
    </xf>
    <xf numFmtId="1" fontId="0" fillId="0" borderId="0" xfId="3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0" fillId="0" borderId="0" xfId="0" applyBorder="1" applyAlignment="1">
      <alignment horizontal="left" vertical="top"/>
    </xf>
    <xf numFmtId="164" fontId="0" fillId="0" borderId="0" xfId="3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/>
    </xf>
    <xf numFmtId="1" fontId="0" fillId="7" borderId="1" xfId="3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5" borderId="0" xfId="0" applyNumberFormat="1" applyFill="1"/>
    <xf numFmtId="0" fontId="2" fillId="8" borderId="9" xfId="0" applyFont="1" applyFill="1" applyBorder="1"/>
    <xf numFmtId="0" fontId="0" fillId="8" borderId="10" xfId="0" applyFill="1" applyBorder="1"/>
    <xf numFmtId="0" fontId="2" fillId="8" borderId="11" xfId="0" applyFon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top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7" fillId="0" borderId="0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3" xfId="0" applyFont="1" applyBorder="1"/>
    <xf numFmtId="0" fontId="2" fillId="0" borderId="1" xfId="0" applyFont="1" applyFill="1" applyBorder="1"/>
    <xf numFmtId="1" fontId="0" fillId="6" borderId="1" xfId="0" applyNumberFormat="1" applyFill="1" applyBorder="1" applyAlignment="1">
      <alignment horizontal="center" vertical="center"/>
    </xf>
    <xf numFmtId="0" fontId="2" fillId="3" borderId="9" xfId="0" applyFont="1" applyFill="1" applyBorder="1"/>
    <xf numFmtId="0" fontId="0" fillId="3" borderId="8" xfId="0" applyFont="1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2" fillId="3" borderId="13" xfId="0" applyFont="1" applyFill="1" applyBorder="1"/>
    <xf numFmtId="0" fontId="7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textRotation="45"/>
    </xf>
    <xf numFmtId="0" fontId="0" fillId="0" borderId="18" xfId="0" applyBorder="1" applyAlignment="1">
      <alignment horizontal="center" textRotation="45"/>
    </xf>
    <xf numFmtId="0" fontId="7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4">
    <cellStyle name="60% - Énfasis5 2" xfId="1"/>
    <cellStyle name="Moneda" xfId="3" builtinId="4"/>
    <cellStyle name="Moneda 2" xfId="2"/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1</xdr:row>
      <xdr:rowOff>28575</xdr:rowOff>
    </xdr:from>
    <xdr:to>
      <xdr:col>15</xdr:col>
      <xdr:colOff>38749</xdr:colOff>
      <xdr:row>15</xdr:row>
      <xdr:rowOff>133831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19075"/>
          <a:ext cx="4648849" cy="344853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19</xdr:row>
      <xdr:rowOff>116062</xdr:rowOff>
    </xdr:from>
    <xdr:to>
      <xdr:col>9</xdr:col>
      <xdr:colOff>485776</xdr:colOff>
      <xdr:row>22</xdr:row>
      <xdr:rowOff>257288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1" y="4411837"/>
          <a:ext cx="4476750" cy="73177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185117</xdr:rowOff>
    </xdr:from>
    <xdr:to>
      <xdr:col>8</xdr:col>
      <xdr:colOff>438150</xdr:colOff>
      <xdr:row>34</xdr:row>
      <xdr:rowOff>47778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6738317"/>
          <a:ext cx="3590925" cy="81516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22</xdr:row>
      <xdr:rowOff>320011</xdr:rowOff>
    </xdr:from>
    <xdr:to>
      <xdr:col>8</xdr:col>
      <xdr:colOff>581026</xdr:colOff>
      <xdr:row>27</xdr:row>
      <xdr:rowOff>19231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1901" y="5206336"/>
          <a:ext cx="3810000" cy="985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1</xdr:row>
      <xdr:rowOff>47625</xdr:rowOff>
    </xdr:from>
    <xdr:to>
      <xdr:col>15</xdr:col>
      <xdr:colOff>609902</xdr:colOff>
      <xdr:row>17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1" y="238125"/>
          <a:ext cx="5801026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9779</xdr:colOff>
      <xdr:row>0</xdr:row>
      <xdr:rowOff>23165</xdr:rowOff>
    </xdr:from>
    <xdr:to>
      <xdr:col>18</xdr:col>
      <xdr:colOff>695325</xdr:colOff>
      <xdr:row>16</xdr:row>
      <xdr:rowOff>66674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79" y="23165"/>
          <a:ext cx="8305546" cy="3091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workbookViewId="0">
      <selection activeCell="J39" sqref="J39"/>
    </sheetView>
  </sheetViews>
  <sheetFormatPr baseColWidth="10" defaultRowHeight="15" x14ac:dyDescent="0.25"/>
  <cols>
    <col min="1" max="1" width="16.42578125" customWidth="1"/>
    <col min="2" max="2" width="14.28515625" customWidth="1"/>
    <col min="3" max="3" width="13.28515625" customWidth="1"/>
    <col min="7" max="7" width="16.85546875" customWidth="1"/>
  </cols>
  <sheetData>
    <row r="2" spans="1:8" ht="30.75" customHeight="1" x14ac:dyDescent="0.25">
      <c r="A2" s="85" t="s">
        <v>126</v>
      </c>
      <c r="B2" s="31" t="s">
        <v>118</v>
      </c>
      <c r="C2" s="31" t="s">
        <v>119</v>
      </c>
      <c r="D2" s="31" t="s">
        <v>120</v>
      </c>
      <c r="E2" s="10"/>
      <c r="F2" s="30"/>
      <c r="G2" s="10"/>
    </row>
    <row r="3" spans="1:8" x14ac:dyDescent="0.25">
      <c r="A3" s="2" t="s">
        <v>116</v>
      </c>
      <c r="B3" s="84">
        <f>22+6</f>
        <v>28</v>
      </c>
      <c r="C3" s="84">
        <f>14+6</f>
        <v>20</v>
      </c>
      <c r="D3" s="84">
        <f>30+6</f>
        <v>36</v>
      </c>
      <c r="E3" s="32"/>
      <c r="F3" s="32"/>
      <c r="G3" s="32"/>
    </row>
    <row r="4" spans="1:8" x14ac:dyDescent="0.25">
      <c r="A4" s="2" t="s">
        <v>117</v>
      </c>
      <c r="B4" s="84">
        <f>16+6.25</f>
        <v>22.25</v>
      </c>
      <c r="C4" s="84">
        <f>20+6.25</f>
        <v>26.25</v>
      </c>
      <c r="D4" s="84">
        <f>24+6.25</f>
        <v>30.25</v>
      </c>
      <c r="E4" s="32"/>
      <c r="F4" s="32"/>
      <c r="G4" s="32"/>
    </row>
    <row r="5" spans="1:8" x14ac:dyDescent="0.25">
      <c r="A5" s="4"/>
      <c r="B5" s="32"/>
      <c r="C5" s="32"/>
      <c r="D5" s="32"/>
      <c r="E5" s="32"/>
      <c r="F5" s="4"/>
      <c r="G5" s="4"/>
    </row>
    <row r="6" spans="1:8" x14ac:dyDescent="0.25">
      <c r="E6" s="32"/>
      <c r="F6" s="4"/>
      <c r="G6" s="4"/>
    </row>
    <row r="7" spans="1:8" ht="29.25" customHeight="1" x14ac:dyDescent="0.25">
      <c r="A7" s="85" t="s">
        <v>127</v>
      </c>
      <c r="B7" s="35" t="s">
        <v>125</v>
      </c>
      <c r="C7" s="30"/>
      <c r="D7" s="89"/>
      <c r="E7" s="90"/>
      <c r="F7" s="90"/>
      <c r="G7" s="90"/>
      <c r="H7" s="91"/>
    </row>
    <row r="8" spans="1:8" x14ac:dyDescent="0.25">
      <c r="A8" s="2" t="s">
        <v>116</v>
      </c>
      <c r="B8" s="84">
        <v>6</v>
      </c>
      <c r="C8" s="94" t="s">
        <v>128</v>
      </c>
      <c r="D8" s="37"/>
      <c r="E8" s="92"/>
      <c r="F8" s="92"/>
      <c r="G8" s="92"/>
      <c r="H8" s="93"/>
    </row>
    <row r="9" spans="1:8" x14ac:dyDescent="0.25">
      <c r="A9" s="2" t="s">
        <v>117</v>
      </c>
      <c r="B9" s="84">
        <v>6.25</v>
      </c>
      <c r="C9" s="87"/>
      <c r="D9" s="37"/>
      <c r="E9" s="92"/>
      <c r="F9" s="92"/>
      <c r="G9" s="92"/>
      <c r="H9" s="93"/>
    </row>
    <row r="11" spans="1:8" ht="23.25" customHeight="1" x14ac:dyDescent="0.25">
      <c r="A11" s="37" t="s">
        <v>42</v>
      </c>
      <c r="B11" s="32"/>
      <c r="F11" s="5"/>
    </row>
    <row r="12" spans="1:8" x14ac:dyDescent="0.25">
      <c r="A12" s="37" t="s">
        <v>124</v>
      </c>
      <c r="B12" s="29">
        <f>SUMPRODUCT(B3:D4,B15:D16)</f>
        <v>5270</v>
      </c>
      <c r="C12" t="str">
        <f ca="1">_xlfn.FORMULATEXT(B12)</f>
        <v>=SUMAPRODUCTO(B3:D4;B15:D16)</v>
      </c>
      <c r="G12">
        <f>SUMPRODUCT(H8:H9,B8:B9)</f>
        <v>0</v>
      </c>
    </row>
    <row r="14" spans="1:8" ht="30" x14ac:dyDescent="0.25">
      <c r="A14" s="86" t="s">
        <v>121</v>
      </c>
      <c r="B14" s="31" t="s">
        <v>118</v>
      </c>
      <c r="C14" s="31" t="s">
        <v>119</v>
      </c>
      <c r="D14" s="31" t="s">
        <v>120</v>
      </c>
      <c r="E14" s="31"/>
      <c r="F14" s="31" t="s">
        <v>41</v>
      </c>
      <c r="G14" s="35" t="s">
        <v>123</v>
      </c>
    </row>
    <row r="15" spans="1:8" x14ac:dyDescent="0.25">
      <c r="A15" s="2" t="s">
        <v>116</v>
      </c>
      <c r="B15" s="88">
        <v>30</v>
      </c>
      <c r="C15" s="88">
        <v>60</v>
      </c>
      <c r="D15" s="88">
        <v>0</v>
      </c>
      <c r="E15" s="60">
        <f>SUM(B15:D15)</f>
        <v>90</v>
      </c>
      <c r="F15" s="33" t="s">
        <v>2</v>
      </c>
      <c r="G15" s="33">
        <v>100</v>
      </c>
    </row>
    <row r="16" spans="1:8" x14ac:dyDescent="0.25">
      <c r="A16" s="2" t="s">
        <v>117</v>
      </c>
      <c r="B16" s="88">
        <v>50</v>
      </c>
      <c r="C16" s="88">
        <v>0</v>
      </c>
      <c r="D16" s="88">
        <v>70</v>
      </c>
      <c r="E16" s="60">
        <f>SUM(B16:D16)</f>
        <v>120</v>
      </c>
      <c r="F16" s="33" t="s">
        <v>2</v>
      </c>
      <c r="G16" s="33">
        <v>120</v>
      </c>
    </row>
    <row r="17" spans="1:7" x14ac:dyDescent="0.25">
      <c r="A17" s="2" t="s">
        <v>122</v>
      </c>
      <c r="B17" s="60">
        <f>SUM(B15:B16)</f>
        <v>80</v>
      </c>
      <c r="C17" s="60">
        <f t="shared" ref="C17:D17" si="0">SUM(C15:C16)</f>
        <v>60</v>
      </c>
      <c r="D17" s="60">
        <f t="shared" si="0"/>
        <v>70</v>
      </c>
      <c r="E17" s="56" t="str">
        <f ca="1">_xlfn.FORMULATEXT(E15)</f>
        <v>=SUMA(B15:D15)</v>
      </c>
      <c r="F17" s="4"/>
      <c r="G17" s="4"/>
    </row>
    <row r="18" spans="1:7" x14ac:dyDescent="0.25">
      <c r="A18" s="4"/>
      <c r="B18" s="32" t="s">
        <v>1</v>
      </c>
      <c r="C18" s="32" t="s">
        <v>1</v>
      </c>
      <c r="D18" s="32" t="s">
        <v>1</v>
      </c>
      <c r="E18" s="32"/>
      <c r="F18" s="4"/>
      <c r="G18" s="4"/>
    </row>
    <row r="19" spans="1:7" x14ac:dyDescent="0.25">
      <c r="B19" s="34">
        <v>80</v>
      </c>
      <c r="C19" s="34">
        <v>60</v>
      </c>
      <c r="D19" s="34">
        <v>70</v>
      </c>
    </row>
    <row r="20" spans="1:7" ht="15.75" thickBot="1" x14ac:dyDescent="0.3"/>
    <row r="21" spans="1:7" ht="15.75" thickBot="1" x14ac:dyDescent="0.3">
      <c r="A21" s="96" t="s">
        <v>136</v>
      </c>
      <c r="B21" s="19" t="s">
        <v>137</v>
      </c>
      <c r="C21" s="5"/>
    </row>
    <row r="22" spans="1:7" x14ac:dyDescent="0.25">
      <c r="D22" s="5"/>
    </row>
    <row r="23" spans="1:7" ht="41.25" customHeight="1" x14ac:dyDescent="0.25">
      <c r="A23" s="73" t="s">
        <v>129</v>
      </c>
      <c r="B23" s="35" t="s">
        <v>130</v>
      </c>
      <c r="C23" s="35" t="s">
        <v>142</v>
      </c>
      <c r="D23" s="35" t="s">
        <v>135</v>
      </c>
    </row>
    <row r="24" spans="1:7" x14ac:dyDescent="0.25">
      <c r="A24" s="2" t="s">
        <v>116</v>
      </c>
      <c r="B24" s="95">
        <v>60</v>
      </c>
      <c r="C24" s="2" t="s">
        <v>132</v>
      </c>
      <c r="D24" s="95">
        <v>45</v>
      </c>
    </row>
    <row r="25" spans="1:7" x14ac:dyDescent="0.25">
      <c r="A25" s="2" t="s">
        <v>117</v>
      </c>
      <c r="B25" s="95">
        <v>105</v>
      </c>
      <c r="C25" s="2" t="s">
        <v>133</v>
      </c>
      <c r="D25" s="95">
        <v>90</v>
      </c>
    </row>
    <row r="26" spans="1:7" x14ac:dyDescent="0.25">
      <c r="A26" s="2" t="s">
        <v>131</v>
      </c>
      <c r="B26" s="95">
        <v>70</v>
      </c>
      <c r="C26" s="2" t="s">
        <v>134</v>
      </c>
      <c r="D26" s="95">
        <v>35</v>
      </c>
    </row>
    <row r="27" spans="1:7" x14ac:dyDescent="0.25">
      <c r="A27" s="2" t="s">
        <v>4</v>
      </c>
      <c r="B27" s="75">
        <v>235</v>
      </c>
      <c r="C27" s="2" t="s">
        <v>4</v>
      </c>
      <c r="D27" s="75">
        <v>170</v>
      </c>
    </row>
    <row r="29" spans="1:7" x14ac:dyDescent="0.25">
      <c r="A29" s="19" t="s">
        <v>138</v>
      </c>
      <c r="C29" s="5"/>
    </row>
    <row r="30" spans="1:7" x14ac:dyDescent="0.25">
      <c r="C30" s="97" t="s">
        <v>140</v>
      </c>
    </row>
    <row r="31" spans="1:7" x14ac:dyDescent="0.25">
      <c r="A31" s="73" t="s">
        <v>139</v>
      </c>
      <c r="B31" s="35" t="s">
        <v>132</v>
      </c>
      <c r="C31" s="73" t="s">
        <v>133</v>
      </c>
      <c r="D31" s="35" t="s">
        <v>134</v>
      </c>
    </row>
    <row r="32" spans="1:7" x14ac:dyDescent="0.25">
      <c r="A32" s="75">
        <v>1</v>
      </c>
      <c r="B32" s="95">
        <v>5</v>
      </c>
      <c r="C32" s="75">
        <v>8</v>
      </c>
      <c r="D32" s="95">
        <v>6</v>
      </c>
    </row>
    <row r="33" spans="1:11" x14ac:dyDescent="0.25">
      <c r="A33" s="75">
        <v>2</v>
      </c>
      <c r="B33" s="95">
        <v>10</v>
      </c>
      <c r="C33" s="75">
        <v>9</v>
      </c>
      <c r="D33" s="95">
        <v>12</v>
      </c>
    </row>
    <row r="34" spans="1:11" x14ac:dyDescent="0.25">
      <c r="A34" s="75">
        <v>3</v>
      </c>
      <c r="B34" s="95">
        <v>7</v>
      </c>
      <c r="C34" s="75">
        <v>6</v>
      </c>
      <c r="D34" s="95">
        <v>10</v>
      </c>
    </row>
    <row r="35" spans="1:11" x14ac:dyDescent="0.25">
      <c r="A35" s="4"/>
      <c r="B35" s="74"/>
      <c r="C35" s="4"/>
      <c r="D35" s="74"/>
    </row>
    <row r="36" spans="1:11" ht="15.75" thickBot="1" x14ac:dyDescent="0.3">
      <c r="A36" s="19" t="s">
        <v>42</v>
      </c>
    </row>
    <row r="37" spans="1:11" ht="15.75" thickBot="1" x14ac:dyDescent="0.3">
      <c r="A37" s="109" t="s">
        <v>141</v>
      </c>
      <c r="B37" s="110"/>
      <c r="C37" s="36">
        <f>SUMPRODUCT(B41:D43,B32:D34)</f>
        <v>1610</v>
      </c>
    </row>
    <row r="39" spans="1:11" x14ac:dyDescent="0.25">
      <c r="A39" s="4"/>
      <c r="B39" s="5"/>
      <c r="C39" s="97" t="s">
        <v>140</v>
      </c>
      <c r="D39" s="5"/>
    </row>
    <row r="40" spans="1:11" x14ac:dyDescent="0.25">
      <c r="A40" s="73" t="s">
        <v>139</v>
      </c>
      <c r="B40" s="35" t="s">
        <v>132</v>
      </c>
      <c r="C40" s="73" t="s">
        <v>133</v>
      </c>
      <c r="D40" s="35" t="s">
        <v>134</v>
      </c>
      <c r="E40" s="5" t="s">
        <v>143</v>
      </c>
      <c r="F40" s="5"/>
    </row>
    <row r="41" spans="1:11" x14ac:dyDescent="0.25">
      <c r="A41" s="75">
        <v>1</v>
      </c>
      <c r="B41" s="88">
        <v>0</v>
      </c>
      <c r="C41" s="27">
        <v>60</v>
      </c>
      <c r="D41" s="88">
        <v>0</v>
      </c>
      <c r="E41" s="60">
        <f>SUM(B41:D41)</f>
        <v>60</v>
      </c>
      <c r="F41" s="75" t="s">
        <v>2</v>
      </c>
      <c r="G41" s="75">
        <v>60</v>
      </c>
    </row>
    <row r="42" spans="1:11" x14ac:dyDescent="0.25">
      <c r="A42" s="75">
        <v>2</v>
      </c>
      <c r="B42" s="88">
        <v>45</v>
      </c>
      <c r="C42" s="27">
        <v>30</v>
      </c>
      <c r="D42" s="88">
        <v>30</v>
      </c>
      <c r="E42" s="60">
        <f t="shared" ref="E42:E43" si="1">SUM(B42:D42)</f>
        <v>105</v>
      </c>
      <c r="F42" s="75" t="s">
        <v>2</v>
      </c>
      <c r="G42" s="75">
        <v>105</v>
      </c>
    </row>
    <row r="43" spans="1:11" x14ac:dyDescent="0.25">
      <c r="A43" s="75">
        <v>3</v>
      </c>
      <c r="B43" s="88">
        <v>0</v>
      </c>
      <c r="C43" s="27">
        <v>0</v>
      </c>
      <c r="D43" s="88">
        <v>5</v>
      </c>
      <c r="E43" s="60">
        <f t="shared" si="1"/>
        <v>5</v>
      </c>
      <c r="F43" s="75" t="s">
        <v>2</v>
      </c>
      <c r="G43" s="75">
        <v>70</v>
      </c>
    </row>
    <row r="44" spans="1:11" x14ac:dyDescent="0.25">
      <c r="B44" s="60">
        <f>SUM(B41:B43)</f>
        <v>45</v>
      </c>
      <c r="C44" s="60">
        <f t="shared" ref="C44:D44" si="2">SUM(C41:C43)</f>
        <v>90</v>
      </c>
      <c r="D44" s="60">
        <f t="shared" si="2"/>
        <v>35</v>
      </c>
    </row>
    <row r="45" spans="1:11" ht="15.75" thickBot="1" x14ac:dyDescent="0.3">
      <c r="A45" t="s">
        <v>143</v>
      </c>
      <c r="B45" s="75" t="s">
        <v>2</v>
      </c>
      <c r="C45" s="75" t="s">
        <v>2</v>
      </c>
      <c r="D45" s="75" t="s">
        <v>2</v>
      </c>
    </row>
    <row r="46" spans="1:11" x14ac:dyDescent="0.25">
      <c r="B46" s="98">
        <v>45</v>
      </c>
      <c r="C46" s="80">
        <v>90</v>
      </c>
      <c r="D46" s="98">
        <v>35</v>
      </c>
      <c r="F46" s="99" t="s">
        <v>91</v>
      </c>
      <c r="G46" s="102"/>
      <c r="H46" s="102"/>
      <c r="I46" s="102"/>
      <c r="J46" s="102"/>
      <c r="K46" s="103"/>
    </row>
    <row r="47" spans="1:11" x14ac:dyDescent="0.25">
      <c r="F47" s="100" t="s">
        <v>144</v>
      </c>
      <c r="G47" s="104"/>
      <c r="H47" s="104"/>
      <c r="I47" s="104"/>
      <c r="J47" s="104"/>
      <c r="K47" s="105"/>
    </row>
    <row r="48" spans="1:11" x14ac:dyDescent="0.25">
      <c r="A48" t="str">
        <f ca="1">_xlfn.FORMULATEXT(B48)</f>
        <v>=SUMA(B44:D44)</v>
      </c>
      <c r="B48" s="111">
        <f>SUM(B44:D44)</f>
        <v>170</v>
      </c>
      <c r="C48" s="112"/>
      <c r="D48" s="112"/>
      <c r="F48" s="100" t="s">
        <v>145</v>
      </c>
      <c r="G48" s="104"/>
      <c r="H48" s="104"/>
      <c r="I48" s="104"/>
      <c r="J48" s="104"/>
      <c r="K48" s="105"/>
    </row>
    <row r="49" spans="3:11" ht="15.75" thickBot="1" x14ac:dyDescent="0.3">
      <c r="C49" s="76" t="s">
        <v>2</v>
      </c>
      <c r="F49" s="101" t="s">
        <v>146</v>
      </c>
      <c r="G49" s="106"/>
      <c r="H49" s="106"/>
      <c r="I49" s="106"/>
      <c r="J49" s="106"/>
      <c r="K49" s="107"/>
    </row>
    <row r="50" spans="3:11" ht="15.75" thickBot="1" x14ac:dyDescent="0.3">
      <c r="C50" s="76">
        <v>170</v>
      </c>
      <c r="F50" s="108" t="s">
        <v>147</v>
      </c>
      <c r="G50" s="106"/>
      <c r="H50" s="106"/>
      <c r="I50" s="106"/>
      <c r="J50" s="106"/>
      <c r="K50" s="107"/>
    </row>
  </sheetData>
  <mergeCells count="2">
    <mergeCell ref="A37:B37"/>
    <mergeCell ref="B48:D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 x14ac:dyDescent="0.2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9" customFormat="1" ht="25.5" customHeight="1" thickBot="1" x14ac:dyDescent="0.3">
      <c r="A1" s="120" t="s">
        <v>5</v>
      </c>
      <c r="B1" s="121"/>
      <c r="H1" s="9" t="s">
        <v>19</v>
      </c>
    </row>
    <row r="2" spans="1:12" ht="15.75" thickBot="1" x14ac:dyDescent="0.3">
      <c r="C2" s="115" t="s">
        <v>33</v>
      </c>
      <c r="D2" s="116"/>
      <c r="E2" s="116"/>
      <c r="H2" s="7" t="s">
        <v>20</v>
      </c>
    </row>
    <row r="3" spans="1:12" ht="32.25" customHeight="1" thickBot="1" x14ac:dyDescent="0.3">
      <c r="A3" s="26" t="s">
        <v>30</v>
      </c>
      <c r="B3" s="6"/>
      <c r="C3" s="13" t="s">
        <v>7</v>
      </c>
      <c r="D3" s="13" t="s">
        <v>32</v>
      </c>
      <c r="E3" s="13" t="s">
        <v>8</v>
      </c>
      <c r="F3" s="23" t="s">
        <v>35</v>
      </c>
      <c r="G3" s="4"/>
    </row>
    <row r="4" spans="1:12" x14ac:dyDescent="0.25">
      <c r="A4" s="117" t="s">
        <v>34</v>
      </c>
      <c r="B4" s="2" t="s">
        <v>31</v>
      </c>
      <c r="C4" s="13">
        <v>5</v>
      </c>
      <c r="D4" s="13">
        <v>4</v>
      </c>
      <c r="E4" s="13">
        <v>3</v>
      </c>
      <c r="F4" s="22">
        <v>100</v>
      </c>
      <c r="H4" s="7" t="s">
        <v>6</v>
      </c>
    </row>
    <row r="5" spans="1:12" x14ac:dyDescent="0.25">
      <c r="A5" s="118"/>
      <c r="B5" s="2" t="s">
        <v>14</v>
      </c>
      <c r="C5" s="13">
        <v>8</v>
      </c>
      <c r="D5" s="13">
        <v>4</v>
      </c>
      <c r="E5" s="13">
        <v>3</v>
      </c>
      <c r="F5" s="22">
        <v>300</v>
      </c>
      <c r="H5" s="122" t="s">
        <v>12</v>
      </c>
      <c r="I5" s="122"/>
      <c r="J5" t="s">
        <v>9</v>
      </c>
      <c r="K5" s="3">
        <v>5</v>
      </c>
      <c r="L5" t="s">
        <v>13</v>
      </c>
    </row>
    <row r="6" spans="1:12" x14ac:dyDescent="0.25">
      <c r="A6" s="118"/>
      <c r="B6" s="2" t="s">
        <v>16</v>
      </c>
      <c r="C6" s="13">
        <v>9</v>
      </c>
      <c r="D6" s="13">
        <v>7</v>
      </c>
      <c r="E6" s="13">
        <v>5</v>
      </c>
      <c r="F6" s="22">
        <v>300</v>
      </c>
      <c r="J6" t="s">
        <v>10</v>
      </c>
      <c r="K6" s="3">
        <v>4</v>
      </c>
      <c r="L6" s="5" t="s">
        <v>13</v>
      </c>
    </row>
    <row r="7" spans="1:12" x14ac:dyDescent="0.25">
      <c r="B7" s="24" t="s">
        <v>36</v>
      </c>
      <c r="C7" s="22">
        <v>300</v>
      </c>
      <c r="D7" s="22">
        <v>200</v>
      </c>
      <c r="E7" s="22">
        <v>200</v>
      </c>
      <c r="J7" t="s">
        <v>11</v>
      </c>
      <c r="K7" s="3">
        <v>3</v>
      </c>
      <c r="L7" s="5" t="s">
        <v>13</v>
      </c>
    </row>
    <row r="9" spans="1:12" x14ac:dyDescent="0.25">
      <c r="H9" s="122" t="s">
        <v>15</v>
      </c>
      <c r="I9" s="122"/>
      <c r="J9" s="5" t="s">
        <v>9</v>
      </c>
      <c r="K9" s="3">
        <v>8</v>
      </c>
      <c r="L9" s="5" t="s">
        <v>13</v>
      </c>
    </row>
    <row r="10" spans="1:12" ht="15.75" thickBot="1" x14ac:dyDescent="0.3">
      <c r="A10" s="5"/>
      <c r="B10" s="5"/>
      <c r="C10" s="115" t="s">
        <v>33</v>
      </c>
      <c r="D10" s="116"/>
      <c r="E10" s="116"/>
      <c r="F10" s="5"/>
      <c r="J10" s="5" t="s">
        <v>10</v>
      </c>
      <c r="K10" s="3">
        <v>4</v>
      </c>
      <c r="L10" s="5" t="s">
        <v>13</v>
      </c>
    </row>
    <row r="11" spans="1:12" ht="30.75" thickBot="1" x14ac:dyDescent="0.3">
      <c r="A11" s="25" t="s">
        <v>37</v>
      </c>
      <c r="B11" s="6"/>
      <c r="C11" s="13" t="s">
        <v>7</v>
      </c>
      <c r="D11" s="13" t="s">
        <v>32</v>
      </c>
      <c r="E11" s="13" t="s">
        <v>8</v>
      </c>
      <c r="F11" s="23" t="s">
        <v>35</v>
      </c>
      <c r="J11" s="5" t="s">
        <v>11</v>
      </c>
      <c r="K11" s="3">
        <v>3</v>
      </c>
      <c r="L11" s="5" t="s">
        <v>13</v>
      </c>
    </row>
    <row r="12" spans="1:12" x14ac:dyDescent="0.25">
      <c r="A12" s="117" t="s">
        <v>34</v>
      </c>
      <c r="B12" s="2" t="s">
        <v>31</v>
      </c>
      <c r="C12" s="27">
        <v>100</v>
      </c>
      <c r="D12" s="27">
        <v>0</v>
      </c>
      <c r="E12" s="27">
        <v>0</v>
      </c>
      <c r="F12" s="22">
        <f>SUM(C12:E12)</f>
        <v>100</v>
      </c>
      <c r="G12" t="str">
        <f ca="1">_xlfn.FORMULATEXT(F12)</f>
        <v>=SUMA(C12:E12)</v>
      </c>
    </row>
    <row r="13" spans="1:12" x14ac:dyDescent="0.25">
      <c r="A13" s="118"/>
      <c r="B13" s="2" t="s">
        <v>14</v>
      </c>
      <c r="C13" s="27">
        <v>0</v>
      </c>
      <c r="D13" s="27">
        <v>200</v>
      </c>
      <c r="E13" s="27">
        <v>100</v>
      </c>
      <c r="F13" s="22">
        <f t="shared" ref="F13:F14" si="0">SUM(C13:E13)</f>
        <v>300</v>
      </c>
      <c r="G13" s="5" t="str">
        <f t="shared" ref="G13:G14" ca="1" si="1">_xlfn.FORMULATEXT(F13)</f>
        <v>=SUMA(C13:E13)</v>
      </c>
      <c r="H13" s="122" t="s">
        <v>17</v>
      </c>
      <c r="I13" s="122"/>
      <c r="J13" s="5" t="s">
        <v>9</v>
      </c>
      <c r="K13" s="3">
        <v>9</v>
      </c>
      <c r="L13" s="5" t="s">
        <v>13</v>
      </c>
    </row>
    <row r="14" spans="1:12" x14ac:dyDescent="0.25">
      <c r="A14" s="118"/>
      <c r="B14" s="2" t="s">
        <v>16</v>
      </c>
      <c r="C14" s="27">
        <v>200</v>
      </c>
      <c r="D14" s="27">
        <v>0</v>
      </c>
      <c r="E14" s="27">
        <v>100</v>
      </c>
      <c r="F14" s="22">
        <f t="shared" si="0"/>
        <v>300</v>
      </c>
      <c r="G14" s="5" t="str">
        <f t="shared" ca="1" si="1"/>
        <v>=SUMA(C14:E14)</v>
      </c>
      <c r="J14" s="5" t="s">
        <v>10</v>
      </c>
      <c r="K14" s="3">
        <v>7</v>
      </c>
      <c r="L14" s="5" t="s">
        <v>13</v>
      </c>
    </row>
    <row r="15" spans="1:12" x14ac:dyDescent="0.25">
      <c r="A15" s="5"/>
      <c r="B15" s="24" t="s">
        <v>36</v>
      </c>
      <c r="C15" s="22">
        <f>SUM(C12:C14)</f>
        <v>300</v>
      </c>
      <c r="D15" s="22">
        <f t="shared" ref="D15:E15" si="2">SUM(D12:D14)</f>
        <v>200</v>
      </c>
      <c r="E15" s="22">
        <f t="shared" si="2"/>
        <v>200</v>
      </c>
      <c r="F15" s="5"/>
      <c r="J15" s="5" t="s">
        <v>11</v>
      </c>
      <c r="K15" s="3">
        <v>5</v>
      </c>
      <c r="L15" s="5" t="s">
        <v>13</v>
      </c>
    </row>
    <row r="16" spans="1:12" x14ac:dyDescent="0.25">
      <c r="C16" t="str">
        <f ca="1">_xlfn.FORMULATEXT(C15)</f>
        <v>=SUMA(C12:C14)</v>
      </c>
      <c r="D16" s="5" t="str">
        <f t="shared" ref="D16:E16" ca="1" si="3">_xlfn.FORMULATEXT(D15)</f>
        <v>=SUMA(D12:D14)</v>
      </c>
      <c r="E16" s="5" t="str">
        <f t="shared" ca="1" si="3"/>
        <v>=SUMA(E12:E14)</v>
      </c>
    </row>
    <row r="17" spans="1:13" x14ac:dyDescent="0.25">
      <c r="H17" s="123" t="s">
        <v>18</v>
      </c>
      <c r="I17" s="123"/>
      <c r="K17" s="5"/>
    </row>
    <row r="18" spans="1:13" ht="27.75" customHeight="1" x14ac:dyDescent="0.25">
      <c r="H18" s="20" t="s">
        <v>21</v>
      </c>
      <c r="K18" s="114" t="s">
        <v>29</v>
      </c>
      <c r="L18" s="114"/>
      <c r="M18" s="5"/>
    </row>
    <row r="19" spans="1:13" x14ac:dyDescent="0.25">
      <c r="A19" s="28" t="s">
        <v>38</v>
      </c>
      <c r="B19" s="28"/>
      <c r="C19" s="28"/>
      <c r="D19" s="28"/>
      <c r="E19" s="28"/>
      <c r="F19" s="28"/>
      <c r="H19" s="113" t="s">
        <v>25</v>
      </c>
      <c r="I19" s="9" t="s">
        <v>22</v>
      </c>
      <c r="J19" s="14">
        <v>100</v>
      </c>
      <c r="K19" s="7" t="s">
        <v>26</v>
      </c>
      <c r="L19" s="14">
        <v>300</v>
      </c>
    </row>
    <row r="20" spans="1:13" x14ac:dyDescent="0.25">
      <c r="H20" s="113"/>
      <c r="I20" s="9" t="s">
        <v>23</v>
      </c>
      <c r="J20" s="14">
        <v>300</v>
      </c>
      <c r="K20" s="7" t="s">
        <v>27</v>
      </c>
      <c r="L20" s="14">
        <v>300</v>
      </c>
    </row>
    <row r="21" spans="1:13" x14ac:dyDescent="0.25">
      <c r="A21" s="119" t="s">
        <v>39</v>
      </c>
      <c r="B21" s="119"/>
      <c r="H21" s="113"/>
      <c r="I21" s="9" t="s">
        <v>24</v>
      </c>
      <c r="J21" s="14">
        <v>300</v>
      </c>
      <c r="K21" s="7" t="s">
        <v>28</v>
      </c>
      <c r="L21" s="14">
        <v>200</v>
      </c>
    </row>
    <row r="22" spans="1:13" x14ac:dyDescent="0.25">
      <c r="A22" s="19" t="s">
        <v>40</v>
      </c>
      <c r="B22" s="29">
        <f>SUMPRODUCT(C4:E6,C12:E14)</f>
        <v>3900</v>
      </c>
    </row>
  </sheetData>
  <mergeCells count="12">
    <mergeCell ref="A1:B1"/>
    <mergeCell ref="H5:I5"/>
    <mergeCell ref="H9:I9"/>
    <mergeCell ref="H13:I13"/>
    <mergeCell ref="H17:I17"/>
    <mergeCell ref="H19:H21"/>
    <mergeCell ref="K18:L18"/>
    <mergeCell ref="C2:E2"/>
    <mergeCell ref="A4:A6"/>
    <mergeCell ref="C10:E10"/>
    <mergeCell ref="A12:A14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I11" sqref="I11"/>
    </sheetView>
  </sheetViews>
  <sheetFormatPr baseColWidth="10" defaultRowHeight="15" x14ac:dyDescent="0.2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 x14ac:dyDescent="0.3">
      <c r="A1" s="5"/>
      <c r="B1" s="5"/>
      <c r="C1" s="115"/>
      <c r="D1" s="116"/>
      <c r="E1" s="116"/>
      <c r="F1" s="5"/>
    </row>
    <row r="2" spans="1:8" ht="49.5" customHeight="1" thickBot="1" x14ac:dyDescent="0.3">
      <c r="A2" s="48" t="s">
        <v>37</v>
      </c>
      <c r="B2" s="6"/>
      <c r="C2" s="18" t="s">
        <v>46</v>
      </c>
      <c r="D2" s="18" t="s">
        <v>47</v>
      </c>
      <c r="E2" s="18" t="s">
        <v>48</v>
      </c>
      <c r="F2" s="23" t="s">
        <v>50</v>
      </c>
    </row>
    <row r="3" spans="1:8" x14ac:dyDescent="0.25">
      <c r="A3" s="117"/>
      <c r="B3" s="2" t="s">
        <v>43</v>
      </c>
      <c r="C3" s="39">
        <v>10</v>
      </c>
      <c r="D3" s="39">
        <v>4</v>
      </c>
      <c r="E3" s="39">
        <v>9</v>
      </c>
      <c r="F3" s="22">
        <v>80</v>
      </c>
    </row>
    <row r="4" spans="1:8" x14ac:dyDescent="0.25">
      <c r="A4" s="118"/>
      <c r="B4" s="2" t="s">
        <v>44</v>
      </c>
      <c r="C4" s="39">
        <v>12</v>
      </c>
      <c r="D4" s="39">
        <v>6</v>
      </c>
      <c r="E4" s="39">
        <v>8</v>
      </c>
      <c r="F4" s="22">
        <v>40</v>
      </c>
    </row>
    <row r="5" spans="1:8" x14ac:dyDescent="0.25">
      <c r="A5" s="118"/>
      <c r="B5" s="38" t="s">
        <v>45</v>
      </c>
      <c r="C5" s="40">
        <v>8</v>
      </c>
      <c r="D5" s="40">
        <v>9</v>
      </c>
      <c r="E5" s="40">
        <v>5</v>
      </c>
      <c r="F5" s="22">
        <v>30</v>
      </c>
    </row>
    <row r="6" spans="1:8" x14ac:dyDescent="0.25">
      <c r="A6" s="5"/>
      <c r="B6" s="24" t="s">
        <v>49</v>
      </c>
      <c r="C6" s="22">
        <v>50</v>
      </c>
      <c r="D6" s="22">
        <v>40</v>
      </c>
      <c r="E6" s="22">
        <v>60</v>
      </c>
      <c r="F6" s="5"/>
    </row>
    <row r="7" spans="1:8" x14ac:dyDescent="0.25">
      <c r="A7" s="5"/>
      <c r="B7" s="4"/>
      <c r="C7" s="5"/>
      <c r="D7" s="5"/>
      <c r="E7" s="5"/>
      <c r="F7" s="5"/>
    </row>
    <row r="8" spans="1:8" ht="15.75" thickBot="1" x14ac:dyDescent="0.3">
      <c r="A8" s="4"/>
      <c r="B8" s="41" t="s">
        <v>51</v>
      </c>
    </row>
    <row r="9" spans="1:8" ht="15.75" thickBot="1" x14ac:dyDescent="0.3">
      <c r="A9" s="4"/>
      <c r="B9" s="45" t="s">
        <v>52</v>
      </c>
      <c r="C9" s="49">
        <f>SUMPRODUCT(C13:C21,D13:D21)</f>
        <v>1060</v>
      </c>
      <c r="D9" s="37" t="str">
        <f ca="1">_xlfn.FORMULATEXT(C9)</f>
        <v>=SUMAPRODUCTO(C13:C21;D13:D21)</v>
      </c>
    </row>
    <row r="10" spans="1:8" x14ac:dyDescent="0.25">
      <c r="A10" s="4"/>
      <c r="C10" s="17"/>
      <c r="D10" s="51" t="s">
        <v>72</v>
      </c>
      <c r="E10" s="5"/>
      <c r="F10" s="5"/>
    </row>
    <row r="11" spans="1:8" ht="15.75" thickBot="1" x14ac:dyDescent="0.3">
      <c r="B11" s="4"/>
      <c r="C11" s="17"/>
      <c r="D11" s="17"/>
      <c r="E11" s="17"/>
    </row>
    <row r="12" spans="1:8" ht="29.25" customHeight="1" thickBot="1" x14ac:dyDescent="0.3">
      <c r="A12" s="48" t="s">
        <v>37</v>
      </c>
      <c r="B12" s="2"/>
      <c r="C12" s="18" t="s">
        <v>59</v>
      </c>
      <c r="D12" s="46" t="s">
        <v>63</v>
      </c>
      <c r="E12" s="12"/>
    </row>
    <row r="13" spans="1:8" x14ac:dyDescent="0.25">
      <c r="B13" s="2" t="s">
        <v>53</v>
      </c>
      <c r="C13" s="42">
        <v>10</v>
      </c>
      <c r="D13" s="47">
        <v>40</v>
      </c>
      <c r="E13" s="44"/>
      <c r="H13" s="10"/>
    </row>
    <row r="14" spans="1:8" x14ac:dyDescent="0.25">
      <c r="B14" s="2" t="s">
        <v>54</v>
      </c>
      <c r="C14" s="42">
        <v>12</v>
      </c>
      <c r="D14" s="47">
        <v>0</v>
      </c>
      <c r="E14" s="44"/>
    </row>
    <row r="15" spans="1:8" x14ac:dyDescent="0.25">
      <c r="B15" s="2" t="s">
        <v>55</v>
      </c>
      <c r="C15" s="42">
        <v>8</v>
      </c>
      <c r="D15" s="47">
        <v>10</v>
      </c>
      <c r="E15" s="44"/>
    </row>
    <row r="16" spans="1:8" x14ac:dyDescent="0.25">
      <c r="B16" s="1" t="s">
        <v>56</v>
      </c>
      <c r="C16" s="42">
        <v>4</v>
      </c>
      <c r="D16" s="47">
        <v>40</v>
      </c>
      <c r="E16" s="37"/>
    </row>
    <row r="17" spans="1:8" x14ac:dyDescent="0.25">
      <c r="B17" s="2" t="s">
        <v>57</v>
      </c>
      <c r="C17" s="42">
        <v>6</v>
      </c>
      <c r="D17" s="47">
        <v>0</v>
      </c>
      <c r="E17" s="4"/>
    </row>
    <row r="18" spans="1:8" x14ac:dyDescent="0.25">
      <c r="B18" s="1" t="s">
        <v>58</v>
      </c>
      <c r="C18" s="42">
        <v>9</v>
      </c>
      <c r="D18" s="47">
        <v>0</v>
      </c>
      <c r="E18" s="4"/>
    </row>
    <row r="19" spans="1:8" x14ac:dyDescent="0.25">
      <c r="B19" s="2" t="s">
        <v>60</v>
      </c>
      <c r="C19" s="8">
        <v>9</v>
      </c>
      <c r="D19" s="47">
        <v>0</v>
      </c>
      <c r="E19" s="4"/>
    </row>
    <row r="20" spans="1:8" x14ac:dyDescent="0.25">
      <c r="B20" s="2" t="s">
        <v>61</v>
      </c>
      <c r="C20" s="8">
        <v>8</v>
      </c>
      <c r="D20" s="47">
        <v>40</v>
      </c>
      <c r="E20" s="4"/>
    </row>
    <row r="21" spans="1:8" x14ac:dyDescent="0.25">
      <c r="B21" s="2" t="s">
        <v>62</v>
      </c>
      <c r="C21" s="8">
        <v>5</v>
      </c>
      <c r="D21" s="47">
        <v>20</v>
      </c>
      <c r="E21" s="4"/>
    </row>
    <row r="22" spans="1:8" ht="15.75" thickBot="1" x14ac:dyDescent="0.3"/>
    <row r="23" spans="1:8" ht="30.75" thickBot="1" x14ac:dyDescent="0.3">
      <c r="A23" s="50" t="s">
        <v>64</v>
      </c>
      <c r="B23" s="124" t="s">
        <v>71</v>
      </c>
      <c r="C23" s="124"/>
      <c r="D23" s="18" t="s">
        <v>41</v>
      </c>
      <c r="E23" s="18" t="s">
        <v>66</v>
      </c>
    </row>
    <row r="24" spans="1:8" x14ac:dyDescent="0.25">
      <c r="B24" s="2" t="s">
        <v>65</v>
      </c>
      <c r="C24" s="2">
        <f>SUMIF($B$13:$B$21,"*PLANTA 1*",$D$13:$D$21)</f>
        <v>80</v>
      </c>
      <c r="D24" s="18" t="s">
        <v>2</v>
      </c>
      <c r="E24" s="16">
        <v>80</v>
      </c>
      <c r="F24" t="str">
        <f ca="1">_xlfn.FORMULATEXT(C24)</f>
        <v>=SUMAR.SI($B$13:$B$21;"*PLANTA 1*";$D$13:$D$21)</v>
      </c>
    </row>
    <row r="25" spans="1:8" x14ac:dyDescent="0.25">
      <c r="B25" s="2" t="s">
        <v>67</v>
      </c>
      <c r="C25" s="2">
        <f>SUMIF($B$13:$B$21,"*PLANTA 2*",$D$13:$D$21)</f>
        <v>40</v>
      </c>
      <c r="D25" s="18" t="s">
        <v>2</v>
      </c>
      <c r="E25" s="16">
        <v>40</v>
      </c>
      <c r="F25" s="5" t="str">
        <f t="shared" ref="F25:F26" ca="1" si="0">_xlfn.FORMULATEXT(C25)</f>
        <v>=SUMAR.SI($B$13:$B$21;"*PLANTA 2*";$D$13:$D$21)</v>
      </c>
    </row>
    <row r="26" spans="1:8" x14ac:dyDescent="0.25">
      <c r="B26" s="2" t="s">
        <v>68</v>
      </c>
      <c r="C26" s="2">
        <f>SUMIF($B$13:$B$21,"*PLANTA 3*",$D$13:$D$21)</f>
        <v>30</v>
      </c>
      <c r="D26" s="18" t="s">
        <v>2</v>
      </c>
      <c r="E26" s="16">
        <v>30</v>
      </c>
      <c r="F26" s="5" t="str">
        <f t="shared" ca="1" si="0"/>
        <v>=SUMAR.SI($B$13:$B$21;"*PLANTA 3*";$D$13:$D$21)</v>
      </c>
      <c r="H26" s="5"/>
    </row>
    <row r="27" spans="1:8" ht="15.75" thickBot="1" x14ac:dyDescent="0.3"/>
    <row r="28" spans="1:8" ht="31.5" customHeight="1" thickBot="1" x14ac:dyDescent="0.3">
      <c r="A28" s="50" t="s">
        <v>69</v>
      </c>
      <c r="B28" s="125" t="s">
        <v>73</v>
      </c>
      <c r="C28" s="125"/>
      <c r="D28" s="18" t="s">
        <v>41</v>
      </c>
      <c r="E28" s="18" t="s">
        <v>70</v>
      </c>
    </row>
    <row r="29" spans="1:8" x14ac:dyDescent="0.25">
      <c r="A29" s="5"/>
      <c r="B29" s="2" t="s">
        <v>74</v>
      </c>
      <c r="C29" s="2">
        <f>SUMIF($B$13:$B$21,"*A*",$D$13:$D$21)</f>
        <v>150</v>
      </c>
      <c r="D29" s="18" t="s">
        <v>1</v>
      </c>
      <c r="E29" s="16">
        <v>50</v>
      </c>
      <c r="F29" t="str">
        <f ca="1">_xlfn.FORMULATEXT(C29)</f>
        <v>=SUMAR.SI($B$13:$B$21;"*A*";$D$13:$D$21)</v>
      </c>
    </row>
    <row r="30" spans="1:8" x14ac:dyDescent="0.25">
      <c r="A30" s="5"/>
      <c r="B30" s="2" t="s">
        <v>75</v>
      </c>
      <c r="C30" s="2">
        <f>SUMIF($B$13:$B$21,"*B*",$D$13:$D$21)</f>
        <v>40</v>
      </c>
      <c r="D30" s="18" t="s">
        <v>1</v>
      </c>
      <c r="E30" s="16">
        <v>40</v>
      </c>
      <c r="F30" s="5" t="str">
        <f t="shared" ref="F30:F31" ca="1" si="1">_xlfn.FORMULATEXT(C30)</f>
        <v>=SUMAR.SI($B$13:$B$21;"*B*";$D$13:$D$21)</v>
      </c>
    </row>
    <row r="31" spans="1:8" x14ac:dyDescent="0.25">
      <c r="A31" s="5"/>
      <c r="B31" s="2" t="s">
        <v>76</v>
      </c>
      <c r="C31" s="2">
        <f>SUMIF($B$13:$B$21,"*C*",$D$13:$D$21)</f>
        <v>60</v>
      </c>
      <c r="D31" s="18" t="s">
        <v>1</v>
      </c>
      <c r="E31" s="16">
        <v>60</v>
      </c>
      <c r="F31" s="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H28" sqref="H28"/>
    </sheetView>
  </sheetViews>
  <sheetFormatPr baseColWidth="10" defaultRowHeight="15" x14ac:dyDescent="0.25"/>
  <cols>
    <col min="1" max="1" width="14" customWidth="1"/>
    <col min="8" max="8" width="14.5703125" customWidth="1"/>
  </cols>
  <sheetData>
    <row r="2" spans="1:8" ht="15.75" thickBot="1" x14ac:dyDescent="0.3"/>
    <row r="3" spans="1:8" ht="15.75" thickBot="1" x14ac:dyDescent="0.3">
      <c r="A3" s="55" t="s">
        <v>84</v>
      </c>
      <c r="B3" s="7" t="s">
        <v>85</v>
      </c>
    </row>
    <row r="4" spans="1:8" x14ac:dyDescent="0.25">
      <c r="A4" s="43"/>
      <c r="B4" s="18" t="s">
        <v>77</v>
      </c>
      <c r="C4" s="18" t="s">
        <v>81</v>
      </c>
      <c r="D4" s="18" t="s">
        <v>82</v>
      </c>
      <c r="E4" s="18" t="s">
        <v>83</v>
      </c>
    </row>
    <row r="5" spans="1:8" x14ac:dyDescent="0.25">
      <c r="A5" s="16" t="s">
        <v>78</v>
      </c>
      <c r="B5" s="52">
        <v>800</v>
      </c>
      <c r="C5" s="52">
        <v>1100</v>
      </c>
      <c r="D5" s="52">
        <v>1200</v>
      </c>
      <c r="E5" s="52">
        <v>1000</v>
      </c>
      <c r="F5" s="53"/>
    </row>
    <row r="6" spans="1:8" x14ac:dyDescent="0.25">
      <c r="A6" s="16" t="s">
        <v>79</v>
      </c>
      <c r="B6" s="52">
        <v>500</v>
      </c>
      <c r="C6" s="52">
        <v>1600</v>
      </c>
      <c r="D6" s="52">
        <v>1300</v>
      </c>
      <c r="E6" s="52">
        <v>800</v>
      </c>
      <c r="F6" s="53"/>
    </row>
    <row r="7" spans="1:8" x14ac:dyDescent="0.25">
      <c r="A7" s="16" t="s">
        <v>80</v>
      </c>
      <c r="B7" s="52">
        <v>500</v>
      </c>
      <c r="C7" s="52">
        <v>1000</v>
      </c>
      <c r="D7" s="52">
        <v>2300</v>
      </c>
      <c r="E7" s="52">
        <v>1500</v>
      </c>
      <c r="F7" s="53"/>
    </row>
    <row r="8" spans="1:8" x14ac:dyDescent="0.25">
      <c r="B8" s="54"/>
      <c r="C8" s="54"/>
      <c r="D8" s="54"/>
      <c r="E8" s="54"/>
    </row>
    <row r="10" spans="1:8" x14ac:dyDescent="0.25">
      <c r="A10" s="126" t="s">
        <v>86</v>
      </c>
      <c r="B10" s="127"/>
      <c r="C10" s="58" t="s">
        <v>87</v>
      </c>
      <c r="D10" s="5"/>
      <c r="E10" s="5"/>
    </row>
    <row r="11" spans="1:8" ht="27" customHeight="1" x14ac:dyDescent="0.25">
      <c r="A11" s="43"/>
      <c r="B11" s="18" t="s">
        <v>77</v>
      </c>
      <c r="C11" s="18" t="s">
        <v>81</v>
      </c>
      <c r="D11" s="18" t="s">
        <v>82</v>
      </c>
      <c r="E11" s="18" t="s">
        <v>83</v>
      </c>
      <c r="F11" s="18"/>
      <c r="G11" s="18" t="s">
        <v>41</v>
      </c>
      <c r="H11" s="46" t="s">
        <v>88</v>
      </c>
    </row>
    <row r="12" spans="1:8" x14ac:dyDescent="0.25">
      <c r="A12" s="16" t="s">
        <v>78</v>
      </c>
      <c r="B12" s="59">
        <v>0</v>
      </c>
      <c r="C12" s="59">
        <v>1</v>
      </c>
      <c r="D12" s="59">
        <v>0</v>
      </c>
      <c r="E12" s="59">
        <v>0</v>
      </c>
      <c r="F12" s="60">
        <f>SUM(B12:E12)</f>
        <v>1</v>
      </c>
      <c r="G12" s="18" t="s">
        <v>0</v>
      </c>
      <c r="H12" s="18">
        <v>1</v>
      </c>
    </row>
    <row r="13" spans="1:8" x14ac:dyDescent="0.25">
      <c r="A13" s="16" t="s">
        <v>79</v>
      </c>
      <c r="B13" s="59">
        <v>0</v>
      </c>
      <c r="C13" s="59">
        <v>0</v>
      </c>
      <c r="D13" s="59">
        <v>0</v>
      </c>
      <c r="E13" s="59">
        <v>1</v>
      </c>
      <c r="F13" s="60">
        <f t="shared" ref="F13:F14" si="0">SUM(B13:E13)</f>
        <v>1</v>
      </c>
      <c r="G13" s="18" t="s">
        <v>0</v>
      </c>
      <c r="H13" s="18">
        <v>1</v>
      </c>
    </row>
    <row r="14" spans="1:8" x14ac:dyDescent="0.25">
      <c r="A14" s="16" t="s">
        <v>80</v>
      </c>
      <c r="B14" s="59">
        <v>1</v>
      </c>
      <c r="C14" s="59">
        <v>0</v>
      </c>
      <c r="D14" s="59">
        <v>0</v>
      </c>
      <c r="E14" s="59">
        <v>0</v>
      </c>
      <c r="F14" s="60">
        <f t="shared" si="0"/>
        <v>1</v>
      </c>
      <c r="G14" s="18" t="s">
        <v>0</v>
      </c>
      <c r="H14" s="18">
        <v>1</v>
      </c>
    </row>
    <row r="15" spans="1:8" x14ac:dyDescent="0.25">
      <c r="B15" s="61">
        <f>SUM(B12:B14)</f>
        <v>1</v>
      </c>
      <c r="C15" s="61">
        <f>SUM(C12:C14)</f>
        <v>1</v>
      </c>
      <c r="D15" s="61">
        <f>SUM(D12:D14)</f>
        <v>0</v>
      </c>
      <c r="E15" s="61">
        <f>SUM(E12:E14)</f>
        <v>1</v>
      </c>
      <c r="F15" t="str">
        <f ca="1">_xlfn.FORMULATEXT(F12)</f>
        <v>=SUMA(B12:E12)</v>
      </c>
    </row>
    <row r="16" spans="1:8" x14ac:dyDescent="0.25">
      <c r="B16" s="21" t="s">
        <v>2</v>
      </c>
      <c r="C16" s="21" t="s">
        <v>2</v>
      </c>
      <c r="D16" s="21" t="s">
        <v>2</v>
      </c>
      <c r="E16" s="21" t="s">
        <v>2</v>
      </c>
    </row>
    <row r="17" spans="1:13" x14ac:dyDescent="0.25">
      <c r="B17" s="21">
        <v>1</v>
      </c>
      <c r="C17" s="21">
        <v>1</v>
      </c>
      <c r="D17" s="21">
        <v>1</v>
      </c>
      <c r="E17" s="21">
        <v>1</v>
      </c>
    </row>
    <row r="19" spans="1:13" x14ac:dyDescent="0.25">
      <c r="A19" t="s">
        <v>89</v>
      </c>
      <c r="J19" s="11"/>
      <c r="K19" s="4"/>
      <c r="L19" s="4"/>
      <c r="M19" s="4"/>
    </row>
    <row r="20" spans="1:13" x14ac:dyDescent="0.25">
      <c r="A20" t="s">
        <v>90</v>
      </c>
      <c r="B20" s="62">
        <f>SUMPRODUCT(B5:E7,B12:E14)</f>
        <v>2400</v>
      </c>
      <c r="J20" s="17"/>
      <c r="K20" s="17"/>
      <c r="L20" s="17"/>
      <c r="M20" s="17"/>
    </row>
    <row r="21" spans="1:13" ht="15.75" thickBot="1" x14ac:dyDescent="0.3">
      <c r="J21" s="57"/>
      <c r="K21" s="57"/>
      <c r="L21" s="57"/>
      <c r="M21" s="57"/>
    </row>
    <row r="22" spans="1:13" x14ac:dyDescent="0.25">
      <c r="A22" s="63" t="s">
        <v>91</v>
      </c>
      <c r="B22" s="64"/>
      <c r="C22" s="64"/>
      <c r="D22" s="65"/>
      <c r="J22" s="57"/>
      <c r="K22" s="57"/>
      <c r="L22" s="57"/>
      <c r="M22" s="57"/>
    </row>
    <row r="23" spans="1:13" x14ac:dyDescent="0.25">
      <c r="A23" s="66" t="s">
        <v>92</v>
      </c>
      <c r="B23" s="67"/>
      <c r="C23" s="67"/>
      <c r="D23" s="68"/>
      <c r="I23" s="56"/>
      <c r="J23" s="57"/>
      <c r="K23" s="57"/>
      <c r="L23" s="57"/>
      <c r="M23" s="57"/>
    </row>
    <row r="24" spans="1:13" x14ac:dyDescent="0.25">
      <c r="A24" s="66" t="s">
        <v>93</v>
      </c>
      <c r="B24" s="67"/>
      <c r="C24" s="67"/>
      <c r="D24" s="69"/>
    </row>
    <row r="25" spans="1:13" ht="15.75" thickBot="1" x14ac:dyDescent="0.3">
      <c r="A25" s="70" t="s">
        <v>94</v>
      </c>
      <c r="B25" s="71"/>
      <c r="C25" s="71"/>
      <c r="D25" s="72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workbookViewId="0">
      <selection activeCell="F29" sqref="F29"/>
    </sheetView>
  </sheetViews>
  <sheetFormatPr baseColWidth="10" defaultRowHeight="15" x14ac:dyDescent="0.25"/>
  <cols>
    <col min="1" max="1" width="13.5703125" customWidth="1"/>
    <col min="8" max="8" width="14" customWidth="1"/>
  </cols>
  <sheetData>
    <row r="3" spans="1:8" x14ac:dyDescent="0.25">
      <c r="A3" s="77" t="s">
        <v>104</v>
      </c>
      <c r="B3" s="31" t="s">
        <v>95</v>
      </c>
      <c r="C3" s="31" t="s">
        <v>96</v>
      </c>
      <c r="D3" s="31" t="s">
        <v>97</v>
      </c>
      <c r="E3" s="31" t="s">
        <v>98</v>
      </c>
    </row>
    <row r="4" spans="1:8" x14ac:dyDescent="0.25">
      <c r="A4" s="2" t="s">
        <v>99</v>
      </c>
      <c r="B4" s="33">
        <v>1500</v>
      </c>
      <c r="C4" s="33">
        <v>1730</v>
      </c>
      <c r="D4" s="33">
        <v>1940</v>
      </c>
      <c r="E4" s="33">
        <v>2070</v>
      </c>
      <c r="F4" s="32"/>
    </row>
    <row r="5" spans="1:8" x14ac:dyDescent="0.25">
      <c r="A5" s="2" t="s">
        <v>100</v>
      </c>
      <c r="B5" s="33">
        <v>460</v>
      </c>
      <c r="C5" s="33">
        <v>810</v>
      </c>
      <c r="D5" s="33">
        <v>1020</v>
      </c>
      <c r="E5" s="33">
        <v>1270</v>
      </c>
    </row>
    <row r="6" spans="1:8" x14ac:dyDescent="0.25">
      <c r="A6" s="2" t="s">
        <v>101</v>
      </c>
      <c r="B6" s="33">
        <v>1500</v>
      </c>
      <c r="C6" s="33">
        <v>1850</v>
      </c>
      <c r="D6" s="33">
        <v>2080</v>
      </c>
      <c r="E6" s="33" t="s">
        <v>3</v>
      </c>
    </row>
    <row r="7" spans="1:8" x14ac:dyDescent="0.25">
      <c r="A7" s="2" t="s">
        <v>102</v>
      </c>
      <c r="B7" s="33">
        <v>960</v>
      </c>
      <c r="C7" s="33">
        <v>610</v>
      </c>
      <c r="D7" s="33">
        <v>400</v>
      </c>
      <c r="E7" s="33">
        <v>330</v>
      </c>
    </row>
    <row r="9" spans="1:8" x14ac:dyDescent="0.25">
      <c r="A9" t="s">
        <v>89</v>
      </c>
    </row>
    <row r="10" spans="1:8" x14ac:dyDescent="0.25">
      <c r="A10" t="s">
        <v>103</v>
      </c>
      <c r="B10" s="29">
        <f>SUMPRODUCT(B4:E7,B14:E17)</f>
        <v>4580</v>
      </c>
      <c r="C10" t="str">
        <f ca="1">_xlfn.FORMULATEXT(B10)</f>
        <v>=SUMAPRODUCTO(B4:E7;B14:E17)</v>
      </c>
    </row>
    <row r="13" spans="1:8" x14ac:dyDescent="0.25">
      <c r="A13" s="2"/>
      <c r="B13" s="31" t="s">
        <v>95</v>
      </c>
      <c r="C13" s="31" t="s">
        <v>96</v>
      </c>
      <c r="D13" s="31" t="s">
        <v>97</v>
      </c>
      <c r="E13" s="31" t="s">
        <v>98</v>
      </c>
      <c r="F13" s="33"/>
      <c r="G13" s="33" t="s">
        <v>41</v>
      </c>
      <c r="H13" s="33" t="s">
        <v>105</v>
      </c>
    </row>
    <row r="14" spans="1:8" x14ac:dyDescent="0.25">
      <c r="A14" s="2" t="s">
        <v>99</v>
      </c>
      <c r="B14" s="79">
        <v>0</v>
      </c>
      <c r="C14" s="79">
        <v>0</v>
      </c>
      <c r="D14" s="79">
        <v>1</v>
      </c>
      <c r="E14" s="79">
        <v>0</v>
      </c>
      <c r="F14" s="78">
        <f>SUM(B14:E14)</f>
        <v>1</v>
      </c>
      <c r="G14" s="81" t="s">
        <v>0</v>
      </c>
      <c r="H14" s="33">
        <v>1</v>
      </c>
    </row>
    <row r="15" spans="1:8" x14ac:dyDescent="0.25">
      <c r="A15" s="2" t="s">
        <v>100</v>
      </c>
      <c r="B15" s="79">
        <v>0</v>
      </c>
      <c r="C15" s="79">
        <v>1</v>
      </c>
      <c r="D15" s="79">
        <v>0</v>
      </c>
      <c r="E15" s="79">
        <v>0</v>
      </c>
      <c r="F15" s="78">
        <f>SUM(B15:E15)</f>
        <v>1</v>
      </c>
      <c r="G15" s="81" t="s">
        <v>0</v>
      </c>
      <c r="H15" s="33">
        <v>1</v>
      </c>
    </row>
    <row r="16" spans="1:8" x14ac:dyDescent="0.25">
      <c r="A16" s="2" t="s">
        <v>101</v>
      </c>
      <c r="B16" s="79">
        <v>1</v>
      </c>
      <c r="C16" s="79">
        <v>0</v>
      </c>
      <c r="D16" s="79">
        <v>0</v>
      </c>
      <c r="E16" s="80">
        <v>0</v>
      </c>
      <c r="F16" s="78">
        <f>SUM(B16:D16)</f>
        <v>1</v>
      </c>
      <c r="G16" s="81" t="s">
        <v>0</v>
      </c>
      <c r="H16" s="33">
        <v>1</v>
      </c>
    </row>
    <row r="17" spans="1:15" x14ac:dyDescent="0.25">
      <c r="A17" s="2" t="s">
        <v>102</v>
      </c>
      <c r="B17" s="79">
        <v>0</v>
      </c>
      <c r="C17" s="79">
        <v>0</v>
      </c>
      <c r="D17" s="79">
        <v>0</v>
      </c>
      <c r="E17" s="79">
        <v>1</v>
      </c>
      <c r="F17" s="78">
        <f>SUM(B17:E17)</f>
        <v>1</v>
      </c>
      <c r="G17" s="81" t="s">
        <v>0</v>
      </c>
      <c r="H17" s="33">
        <v>1</v>
      </c>
    </row>
    <row r="18" spans="1:15" x14ac:dyDescent="0.25">
      <c r="B18" s="22">
        <f>SUM(B14:B17)</f>
        <v>1</v>
      </c>
      <c r="C18" s="22">
        <f>SUM(C14:C17)</f>
        <v>1</v>
      </c>
      <c r="D18" s="22">
        <f>SUM(D14:D17)</f>
        <v>1</v>
      </c>
      <c r="E18" s="22">
        <f>SUM(E14,E15,E17)</f>
        <v>1</v>
      </c>
      <c r="F18" t="str">
        <f ca="1">_xlfn.FORMULATEXT(F14)</f>
        <v>=SUMA(B14:E14)</v>
      </c>
    </row>
    <row r="19" spans="1:15" x14ac:dyDescent="0.25">
      <c r="B19" s="34" t="s">
        <v>2</v>
      </c>
      <c r="C19" s="34" t="s">
        <v>2</v>
      </c>
      <c r="D19" s="34" t="s">
        <v>2</v>
      </c>
      <c r="E19" s="34" t="s">
        <v>2</v>
      </c>
    </row>
    <row r="20" spans="1:15" x14ac:dyDescent="0.25">
      <c r="B20" s="82">
        <v>1</v>
      </c>
      <c r="C20" s="82">
        <v>1</v>
      </c>
      <c r="D20" s="82">
        <v>1</v>
      </c>
      <c r="E20" s="82">
        <v>1</v>
      </c>
    </row>
    <row r="22" spans="1:15" x14ac:dyDescent="0.25">
      <c r="A22" s="112" t="s">
        <v>148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</sheetData>
  <mergeCells count="1">
    <mergeCell ref="A22:O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E6"/>
    </sheetView>
  </sheetViews>
  <sheetFormatPr baseColWidth="10" defaultRowHeight="15" x14ac:dyDescent="0.25"/>
  <sheetData>
    <row r="2" spans="1:8" x14ac:dyDescent="0.25">
      <c r="A2" s="77" t="s">
        <v>104</v>
      </c>
      <c r="B2" s="31" t="s">
        <v>106</v>
      </c>
      <c r="C2" s="31" t="s">
        <v>107</v>
      </c>
      <c r="D2" s="31" t="s">
        <v>108</v>
      </c>
      <c r="E2" s="31" t="s">
        <v>109</v>
      </c>
    </row>
    <row r="3" spans="1:8" x14ac:dyDescent="0.25">
      <c r="A3" s="2" t="s">
        <v>110</v>
      </c>
      <c r="B3" s="33">
        <v>80</v>
      </c>
      <c r="C3" s="33">
        <v>85</v>
      </c>
      <c r="D3" s="33">
        <v>95</v>
      </c>
      <c r="E3" s="33">
        <v>40</v>
      </c>
    </row>
    <row r="4" spans="1:8" x14ac:dyDescent="0.25">
      <c r="A4" s="2" t="s">
        <v>111</v>
      </c>
      <c r="B4" s="33">
        <v>85</v>
      </c>
      <c r="C4" s="33">
        <v>30</v>
      </c>
      <c r="D4" s="33">
        <v>75</v>
      </c>
      <c r="E4" s="33">
        <v>65</v>
      </c>
    </row>
    <row r="5" spans="1:8" x14ac:dyDescent="0.25">
      <c r="A5" s="2" t="s">
        <v>112</v>
      </c>
      <c r="B5" s="33">
        <v>90</v>
      </c>
      <c r="C5" s="33">
        <v>55</v>
      </c>
      <c r="D5" s="33">
        <v>80</v>
      </c>
      <c r="E5" s="33">
        <v>70</v>
      </c>
    </row>
    <row r="6" spans="1:8" x14ac:dyDescent="0.25">
      <c r="A6" s="2" t="s">
        <v>113</v>
      </c>
      <c r="B6" s="33">
        <v>55</v>
      </c>
      <c r="C6" s="33">
        <v>80</v>
      </c>
      <c r="D6" s="33">
        <v>65</v>
      </c>
      <c r="E6" s="33">
        <v>50</v>
      </c>
    </row>
    <row r="8" spans="1:8" x14ac:dyDescent="0.25">
      <c r="A8" t="s">
        <v>42</v>
      </c>
    </row>
    <row r="9" spans="1:8" x14ac:dyDescent="0.25">
      <c r="A9" s="128" t="s">
        <v>114</v>
      </c>
      <c r="B9" s="128"/>
      <c r="C9" s="15">
        <f>SUMPRODUCT(B3:E6,B12:E15)</f>
        <v>330</v>
      </c>
    </row>
    <row r="11" spans="1:8" x14ac:dyDescent="0.25">
      <c r="A11" s="77" t="s">
        <v>104</v>
      </c>
      <c r="B11" s="31" t="s">
        <v>106</v>
      </c>
      <c r="C11" s="31" t="s">
        <v>107</v>
      </c>
      <c r="D11" s="31" t="s">
        <v>108</v>
      </c>
      <c r="E11" s="31" t="s">
        <v>109</v>
      </c>
      <c r="F11" s="33"/>
      <c r="G11" s="33" t="s">
        <v>41</v>
      </c>
      <c r="H11" s="33" t="s">
        <v>115</v>
      </c>
    </row>
    <row r="12" spans="1:8" x14ac:dyDescent="0.25">
      <c r="A12" s="2" t="s">
        <v>110</v>
      </c>
      <c r="B12" s="27">
        <v>0</v>
      </c>
      <c r="C12" s="27">
        <v>0</v>
      </c>
      <c r="D12" s="27">
        <v>1</v>
      </c>
      <c r="E12" s="27">
        <v>0</v>
      </c>
      <c r="F12" s="33">
        <f>SUM(B12:E12)</f>
        <v>1</v>
      </c>
      <c r="G12" s="33" t="s">
        <v>0</v>
      </c>
      <c r="H12" s="33">
        <v>1</v>
      </c>
    </row>
    <row r="13" spans="1:8" x14ac:dyDescent="0.25">
      <c r="A13" s="2" t="s">
        <v>111</v>
      </c>
      <c r="B13" s="27">
        <v>1</v>
      </c>
      <c r="C13" s="27">
        <v>0</v>
      </c>
      <c r="D13" s="27">
        <v>0</v>
      </c>
      <c r="E13" s="27">
        <v>0</v>
      </c>
      <c r="F13" s="33">
        <f t="shared" ref="F13:F15" si="0">SUM(B13:E13)</f>
        <v>1</v>
      </c>
      <c r="G13" s="33" t="s">
        <v>0</v>
      </c>
      <c r="H13" s="33">
        <v>1</v>
      </c>
    </row>
    <row r="14" spans="1:8" x14ac:dyDescent="0.25">
      <c r="A14" s="2" t="s">
        <v>112</v>
      </c>
      <c r="B14" s="27">
        <v>0</v>
      </c>
      <c r="C14" s="27">
        <v>0</v>
      </c>
      <c r="D14" s="27">
        <v>0</v>
      </c>
      <c r="E14" s="27">
        <v>1</v>
      </c>
      <c r="F14" s="33">
        <f t="shared" si="0"/>
        <v>1</v>
      </c>
      <c r="G14" s="33" t="s">
        <v>0</v>
      </c>
      <c r="H14" s="33">
        <v>1</v>
      </c>
    </row>
    <row r="15" spans="1:8" x14ac:dyDescent="0.25">
      <c r="A15" s="2" t="s">
        <v>113</v>
      </c>
      <c r="B15" s="27">
        <v>0</v>
      </c>
      <c r="C15" s="27">
        <v>1</v>
      </c>
      <c r="D15" s="27">
        <v>0</v>
      </c>
      <c r="E15" s="27">
        <v>0</v>
      </c>
      <c r="F15" s="33">
        <f t="shared" si="0"/>
        <v>1</v>
      </c>
      <c r="G15" s="33" t="s">
        <v>0</v>
      </c>
      <c r="H15" s="33">
        <v>1</v>
      </c>
    </row>
    <row r="16" spans="1:8" x14ac:dyDescent="0.25">
      <c r="B16" s="34">
        <f>SUM(B12:B15)</f>
        <v>1</v>
      </c>
      <c r="C16" s="34">
        <f t="shared" ref="C16:E16" si="1">SUM(C12:C15)</f>
        <v>1</v>
      </c>
      <c r="D16" s="34">
        <f t="shared" si="1"/>
        <v>1</v>
      </c>
      <c r="E16" s="34">
        <f t="shared" si="1"/>
        <v>1</v>
      </c>
    </row>
    <row r="17" spans="2:5" x14ac:dyDescent="0.25">
      <c r="B17" s="83" t="s">
        <v>0</v>
      </c>
      <c r="C17" s="83" t="s">
        <v>0</v>
      </c>
      <c r="D17" s="83" t="s">
        <v>0</v>
      </c>
      <c r="E17" s="83" t="s">
        <v>0</v>
      </c>
    </row>
    <row r="18" spans="2:5" x14ac:dyDescent="0.25">
      <c r="B18" s="12">
        <v>1</v>
      </c>
      <c r="C18" s="12">
        <v>1</v>
      </c>
      <c r="D18" s="12">
        <v>1</v>
      </c>
      <c r="E18" s="12">
        <v>1</v>
      </c>
    </row>
  </sheetData>
  <mergeCells count="1"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transport and assignment</vt:lpstr>
      <vt:lpstr> shipping transport LP</vt:lpstr>
      <vt:lpstr>TRANSPORT LP</vt:lpstr>
      <vt:lpstr> assignment problem LP</vt:lpstr>
      <vt:lpstr>assignment LP</vt:lpstr>
      <vt:lpstr>assignment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2024-04-15T15:05:29Z</dcterms:modified>
</cp:coreProperties>
</file>