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firstSheet="2" activeTab="6"/>
  </bookViews>
  <sheets>
    <sheet name="bycicles" sheetId="1" r:id="rId1"/>
    <sheet name=" VAN valor actual neto NPV " sheetId="2" r:id="rId2"/>
    <sheet name="NPV theory" sheetId="4" r:id="rId3"/>
    <sheet name="% average growing" sheetId="6" r:id="rId4"/>
    <sheet name="VAN example " sheetId="7" r:id="rId5"/>
    <sheet name="VAN definition" sheetId="8" r:id="rId6"/>
    <sheet name="table final proyec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G15" i="9"/>
  <c r="J4" i="9"/>
  <c r="J5" i="9"/>
  <c r="J6" i="9"/>
  <c r="J7" i="9"/>
  <c r="J8" i="9"/>
  <c r="J9" i="9"/>
  <c r="J10" i="9"/>
  <c r="J11" i="9"/>
  <c r="J12" i="9"/>
  <c r="J13" i="9"/>
  <c r="J14" i="9"/>
  <c r="K4" i="9"/>
  <c r="K5" i="9"/>
  <c r="K6" i="9"/>
  <c r="K7" i="9"/>
  <c r="K8" i="9"/>
  <c r="K9" i="9"/>
  <c r="K10" i="9"/>
  <c r="K11" i="9"/>
  <c r="K12" i="9"/>
  <c r="K13" i="9"/>
  <c r="K14" i="9"/>
  <c r="M4" i="9"/>
  <c r="M5" i="9"/>
  <c r="M6" i="9"/>
  <c r="M7" i="9"/>
  <c r="M8" i="9"/>
  <c r="M9" i="9"/>
  <c r="M10" i="9"/>
  <c r="M11" i="9"/>
  <c r="M12" i="9"/>
  <c r="M13" i="9"/>
  <c r="M14" i="9"/>
  <c r="M3" i="9"/>
  <c r="L4" i="9" l="1"/>
  <c r="L5" i="9"/>
  <c r="L6" i="9"/>
  <c r="L7" i="9"/>
  <c r="L8" i="9"/>
  <c r="L9" i="9"/>
  <c r="L10" i="9"/>
  <c r="L11" i="9"/>
  <c r="L12" i="9"/>
  <c r="L13" i="9"/>
  <c r="L14" i="9"/>
  <c r="L3" i="9"/>
  <c r="K3" i="9"/>
  <c r="H3" i="9"/>
  <c r="J3" i="9"/>
  <c r="H4" i="9"/>
  <c r="H5" i="9"/>
  <c r="H6" i="9"/>
  <c r="H7" i="9"/>
  <c r="H8" i="9"/>
  <c r="H9" i="9"/>
  <c r="H10" i="9"/>
  <c r="H11" i="9"/>
  <c r="H12" i="9"/>
  <c r="H13" i="9"/>
  <c r="H14" i="9"/>
  <c r="I4" i="9"/>
  <c r="I5" i="9"/>
  <c r="I6" i="9"/>
  <c r="I7" i="9"/>
  <c r="I8" i="9"/>
  <c r="I9" i="9"/>
  <c r="I10" i="9"/>
  <c r="I11" i="9"/>
  <c r="I12" i="9"/>
  <c r="I13" i="9"/>
  <c r="I14" i="9"/>
  <c r="I3" i="9"/>
  <c r="F15" i="9"/>
  <c r="J15" i="9" l="1"/>
  <c r="J16" i="9" s="1"/>
  <c r="I15" i="9"/>
  <c r="H15" i="9"/>
  <c r="H16" i="9" s="1"/>
  <c r="K15" i="9"/>
  <c r="L15" i="9"/>
  <c r="E16" i="9"/>
  <c r="L16" i="9" l="1"/>
  <c r="A4" i="8"/>
  <c r="B4" i="8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7" i="7"/>
  <c r="D37" i="7"/>
  <c r="C35" i="7"/>
  <c r="H20" i="2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6" i="6"/>
  <c r="H5" i="6"/>
  <c r="H4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32" i="2"/>
  <c r="G22" i="2"/>
  <c r="G19" i="2"/>
  <c r="G20" i="2"/>
  <c r="G25" i="2"/>
  <c r="G27" i="2"/>
  <c r="C20" i="2"/>
  <c r="G17" i="2"/>
  <c r="C22" i="2"/>
  <c r="G16" i="2"/>
  <c r="G31" i="2"/>
  <c r="G24" i="2"/>
  <c r="G15" i="2"/>
  <c r="G28" i="2"/>
  <c r="G29" i="2"/>
  <c r="G26" i="2"/>
  <c r="G30" i="2"/>
  <c r="G21" i="2"/>
  <c r="G14" i="2"/>
  <c r="G23" i="2"/>
  <c r="G18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M15" i="9"/>
  <c r="E17" i="9" s="1"/>
</calcChain>
</file>

<file path=xl/sharedStrings.xml><?xml version="1.0" encoding="utf-8"?>
<sst xmlns="http://schemas.openxmlformats.org/spreadsheetml/2006/main" count="162" uniqueCount="124">
  <si>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</si>
  <si>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</si>
  <si>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</si>
  <si>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</si>
  <si>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</si>
  <si>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</si>
  <si>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</si>
  <si>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</si>
  <si>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</si>
  <si>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</si>
  <si>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</si>
  <si>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</si>
  <si>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</si>
  <si>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</si>
  <si>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</si>
  <si>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</si>
  <si>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</si>
  <si>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</si>
  <si>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</si>
  <si>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</si>
  <si>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</si>
  <si>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</si>
  <si>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</si>
  <si>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</si>
  <si>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</si>
  <si>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</si>
  <si>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</si>
  <si>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</si>
  <si>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</si>
  <si>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</si>
  <si>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</si>
  <si>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</si>
  <si>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</si>
  <si>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</si>
  <si>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</si>
  <si>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</si>
  <si>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</si>
  <si>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</si>
  <si>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</si>
  <si>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</si>
  <si>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</si>
  <si>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</si>
  <si>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</si>
  <si>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</si>
  <si>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</si>
  <si>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</si>
  <si>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</si>
  <si>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</si>
  <si>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</si>
  <si>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</si>
  <si>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</si>
  <si>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</si>
  <si>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</si>
  <si>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</si>
  <si>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</si>
  <si>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</si>
  <si>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</si>
  <si>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</si>
  <si>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</si>
  <si>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</si>
  <si>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</si>
  <si>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</si>
  <si>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</si>
  <si>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</si>
  <si>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</si>
  <si>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</si>
  <si>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</si>
  <si>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</si>
  <si>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</si>
  <si>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</si>
  <si>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</si>
  <si>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</si>
  <si>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</si>
  <si>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</si>
  <si>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</si>
  <si>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</si>
  <si>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</si>
  <si>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</si>
  <si>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</si>
  <si>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</si>
  <si>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</si>
  <si>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</si>
  <si>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</si>
  <si>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</si>
  <si>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</si>
  <si>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</si>
  <si>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</si>
  <si>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</si>
  <si>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</si>
  <si>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</si>
  <si>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</si>
  <si>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</si>
  <si>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 La CEO está muy preocupada por mantener los gastos de capital dentro de un presupuesto fijo y gestionar el riesgo.</t>
  </si>
  <si>
    <t>*análisis financiero de los flujos de ingresos esperados</t>
  </si>
  <si>
    <t>*En los negocios compartidos, Bluejay asumirá el 50% de los gastos y recibirá sòlo el 50% de los ingresos.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</si>
  <si>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</si>
  <si>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</si>
  <si>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</si>
  <si>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</si>
  <si>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</si>
  <si>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</si>
  <si>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</si>
  <si>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</si>
  <si>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</si>
  <si>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</si>
  <si>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</si>
  <si>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</si>
  <si>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</si>
  <si>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</si>
  <si>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</si>
  <si>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</si>
  <si>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Approved project?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</si>
  <si>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</si>
  <si>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</si>
  <si>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</si>
  <si>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</si>
  <si>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</si>
  <si>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</si>
  <si>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</si>
  <si>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</si>
  <si>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</si>
  <si>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</si>
  <si>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*Total Capex  no more than 10000 and 4000/year (mill)</t>
  </si>
  <si>
    <t>*Al menos 1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</si>
</sst>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#,##0\ &quot;€&quot;;[Red]\-#,##0\ &quot;€&quot;"/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27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6" fillId="0" borderId="0" xfId="0" applyFont="1"/>
    <xf numFmtId="0" fontId="5" fillId="0" borderId="51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56" xfId="0" applyBorder="1"/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3" fillId="0" borderId="19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36" fillId="0" borderId="1" xfId="0" applyFont="1" applyBorder="1" applyAlignment="1">
      <alignment vertical="top" wrapText="1"/>
    </xf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5</xdr:row>
      <xdr:rowOff>19049</xdr:rowOff>
    </xdr:from>
    <xdr:to>
      <xdr:col>3</xdr:col>
      <xdr:colOff>685800</xdr:colOff>
      <xdr:row>15</xdr:row>
      <xdr:rowOff>27304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543049"/>
          <a:ext cx="4000500" cy="191325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668401</xdr:rowOff>
    </xdr:from>
    <xdr:to>
      <xdr:col>1</xdr:col>
      <xdr:colOff>476251</xdr:colOff>
      <xdr:row>25</xdr:row>
      <xdr:rowOff>13225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179297"/>
          <a:ext cx="2363278" cy="144032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685801</xdr:colOff>
      <xdr:row>20</xdr:row>
      <xdr:rowOff>778171</xdr:rowOff>
    </xdr:from>
    <xdr:to>
      <xdr:col>7</xdr:col>
      <xdr:colOff>297707</xdr:colOff>
      <xdr:row>22</xdr:row>
      <xdr:rowOff>1604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7641" y="5289067"/>
          <a:ext cx="3385962" cy="826579"/>
        </a:xfrm>
        <a:prstGeom prst="rect">
          <a:avLst/>
        </a:prstGeom>
      </xdr:spPr>
    </xdr:pic>
    <xdr:clientData/>
  </xdr:twoCellAnchor>
  <xdr:twoCellAnchor editAs="oneCell">
    <xdr:from>
      <xdr:col>0</xdr:col>
      <xdr:colOff>1362076</xdr:colOff>
      <xdr:row>26</xdr:row>
      <xdr:rowOff>24980</xdr:rowOff>
    </xdr:from>
    <xdr:to>
      <xdr:col>4</xdr:col>
      <xdr:colOff>187652</xdr:colOff>
      <xdr:row>37</xdr:row>
      <xdr:rowOff>145592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6" y="6962055"/>
          <a:ext cx="2977038" cy="2295187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23</xdr:row>
      <xdr:rowOff>151321</xdr:rowOff>
    </xdr:from>
    <xdr:to>
      <xdr:col>2</xdr:col>
      <xdr:colOff>419100</xdr:colOff>
      <xdr:row>25</xdr:row>
      <xdr:rowOff>79793</xdr:rowOff>
    </xdr:to>
    <xdr:sp macro="" textlink="">
      <xdr:nvSpPr>
        <xdr:cNvPr id="7" name="Flecha abajo 6"/>
        <xdr:cNvSpPr/>
      </xdr:nvSpPr>
      <xdr:spPr>
        <a:xfrm>
          <a:off x="2746615" y="6495330"/>
          <a:ext cx="314325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328613</xdr:colOff>
      <xdr:row>31</xdr:row>
      <xdr:rowOff>163450</xdr:rowOff>
    </xdr:from>
    <xdr:to>
      <xdr:col>4</xdr:col>
      <xdr:colOff>652463</xdr:colOff>
      <xdr:row>33</xdr:row>
      <xdr:rowOff>24889</xdr:rowOff>
    </xdr:to>
    <xdr:sp macro="" textlink="">
      <xdr:nvSpPr>
        <xdr:cNvPr id="8" name="Flecha abajo 7"/>
        <xdr:cNvSpPr/>
      </xdr:nvSpPr>
      <xdr:spPr>
        <a:xfrm rot="16200000">
          <a:off x="4477648" y="8091396"/>
          <a:ext cx="328703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692451</xdr:colOff>
      <xdr:row>27</xdr:row>
      <xdr:rowOff>192439</xdr:rowOff>
    </xdr:from>
    <xdr:to>
      <xdr:col>10</xdr:col>
      <xdr:colOff>223389</xdr:colOff>
      <xdr:row>35</xdr:row>
      <xdr:rowOff>130515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3913" y="7003713"/>
          <a:ext cx="4059806" cy="1519585"/>
        </a:xfrm>
        <a:prstGeom prst="rect">
          <a:avLst/>
        </a:prstGeom>
      </xdr:spPr>
    </xdr:pic>
    <xdr:clientData/>
  </xdr:twoCellAnchor>
  <xdr:twoCellAnchor editAs="oneCell">
    <xdr:from>
      <xdr:col>13</xdr:col>
      <xdr:colOff>35943</xdr:colOff>
      <xdr:row>20</xdr:row>
      <xdr:rowOff>8443</xdr:rowOff>
    </xdr:from>
    <xdr:to>
      <xdr:col>18</xdr:col>
      <xdr:colOff>501030</xdr:colOff>
      <xdr:row>22</xdr:row>
      <xdr:rowOff>116129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0707" y="4519339"/>
          <a:ext cx="4239144" cy="1419620"/>
        </a:xfrm>
        <a:prstGeom prst="rect">
          <a:avLst/>
        </a:prstGeom>
      </xdr:spPr>
    </xdr:pic>
    <xdr:clientData/>
  </xdr:twoCellAnchor>
  <xdr:twoCellAnchor editAs="oneCell">
    <xdr:from>
      <xdr:col>12</xdr:col>
      <xdr:colOff>575094</xdr:colOff>
      <xdr:row>25</xdr:row>
      <xdr:rowOff>134245</xdr:rowOff>
    </xdr:from>
    <xdr:to>
      <xdr:col>20</xdr:col>
      <xdr:colOff>148734</xdr:colOff>
      <xdr:row>28</xdr:row>
      <xdr:rowOff>83469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65047" y="6550141"/>
          <a:ext cx="5612130" cy="542290"/>
        </a:xfrm>
        <a:prstGeom prst="rect">
          <a:avLst/>
        </a:prstGeom>
      </xdr:spPr>
    </xdr:pic>
    <xdr:clientData/>
  </xdr:twoCellAnchor>
  <xdr:twoCellAnchor>
    <xdr:from>
      <xdr:col>15</xdr:col>
      <xdr:colOff>697840</xdr:colOff>
      <xdr:row>23</xdr:row>
      <xdr:rowOff>115373</xdr:rowOff>
    </xdr:from>
    <xdr:to>
      <xdr:col>16</xdr:col>
      <xdr:colOff>257354</xdr:colOff>
      <xdr:row>25</xdr:row>
      <xdr:rowOff>43845</xdr:rowOff>
    </xdr:to>
    <xdr:sp macro="" textlink="">
      <xdr:nvSpPr>
        <xdr:cNvPr id="12" name="Flecha abajo 11"/>
        <xdr:cNvSpPr/>
      </xdr:nvSpPr>
      <xdr:spPr>
        <a:xfrm>
          <a:off x="13152227" y="6135892"/>
          <a:ext cx="314325" cy="3238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725271</xdr:colOff>
      <xdr:row>36</xdr:row>
      <xdr:rowOff>4549</xdr:rowOff>
    </xdr:from>
    <xdr:to>
      <xdr:col>20</xdr:col>
      <xdr:colOff>65690</xdr:colOff>
      <xdr:row>48</xdr:row>
      <xdr:rowOff>2175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38547" y="8237652"/>
          <a:ext cx="5471453" cy="2340557"/>
        </a:xfrm>
        <a:prstGeom prst="rect">
          <a:avLst/>
        </a:prstGeom>
      </xdr:spPr>
    </xdr:pic>
    <xdr:clientData/>
  </xdr:twoCellAnchor>
  <xdr:twoCellAnchor>
    <xdr:from>
      <xdr:col>16</xdr:col>
      <xdr:colOff>5571</xdr:colOff>
      <xdr:row>28</xdr:row>
      <xdr:rowOff>177915</xdr:rowOff>
    </xdr:from>
    <xdr:to>
      <xdr:col>16</xdr:col>
      <xdr:colOff>319896</xdr:colOff>
      <xdr:row>30</xdr:row>
      <xdr:rowOff>96861</xdr:rowOff>
    </xdr:to>
    <xdr:sp macro="" textlink="">
      <xdr:nvSpPr>
        <xdr:cNvPr id="14" name="Flecha abajo 13"/>
        <xdr:cNvSpPr/>
      </xdr:nvSpPr>
      <xdr:spPr>
        <a:xfrm>
          <a:off x="13214769" y="7186877"/>
          <a:ext cx="314325" cy="3143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441403</xdr:colOff>
      <xdr:row>25</xdr:row>
      <xdr:rowOff>25690</xdr:rowOff>
    </xdr:from>
    <xdr:to>
      <xdr:col>32</xdr:col>
      <xdr:colOff>557560</xdr:colOff>
      <xdr:row>53</xdr:row>
      <xdr:rowOff>32387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422744" y="6228556"/>
          <a:ext cx="7782621" cy="5349990"/>
        </a:xfrm>
        <a:prstGeom prst="rect">
          <a:avLst/>
        </a:prstGeom>
      </xdr:spPr>
    </xdr:pic>
    <xdr:clientData/>
  </xdr:twoCellAnchor>
  <xdr:twoCellAnchor editAs="oneCell">
    <xdr:from>
      <xdr:col>23</xdr:col>
      <xdr:colOff>185855</xdr:colOff>
      <xdr:row>3</xdr:row>
      <xdr:rowOff>147223</xdr:rowOff>
    </xdr:from>
    <xdr:to>
      <xdr:col>31</xdr:col>
      <xdr:colOff>673715</xdr:colOff>
      <xdr:row>22</xdr:row>
      <xdr:rowOff>120643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933843" y="728016"/>
          <a:ext cx="6621031" cy="5037932"/>
        </a:xfrm>
        <a:prstGeom prst="rect">
          <a:avLst/>
        </a:prstGeom>
      </xdr:spPr>
    </xdr:pic>
    <xdr:clientData/>
  </xdr:twoCellAnchor>
  <xdr:twoCellAnchor>
    <xdr:from>
      <xdr:col>27</xdr:col>
      <xdr:colOff>305093</xdr:colOff>
      <xdr:row>23</xdr:row>
      <xdr:rowOff>2721</xdr:rowOff>
    </xdr:from>
    <xdr:to>
      <xdr:col>27</xdr:col>
      <xdr:colOff>631253</xdr:colOff>
      <xdr:row>24</xdr:row>
      <xdr:rowOff>117047</xdr:rowOff>
    </xdr:to>
    <xdr:sp macro="" textlink="">
      <xdr:nvSpPr>
        <xdr:cNvPr id="19" name="Flecha abajo 18"/>
        <xdr:cNvSpPr/>
      </xdr:nvSpPr>
      <xdr:spPr>
        <a:xfrm>
          <a:off x="22119666" y="5833880"/>
          <a:ext cx="326160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U30" sqref="U30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177" t="s">
        <v>4</v>
      </c>
      <c r="B1" s="177"/>
      <c r="C1" s="177" t="s">
        <v>3</v>
      </c>
      <c r="D1" s="177"/>
      <c r="E1" s="178" t="s">
        <v>7</v>
      </c>
      <c r="F1" s="177"/>
      <c r="G1" s="8"/>
      <c r="H1" s="179" t="s">
        <v>2</v>
      </c>
      <c r="I1" s="180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177" t="s">
        <v>12</v>
      </c>
      <c r="I6" s="177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Normal="100" workbookViewId="0">
      <selection activeCell="B22" sqref="B22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185" t="s">
        <v>53</v>
      </c>
      <c r="B3" s="186"/>
      <c r="C3" s="186"/>
      <c r="D3" s="186"/>
      <c r="E3" s="186"/>
      <c r="F3" s="43"/>
      <c r="G3" s="44"/>
    </row>
    <row r="4" spans="1:8" ht="37.5" customHeight="1">
      <c r="A4" s="187" t="s">
        <v>38</v>
      </c>
      <c r="B4" s="188"/>
      <c r="C4" s="188"/>
      <c r="D4" s="188"/>
      <c r="E4" s="188"/>
      <c r="F4" s="188"/>
      <c r="G4" s="189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190" t="s">
        <v>39</v>
      </c>
      <c r="B6" s="191"/>
      <c r="C6" s="191"/>
      <c r="D6" s="191"/>
      <c r="E6" s="191"/>
      <c r="F6" s="191"/>
      <c r="G6" s="192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193" t="s">
        <v>23</v>
      </c>
      <c r="B8" s="194"/>
      <c r="C8" s="194"/>
      <c r="D8" s="194"/>
      <c r="E8" s="194"/>
      <c r="F8" s="194"/>
      <c r="G8" s="195"/>
    </row>
    <row r="9" spans="1:8" ht="21" customHeight="1" thickBot="1">
      <c r="A9" s="196" t="s">
        <v>24</v>
      </c>
      <c r="B9" s="197"/>
      <c r="C9" s="197"/>
      <c r="D9" s="197"/>
      <c r="E9" s="197"/>
      <c r="F9" s="197"/>
      <c r="G9" s="198"/>
      <c r="H9" s="42"/>
    </row>
    <row r="11" spans="1:8">
      <c r="E11" s="182" t="s">
        <v>36</v>
      </c>
      <c r="F11" s="182"/>
      <c r="G11" s="182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181" t="s">
        <v>37</v>
      </c>
      <c r="G12" s="181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183" t="s">
        <v>42</v>
      </c>
      <c r="C24" s="184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O49" sqref="O49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200" t="s">
        <v>52</v>
      </c>
      <c r="G2" s="200"/>
      <c r="H2" s="200"/>
      <c r="I2" s="200"/>
      <c r="J2" s="200"/>
      <c r="K2" s="200"/>
      <c r="L2" s="200"/>
      <c r="M2" s="200"/>
      <c r="N2" s="200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199" t="s">
        <v>2</v>
      </c>
      <c r="G10" s="180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201" t="s">
        <v>59</v>
      </c>
      <c r="B1" s="202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203" t="s">
        <v>38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5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206" t="s">
        <v>56</v>
      </c>
      <c r="B40" s="207"/>
      <c r="C40" s="207"/>
      <c r="D40" s="207"/>
      <c r="E40" s="207"/>
      <c r="F40" s="207"/>
      <c r="G40" s="207"/>
      <c r="H40" s="207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1"/>
  <sheetViews>
    <sheetView zoomScale="41" zoomScaleNormal="41" workbookViewId="0">
      <selection activeCell="AH19" sqref="AH19"/>
    </sheetView>
  </sheetViews>
  <sheetFormatPr baseColWidth="10" defaultRowHeight="15"/>
  <cols>
    <col min="1" max="1" width="28.28515625" customWidth="1"/>
  </cols>
  <sheetData>
    <row r="2" spans="1:23">
      <c r="A2" t="s">
        <v>84</v>
      </c>
    </row>
    <row r="3" spans="1:23" ht="15.75" thickBot="1">
      <c r="A3" t="s">
        <v>85</v>
      </c>
    </row>
    <row r="4" spans="1:23" ht="22.5" customHeight="1" thickBot="1">
      <c r="A4" s="131">
        <f>1000/POWER(1+0.05,3)</f>
        <v>863.83759853147603</v>
      </c>
      <c r="B4" s="132" t="str">
        <f ca="1">_xlfn.FORMULATEXT(A4)</f>
        <v>=1000/POTENCIA(1+0,05;3)</v>
      </c>
      <c r="C4" s="133"/>
    </row>
    <row r="5" spans="1:23" ht="51.75" customHeight="1">
      <c r="A5" s="208" t="s">
        <v>86</v>
      </c>
      <c r="B5" s="208"/>
      <c r="C5" s="208"/>
    </row>
    <row r="16" spans="1:23" ht="15.75" thickBot="1">
      <c r="W16" s="65"/>
    </row>
    <row r="17" spans="1:14" ht="15.75" thickBot="1">
      <c r="A17" s="209" t="s">
        <v>89</v>
      </c>
      <c r="B17" s="210"/>
      <c r="C17" s="211"/>
      <c r="D17" s="106"/>
      <c r="E17" s="106"/>
      <c r="F17" s="106"/>
      <c r="G17" s="106"/>
      <c r="H17" s="106"/>
      <c r="I17" s="106"/>
      <c r="J17" s="106"/>
      <c r="K17" s="107"/>
    </row>
    <row r="18" spans="1:14">
      <c r="A18" s="135"/>
      <c r="B18" s="42"/>
      <c r="C18" s="42"/>
      <c r="D18" s="42"/>
      <c r="E18" s="42"/>
      <c r="F18" s="42"/>
      <c r="G18" s="42"/>
      <c r="H18" s="42"/>
      <c r="I18" s="42"/>
      <c r="J18" s="42"/>
      <c r="K18" s="46"/>
    </row>
    <row r="19" spans="1:14">
      <c r="A19" s="135"/>
      <c r="B19" s="42"/>
      <c r="C19" s="42"/>
      <c r="D19" s="42"/>
      <c r="E19" s="42"/>
      <c r="F19" s="42"/>
      <c r="G19" s="42"/>
      <c r="H19" s="42"/>
      <c r="I19" s="42"/>
      <c r="J19" s="42"/>
      <c r="K19" s="46"/>
    </row>
    <row r="20" spans="1:14">
      <c r="A20" s="135"/>
      <c r="B20" s="42"/>
      <c r="C20" s="42"/>
      <c r="D20" s="42"/>
      <c r="E20" s="42"/>
      <c r="F20" s="42"/>
      <c r="G20" s="42"/>
      <c r="H20" s="42"/>
      <c r="I20" s="42"/>
      <c r="J20" s="42"/>
      <c r="K20" s="46"/>
    </row>
    <row r="21" spans="1:14" ht="37.5" customHeight="1">
      <c r="A21" s="135"/>
      <c r="B21" s="42"/>
      <c r="C21" s="136"/>
      <c r="D21" s="42"/>
      <c r="E21" s="42"/>
      <c r="F21" s="42"/>
      <c r="G21" s="42"/>
      <c r="H21" s="42"/>
      <c r="I21" s="42"/>
      <c r="J21" s="42"/>
      <c r="K21" s="46"/>
    </row>
    <row r="22" spans="1:14" ht="64.5" customHeight="1">
      <c r="A22" s="135"/>
      <c r="B22" s="42"/>
      <c r="C22" s="136" t="s">
        <v>87</v>
      </c>
      <c r="D22" s="42"/>
      <c r="E22" s="42"/>
      <c r="F22" s="42"/>
      <c r="G22" s="42"/>
      <c r="H22" s="42"/>
      <c r="I22" s="42"/>
      <c r="J22" s="42"/>
      <c r="K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6"/>
    </row>
    <row r="24" spans="1:14">
      <c r="A24" s="135"/>
      <c r="B24" s="42"/>
      <c r="C24" s="42"/>
      <c r="D24" s="42"/>
      <c r="E24" s="42"/>
      <c r="F24" s="42"/>
      <c r="G24" s="42"/>
      <c r="H24" s="42"/>
      <c r="I24" s="42"/>
      <c r="J24" s="42"/>
      <c r="K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6"/>
      <c r="N32" t="s">
        <v>98</v>
      </c>
    </row>
    <row r="33" spans="1:14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6"/>
      <c r="N33" t="s">
        <v>99</v>
      </c>
    </row>
    <row r="34" spans="1:14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6"/>
      <c r="N34" t="s">
        <v>100</v>
      </c>
    </row>
    <row r="35" spans="1:14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6"/>
      <c r="N35" t="s">
        <v>101</v>
      </c>
    </row>
    <row r="36" spans="1:14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6"/>
    </row>
    <row r="37" spans="1:14" ht="15.75" thickBot="1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6"/>
    </row>
    <row r="38" spans="1:14" ht="21.75" thickBot="1">
      <c r="A38" s="135"/>
      <c r="B38" s="42"/>
      <c r="C38" s="42"/>
      <c r="D38" s="42"/>
      <c r="E38" s="42"/>
      <c r="F38" s="212" t="s">
        <v>88</v>
      </c>
      <c r="G38" s="213"/>
      <c r="H38" s="213"/>
      <c r="I38" s="214"/>
      <c r="J38" s="42"/>
      <c r="K38" s="46"/>
    </row>
    <row r="39" spans="1:14">
      <c r="A39" s="135"/>
      <c r="B39" s="42"/>
      <c r="C39" s="42"/>
      <c r="D39" s="42"/>
      <c r="E39" s="42"/>
      <c r="F39" s="42"/>
      <c r="G39" s="42"/>
      <c r="H39" s="42"/>
      <c r="I39" s="42"/>
      <c r="J39" s="42"/>
      <c r="K39" s="46"/>
    </row>
    <row r="40" spans="1:14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6"/>
    </row>
    <row r="41" spans="1:14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9"/>
    </row>
  </sheetData>
  <mergeCells count="3">
    <mergeCell ref="A5:C5"/>
    <mergeCell ref="A17:C17"/>
    <mergeCell ref="F38:I3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B17" sqref="B17"/>
    </sheetView>
  </sheetViews>
  <sheetFormatPr baseColWidth="10" defaultRowHeight="15"/>
  <cols>
    <col min="1" max="1" width="13.28515625" customWidth="1"/>
    <col min="2" max="2" width="12.5703125" style="65" customWidth="1"/>
    <col min="3" max="3" width="8.85546875" style="65" customWidth="1"/>
    <col min="4" max="4" width="16" customWidth="1"/>
    <col min="5" max="5" width="13.140625" customWidth="1"/>
    <col min="6" max="6" width="12.28515625" bestFit="1" customWidth="1"/>
    <col min="7" max="7" width="13.85546875" customWidth="1"/>
    <col min="8" max="8" width="8.85546875" style="65" customWidth="1"/>
    <col min="9" max="9" width="11.28515625" style="65" customWidth="1"/>
    <col min="10" max="10" width="9.42578125" style="65" customWidth="1"/>
    <col min="11" max="11" width="10.140625" style="65" customWidth="1"/>
    <col min="12" max="12" width="8.85546875" style="65" customWidth="1"/>
    <col min="13" max="13" width="10.28515625" style="65" customWidth="1"/>
    <col min="14" max="14" width="12.140625" style="65" customWidth="1"/>
    <col min="15" max="15" width="12.42578125" customWidth="1"/>
    <col min="16" max="16" width="12.42578125" style="65" customWidth="1"/>
    <col min="22" max="22" width="13.85546875" customWidth="1"/>
    <col min="24" max="24" width="19.28515625" customWidth="1"/>
    <col min="25" max="25" width="13.5703125" customWidth="1"/>
  </cols>
  <sheetData>
    <row r="1" spans="1:19" ht="15.75" thickBot="1">
      <c r="A1" s="219" t="s">
        <v>102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71"/>
    </row>
    <row r="2" spans="1:19" s="164" customFormat="1" ht="27" customHeight="1" thickBot="1">
      <c r="A2" s="161" t="s">
        <v>103</v>
      </c>
      <c r="B2" s="170" t="s">
        <v>111</v>
      </c>
      <c r="C2" s="169" t="s">
        <v>104</v>
      </c>
      <c r="D2" s="169" t="s">
        <v>104</v>
      </c>
      <c r="E2" s="162" t="s">
        <v>105</v>
      </c>
      <c r="F2" s="162" t="s">
        <v>106</v>
      </c>
      <c r="G2" s="162" t="s">
        <v>107</v>
      </c>
      <c r="H2" s="163" t="s">
        <v>108</v>
      </c>
      <c r="I2" s="163" t="s">
        <v>119</v>
      </c>
      <c r="J2" s="163" t="s">
        <v>109</v>
      </c>
      <c r="K2" s="163" t="s">
        <v>120</v>
      </c>
      <c r="L2" s="163" t="s">
        <v>110</v>
      </c>
      <c r="M2" s="163" t="s">
        <v>121</v>
      </c>
      <c r="N2" s="165" t="s">
        <v>117</v>
      </c>
      <c r="O2" s="168" t="s">
        <v>116</v>
      </c>
      <c r="P2" s="172"/>
      <c r="R2" s="216" t="s">
        <v>91</v>
      </c>
      <c r="S2" s="217"/>
    </row>
    <row r="3" spans="1:19" ht="15.75" thickTop="1">
      <c r="A3" s="148">
        <v>1</v>
      </c>
      <c r="B3" s="152">
        <v>1</v>
      </c>
      <c r="C3" s="149" t="s">
        <v>108</v>
      </c>
      <c r="D3" s="150">
        <v>1</v>
      </c>
      <c r="E3" s="149">
        <v>250</v>
      </c>
      <c r="F3" s="149">
        <v>100</v>
      </c>
      <c r="G3" s="149">
        <v>100</v>
      </c>
      <c r="H3" s="157">
        <f>IF(AND(B3&gt;0,C3="FA1"),1/1,0/1)</f>
        <v>1</v>
      </c>
      <c r="I3" s="157">
        <f>IF(AND(B3&gt;0, C3="FA1"), SUM(E3:G3), 0)</f>
        <v>450</v>
      </c>
      <c r="J3" s="157">
        <f>IF(AND(B3&gt;0,C3="FA2"),1/1,0/1)</f>
        <v>0</v>
      </c>
      <c r="K3" s="157">
        <f>IF(AND(B3&gt;0, C3="FA2"), SUM(E3:G3), 0)</f>
        <v>0</v>
      </c>
      <c r="L3" s="157">
        <f>IF(AND(B3&gt;0,C3="FA3"),1,0)</f>
        <v>0</v>
      </c>
      <c r="M3" s="157">
        <f>IF(AND(B3&gt;0, C3="FA3"), SUM(E3:G3), 0)</f>
        <v>0</v>
      </c>
      <c r="N3" s="157"/>
      <c r="O3" s="151">
        <v>60</v>
      </c>
      <c r="P3" s="160"/>
    </row>
    <row r="4" spans="1:19">
      <c r="A4" s="142">
        <v>2</v>
      </c>
      <c r="B4" s="153">
        <v>0</v>
      </c>
      <c r="C4" s="140" t="s">
        <v>108</v>
      </c>
      <c r="D4" s="141">
        <v>0.33</v>
      </c>
      <c r="E4" s="140">
        <v>500</v>
      </c>
      <c r="F4" s="140">
        <v>300</v>
      </c>
      <c r="G4" s="140">
        <v>300</v>
      </c>
      <c r="H4" s="157">
        <f t="shared" ref="H4:H14" si="0">IF(AND(B4&gt;0,C4="FA1"),1/1,0/1)</f>
        <v>0</v>
      </c>
      <c r="I4" s="157">
        <f t="shared" ref="I4:I14" si="1">IF(AND(B4&gt;0, C4="FA1"), SUM(E4:G4), 0)</f>
        <v>0</v>
      </c>
      <c r="J4" s="157">
        <f t="shared" ref="J4:J14" si="2">IF(AND(B4&gt;0,C4="FA2"),1/1,0/1)</f>
        <v>0</v>
      </c>
      <c r="K4" s="157">
        <f t="shared" ref="K4:K14" si="3">IF(AND(B4&gt;0, C4="FA2"), SUM(E4:G4), 0)</f>
        <v>0</v>
      </c>
      <c r="L4" s="157">
        <f t="shared" ref="L4:L14" si="4">IF(AND(B4&gt;0,C4="FA3"),1,0)</f>
        <v>0</v>
      </c>
      <c r="M4" s="157">
        <f t="shared" ref="M4:M14" si="5">IF(AND(B4&gt;0, C4="FA3"), SUM(E4:G4), 0)</f>
        <v>0</v>
      </c>
      <c r="N4" s="158"/>
      <c r="O4" s="143">
        <v>180</v>
      </c>
      <c r="P4" s="160"/>
      <c r="R4" t="s">
        <v>92</v>
      </c>
    </row>
    <row r="5" spans="1:19">
      <c r="A5" s="142">
        <v>3</v>
      </c>
      <c r="B5" s="153">
        <v>0</v>
      </c>
      <c r="C5" s="140" t="s">
        <v>108</v>
      </c>
      <c r="D5" s="141">
        <v>0.5</v>
      </c>
      <c r="E5" s="140">
        <v>100</v>
      </c>
      <c r="F5" s="140">
        <v>200</v>
      </c>
      <c r="G5" s="140">
        <v>400</v>
      </c>
      <c r="H5" s="157">
        <f t="shared" si="0"/>
        <v>0</v>
      </c>
      <c r="I5" s="157">
        <f t="shared" si="1"/>
        <v>0</v>
      </c>
      <c r="J5" s="157">
        <f t="shared" si="2"/>
        <v>0</v>
      </c>
      <c r="K5" s="157">
        <f t="shared" si="3"/>
        <v>0</v>
      </c>
      <c r="L5" s="157">
        <f t="shared" si="4"/>
        <v>0</v>
      </c>
      <c r="M5" s="157">
        <f t="shared" si="5"/>
        <v>0</v>
      </c>
      <c r="N5" s="158"/>
      <c r="O5" s="143">
        <v>80</v>
      </c>
      <c r="P5" s="160"/>
      <c r="R5" t="s">
        <v>93</v>
      </c>
    </row>
    <row r="6" spans="1:19">
      <c r="A6" s="142">
        <v>4</v>
      </c>
      <c r="B6" s="153">
        <v>1</v>
      </c>
      <c r="C6" s="140" t="s">
        <v>108</v>
      </c>
      <c r="D6" s="141">
        <v>1</v>
      </c>
      <c r="E6" s="140">
        <v>750</v>
      </c>
      <c r="F6" s="140">
        <v>500</v>
      </c>
      <c r="G6" s="140">
        <v>300</v>
      </c>
      <c r="H6" s="157">
        <f t="shared" si="0"/>
        <v>1</v>
      </c>
      <c r="I6" s="157">
        <f t="shared" si="1"/>
        <v>1550</v>
      </c>
      <c r="J6" s="157">
        <f t="shared" si="2"/>
        <v>0</v>
      </c>
      <c r="K6" s="157">
        <f t="shared" si="3"/>
        <v>0</v>
      </c>
      <c r="L6" s="157">
        <f t="shared" si="4"/>
        <v>0</v>
      </c>
      <c r="M6" s="157">
        <f t="shared" si="5"/>
        <v>0</v>
      </c>
      <c r="N6" s="158"/>
      <c r="O6" s="143">
        <v>310</v>
      </c>
      <c r="P6" s="160"/>
    </row>
    <row r="7" spans="1:19">
      <c r="A7" s="142">
        <v>5</v>
      </c>
      <c r="B7" s="153">
        <v>1</v>
      </c>
      <c r="C7" s="140" t="s">
        <v>108</v>
      </c>
      <c r="D7" s="141">
        <v>0.75</v>
      </c>
      <c r="E7" s="140">
        <v>200</v>
      </c>
      <c r="F7" s="140">
        <v>400</v>
      </c>
      <c r="G7" s="140">
        <v>800</v>
      </c>
      <c r="H7" s="157">
        <f t="shared" si="0"/>
        <v>1</v>
      </c>
      <c r="I7" s="157">
        <f t="shared" si="1"/>
        <v>1400</v>
      </c>
      <c r="J7" s="157">
        <f t="shared" si="2"/>
        <v>0</v>
      </c>
      <c r="K7" s="157">
        <f t="shared" si="3"/>
        <v>0</v>
      </c>
      <c r="L7" s="157">
        <f t="shared" si="4"/>
        <v>0</v>
      </c>
      <c r="M7" s="157">
        <f t="shared" si="5"/>
        <v>0</v>
      </c>
      <c r="N7" s="158"/>
      <c r="O7" s="143">
        <v>220</v>
      </c>
      <c r="P7" s="160"/>
      <c r="R7" t="s">
        <v>94</v>
      </c>
    </row>
    <row r="8" spans="1:19">
      <c r="A8" s="142">
        <v>6</v>
      </c>
      <c r="B8" s="153">
        <v>0</v>
      </c>
      <c r="C8" s="140" t="s">
        <v>109</v>
      </c>
      <c r="D8" s="141">
        <v>0.5</v>
      </c>
      <c r="E8" s="140">
        <v>1000</v>
      </c>
      <c r="F8" s="140">
        <v>300</v>
      </c>
      <c r="G8" s="140">
        <v>300</v>
      </c>
      <c r="H8" s="157">
        <f t="shared" si="0"/>
        <v>0</v>
      </c>
      <c r="I8" s="157">
        <f t="shared" si="1"/>
        <v>0</v>
      </c>
      <c r="J8" s="157">
        <f t="shared" si="2"/>
        <v>0</v>
      </c>
      <c r="K8" s="157">
        <f t="shared" si="3"/>
        <v>0</v>
      </c>
      <c r="L8" s="157">
        <f t="shared" si="4"/>
        <v>0</v>
      </c>
      <c r="M8" s="157">
        <f t="shared" si="5"/>
        <v>0</v>
      </c>
      <c r="N8" s="158"/>
      <c r="O8" s="143">
        <v>180</v>
      </c>
      <c r="P8" s="160"/>
    </row>
    <row r="9" spans="1:19">
      <c r="A9" s="142">
        <v>7</v>
      </c>
      <c r="B9" s="153">
        <v>0</v>
      </c>
      <c r="C9" s="140" t="s">
        <v>109</v>
      </c>
      <c r="D9" s="141">
        <v>1</v>
      </c>
      <c r="E9" s="140">
        <v>750</v>
      </c>
      <c r="F9" s="140">
        <v>750</v>
      </c>
      <c r="G9" s="140">
        <v>300</v>
      </c>
      <c r="H9" s="157">
        <f t="shared" si="0"/>
        <v>0</v>
      </c>
      <c r="I9" s="157">
        <f t="shared" si="1"/>
        <v>0</v>
      </c>
      <c r="J9" s="157">
        <f t="shared" si="2"/>
        <v>0</v>
      </c>
      <c r="K9" s="157">
        <f t="shared" si="3"/>
        <v>0</v>
      </c>
      <c r="L9" s="157">
        <f t="shared" si="4"/>
        <v>0</v>
      </c>
      <c r="M9" s="157">
        <f t="shared" si="5"/>
        <v>0</v>
      </c>
      <c r="N9" s="158"/>
      <c r="O9" s="143">
        <v>410</v>
      </c>
      <c r="P9" s="160"/>
    </row>
    <row r="10" spans="1:19">
      <c r="A10" s="142">
        <v>8</v>
      </c>
      <c r="B10" s="153">
        <v>1</v>
      </c>
      <c r="C10" s="140" t="s">
        <v>109</v>
      </c>
      <c r="D10" s="141">
        <v>1</v>
      </c>
      <c r="E10" s="140">
        <v>800</v>
      </c>
      <c r="F10" s="140">
        <v>700</v>
      </c>
      <c r="G10" s="140">
        <v>600</v>
      </c>
      <c r="H10" s="157">
        <f t="shared" si="0"/>
        <v>0</v>
      </c>
      <c r="I10" s="157">
        <f t="shared" si="1"/>
        <v>0</v>
      </c>
      <c r="J10" s="157">
        <f t="shared" si="2"/>
        <v>1</v>
      </c>
      <c r="K10" s="157">
        <f t="shared" si="3"/>
        <v>2100</v>
      </c>
      <c r="L10" s="157">
        <f t="shared" si="4"/>
        <v>0</v>
      </c>
      <c r="M10" s="157">
        <f t="shared" si="5"/>
        <v>0</v>
      </c>
      <c r="N10" s="158"/>
      <c r="O10" s="143">
        <v>280</v>
      </c>
      <c r="P10" s="160"/>
    </row>
    <row r="11" spans="1:19">
      <c r="A11" s="142">
        <v>9</v>
      </c>
      <c r="B11" s="153">
        <v>1</v>
      </c>
      <c r="C11" s="140" t="s">
        <v>109</v>
      </c>
      <c r="D11" s="141">
        <v>0.67</v>
      </c>
      <c r="E11" s="140">
        <v>400</v>
      </c>
      <c r="F11" s="140">
        <v>600</v>
      </c>
      <c r="G11" s="140">
        <v>800</v>
      </c>
      <c r="H11" s="157">
        <f t="shared" si="0"/>
        <v>0</v>
      </c>
      <c r="I11" s="157">
        <f t="shared" si="1"/>
        <v>0</v>
      </c>
      <c r="J11" s="157">
        <f t="shared" si="2"/>
        <v>1</v>
      </c>
      <c r="K11" s="157">
        <f t="shared" si="3"/>
        <v>1800</v>
      </c>
      <c r="L11" s="157">
        <f t="shared" si="4"/>
        <v>0</v>
      </c>
      <c r="M11" s="157">
        <f t="shared" si="5"/>
        <v>0</v>
      </c>
      <c r="N11" s="158"/>
      <c r="O11" s="143">
        <v>380</v>
      </c>
      <c r="P11" s="160"/>
    </row>
    <row r="12" spans="1:19">
      <c r="A12" s="142">
        <v>10</v>
      </c>
      <c r="B12" s="153">
        <v>0</v>
      </c>
      <c r="C12" s="140" t="s">
        <v>110</v>
      </c>
      <c r="D12" s="141">
        <v>1</v>
      </c>
      <c r="E12" s="140">
        <v>100</v>
      </c>
      <c r="F12" s="140">
        <v>200</v>
      </c>
      <c r="G12" s="140">
        <v>400</v>
      </c>
      <c r="H12" s="157">
        <f t="shared" si="0"/>
        <v>0</v>
      </c>
      <c r="I12" s="157">
        <f t="shared" si="1"/>
        <v>0</v>
      </c>
      <c r="J12" s="157">
        <f t="shared" si="2"/>
        <v>0</v>
      </c>
      <c r="K12" s="157">
        <f t="shared" si="3"/>
        <v>0</v>
      </c>
      <c r="L12" s="157">
        <f t="shared" si="4"/>
        <v>0</v>
      </c>
      <c r="M12" s="157">
        <f t="shared" si="5"/>
        <v>0</v>
      </c>
      <c r="N12" s="158"/>
      <c r="O12" s="143">
        <v>100</v>
      </c>
      <c r="P12" s="160"/>
    </row>
    <row r="13" spans="1:19">
      <c r="A13" s="142">
        <v>11</v>
      </c>
      <c r="B13" s="153">
        <v>1</v>
      </c>
      <c r="C13" s="140" t="s">
        <v>110</v>
      </c>
      <c r="D13" s="141">
        <v>0.5</v>
      </c>
      <c r="E13" s="140">
        <v>700</v>
      </c>
      <c r="F13" s="140">
        <v>500</v>
      </c>
      <c r="G13" s="140">
        <v>300</v>
      </c>
      <c r="H13" s="157">
        <f t="shared" si="0"/>
        <v>0</v>
      </c>
      <c r="I13" s="157">
        <f t="shared" si="1"/>
        <v>0</v>
      </c>
      <c r="J13" s="157">
        <f t="shared" si="2"/>
        <v>0</v>
      </c>
      <c r="K13" s="157">
        <f t="shared" si="3"/>
        <v>0</v>
      </c>
      <c r="L13" s="157">
        <f t="shared" si="4"/>
        <v>1</v>
      </c>
      <c r="M13" s="157">
        <f t="shared" si="5"/>
        <v>1500</v>
      </c>
      <c r="N13" s="158"/>
      <c r="O13" s="143">
        <v>260</v>
      </c>
      <c r="P13" s="160"/>
    </row>
    <row r="14" spans="1:19" ht="15.75" thickBot="1">
      <c r="A14" s="144">
        <v>12</v>
      </c>
      <c r="B14" s="154">
        <v>0</v>
      </c>
      <c r="C14" s="145" t="s">
        <v>110</v>
      </c>
      <c r="D14" s="146">
        <v>1</v>
      </c>
      <c r="E14" s="145">
        <v>1500</v>
      </c>
      <c r="F14" s="145">
        <v>400</v>
      </c>
      <c r="G14" s="145">
        <v>400</v>
      </c>
      <c r="H14" s="166">
        <f t="shared" si="0"/>
        <v>0</v>
      </c>
      <c r="I14" s="166">
        <f t="shared" si="1"/>
        <v>0</v>
      </c>
      <c r="J14" s="166">
        <f t="shared" si="2"/>
        <v>0</v>
      </c>
      <c r="K14" s="157">
        <f t="shared" si="3"/>
        <v>0</v>
      </c>
      <c r="L14" s="166">
        <f t="shared" si="4"/>
        <v>0</v>
      </c>
      <c r="M14" s="157">
        <f t="shared" si="5"/>
        <v>0</v>
      </c>
      <c r="N14" s="159"/>
      <c r="O14" s="147">
        <v>340</v>
      </c>
      <c r="P14" s="160"/>
    </row>
    <row r="15" spans="1:19" ht="15.75" thickBot="1">
      <c r="E15" s="26">
        <f>SUMIFS(E3:E14,B3:B14,"&gt;0")</f>
        <v>3100</v>
      </c>
      <c r="F15" s="26">
        <f>SUM(F6:F7,F9,F10,F11,F13,F3)</f>
        <v>3550</v>
      </c>
      <c r="G15" s="26">
        <f>SUM(G6:G7,G9,G10,G13,G3)</f>
        <v>2400</v>
      </c>
      <c r="H15" s="74">
        <f t="shared" ref="H15:M15" si="6">SUM(H3:H14)</f>
        <v>3</v>
      </c>
      <c r="I15" s="5">
        <f t="shared" si="6"/>
        <v>3400</v>
      </c>
      <c r="J15" s="5">
        <f t="shared" si="6"/>
        <v>2</v>
      </c>
      <c r="K15" s="225">
        <f t="shared" si="6"/>
        <v>3900</v>
      </c>
      <c r="L15" s="173">
        <f t="shared" si="6"/>
        <v>1</v>
      </c>
      <c r="M15" s="173">
        <f t="shared" si="6"/>
        <v>1500</v>
      </c>
      <c r="N15" s="42"/>
    </row>
    <row r="16" spans="1:19" s="65" customFormat="1" ht="60">
      <c r="D16" s="174" t="s">
        <v>122</v>
      </c>
      <c r="E16" s="222">
        <f>SUM(E15:G15)</f>
        <v>9050</v>
      </c>
      <c r="F16" s="222"/>
      <c r="G16" s="224"/>
      <c r="H16" s="175">
        <f>IF(H15&gt;0,1,0)</f>
        <v>1</v>
      </c>
      <c r="I16" s="226" t="s">
        <v>115</v>
      </c>
      <c r="J16" s="175">
        <f>IF(J15&gt;0,1,0)</f>
        <v>1</v>
      </c>
      <c r="K16" s="226" t="s">
        <v>115</v>
      </c>
      <c r="L16" s="175">
        <f>IF(J15&gt;0,1,0)</f>
        <v>1</v>
      </c>
      <c r="M16" s="226" t="s">
        <v>115</v>
      </c>
      <c r="N16" s="42"/>
    </row>
    <row r="17" spans="1:16" s="65" customFormat="1" ht="42.75" customHeight="1">
      <c r="D17" s="5"/>
      <c r="E17" s="222">
        <f>SUM(I15,K15,M15)</f>
        <v>8800</v>
      </c>
      <c r="F17" s="222"/>
      <c r="G17" s="222"/>
      <c r="H17" s="226" t="s">
        <v>123</v>
      </c>
      <c r="I17" s="223"/>
      <c r="J17" s="226" t="s">
        <v>123</v>
      </c>
      <c r="K17" s="223"/>
      <c r="L17" s="226" t="s">
        <v>123</v>
      </c>
      <c r="M17" s="223"/>
      <c r="N17" s="160"/>
    </row>
    <row r="18" spans="1:16" ht="16.5" customHeight="1">
      <c r="E18" s="167"/>
      <c r="I18" s="176"/>
      <c r="L18" s="167"/>
      <c r="O18" s="134"/>
      <c r="P18" s="134"/>
    </row>
    <row r="20" spans="1:16" ht="20.25" customHeight="1">
      <c r="A20" s="65" t="s">
        <v>118</v>
      </c>
    </row>
    <row r="21" spans="1:16">
      <c r="A21" t="s">
        <v>112</v>
      </c>
    </row>
    <row r="23" spans="1:16">
      <c r="A23" s="215" t="s">
        <v>90</v>
      </c>
      <c r="B23" s="215"/>
      <c r="C23" s="215"/>
      <c r="D23" s="155">
        <v>50000000</v>
      </c>
      <c r="E23" s="5"/>
    </row>
    <row r="24" spans="1:16" ht="16.5">
      <c r="A24" s="218" t="s">
        <v>114</v>
      </c>
      <c r="B24" s="218"/>
      <c r="C24" s="218"/>
      <c r="D24" s="156">
        <v>0.12</v>
      </c>
      <c r="E24" s="5"/>
    </row>
    <row r="25" spans="1:16">
      <c r="A25" s="5" t="s">
        <v>95</v>
      </c>
      <c r="B25" s="5"/>
      <c r="C25" s="5"/>
      <c r="D25" s="5"/>
      <c r="E25" s="91">
        <v>10000000</v>
      </c>
    </row>
    <row r="26" spans="1:16">
      <c r="A26" s="5" t="s">
        <v>96</v>
      </c>
      <c r="B26" s="5"/>
      <c r="C26" s="5"/>
      <c r="D26" s="5"/>
      <c r="E26" s="91">
        <v>4000000</v>
      </c>
    </row>
    <row r="27" spans="1:16">
      <c r="A27" s="5" t="s">
        <v>97</v>
      </c>
      <c r="B27" s="5"/>
      <c r="C27" s="5"/>
      <c r="D27" s="5"/>
      <c r="E27" s="91">
        <v>10000000</v>
      </c>
      <c r="F27" t="s">
        <v>113</v>
      </c>
    </row>
  </sheetData>
  <mergeCells count="6">
    <mergeCell ref="A23:C23"/>
    <mergeCell ref="R2:S2"/>
    <mergeCell ref="A24:C24"/>
    <mergeCell ref="A1:O1"/>
    <mergeCell ref="E16:G16"/>
    <mergeCell ref="E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bycicles</vt:lpstr>
      <vt:lpstr> VAN valor actual neto NPV </vt:lpstr>
      <vt:lpstr>NPV theory</vt:lpstr>
      <vt:lpstr>% average growing</vt:lpstr>
      <vt:lpstr>VAN example </vt:lpstr>
      <vt:lpstr>VAN definition</vt:lpstr>
      <vt:lpstr>table final proyect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2024-02-29T08:39:19Z</dcterms:modified>
</cp:coreProperties>
</file>