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activeTab="1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 shipping transport LP" sheetId="26" r:id="rId20"/>
    <sheet name="example transport LP" sheetId="27" r:id="rId21"/>
    <sheet name="TRANSPORT LP" sheetId="28" r:id="rId22"/>
    <sheet name=" assignment problem LP" sheetId="29" r:id="rId23"/>
    <sheet name="assignment LP" sheetId="30" r:id="rId24"/>
    <sheet name="assignment problem" sheetId="31" r:id="rId25"/>
    <sheet name="transport and assignment" sheetId="32" r:id="rId26"/>
  </sheets>
  <externalReferences>
    <externalReference r:id="rId27"/>
  </externalReferences>
  <definedNames>
    <definedName name="solver_adj" localSheetId="22" hidden="1">' assignment problem LP'!$B$12:$E$14</definedName>
    <definedName name="solver_adj" localSheetId="19" hidden="1">' shipping transport LP'!$C$12:$E$14</definedName>
    <definedName name="solver_adj" localSheetId="23" hidden="1">'assignment LP'!$B$14:$E$17</definedName>
    <definedName name="solver_adj" localSheetId="24" hidden="1">'assignment problem'!$B$12:$E$15</definedName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20" hidden="1">'example transport LP'!$D$4:$D$12</definedName>
    <definedName name="solver_adj" localSheetId="15" hidden="1">'more variants LP'!$B$2:$F$2</definedName>
    <definedName name="solver_adj" localSheetId="25" hidden="1">'transport and assignment'!$B$41:$D$43</definedName>
    <definedName name="solver_adj" localSheetId="21" hidden="1">'TRANSPORT LP'!$D$13:$D$21</definedName>
    <definedName name="solver_adj" localSheetId="14" hidden="1">'variants LP'!$B$2:$C$2</definedName>
    <definedName name="solver_cvg" localSheetId="22" hidden="1">0.0001</definedName>
    <definedName name="solver_cvg" localSheetId="19" hidden="1">0.0001</definedName>
    <definedName name="solver_cvg" localSheetId="23" hidden="1">0.0001</definedName>
    <definedName name="solver_cvg" localSheetId="24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20" hidden="1">0.0001</definedName>
    <definedName name="solver_cvg" localSheetId="15" hidden="1">0.0001</definedName>
    <definedName name="solver_cvg" localSheetId="25" hidden="1">0.0001</definedName>
    <definedName name="solver_cvg" localSheetId="21" hidden="1">0.0001</definedName>
    <definedName name="solver_cvg" localSheetId="14" hidden="1">0.0001</definedName>
    <definedName name="solver_drv" localSheetId="22" hidden="1">1</definedName>
    <definedName name="solver_drv" localSheetId="19" hidden="1">1</definedName>
    <definedName name="solver_drv" localSheetId="23" hidden="1">1</definedName>
    <definedName name="solver_drv" localSheetId="24" hidden="1">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20" hidden="1">1</definedName>
    <definedName name="solver_drv" localSheetId="15" hidden="1">1</definedName>
    <definedName name="solver_drv" localSheetId="25" hidden="1">1</definedName>
    <definedName name="solver_drv" localSheetId="21" hidden="1">1</definedName>
    <definedName name="solver_drv" localSheetId="14" hidden="1">1</definedName>
    <definedName name="solver_eng" localSheetId="22" hidden="1">2</definedName>
    <definedName name="solver_eng" localSheetId="19" hidden="1">2</definedName>
    <definedName name="solver_eng" localSheetId="23" hidden="1">2</definedName>
    <definedName name="solver_eng" localSheetId="24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20" hidden="1">2</definedName>
    <definedName name="solver_eng" localSheetId="15" hidden="1">2</definedName>
    <definedName name="solver_eng" localSheetId="25" hidden="1">2</definedName>
    <definedName name="solver_eng" localSheetId="21" hidden="1">2</definedName>
    <definedName name="solver_eng" localSheetId="14" hidden="1">2</definedName>
    <definedName name="solver_est" localSheetId="22" hidden="1">1</definedName>
    <definedName name="solver_est" localSheetId="19" hidden="1">1</definedName>
    <definedName name="solver_est" localSheetId="23" hidden="1">1</definedName>
    <definedName name="solver_est" localSheetId="24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20" hidden="1">1</definedName>
    <definedName name="solver_est" localSheetId="15" hidden="1">1</definedName>
    <definedName name="solver_est" localSheetId="25" hidden="1">1</definedName>
    <definedName name="solver_est" localSheetId="21" hidden="1">1</definedName>
    <definedName name="solver_est" localSheetId="14" hidden="1">1</definedName>
    <definedName name="solver_itr" localSheetId="22" hidden="1">2147483647</definedName>
    <definedName name="solver_itr" localSheetId="19" hidden="1">2147483647</definedName>
    <definedName name="solver_itr" localSheetId="23" hidden="1">2147483647</definedName>
    <definedName name="solver_itr" localSheetId="24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20" hidden="1">2147483647</definedName>
    <definedName name="solver_itr" localSheetId="15" hidden="1">2147483647</definedName>
    <definedName name="solver_itr" localSheetId="25" hidden="1">2147483647</definedName>
    <definedName name="solver_itr" localSheetId="21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22" hidden="1">' assignment problem LP'!$B$15:$E$15</definedName>
    <definedName name="solver_lhs1" localSheetId="19" hidden="1">' shipping transport LP'!$C$15:$E$15</definedName>
    <definedName name="solver_lhs1" localSheetId="23" hidden="1">'assignment LP'!$B$18:$E$18</definedName>
    <definedName name="solver_lhs1" localSheetId="24" hidden="1">'assignment problem'!$B$16:$E$16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20" hidden="1">'example transport LP'!$B$16:$B$18</definedName>
    <definedName name="solver_lhs1" localSheetId="15" hidden="1">'more variants LP'!$G$12</definedName>
    <definedName name="solver_lhs1" localSheetId="25" hidden="1">'transport and assignment'!$B$44:$D$44</definedName>
    <definedName name="solver_lhs1" localSheetId="21" hidden="1">'TRANSPORT LP'!$C$24:$C$26</definedName>
    <definedName name="solver_lhs1" localSheetId="14" hidden="1">'variants LP'!$D$15:$D$18</definedName>
    <definedName name="solver_lhs2" localSheetId="22" hidden="1">' assignment problem LP'!$F$12:$F$14</definedName>
    <definedName name="solver_lhs2" localSheetId="19" hidden="1">' shipping transport LP'!$F$12:$F$14</definedName>
    <definedName name="solver_lhs2" localSheetId="23" hidden="1">'assignment LP'!$F$14:$F$17</definedName>
    <definedName name="solver_lhs2" localSheetId="24" hidden="1">'assignment problem'!$F$12:$F$15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20" hidden="1">'example transport LP'!$B$22:$B$24</definedName>
    <definedName name="solver_lhs2" localSheetId="15" hidden="1">'more variants LP'!$G$13</definedName>
    <definedName name="solver_lhs2" localSheetId="25" hidden="1">'transport and assignment'!$E$41:$E$43</definedName>
    <definedName name="solver_lhs2" localSheetId="21" hidden="1">'TRANSPORT LP'!$C$29:$C$31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22" hidden="1">2147483647</definedName>
    <definedName name="solver_mip" localSheetId="19" hidden="1">2147483647</definedName>
    <definedName name="solver_mip" localSheetId="23" hidden="1">2147483647</definedName>
    <definedName name="solver_mip" localSheetId="24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20" hidden="1">2147483647</definedName>
    <definedName name="solver_mip" localSheetId="15" hidden="1">2147483647</definedName>
    <definedName name="solver_mip" localSheetId="25" hidden="1">2147483647</definedName>
    <definedName name="solver_mip" localSheetId="21" hidden="1">2147483647</definedName>
    <definedName name="solver_mip" localSheetId="14" hidden="1">2147483647</definedName>
    <definedName name="solver_mni" localSheetId="22" hidden="1">30</definedName>
    <definedName name="solver_mni" localSheetId="19" hidden="1">30</definedName>
    <definedName name="solver_mni" localSheetId="23" hidden="1">30</definedName>
    <definedName name="solver_mni" localSheetId="24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20" hidden="1">30</definedName>
    <definedName name="solver_mni" localSheetId="15" hidden="1">30</definedName>
    <definedName name="solver_mni" localSheetId="25" hidden="1">30</definedName>
    <definedName name="solver_mni" localSheetId="21" hidden="1">30</definedName>
    <definedName name="solver_mni" localSheetId="14" hidden="1">30</definedName>
    <definedName name="solver_mrt" localSheetId="22" hidden="1">0.075</definedName>
    <definedName name="solver_mrt" localSheetId="19" hidden="1">0.075</definedName>
    <definedName name="solver_mrt" localSheetId="23" hidden="1">0.075</definedName>
    <definedName name="solver_mrt" localSheetId="24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20" hidden="1">0.075</definedName>
    <definedName name="solver_mrt" localSheetId="15" hidden="1">0.075</definedName>
    <definedName name="solver_mrt" localSheetId="25" hidden="1">0.075</definedName>
    <definedName name="solver_mrt" localSheetId="21" hidden="1">0.075</definedName>
    <definedName name="solver_mrt" localSheetId="14" hidden="1">0.075</definedName>
    <definedName name="solver_msl" localSheetId="22" hidden="1">2</definedName>
    <definedName name="solver_msl" localSheetId="19" hidden="1">2</definedName>
    <definedName name="solver_msl" localSheetId="23" hidden="1">2</definedName>
    <definedName name="solver_msl" localSheetId="24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20" hidden="1">2</definedName>
    <definedName name="solver_msl" localSheetId="15" hidden="1">2</definedName>
    <definedName name="solver_msl" localSheetId="25" hidden="1">2</definedName>
    <definedName name="solver_msl" localSheetId="21" hidden="1">2</definedName>
    <definedName name="solver_msl" localSheetId="14" hidden="1">2</definedName>
    <definedName name="solver_neg" localSheetId="22" hidden="1">1</definedName>
    <definedName name="solver_neg" localSheetId="19" hidden="1">1</definedName>
    <definedName name="solver_neg" localSheetId="23" hidden="1">1</definedName>
    <definedName name="solver_neg" localSheetId="24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20" hidden="1">1</definedName>
    <definedName name="solver_neg" localSheetId="15" hidden="1">1</definedName>
    <definedName name="solver_neg" localSheetId="25" hidden="1">1</definedName>
    <definedName name="solver_neg" localSheetId="21" hidden="1">1</definedName>
    <definedName name="solver_neg" localSheetId="14" hidden="1">1</definedName>
    <definedName name="solver_nod" localSheetId="22" hidden="1">2147483647</definedName>
    <definedName name="solver_nod" localSheetId="19" hidden="1">2147483647</definedName>
    <definedName name="solver_nod" localSheetId="23" hidden="1">2147483647</definedName>
    <definedName name="solver_nod" localSheetId="24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20" hidden="1">2147483647</definedName>
    <definedName name="solver_nod" localSheetId="15" hidden="1">2147483647</definedName>
    <definedName name="solver_nod" localSheetId="25" hidden="1">2147483647</definedName>
    <definedName name="solver_nod" localSheetId="21" hidden="1">2147483647</definedName>
    <definedName name="solver_nod" localSheetId="14" hidden="1">2147483647</definedName>
    <definedName name="solver_num" localSheetId="22" hidden="1">2</definedName>
    <definedName name="solver_num" localSheetId="19" hidden="1">2</definedName>
    <definedName name="solver_num" localSheetId="23" hidden="1">2</definedName>
    <definedName name="solver_num" localSheetId="24" hidden="1">2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20" hidden="1">2</definedName>
    <definedName name="solver_num" localSheetId="15" hidden="1">4</definedName>
    <definedName name="solver_num" localSheetId="25" hidden="1">2</definedName>
    <definedName name="solver_num" localSheetId="21" hidden="1">2</definedName>
    <definedName name="solver_num" localSheetId="14" hidden="1">1</definedName>
    <definedName name="solver_nwt" localSheetId="22" hidden="1">1</definedName>
    <definedName name="solver_nwt" localSheetId="19" hidden="1">1</definedName>
    <definedName name="solver_nwt" localSheetId="23" hidden="1">1</definedName>
    <definedName name="solver_nwt" localSheetId="2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20" hidden="1">1</definedName>
    <definedName name="solver_nwt" localSheetId="15" hidden="1">1</definedName>
    <definedName name="solver_nwt" localSheetId="25" hidden="1">1</definedName>
    <definedName name="solver_nwt" localSheetId="21" hidden="1">1</definedName>
    <definedName name="solver_nwt" localSheetId="14" hidden="1">1</definedName>
    <definedName name="solver_opt" localSheetId="22" hidden="1">' assignment problem LP'!$B$20</definedName>
    <definedName name="solver_opt" localSheetId="19" hidden="1">' shipping transport LP'!$B$22</definedName>
    <definedName name="solver_opt" localSheetId="23" hidden="1">'assignment LP'!$B$10</definedName>
    <definedName name="solver_opt" localSheetId="24" hidden="1">'assignment problem'!$C$9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20" hidden="1">'example transport LP'!$B$27</definedName>
    <definedName name="solver_opt" localSheetId="15" hidden="1">'more variants LP'!$B$5</definedName>
    <definedName name="solver_opt" localSheetId="25" hidden="1">'transport and assignment'!$C$37</definedName>
    <definedName name="solver_opt" localSheetId="21" hidden="1">'TRANSPORT LP'!$C$9</definedName>
    <definedName name="solver_opt" localSheetId="14" hidden="1">'variants LP'!$D$11</definedName>
    <definedName name="solver_pre" localSheetId="22" hidden="1">0.000001</definedName>
    <definedName name="solver_pre" localSheetId="19" hidden="1">0.000001</definedName>
    <definedName name="solver_pre" localSheetId="23" hidden="1">0.000001</definedName>
    <definedName name="solver_pre" localSheetId="24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20" hidden="1">0.000001</definedName>
    <definedName name="solver_pre" localSheetId="15" hidden="1">0.000001</definedName>
    <definedName name="solver_pre" localSheetId="25" hidden="1">0.000001</definedName>
    <definedName name="solver_pre" localSheetId="21" hidden="1">0.000001</definedName>
    <definedName name="solver_pre" localSheetId="14" hidden="1">0.000001</definedName>
    <definedName name="solver_rbv" localSheetId="22" hidden="1">1</definedName>
    <definedName name="solver_rbv" localSheetId="19" hidden="1">1</definedName>
    <definedName name="solver_rbv" localSheetId="23" hidden="1">1</definedName>
    <definedName name="solver_rbv" localSheetId="24" hidden="1">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20" hidden="1">1</definedName>
    <definedName name="solver_rbv" localSheetId="15" hidden="1">1</definedName>
    <definedName name="solver_rbv" localSheetId="25" hidden="1">1</definedName>
    <definedName name="solver_rbv" localSheetId="21" hidden="1">1</definedName>
    <definedName name="solver_rbv" localSheetId="14" hidden="1">1</definedName>
    <definedName name="solver_rel0" localSheetId="18" hidden="1">1</definedName>
    <definedName name="solver_rel1" localSheetId="22" hidden="1">1</definedName>
    <definedName name="solver_rel1" localSheetId="19" hidden="1">2</definedName>
    <definedName name="solver_rel1" localSheetId="23" hidden="1">1</definedName>
    <definedName name="solver_rel1" localSheetId="24" hidden="1">2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20" hidden="1">1</definedName>
    <definedName name="solver_rel1" localSheetId="15" hidden="1">1</definedName>
    <definedName name="solver_rel1" localSheetId="25" hidden="1">1</definedName>
    <definedName name="solver_rel1" localSheetId="21" hidden="1">1</definedName>
    <definedName name="solver_rel1" localSheetId="14" hidden="1">1</definedName>
    <definedName name="solver_rel2" localSheetId="22" hidden="1">2</definedName>
    <definedName name="solver_rel2" localSheetId="19" hidden="1">1</definedName>
    <definedName name="solver_rel2" localSheetId="23" hidden="1">2</definedName>
    <definedName name="solver_rel2" localSheetId="24" hidden="1">2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20" hidden="1">3</definedName>
    <definedName name="solver_rel2" localSheetId="15" hidden="1">3</definedName>
    <definedName name="solver_rel2" localSheetId="25" hidden="1">1</definedName>
    <definedName name="solver_rel2" localSheetId="21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22" hidden="1">' assignment problem LP'!$B$17:$E$17</definedName>
    <definedName name="solver_rhs1" localSheetId="19" hidden="1">' shipping transport LP'!$C$7:$E$7</definedName>
    <definedName name="solver_rhs1" localSheetId="23" hidden="1">'assignment LP'!$B$20:$E$20</definedName>
    <definedName name="solver_rhs1" localSheetId="24" hidden="1">'assignment problem'!$B$18:$E$18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20" hidden="1">'example transport LP'!$D$16:$D$18</definedName>
    <definedName name="solver_rhs1" localSheetId="15" hidden="1">'more variants LP'!$I$12</definedName>
    <definedName name="solver_rhs1" localSheetId="25" hidden="1">'transport and assignment'!$B$46:$D$46</definedName>
    <definedName name="solver_rhs1" localSheetId="21" hidden="1">'TRANSPORT LP'!$E$24:$E$26</definedName>
    <definedName name="solver_rhs1" localSheetId="14" hidden="1">'variants LP'!$F$15:$F$18</definedName>
    <definedName name="solver_rhs2" localSheetId="22" hidden="1">' assignment problem LP'!$H$12:$H$14</definedName>
    <definedName name="solver_rhs2" localSheetId="19" hidden="1">' shipping transport LP'!$F$4:$F$6</definedName>
    <definedName name="solver_rhs2" localSheetId="23" hidden="1">'assignment LP'!$H$14:$H$17</definedName>
    <definedName name="solver_rhs2" localSheetId="24" hidden="1">'assignment problem'!$H$12:$H$15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20" hidden="1">'example transport LP'!$D$22:$D$24</definedName>
    <definedName name="solver_rhs2" localSheetId="15" hidden="1">'more variants LP'!$I$13</definedName>
    <definedName name="solver_rhs2" localSheetId="25" hidden="1">'transport and assignment'!$G$41:$G$43</definedName>
    <definedName name="solver_rhs2" localSheetId="21" hidden="1">'TRANSPORT LP'!$E$29:$E$31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22" hidden="1">2</definedName>
    <definedName name="solver_rlx" localSheetId="19" hidden="1">2</definedName>
    <definedName name="solver_rlx" localSheetId="23" hidden="1">2</definedName>
    <definedName name="solver_rlx" localSheetId="24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20" hidden="1">2</definedName>
    <definedName name="solver_rlx" localSheetId="15" hidden="1">2</definedName>
    <definedName name="solver_rlx" localSheetId="25" hidden="1">2</definedName>
    <definedName name="solver_rlx" localSheetId="21" hidden="1">2</definedName>
    <definedName name="solver_rlx" localSheetId="14" hidden="1">2</definedName>
    <definedName name="solver_rsd" localSheetId="22" hidden="1">0</definedName>
    <definedName name="solver_rsd" localSheetId="19" hidden="1">0</definedName>
    <definedName name="solver_rsd" localSheetId="23" hidden="1">0</definedName>
    <definedName name="solver_rsd" localSheetId="24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20" hidden="1">0</definedName>
    <definedName name="solver_rsd" localSheetId="15" hidden="1">0</definedName>
    <definedName name="solver_rsd" localSheetId="25" hidden="1">0</definedName>
    <definedName name="solver_rsd" localSheetId="21" hidden="1">0</definedName>
    <definedName name="solver_rsd" localSheetId="14" hidden="1">0</definedName>
    <definedName name="solver_scl" localSheetId="22" hidden="1">1</definedName>
    <definedName name="solver_scl" localSheetId="19" hidden="1">1</definedName>
    <definedName name="solver_scl" localSheetId="23" hidden="1">1</definedName>
    <definedName name="solver_scl" localSheetId="24" hidden="1">1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20" hidden="1">1</definedName>
    <definedName name="solver_scl" localSheetId="15" hidden="1">1</definedName>
    <definedName name="solver_scl" localSheetId="25" hidden="1">1</definedName>
    <definedName name="solver_scl" localSheetId="21" hidden="1">1</definedName>
    <definedName name="solver_scl" localSheetId="14" hidden="1">1</definedName>
    <definedName name="solver_sho" localSheetId="22" hidden="1">2</definedName>
    <definedName name="solver_sho" localSheetId="19" hidden="1">2</definedName>
    <definedName name="solver_sho" localSheetId="23" hidden="1">2</definedName>
    <definedName name="solver_sho" localSheetId="24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20" hidden="1">2</definedName>
    <definedName name="solver_sho" localSheetId="15" hidden="1">2</definedName>
    <definedName name="solver_sho" localSheetId="25" hidden="1">2</definedName>
    <definedName name="solver_sho" localSheetId="21" hidden="1">2</definedName>
    <definedName name="solver_sho" localSheetId="14" hidden="1">2</definedName>
    <definedName name="solver_ssz" localSheetId="22" hidden="1">100</definedName>
    <definedName name="solver_ssz" localSheetId="19" hidden="1">100</definedName>
    <definedName name="solver_ssz" localSheetId="23" hidden="1">100</definedName>
    <definedName name="solver_ssz" localSheetId="24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20" hidden="1">100</definedName>
    <definedName name="solver_ssz" localSheetId="15" hidden="1">100</definedName>
    <definedName name="solver_ssz" localSheetId="25" hidden="1">100</definedName>
    <definedName name="solver_ssz" localSheetId="21" hidden="1">100</definedName>
    <definedName name="solver_ssz" localSheetId="14" hidden="1">100</definedName>
    <definedName name="solver_tim" localSheetId="22" hidden="1">2147483647</definedName>
    <definedName name="solver_tim" localSheetId="19" hidden="1">2147483647</definedName>
    <definedName name="solver_tim" localSheetId="23" hidden="1">2147483647</definedName>
    <definedName name="solver_tim" localSheetId="24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20" hidden="1">2147483647</definedName>
    <definedName name="solver_tim" localSheetId="15" hidden="1">2147483647</definedName>
    <definedName name="solver_tim" localSheetId="25" hidden="1">2147483647</definedName>
    <definedName name="solver_tim" localSheetId="21" hidden="1">2147483647</definedName>
    <definedName name="solver_tim" localSheetId="14" hidden="1">2147483647</definedName>
    <definedName name="solver_tol" localSheetId="22" hidden="1">0.01</definedName>
    <definedName name="solver_tol" localSheetId="19" hidden="1">0.01</definedName>
    <definedName name="solver_tol" localSheetId="23" hidden="1">0.01</definedName>
    <definedName name="solver_tol" localSheetId="24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20" hidden="1">0.01</definedName>
    <definedName name="solver_tol" localSheetId="15" hidden="1">0.01</definedName>
    <definedName name="solver_tol" localSheetId="25" hidden="1">0.01</definedName>
    <definedName name="solver_tol" localSheetId="21" hidden="1">0.01</definedName>
    <definedName name="solver_tol" localSheetId="14" hidden="1">0.01</definedName>
    <definedName name="solver_typ" localSheetId="22" hidden="1">2</definedName>
    <definedName name="solver_typ" localSheetId="19" hidden="1">2</definedName>
    <definedName name="solver_typ" localSheetId="23" hidden="1">2</definedName>
    <definedName name="solver_typ" localSheetId="24" hidden="1">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20" hidden="1">2</definedName>
    <definedName name="solver_typ" localSheetId="15" hidden="1">1</definedName>
    <definedName name="solver_typ" localSheetId="25" hidden="1">1</definedName>
    <definedName name="solver_typ" localSheetId="21" hidden="1">2</definedName>
    <definedName name="solver_typ" localSheetId="14" hidden="1">1</definedName>
    <definedName name="solver_val" localSheetId="22" hidden="1">0</definedName>
    <definedName name="solver_val" localSheetId="19" hidden="1">0</definedName>
    <definedName name="solver_val" localSheetId="23" hidden="1">0</definedName>
    <definedName name="solver_val" localSheetId="24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20" hidden="1">0</definedName>
    <definedName name="solver_val" localSheetId="15" hidden="1">0</definedName>
    <definedName name="solver_val" localSheetId="25" hidden="1">0</definedName>
    <definedName name="solver_val" localSheetId="21" hidden="1">0</definedName>
    <definedName name="solver_val" localSheetId="14" hidden="1">0</definedName>
    <definedName name="solver_ver" localSheetId="22" hidden="1">3</definedName>
    <definedName name="solver_ver" localSheetId="19" hidden="1">3</definedName>
    <definedName name="solver_ver" localSheetId="23" hidden="1">3</definedName>
    <definedName name="solver_ver" localSheetId="24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20" hidden="1">3</definedName>
    <definedName name="solver_ver" localSheetId="15" hidden="1">3</definedName>
    <definedName name="solver_ver" localSheetId="25" hidden="1">3</definedName>
    <definedName name="solver_ver" localSheetId="21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9" l="1"/>
  <c r="C44" i="32" l="1"/>
  <c r="D44" i="32"/>
  <c r="B44" i="32"/>
  <c r="C37" i="32"/>
  <c r="E42" i="32"/>
  <c r="E43" i="32"/>
  <c r="E41" i="32"/>
  <c r="A48" i="32"/>
  <c r="B48" i="32" l="1"/>
  <c r="B17" i="32"/>
  <c r="E16" i="32"/>
  <c r="E15" i="32"/>
  <c r="B12" i="32"/>
  <c r="D4" i="32"/>
  <c r="C4" i="32"/>
  <c r="B4" i="32"/>
  <c r="D3" i="32"/>
  <c r="C3" i="32"/>
  <c r="B3" i="32"/>
  <c r="G12" i="32"/>
  <c r="C17" i="32"/>
  <c r="D17" i="32"/>
  <c r="C16" i="31"/>
  <c r="D16" i="31"/>
  <c r="E16" i="31"/>
  <c r="B16" i="31"/>
  <c r="F13" i="31"/>
  <c r="F14" i="31"/>
  <c r="F15" i="31"/>
  <c r="F12" i="31"/>
  <c r="C9" i="31"/>
  <c r="E18" i="30"/>
  <c r="D18" i="30"/>
  <c r="C18" i="30"/>
  <c r="B18" i="30"/>
  <c r="F16" i="30"/>
  <c r="F17" i="30"/>
  <c r="F15" i="30"/>
  <c r="F14" i="30"/>
  <c r="B10" i="30"/>
  <c r="C10" i="30"/>
  <c r="E17" i="32"/>
  <c r="F18" i="30"/>
  <c r="C12" i="32"/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B27" i="27"/>
  <c r="B23" i="27"/>
  <c r="B24" i="27"/>
  <c r="B22" i="27"/>
  <c r="B17" i="27"/>
  <c r="B18" i="27"/>
  <c r="B16" i="27"/>
  <c r="F29" i="28"/>
  <c r="E22" i="27"/>
  <c r="E17" i="27"/>
  <c r="F31" i="28"/>
  <c r="E24" i="27"/>
  <c r="F26" i="28"/>
  <c r="F24" i="28"/>
  <c r="E16" i="27"/>
  <c r="D9" i="28"/>
  <c r="E18" i="27"/>
  <c r="E23" i="27"/>
  <c r="F15" i="29"/>
  <c r="F25" i="28"/>
  <c r="F30" i="28"/>
  <c r="B22" i="26" l="1"/>
  <c r="D15" i="26"/>
  <c r="E15" i="26"/>
  <c r="C15" i="26"/>
  <c r="F13" i="26"/>
  <c r="F14" i="26"/>
  <c r="F12" i="26"/>
  <c r="C16" i="26"/>
  <c r="G13" i="26"/>
  <c r="G14" i="26"/>
  <c r="G12" i="26"/>
  <c r="E16" i="26"/>
  <c r="D16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5" i="21"/>
  <c r="G16" i="21"/>
  <c r="D10" i="20" l="1"/>
  <c r="D9" i="20"/>
  <c r="D13" i="15"/>
  <c r="B6" i="20"/>
  <c r="D16" i="15"/>
  <c r="D14" i="15"/>
  <c r="D15" i="15"/>
  <c r="F13" i="15"/>
  <c r="B7" i="15"/>
  <c r="G9" i="20"/>
  <c r="G15" i="15"/>
  <c r="G13" i="15"/>
  <c r="G14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H20" i="2"/>
  <c r="C35" i="7"/>
  <c r="C37" i="7"/>
  <c r="D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6" i="6"/>
  <c r="H5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32" i="2"/>
  <c r="G18" i="2"/>
  <c r="G28" i="2"/>
  <c r="G20" i="2"/>
  <c r="G14" i="2"/>
  <c r="G31" i="2"/>
  <c r="G25" i="2"/>
  <c r="G24" i="2"/>
  <c r="G26" i="2"/>
  <c r="G15" i="2"/>
  <c r="G17" i="2"/>
  <c r="G22" i="2"/>
  <c r="G27" i="2"/>
  <c r="G19" i="2"/>
  <c r="G23" i="2"/>
  <c r="G30" i="2"/>
  <c r="G16" i="2"/>
  <c r="C20" i="2"/>
  <c r="C22" i="2"/>
  <c r="G21" i="2"/>
  <c r="G29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<sst xmlns="http://schemas.openxmlformats.org/spreadsheetml/2006/main" count="837" uniqueCount="484">
  <si>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</si>
  <si>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</si>
  <si>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</si>
  <si>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</si>
  <si>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</si>
  <si>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</si>
  <si>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</si>
  <si>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</si>
  <si>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</si>
  <si>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</si>
  <si>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</si>
  <si>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</si>
  <si>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</si>
  <si>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</si>
  <si>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</si>
  <si>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</si>
  <si>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</si>
  <si>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</si>
  <si>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</si>
  <si>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</si>
  <si>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</si>
  <si>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</si>
  <si>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</si>
  <si>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</si>
  <si>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</si>
  <si>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</si>
  <si>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</si>
  <si>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</si>
  <si>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</si>
  <si>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</si>
  <si>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</si>
  <si>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</si>
  <si>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</si>
  <si>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</si>
  <si>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</si>
  <si>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</si>
  <si>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</si>
  <si>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</si>
  <si>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</si>
  <si>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</si>
  <si>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</si>
  <si>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</si>
  <si>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</si>
  <si>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</si>
  <si>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</si>
  <si>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</si>
  <si>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</si>
  <si>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</si>
  <si>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</si>
  <si>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</si>
  <si>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</si>
  <si>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</si>
  <si>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</si>
  <si>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</si>
  <si>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</si>
  <si>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</si>
  <si>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</si>
  <si>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</si>
  <si>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</si>
  <si>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</si>
  <si>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</si>
  <si>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</si>
  <si>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</si>
  <si>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</si>
  <si>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</si>
  <si>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</si>
  <si>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</si>
  <si>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</si>
  <si>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</si>
  <si>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</si>
  <si>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</si>
  <si>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</si>
  <si>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</si>
  <si>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</si>
  <si>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</si>
  <si>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</si>
  <si>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</si>
  <si>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</si>
  <si>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</si>
  <si>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</si>
  <si>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</si>
  <si>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</si>
  <si>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</si>
  <si>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</si>
  <si>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</si>
  <si>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</si>
  <si>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</si>
  <si>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</si>
  <si>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</si>
  <si>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</si>
  <si>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</si>
  <si>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</si>
  <si>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</si>
  <si>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</si>
  <si>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</si>
  <si>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</si>
  <si>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</si>
  <si>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</si>
  <si>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</si>
  <si>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</si>
  <si>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</si>
  <si>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</si>
  <si>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</si>
  <si>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</si>
  <si>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</si>
  <si>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</si>
  <si>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</si>
  <si>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</si>
  <si>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</si>
  <si>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</si>
  <si>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</si>
  <si>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</si>
  <si>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</si>
  <si>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</si>
  <si>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</si>
  <si>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</si>
  <si>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</si>
  <si>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</si>
  <si>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</si>
  <si>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</si>
  <si>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</si>
  <si>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</si>
  <si>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</si>
  <si>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</si>
  <si>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</si>
  <si>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</si>
  <si>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</si>
  <si>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</si>
  <si>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</si>
  <si>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</si>
  <si>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</si>
  <si>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</si>
  <si>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</si>
  <si>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</si>
  <si>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</si>
  <si>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</si>
  <si>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</si>
  <si>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</si>
  <si>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</si>
  <si>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</si>
  <si>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</si>
  <si>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</si>
  <si>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</si>
  <si>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</si>
  <si>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</si>
  <si>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</si>
  <si>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</si>
  <si>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</si>
  <si>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</si>
  <si>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</si>
  <si>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</si>
  <si>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</si>
  <si>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</si>
  <si>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</si>
  <si>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</si>
  <si>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</si>
  <si>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</si>
  <si>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</si>
  <si>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</si>
  <si>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</si>
  <si>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</si>
  <si>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</si>
  <si>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</si>
  <si>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</si>
  <si>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</si>
  <si>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</si>
  <si>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</si>
  <si>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</si>
  <si>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</si>
  <si>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</si>
  <si>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</si>
  <si>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</si>
  <si>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</si>
  <si>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</si>
  <si>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</si>
  <si>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</si>
  <si>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</si>
  <si>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</si>
  <si>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</si>
  <si>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</si>
  <si>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</si>
  <si>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</si>
  <si>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</si>
  <si>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</si>
  <si>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</si>
  <si>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</si>
  <si>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</si>
  <si>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</si>
  <si>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</si>
  <si>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</si>
  <si>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</si>
  <si>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</si>
  <si>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</si>
  <si>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</si>
  <si>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</si>
  <si>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</si>
  <si>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</si>
  <si>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</si>
  <si>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</si>
  <si>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</si>
  <si>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</si>
  <si>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</si>
  <si>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</si>
  <si>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</si>
  <si>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</si>
  <si>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</si>
  <si>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</si>
  <si>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</si>
  <si>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</si>
  <si>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</si>
  <si>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</si>
  <si>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</si>
  <si>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</si>
  <si>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</si>
  <si>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</si>
  <si>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</si>
  <si>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</si>
  <si>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</si>
  <si>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</si>
  <si>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</si>
  <si>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</si>
  <si>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</si>
  <si>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</si>
  <si>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</si>
  <si>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</si>
  <si>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</si>
  <si>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</si>
  <si>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</si>
  <si>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</si>
  <si>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</si>
  <si>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</si>
  <si>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</si>
  <si>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</si>
  <si>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</si>
  <si>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</si>
  <si>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</si>
  <si>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</si>
  <si>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</si>
  <si>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</si>
  <si>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</si>
  <si>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</si>
  <si>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</si>
  <si>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</si>
  <si>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</si>
  <si>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</si>
  <si>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</si>
  <si>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</si>
  <si>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</si>
  <si>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</si>
  <si>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</si>
  <si>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</si>
  <si>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</si>
  <si>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</si>
  <si>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</si>
  <si>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</si>
  <si>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</si>
  <si>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</si>
  <si>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</si>
  <si>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</si>
  <si>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</si>
  <si>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</si>
  <si>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</si>
  <si>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</si>
  <si>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</si>
  <si>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</si>
  <si>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</si>
  <si>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</si>
  <si>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</si>
  <si>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</si>
  <si>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</si>
  <si>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</si>
  <si>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</si>
  <si>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</si>
  <si>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</si>
  <si>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</si>
  <si>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</si>
  <si>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</si>
  <si>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</si>
  <si>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</si>
  <si>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</si>
  <si>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</si>
  <si>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</si>
  <si>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</si>
  <si>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</si>
  <si>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</si>
  <si>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</si>
  <si>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</si>
  <si>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</si>
  <si>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</si>
  <si>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</si>
  <si>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</si>
  <si>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</si>
  <si>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</si>
  <si>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</si>
  <si>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</si>
  <si>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</si>
  <si>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</si>
  <si>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</si>
  <si>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</si>
  <si>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</si>
  <si>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</si>
  <si>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</si>
  <si>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</si>
  <si>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</si>
  <si>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</si>
  <si>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</si>
  <si>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</si>
  <si>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</si>
  <si>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</si>
  <si>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</si>
  <si>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</si>
  <si>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</si>
  <si>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</si>
  <si>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</si>
  <si>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</si>
  <si>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</si>
  <si>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</si>
  <si>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</si>
  <si>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</si>
  <si>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</si>
  <si>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</si>
  <si>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</si>
  <si>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</si>
  <si>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</si>
  <si>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</si>
  <si>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</si>
  <si>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</si>
  <si>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</si>
  <si>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</si>
  <si>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</si>
  <si>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</si>
  <si>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</si>
  <si>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</si>
  <si>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</si>
  <si>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</si>
  <si>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</si>
  <si>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</si>
  <si>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</si>
  <si>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</si>
  <si>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</si>
  <si>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</si>
  <si>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</si>
  <si>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</si>
  <si>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</si>
  <si>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</si>
  <si>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</si>
  <si>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</si>
  <si>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</si>
  <si>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</si>
  <si>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</si>
  <si>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</si>
  <si>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</si>
  <si>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</si>
  <si>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</si>
  <si>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</si>
  <si>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</si>
  <si>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Transportation example - alternative template</t>
  </si>
  <si>
    <t>Desmonies</t>
  </si>
  <si>
    <t>Evanston</t>
  </si>
  <si>
    <t>Unit cost</t>
  </si>
  <si>
    <t>Destinations/stores</t>
  </si>
  <si>
    <t>Origin/ factories</t>
  </si>
  <si>
    <t>Shipments
(variable)</t>
  </si>
  <si>
    <t>Supply contraints:</t>
  </si>
  <si>
    <t>Factories:</t>
  </si>
  <si>
    <t>*dummy numbers</t>
  </si>
  <si>
    <t>sign</t>
  </si>
  <si>
    <t>cappacity</t>
  </si>
  <si>
    <t>Outflow</t>
  </si>
  <si>
    <t>Stores:</t>
  </si>
  <si>
    <t>inflow</t>
  </si>
  <si>
    <r>
      <t xml:space="preserve">*outflow: flujo de dinero que </t>
    </r>
    <r>
      <rPr>
        <b/>
        <sz val="10"/>
        <color theme="9" tint="-0.249977111117893"/>
        <rFont val="Calibri"/>
        <family val="2"/>
        <scheme val="minor"/>
      </rPr>
      <t>entra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</si>
  <si>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r>
      <t>*outflow: flujo de dinero que</t>
    </r>
    <r>
      <rPr>
        <b/>
        <sz val="10"/>
        <color theme="9" tint="-0.249977111117893"/>
        <rFont val="Calibri"/>
        <family val="2"/>
        <scheme val="minor"/>
      </rPr>
      <t xml:space="preserve"> sale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</si>
  <si>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t>Objetive:</t>
  </si>
  <si>
    <t>Min cost:</t>
  </si>
  <si>
    <t>*no me sale, por????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</si>
  <si>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</si>
  <si>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</si>
  <si>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</si>
  <si>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</si>
  <si>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</si>
  <si>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</si>
  <si>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</si>
  <si>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</si>
  <si>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</si>
  <si>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</si>
  <si>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</si>
  <si>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</si>
  <si>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</si>
  <si>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</si>
  <si>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</si>
  <si>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</si>
  <si>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</si>
  <si>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</si>
  <si>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</si>
  <si>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</si>
  <si>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</si>
  <si>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</si>
  <si>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</si>
  <si>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</si>
  <si>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</si>
  <si>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</si>
  <si>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</si>
  <si>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</si>
  <si>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</si>
  <si>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</si>
  <si>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</si>
  <si>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</si>
  <si>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</si>
  <si>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</si>
  <si>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Transport problems</t>
  </si>
  <si>
    <t>Assigment problems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</si>
  <si>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</si>
  <si>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</si>
  <si>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</si>
  <si>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</si>
  <si>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</si>
  <si>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</si>
  <si>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</si>
  <si>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</si>
  <si>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</si>
  <si>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</si>
  <si>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</si>
  <si>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</si>
  <si>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</si>
  <si>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</si>
  <si>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</si>
  <si>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</si>
  <si>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</si>
  <si>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</si>
  <si>
    <t>Kansas City</t>
  </si>
  <si>
    <t>Chicago</t>
  </si>
  <si>
    <t>Detroit</t>
  </si>
  <si>
    <t>Toronto</t>
  </si>
  <si>
    <t>Seattle</t>
  </si>
  <si>
    <t>Arlington</t>
  </si>
  <si>
    <t>Oakland</t>
  </si>
  <si>
    <t>Baltimore</t>
  </si>
  <si>
    <t>Min distance:</t>
  </si>
  <si>
    <t>Data Table</t>
  </si>
  <si>
    <t>one tripulation</t>
  </si>
  <si>
    <t>Summary sentence: Tripulation from Seattle will go to Detroit, Arlington tripulation to Chicago, Oakland tripulation to Kansas city and Baltimore tripulation to Toronto; doing a total milles of 4580.</t>
  </si>
  <si>
    <t>Estadística</t>
  </si>
  <si>
    <t>Gestión</t>
  </si>
  <si>
    <t>Finanzas</t>
  </si>
  <si>
    <t>Economía</t>
  </si>
  <si>
    <t>Bain</t>
  </si>
  <si>
    <t>Carey</t>
  </si>
  <si>
    <t>Dio</t>
  </si>
  <si>
    <t>Powell</t>
  </si>
  <si>
    <t>max califications:</t>
  </si>
  <si>
    <t>Nº teachers</t>
  </si>
  <si>
    <t>Fabrica 1</t>
  </si>
  <si>
    <t>Fabrica 2</t>
  </si>
  <si>
    <t>Tienda A</t>
  </si>
  <si>
    <t>Tienda B</t>
  </si>
  <si>
    <t>Tienda C</t>
  </si>
  <si>
    <t>Variant Table</t>
  </si>
  <si>
    <t>Demand/week</t>
  </si>
  <si>
    <t>max production/week</t>
  </si>
  <si>
    <t>Cost min:</t>
  </si>
  <si>
    <t>production costs/t-shirt</t>
  </si>
  <si>
    <t>Data Transport</t>
  </si>
  <si>
    <t>Data Production</t>
  </si>
  <si>
    <t>*sumo a cada tienda el coste de producción: Tienda A/fábrica 1: 22+6</t>
  </si>
  <si>
    <t>Closing Plant</t>
  </si>
  <si>
    <t>No. Of Workers to transfer</t>
  </si>
  <si>
    <t>Fabrica 3</t>
  </si>
  <si>
    <t>A</t>
  </si>
  <si>
    <t>B</t>
  </si>
  <si>
    <t>C</t>
  </si>
  <si>
    <t>No. Of Workers open positions</t>
  </si>
  <si>
    <t>SECOND PART:</t>
  </si>
  <si>
    <t>*Asignment problem</t>
  </si>
  <si>
    <t>*Transport problem</t>
  </si>
  <si>
    <t>FROM</t>
  </si>
  <si>
    <t>TO:</t>
  </si>
  <si>
    <t>Max the production:</t>
  </si>
  <si>
    <t>Open Plant 
(Demand)</t>
  </si>
  <si>
    <t>Contraints:</t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</si>
  <si>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Factory 1: </t>
    </r>
    <r>
      <rPr>
        <sz val="11"/>
        <color theme="1"/>
        <rFont val="Calibri"/>
        <family val="2"/>
        <scheme val="minor"/>
      </rPr>
      <t xml:space="preserve">60 workers go to plant B 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</si>
  <si>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2:</t>
    </r>
    <r>
      <rPr>
        <sz val="11"/>
        <color theme="1"/>
        <rFont val="Calibri"/>
        <family val="2"/>
        <scheme val="minor"/>
      </rPr>
      <t xml:space="preserve"> 45 workers go to plant A, 30 to plant B and 30 to plant C.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</si>
  <si>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3</t>
    </r>
    <r>
      <rPr>
        <sz val="11"/>
        <color theme="1"/>
        <rFont val="Calibri"/>
        <family val="2"/>
        <scheme val="minor"/>
      </rPr>
      <t>: 5 workers go to plant C.</t>
    </r>
  </si>
  <si>
    <t>For getting the maximun in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</si>
</sst>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8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0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55" fillId="0" borderId="0" xfId="0" applyFont="1"/>
    <xf numFmtId="0" fontId="0" fillId="24" borderId="15" xfId="0" applyFill="1" applyBorder="1"/>
    <xf numFmtId="0" fontId="57" fillId="0" borderId="0" xfId="0" applyFont="1"/>
    <xf numFmtId="0" fontId="0" fillId="0" borderId="0" xfId="0" applyFill="1" applyBorder="1"/>
    <xf numFmtId="0" fontId="0" fillId="0" borderId="13" xfId="0" applyBorder="1"/>
    <xf numFmtId="164" fontId="0" fillId="23" borderId="1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0" fontId="54" fillId="0" borderId="0" xfId="0" applyFont="1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4" fillId="0" borderId="14" xfId="0" applyFont="1" applyFill="1" applyBorder="1"/>
    <xf numFmtId="0" fontId="0" fillId="0" borderId="1" xfId="0" applyBorder="1" applyAlignment="1">
      <alignment horizontal="center" vertical="center" wrapText="1"/>
    </xf>
    <xf numFmtId="1" fontId="0" fillId="23" borderId="1" xfId="0" applyNumberFormat="1" applyFill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164" fontId="0" fillId="24" borderId="15" xfId="0" applyNumberForma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 wrapText="1"/>
    </xf>
    <xf numFmtId="0" fontId="54" fillId="0" borderId="0" xfId="0" applyFont="1" applyBorder="1"/>
    <xf numFmtId="164" fontId="0" fillId="0" borderId="1" xfId="4" applyNumberFormat="1" applyFont="1" applyBorder="1" applyAlignment="1">
      <alignment horizontal="center" vertical="center"/>
    </xf>
    <xf numFmtId="1" fontId="0" fillId="0" borderId="2" xfId="4" applyNumberFormat="1" applyFont="1" applyFill="1" applyBorder="1" applyAlignment="1">
      <alignment horizontal="center" vertical="center"/>
    </xf>
    <xf numFmtId="1" fontId="0" fillId="0" borderId="0" xfId="4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 applyBorder="1" applyAlignment="1">
      <alignment horizontal="left" vertical="top"/>
    </xf>
    <xf numFmtId="164" fontId="0" fillId="0" borderId="0" xfId="4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/>
    </xf>
    <xf numFmtId="1" fontId="0" fillId="23" borderId="1" xfId="4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16" borderId="0" xfId="0" applyNumberFormat="1" applyFill="1"/>
    <xf numFmtId="0" fontId="5" fillId="24" borderId="18" xfId="0" applyFont="1" applyFill="1" applyBorder="1"/>
    <xf numFmtId="0" fontId="0" fillId="24" borderId="19" xfId="0" applyFill="1" applyBorder="1"/>
    <xf numFmtId="0" fontId="5" fillId="24" borderId="20" xfId="0" applyFont="1" applyFill="1" applyBorder="1"/>
    <xf numFmtId="0" fontId="0" fillId="24" borderId="17" xfId="0" applyFill="1" applyBorder="1"/>
    <xf numFmtId="0" fontId="0" fillId="24" borderId="0" xfId="0" applyFill="1" applyBorder="1"/>
    <xf numFmtId="0" fontId="0" fillId="24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left" vertical="top"/>
    </xf>
    <xf numFmtId="0" fontId="0" fillId="24" borderId="22" xfId="0" applyFill="1" applyBorder="1"/>
    <xf numFmtId="0" fontId="0" fillId="24" borderId="23" xfId="0" applyFill="1" applyBorder="1"/>
    <xf numFmtId="0" fontId="0" fillId="24" borderId="24" xfId="0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0" fontId="3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54" fillId="0" borderId="0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horizontal="center" vertical="center"/>
    </xf>
    <xf numFmtId="0" fontId="21" fillId="0" borderId="4" xfId="0" applyFont="1" applyBorder="1"/>
    <xf numFmtId="0" fontId="5" fillId="0" borderId="1" xfId="0" applyFont="1" applyFill="1" applyBorder="1"/>
    <xf numFmtId="1" fontId="0" fillId="22" borderId="1" xfId="0" applyNumberFormat="1" applyFill="1" applyBorder="1" applyAlignment="1">
      <alignment horizontal="center" vertical="center"/>
    </xf>
    <xf numFmtId="0" fontId="5" fillId="5" borderId="18" xfId="0" applyFont="1" applyFill="1" applyBorder="1"/>
    <xf numFmtId="0" fontId="0" fillId="5" borderId="17" xfId="0" applyFont="1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21" xfId="0" applyFill="1" applyBorder="1"/>
    <xf numFmtId="0" fontId="0" fillId="5" borderId="23" xfId="0" applyFill="1" applyBorder="1"/>
    <xf numFmtId="0" fontId="0" fillId="5" borderId="24" xfId="0" applyFill="1" applyBorder="1"/>
    <xf numFmtId="0" fontId="5" fillId="5" borderId="22" xfId="0" applyFont="1" applyFill="1" applyBorder="1"/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5" xfId="0" applyFont="1" applyBorder="1" applyAlignment="1">
      <alignment horizontal="center" textRotation="45"/>
    </xf>
    <xf numFmtId="0" fontId="0" fillId="0" borderId="65" xfId="0" applyBorder="1" applyAlignment="1">
      <alignment horizontal="center" textRotation="45"/>
    </xf>
    <xf numFmtId="0" fontId="54" fillId="0" borderId="0" xfId="0" applyFont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54" fillId="0" borderId="14" xfId="0" applyFont="1" applyBorder="1" applyAlignment="1">
      <alignment horizontal="center"/>
    </xf>
    <xf numFmtId="0" fontId="54" fillId="0" borderId="44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33" fillId="0" borderId="66" xfId="2" applyNumberFormat="1" applyFont="1" applyFill="1" applyBorder="1" applyAlignment="1">
      <alignment horizontal="center" vertical="center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95250</xdr:rowOff>
    </xdr:from>
    <xdr:to>
      <xdr:col>3</xdr:col>
      <xdr:colOff>752475</xdr:colOff>
      <xdr:row>6</xdr:row>
      <xdr:rowOff>152400</xdr:rowOff>
    </xdr:to>
    <xdr:cxnSp macro="">
      <xdr:nvCxnSpPr>
        <xdr:cNvPr id="3" name="Conector recto de flecha 2"/>
        <xdr:cNvCxnSpPr/>
      </xdr:nvCxnSpPr>
      <xdr:spPr>
        <a:xfrm>
          <a:off x="2524125" y="1238250"/>
          <a:ext cx="5143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152400</xdr:rowOff>
    </xdr:from>
    <xdr:to>
      <xdr:col>4</xdr:col>
      <xdr:colOff>0</xdr:colOff>
      <xdr:row>7</xdr:row>
      <xdr:rowOff>171450</xdr:rowOff>
    </xdr:to>
    <xdr:cxnSp macro="">
      <xdr:nvCxnSpPr>
        <xdr:cNvPr id="9" name="Conector recto de flecha 8"/>
        <xdr:cNvCxnSpPr/>
      </xdr:nvCxnSpPr>
      <xdr:spPr>
        <a:xfrm>
          <a:off x="2505075" y="1295400"/>
          <a:ext cx="5429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6</xdr:row>
      <xdr:rowOff>152400</xdr:rowOff>
    </xdr:from>
    <xdr:to>
      <xdr:col>5</xdr:col>
      <xdr:colOff>733425</xdr:colOff>
      <xdr:row>6</xdr:row>
      <xdr:rowOff>152402</xdr:rowOff>
    </xdr:to>
    <xdr:cxnSp macro="">
      <xdr:nvCxnSpPr>
        <xdr:cNvPr id="11" name="Conector recto de flecha 10"/>
        <xdr:cNvCxnSpPr/>
      </xdr:nvCxnSpPr>
      <xdr:spPr>
        <a:xfrm flipV="1">
          <a:off x="4238625" y="1295400"/>
          <a:ext cx="304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1</xdr:row>
      <xdr:rowOff>47625</xdr:rowOff>
    </xdr:from>
    <xdr:to>
      <xdr:col>15</xdr:col>
      <xdr:colOff>609902</xdr:colOff>
      <xdr:row>17</xdr:row>
      <xdr:rowOff>66675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1" y="238125"/>
          <a:ext cx="5801026" cy="3067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9779</xdr:colOff>
      <xdr:row>0</xdr:row>
      <xdr:rowOff>23165</xdr:rowOff>
    </xdr:from>
    <xdr:to>
      <xdr:col>18</xdr:col>
      <xdr:colOff>695325</xdr:colOff>
      <xdr:row>16</xdr:row>
      <xdr:rowOff>66674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79" y="23165"/>
          <a:ext cx="8305546" cy="30915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1</xdr:row>
      <xdr:rowOff>28575</xdr:rowOff>
    </xdr:from>
    <xdr:to>
      <xdr:col>15</xdr:col>
      <xdr:colOff>38749</xdr:colOff>
      <xdr:row>15</xdr:row>
      <xdr:rowOff>133831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19075"/>
          <a:ext cx="4648849" cy="344853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19</xdr:row>
      <xdr:rowOff>116062</xdr:rowOff>
    </xdr:from>
    <xdr:to>
      <xdr:col>9</xdr:col>
      <xdr:colOff>485776</xdr:colOff>
      <xdr:row>22</xdr:row>
      <xdr:rowOff>257288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1" y="4411837"/>
          <a:ext cx="4476750" cy="73177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185117</xdr:rowOff>
    </xdr:from>
    <xdr:to>
      <xdr:col>8</xdr:col>
      <xdr:colOff>438150</xdr:colOff>
      <xdr:row>34</xdr:row>
      <xdr:rowOff>47778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6738317"/>
          <a:ext cx="3590925" cy="81516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22</xdr:row>
      <xdr:rowOff>320011</xdr:rowOff>
    </xdr:from>
    <xdr:to>
      <xdr:col>8</xdr:col>
      <xdr:colOff>581026</xdr:colOff>
      <xdr:row>27</xdr:row>
      <xdr:rowOff>19231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1901" y="5206336"/>
          <a:ext cx="3810000" cy="985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D4" sqref="D4"/>
    </sheetView>
  </sheetViews>
  <sheetFormatPr baseColWidth="10" defaultRowHeight="15"/>
  <cols>
    <col min="1" max="1" width="15.42578125" customWidth="1"/>
  </cols>
  <sheetData>
    <row r="3" spans="1:7">
      <c r="A3" t="s">
        <v>184</v>
      </c>
    </row>
    <row r="5" spans="1:7">
      <c r="A5" t="s">
        <v>128</v>
      </c>
    </row>
    <row r="7" spans="1:7" ht="17.25">
      <c r="A7" s="89" t="s">
        <v>196</v>
      </c>
      <c r="E7" t="s">
        <v>410</v>
      </c>
      <c r="G7" s="161" t="s">
        <v>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77" zoomScaleNormal="77" workbookViewId="0">
      <selection activeCell="K17" sqref="K17:M17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487" t="s">
        <v>100</v>
      </c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9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9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 ht="15.75" thickBot="1">
      <c r="A9" s="519">
        <v>0.12</v>
      </c>
      <c r="B9" s="204">
        <f t="shared" si="0"/>
        <v>33.6</v>
      </c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490"/>
      <c r="L16" s="490"/>
      <c r="M16" s="490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490"/>
      <c r="L17" s="490"/>
      <c r="M17" s="490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484" t="s">
        <v>91</v>
      </c>
      <c r="Z17" s="485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483" t="s">
        <v>90</v>
      </c>
      <c r="H23" s="483"/>
      <c r="I23" s="483"/>
      <c r="J23" s="154">
        <v>50000000</v>
      </c>
      <c r="K23" s="5"/>
      <c r="Y23" s="210"/>
    </row>
    <row r="24" spans="7:26" ht="16.5">
      <c r="G24" s="486" t="s">
        <v>111</v>
      </c>
      <c r="H24" s="486"/>
      <c r="I24" s="486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L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493" t="s">
        <v>134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495" t="s">
        <v>139</v>
      </c>
      <c r="N3" s="495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496" t="s">
        <v>146</v>
      </c>
      <c r="N9" s="497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498" t="s">
        <v>155</v>
      </c>
      <c r="E17" s="498"/>
      <c r="F17" s="498"/>
      <c r="G17" s="498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454" t="s">
        <v>166</v>
      </c>
      <c r="P24" s="454"/>
      <c r="Q24" s="454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491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491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491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492" t="s">
        <v>176</v>
      </c>
      <c r="F40" s="492"/>
      <c r="G40" s="492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459" t="s">
        <v>216</v>
      </c>
      <c r="B1" s="459"/>
      <c r="C1" s="459"/>
      <c r="D1" s="459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499" t="s">
        <v>185</v>
      </c>
      <c r="B20" s="499"/>
      <c r="C20" s="261">
        <v>40000</v>
      </c>
    </row>
    <row r="21" spans="1:6">
      <c r="A21" s="499" t="s">
        <v>187</v>
      </c>
      <c r="B21" s="499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499" t="s">
        <v>186</v>
      </c>
      <c r="B22" s="499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499" t="s">
        <v>190</v>
      </c>
      <c r="B23" s="499"/>
      <c r="C23" s="499"/>
      <c r="D23" s="499"/>
      <c r="E23" s="499"/>
      <c r="F23" s="12">
        <f>200*10+500*10</f>
        <v>7000</v>
      </c>
    </row>
    <row r="24" spans="1:6">
      <c r="A24" s="499" t="s">
        <v>210</v>
      </c>
      <c r="B24" s="499"/>
      <c r="C24" s="499"/>
      <c r="D24" s="499"/>
    </row>
    <row r="26" spans="1:6">
      <c r="A26" s="500" t="s">
        <v>191</v>
      </c>
      <c r="B26" s="500"/>
      <c r="C26" s="500"/>
      <c r="D26" s="500"/>
      <c r="E26" s="500"/>
      <c r="F26" s="500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501" t="s">
        <v>220</v>
      </c>
      <c r="B11" s="502"/>
      <c r="C11" s="503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tabSelected="1" zoomScale="96" zoomScaleNormal="96" workbookViewId="0">
      <selection activeCell="P39" sqref="P39"/>
    </sheetView>
  </sheetViews>
  <sheetFormatPr baseColWidth="10" defaultRowHeight="15"/>
  <sheetData>
    <row r="2" spans="1:7" ht="38.25" customHeight="1">
      <c r="A2" s="449" t="s">
        <v>181</v>
      </c>
      <c r="B2" s="449"/>
      <c r="C2" s="449"/>
      <c r="D2" s="449"/>
      <c r="E2" s="449"/>
      <c r="F2" s="449"/>
      <c r="G2" s="170"/>
    </row>
    <row r="3" spans="1:7" ht="15" customHeight="1">
      <c r="A3" s="450" t="s">
        <v>38</v>
      </c>
      <c r="B3" s="450"/>
      <c r="C3" s="450"/>
      <c r="D3" s="450"/>
      <c r="E3" s="450"/>
      <c r="F3" s="450"/>
      <c r="G3" s="450"/>
    </row>
    <row r="4" spans="1:7">
      <c r="A4" s="450"/>
      <c r="B4" s="450"/>
      <c r="C4" s="450"/>
      <c r="D4" s="450"/>
      <c r="E4" s="450"/>
      <c r="F4" s="450"/>
      <c r="G4" s="450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448" t="s">
        <v>86</v>
      </c>
      <c r="B9" s="448"/>
      <c r="C9" s="448"/>
      <c r="D9" s="448"/>
      <c r="E9" s="448"/>
      <c r="F9" s="448"/>
    </row>
    <row r="10" spans="1:7">
      <c r="A10" s="448"/>
      <c r="B10" s="448"/>
      <c r="C10" s="448"/>
      <c r="D10" s="448"/>
      <c r="E10" s="448"/>
      <c r="F10" s="448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451" t="s">
        <v>89</v>
      </c>
      <c r="B20" s="452"/>
      <c r="C20" s="453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445" t="s">
        <v>88</v>
      </c>
      <c r="H39" s="446"/>
      <c r="I39" s="446"/>
      <c r="J39" s="447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444" t="s">
        <v>182</v>
      </c>
      <c r="B45" s="444"/>
      <c r="C45" s="444"/>
      <c r="D45" s="444"/>
      <c r="E45" s="444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510" t="s">
        <v>320</v>
      </c>
      <c r="B1" s="511"/>
      <c r="H1" s="105" t="s">
        <v>334</v>
      </c>
    </row>
    <row r="2" spans="1:12" ht="15.75" thickBot="1">
      <c r="C2" s="505" t="s">
        <v>348</v>
      </c>
      <c r="D2" s="506"/>
      <c r="E2" s="506"/>
      <c r="H2" s="85" t="s">
        <v>335</v>
      </c>
    </row>
    <row r="3" spans="1:12" ht="32.25" customHeight="1" thickBot="1">
      <c r="A3" s="356" t="s">
        <v>345</v>
      </c>
      <c r="B3" s="74"/>
      <c r="C3" s="318" t="s">
        <v>322</v>
      </c>
      <c r="D3" s="318" t="s">
        <v>347</v>
      </c>
      <c r="E3" s="318" t="s">
        <v>323</v>
      </c>
      <c r="F3" s="353" t="s">
        <v>350</v>
      </c>
      <c r="G3" s="42"/>
    </row>
    <row r="4" spans="1:12">
      <c r="A4" s="507" t="s">
        <v>349</v>
      </c>
      <c r="B4" s="5" t="s">
        <v>346</v>
      </c>
      <c r="C4" s="318">
        <v>5</v>
      </c>
      <c r="D4" s="318">
        <v>4</v>
      </c>
      <c r="E4" s="318">
        <v>3</v>
      </c>
      <c r="F4" s="352">
        <v>100</v>
      </c>
      <c r="H4" s="85" t="s">
        <v>321</v>
      </c>
    </row>
    <row r="5" spans="1:12">
      <c r="A5" s="508"/>
      <c r="B5" s="5" t="s">
        <v>329</v>
      </c>
      <c r="C5" s="318">
        <v>8</v>
      </c>
      <c r="D5" s="318">
        <v>4</v>
      </c>
      <c r="E5" s="318">
        <v>3</v>
      </c>
      <c r="F5" s="352">
        <v>300</v>
      </c>
      <c r="H5" s="499" t="s">
        <v>327</v>
      </c>
      <c r="I5" s="499"/>
      <c r="J5" t="s">
        <v>324</v>
      </c>
      <c r="K5" s="12">
        <v>5</v>
      </c>
      <c r="L5" t="s">
        <v>328</v>
      </c>
    </row>
    <row r="6" spans="1:12">
      <c r="A6" s="508"/>
      <c r="B6" s="5" t="s">
        <v>331</v>
      </c>
      <c r="C6" s="318">
        <v>9</v>
      </c>
      <c r="D6" s="318">
        <v>7</v>
      </c>
      <c r="E6" s="318">
        <v>5</v>
      </c>
      <c r="F6" s="352">
        <v>300</v>
      </c>
      <c r="J6" t="s">
        <v>325</v>
      </c>
      <c r="K6" s="12">
        <v>4</v>
      </c>
      <c r="L6" s="65" t="s">
        <v>328</v>
      </c>
    </row>
    <row r="7" spans="1:12">
      <c r="B7" s="354" t="s">
        <v>351</v>
      </c>
      <c r="C7" s="352">
        <v>300</v>
      </c>
      <c r="D7" s="352">
        <v>200</v>
      </c>
      <c r="E7" s="352">
        <v>200</v>
      </c>
      <c r="J7" t="s">
        <v>326</v>
      </c>
      <c r="K7" s="12">
        <v>3</v>
      </c>
      <c r="L7" s="65" t="s">
        <v>328</v>
      </c>
    </row>
    <row r="9" spans="1:12">
      <c r="H9" s="499" t="s">
        <v>330</v>
      </c>
      <c r="I9" s="499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505" t="s">
        <v>348</v>
      </c>
      <c r="D10" s="506"/>
      <c r="E10" s="506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355" t="s">
        <v>352</v>
      </c>
      <c r="B11" s="74"/>
      <c r="C11" s="318" t="s">
        <v>322</v>
      </c>
      <c r="D11" s="318" t="s">
        <v>347</v>
      </c>
      <c r="E11" s="318" t="s">
        <v>323</v>
      </c>
      <c r="F11" s="353" t="s">
        <v>350</v>
      </c>
      <c r="J11" s="65" t="s">
        <v>326</v>
      </c>
      <c r="K11" s="12">
        <v>3</v>
      </c>
      <c r="L11" s="65" t="s">
        <v>328</v>
      </c>
    </row>
    <row r="12" spans="1:12">
      <c r="A12" s="507" t="s">
        <v>349</v>
      </c>
      <c r="B12" s="5" t="s">
        <v>346</v>
      </c>
      <c r="C12" s="357">
        <v>100</v>
      </c>
      <c r="D12" s="357">
        <v>0</v>
      </c>
      <c r="E12" s="357">
        <v>0</v>
      </c>
      <c r="F12" s="352">
        <f>SUM(C12:E12)</f>
        <v>100</v>
      </c>
      <c r="G12" t="str">
        <f ca="1">_xlfn.FORMULATEXT(F12)</f>
        <v>=SUMA(C12:E12)</v>
      </c>
    </row>
    <row r="13" spans="1:12">
      <c r="A13" s="508"/>
      <c r="B13" s="5" t="s">
        <v>329</v>
      </c>
      <c r="C13" s="357">
        <v>0</v>
      </c>
      <c r="D13" s="357">
        <v>200</v>
      </c>
      <c r="E13" s="357">
        <v>100</v>
      </c>
      <c r="F13" s="352">
        <f t="shared" ref="F13:F14" si="0">SUM(C13:E13)</f>
        <v>300</v>
      </c>
      <c r="G13" s="65" t="str">
        <f t="shared" ref="G13:G14" ca="1" si="1">_xlfn.FORMULATEXT(F13)</f>
        <v>=SUMA(C13:E13)</v>
      </c>
      <c r="H13" s="499" t="s">
        <v>332</v>
      </c>
      <c r="I13" s="499"/>
      <c r="J13" s="65" t="s">
        <v>324</v>
      </c>
      <c r="K13" s="12">
        <v>9</v>
      </c>
      <c r="L13" s="65" t="s">
        <v>328</v>
      </c>
    </row>
    <row r="14" spans="1:12">
      <c r="A14" s="508"/>
      <c r="B14" s="5" t="s">
        <v>331</v>
      </c>
      <c r="C14" s="357">
        <v>200</v>
      </c>
      <c r="D14" s="357">
        <v>0</v>
      </c>
      <c r="E14" s="357">
        <v>100</v>
      </c>
      <c r="F14" s="352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354" t="s">
        <v>351</v>
      </c>
      <c r="C15" s="352">
        <f>SUM(C12:C14)</f>
        <v>300</v>
      </c>
      <c r="D15" s="352">
        <f t="shared" ref="D15:E15" si="2">SUM(D12:D14)</f>
        <v>200</v>
      </c>
      <c r="E15" s="352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512" t="s">
        <v>333</v>
      </c>
      <c r="I17" s="512"/>
      <c r="K17" s="65"/>
    </row>
    <row r="18" spans="1:13" ht="27.75" customHeight="1">
      <c r="H18" s="350" t="s">
        <v>336</v>
      </c>
      <c r="K18" s="504" t="s">
        <v>344</v>
      </c>
      <c r="L18" s="504"/>
      <c r="M18" s="65"/>
    </row>
    <row r="19" spans="1:13">
      <c r="A19" s="358" t="s">
        <v>353</v>
      </c>
      <c r="B19" s="358"/>
      <c r="C19" s="358"/>
      <c r="D19" s="358"/>
      <c r="E19" s="358"/>
      <c r="F19" s="358"/>
      <c r="H19" s="500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500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509" t="s">
        <v>354</v>
      </c>
      <c r="B21" s="509"/>
      <c r="H21" s="500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349" t="s">
        <v>355</v>
      </c>
      <c r="B22" s="359">
        <f>SUMPRODUCT(C4:E6,C12:E14)</f>
        <v>3900</v>
      </c>
    </row>
  </sheetData>
  <mergeCells count="12">
    <mergeCell ref="A1:B1"/>
    <mergeCell ref="H5:I5"/>
    <mergeCell ref="H9:I9"/>
    <mergeCell ref="H13:I13"/>
    <mergeCell ref="H17:I17"/>
    <mergeCell ref="H19:H21"/>
    <mergeCell ref="K18:L18"/>
    <mergeCell ref="C2:E2"/>
    <mergeCell ref="A4:A6"/>
    <mergeCell ref="C10:E10"/>
    <mergeCell ref="A12:A14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4" sqref="E4"/>
    </sheetView>
  </sheetViews>
  <sheetFormatPr baseColWidth="10" defaultRowHeight="15"/>
  <cols>
    <col min="1" max="1" width="16.28515625" customWidth="1"/>
    <col min="2" max="2" width="19.5703125" customWidth="1"/>
  </cols>
  <sheetData>
    <row r="1" spans="1:14" ht="15.75" thickBot="1">
      <c r="A1" s="343" t="s">
        <v>356</v>
      </c>
      <c r="B1" s="104"/>
      <c r="C1" s="365"/>
      <c r="D1" s="366"/>
      <c r="J1" s="105" t="s">
        <v>334</v>
      </c>
    </row>
    <row r="2" spans="1:14">
      <c r="J2" s="85" t="s">
        <v>335</v>
      </c>
    </row>
    <row r="3" spans="1:14" ht="26.25" customHeight="1">
      <c r="A3" s="344" t="s">
        <v>361</v>
      </c>
      <c r="B3" s="344" t="s">
        <v>360</v>
      </c>
      <c r="C3" s="344" t="s">
        <v>359</v>
      </c>
      <c r="D3" s="367" t="s">
        <v>362</v>
      </c>
    </row>
    <row r="4" spans="1:14">
      <c r="A4" s="5" t="s">
        <v>357</v>
      </c>
      <c r="B4" s="5" t="s">
        <v>324</v>
      </c>
      <c r="C4" s="347">
        <v>5</v>
      </c>
      <c r="D4" s="368">
        <v>0</v>
      </c>
      <c r="J4" s="85" t="s">
        <v>321</v>
      </c>
      <c r="K4" s="65"/>
      <c r="L4" s="65"/>
      <c r="M4" s="65"/>
      <c r="N4" s="65"/>
    </row>
    <row r="5" spans="1:14">
      <c r="A5" s="5" t="s">
        <v>357</v>
      </c>
      <c r="B5" s="5" t="s">
        <v>325</v>
      </c>
      <c r="C5" s="347">
        <v>4</v>
      </c>
      <c r="D5" s="368">
        <v>0</v>
      </c>
      <c r="J5" s="499" t="s">
        <v>327</v>
      </c>
      <c r="K5" s="499"/>
      <c r="L5" s="65" t="s">
        <v>324</v>
      </c>
      <c r="M5" s="12">
        <v>5</v>
      </c>
      <c r="N5" s="65" t="s">
        <v>328</v>
      </c>
    </row>
    <row r="6" spans="1:14">
      <c r="A6" s="5" t="s">
        <v>357</v>
      </c>
      <c r="B6" s="5" t="s">
        <v>326</v>
      </c>
      <c r="C6" s="347">
        <v>3</v>
      </c>
      <c r="D6" s="368">
        <v>100</v>
      </c>
      <c r="J6" s="65"/>
      <c r="K6" s="65"/>
      <c r="L6" s="65" t="s">
        <v>325</v>
      </c>
      <c r="M6" s="12">
        <v>4</v>
      </c>
      <c r="N6" s="65" t="s">
        <v>328</v>
      </c>
    </row>
    <row r="7" spans="1:14">
      <c r="A7" s="5" t="s">
        <v>358</v>
      </c>
      <c r="B7" s="5" t="s">
        <v>324</v>
      </c>
      <c r="C7" s="347">
        <v>8</v>
      </c>
      <c r="D7" s="368">
        <v>0</v>
      </c>
      <c r="J7" s="65"/>
      <c r="K7" s="65"/>
      <c r="L7" s="65" t="s">
        <v>326</v>
      </c>
      <c r="M7" s="12">
        <v>3</v>
      </c>
      <c r="N7" s="65" t="s">
        <v>328</v>
      </c>
    </row>
    <row r="8" spans="1:14">
      <c r="A8" s="5" t="s">
        <v>358</v>
      </c>
      <c r="B8" s="5" t="s">
        <v>325</v>
      </c>
      <c r="C8" s="347">
        <v>4</v>
      </c>
      <c r="D8" s="368">
        <v>300</v>
      </c>
      <c r="J8" s="65"/>
      <c r="K8" s="65"/>
      <c r="L8" s="65"/>
      <c r="M8" s="65"/>
      <c r="N8" s="65"/>
    </row>
    <row r="9" spans="1:14">
      <c r="A9" s="5" t="s">
        <v>358</v>
      </c>
      <c r="B9" s="5" t="s">
        <v>326</v>
      </c>
      <c r="C9" s="347">
        <v>3</v>
      </c>
      <c r="D9" s="368">
        <v>0</v>
      </c>
      <c r="J9" s="499" t="s">
        <v>330</v>
      </c>
      <c r="K9" s="499"/>
      <c r="L9" s="65" t="s">
        <v>324</v>
      </c>
      <c r="M9" s="12">
        <v>8</v>
      </c>
      <c r="N9" s="65" t="s">
        <v>328</v>
      </c>
    </row>
    <row r="10" spans="1:14">
      <c r="A10" s="5" t="s">
        <v>331</v>
      </c>
      <c r="B10" s="5" t="s">
        <v>324</v>
      </c>
      <c r="C10" s="347">
        <v>9</v>
      </c>
      <c r="D10" s="368">
        <v>300</v>
      </c>
      <c r="J10" s="65"/>
      <c r="K10" s="65"/>
      <c r="L10" s="65" t="s">
        <v>325</v>
      </c>
      <c r="M10" s="12">
        <v>4</v>
      </c>
      <c r="N10" s="65" t="s">
        <v>328</v>
      </c>
    </row>
    <row r="11" spans="1:14">
      <c r="A11" s="5" t="s">
        <v>331</v>
      </c>
      <c r="B11" s="5" t="s">
        <v>325</v>
      </c>
      <c r="C11" s="347">
        <v>7</v>
      </c>
      <c r="D11" s="368">
        <v>0</v>
      </c>
      <c r="J11" s="65"/>
      <c r="K11" s="65"/>
      <c r="L11" s="65" t="s">
        <v>326</v>
      </c>
      <c r="M11" s="12">
        <v>3</v>
      </c>
      <c r="N11" s="65" t="s">
        <v>328</v>
      </c>
    </row>
    <row r="12" spans="1:14">
      <c r="A12" s="5" t="s">
        <v>331</v>
      </c>
      <c r="B12" s="5" t="s">
        <v>326</v>
      </c>
      <c r="C12" s="347">
        <v>5</v>
      </c>
      <c r="D12" s="368">
        <v>0</v>
      </c>
      <c r="J12" s="65"/>
      <c r="K12" s="65"/>
      <c r="L12" s="65"/>
      <c r="M12" s="65"/>
      <c r="N12" s="65"/>
    </row>
    <row r="13" spans="1:14">
      <c r="D13" s="369" t="s">
        <v>365</v>
      </c>
      <c r="J13" s="499" t="s">
        <v>332</v>
      </c>
      <c r="K13" s="499"/>
      <c r="L13" s="65" t="s">
        <v>324</v>
      </c>
      <c r="M13" s="12">
        <v>9</v>
      </c>
      <c r="N13" s="65" t="s">
        <v>328</v>
      </c>
    </row>
    <row r="14" spans="1:14">
      <c r="A14" t="s">
        <v>363</v>
      </c>
      <c r="B14" s="369" t="s">
        <v>372</v>
      </c>
      <c r="J14" s="65"/>
      <c r="K14" s="65"/>
      <c r="L14" s="65" t="s">
        <v>325</v>
      </c>
      <c r="M14" s="12">
        <v>7</v>
      </c>
      <c r="N14" s="65" t="s">
        <v>328</v>
      </c>
    </row>
    <row r="15" spans="1:14">
      <c r="A15" s="5" t="s">
        <v>364</v>
      </c>
      <c r="B15" s="344" t="s">
        <v>368</v>
      </c>
      <c r="C15" s="344" t="s">
        <v>366</v>
      </c>
      <c r="D15" s="344" t="s">
        <v>367</v>
      </c>
      <c r="J15" s="65"/>
      <c r="K15" s="65"/>
      <c r="L15" s="65" t="s">
        <v>326</v>
      </c>
      <c r="M15" s="12">
        <v>5</v>
      </c>
      <c r="N15" s="65" t="s">
        <v>328</v>
      </c>
    </row>
    <row r="16" spans="1:14">
      <c r="A16" s="5" t="s">
        <v>357</v>
      </c>
      <c r="B16" s="347">
        <f>SUMIF($A$4:$A$12,A16,$D$4:$D$12)</f>
        <v>100</v>
      </c>
      <c r="C16" s="347" t="s">
        <v>206</v>
      </c>
      <c r="D16" s="347">
        <v>100</v>
      </c>
      <c r="E16" t="str">
        <f ca="1">_xlfn.FORMULATEXT(B16)</f>
        <v>=SUMAR.SI($A$4:$A$12;A16;$D$4:$D$12)</v>
      </c>
    </row>
    <row r="17" spans="1:14">
      <c r="A17" s="5" t="s">
        <v>358</v>
      </c>
      <c r="B17" s="347">
        <f t="shared" ref="B17:B18" si="0">SUMIF($A$4:$A$12,A17,$D$4:$D$12)</f>
        <v>300</v>
      </c>
      <c r="C17" s="347" t="s">
        <v>206</v>
      </c>
      <c r="D17" s="347">
        <v>300</v>
      </c>
      <c r="E17" s="65" t="str">
        <f t="shared" ref="E17:E18" ca="1" si="1">_xlfn.FORMULATEXT(B17)</f>
        <v>=SUMAR.SI($A$4:$A$12;A17;$D$4:$D$12)</v>
      </c>
      <c r="H17" s="65"/>
      <c r="I17" s="65"/>
      <c r="J17" s="512" t="s">
        <v>333</v>
      </c>
      <c r="K17" s="512"/>
    </row>
    <row r="18" spans="1:14">
      <c r="A18" s="5" t="s">
        <v>331</v>
      </c>
      <c r="B18" s="347">
        <f t="shared" si="0"/>
        <v>300</v>
      </c>
      <c r="C18" s="347" t="s">
        <v>206</v>
      </c>
      <c r="D18" s="347">
        <v>300</v>
      </c>
      <c r="E18" s="65" t="str">
        <f t="shared" ca="1" si="1"/>
        <v>=SUMAR.SI($A$4:$A$12;A18;$D$4:$D$12)</v>
      </c>
      <c r="J18" s="350" t="s">
        <v>336</v>
      </c>
      <c r="K18" s="65"/>
      <c r="L18" s="65"/>
      <c r="M18" s="504" t="s">
        <v>344</v>
      </c>
      <c r="N18" s="504"/>
    </row>
    <row r="19" spans="1:14">
      <c r="J19" s="500" t="s">
        <v>340</v>
      </c>
      <c r="K19" s="105" t="s">
        <v>337</v>
      </c>
      <c r="L19" s="348">
        <v>100</v>
      </c>
      <c r="M19" s="85" t="s">
        <v>341</v>
      </c>
      <c r="N19" s="348">
        <v>300</v>
      </c>
    </row>
    <row r="20" spans="1:14">
      <c r="A20" s="65" t="s">
        <v>351</v>
      </c>
      <c r="B20" s="369" t="s">
        <v>371</v>
      </c>
      <c r="C20" s="65"/>
      <c r="D20" s="65"/>
      <c r="J20" s="500"/>
      <c r="K20" s="105" t="s">
        <v>338</v>
      </c>
      <c r="L20" s="348">
        <v>300</v>
      </c>
      <c r="M20" s="85" t="s">
        <v>342</v>
      </c>
      <c r="N20" s="348">
        <v>300</v>
      </c>
    </row>
    <row r="21" spans="1:14">
      <c r="A21" s="5" t="s">
        <v>369</v>
      </c>
      <c r="B21" s="344" t="s">
        <v>370</v>
      </c>
      <c r="C21" s="344" t="s">
        <v>366</v>
      </c>
      <c r="D21" s="297" t="s">
        <v>326</v>
      </c>
      <c r="J21" s="500"/>
      <c r="K21" s="105" t="s">
        <v>339</v>
      </c>
      <c r="L21" s="348">
        <v>300</v>
      </c>
      <c r="M21" s="85" t="s">
        <v>343</v>
      </c>
      <c r="N21" s="348">
        <v>200</v>
      </c>
    </row>
    <row r="22" spans="1:14">
      <c r="A22" s="5" t="s">
        <v>324</v>
      </c>
      <c r="B22" s="347">
        <f>SUMIF($B$4:$B$12,A22,$D$4:$D$12)</f>
        <v>300</v>
      </c>
      <c r="C22" s="347" t="s">
        <v>204</v>
      </c>
      <c r="D22" s="347">
        <v>300</v>
      </c>
      <c r="E22" t="str">
        <f ca="1">_xlfn.FORMULATEXT(B22)</f>
        <v>=SUMAR.SI($B$4:$B$12;A22;$D$4:$D$12)</v>
      </c>
    </row>
    <row r="23" spans="1:14">
      <c r="A23" s="5" t="s">
        <v>325</v>
      </c>
      <c r="B23" s="347">
        <f t="shared" ref="B23:B24" si="2">SUMIF($B$4:$B$12,A23,$D$4:$D$12)</f>
        <v>300</v>
      </c>
      <c r="C23" s="347" t="s">
        <v>204</v>
      </c>
      <c r="D23" s="347">
        <v>300</v>
      </c>
      <c r="E23" s="65" t="str">
        <f t="shared" ref="E23:E24" ca="1" si="3">_xlfn.FORMULATEXT(B23)</f>
        <v>=SUMAR.SI($B$4:$B$12;A23;$D$4:$D$12)</v>
      </c>
    </row>
    <row r="24" spans="1:14">
      <c r="A24" s="5" t="s">
        <v>326</v>
      </c>
      <c r="B24" s="347">
        <f t="shared" si="2"/>
        <v>100</v>
      </c>
      <c r="C24" s="347" t="s">
        <v>204</v>
      </c>
      <c r="D24" s="347">
        <v>200</v>
      </c>
      <c r="E24" s="65" t="str">
        <f t="shared" ca="1" si="3"/>
        <v>=SUMAR.SI($B$4:$B$12;A24;$D$4:$D$12)</v>
      </c>
    </row>
    <row r="25" spans="1:14" ht="23.25">
      <c r="I25" s="371" t="s">
        <v>375</v>
      </c>
    </row>
    <row r="26" spans="1:14" ht="15.75" thickBot="1">
      <c r="A26" t="s">
        <v>373</v>
      </c>
    </row>
    <row r="27" spans="1:14" ht="15.75" thickBot="1">
      <c r="A27" s="27" t="s">
        <v>374</v>
      </c>
      <c r="B27" s="370">
        <f>SUMPRODUCT(C4:C12,D4:D12)</f>
        <v>4200</v>
      </c>
    </row>
  </sheetData>
  <mergeCells count="6">
    <mergeCell ref="M18:N18"/>
    <mergeCell ref="J19:J21"/>
    <mergeCell ref="J5:K5"/>
    <mergeCell ref="J9:K9"/>
    <mergeCell ref="J13:K13"/>
    <mergeCell ref="J17:K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I11" sqref="I11"/>
    </sheetView>
  </sheetViews>
  <sheetFormatPr baseColWidth="10" defaultRowHeight="1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>
      <c r="A1" s="65"/>
      <c r="B1" s="65"/>
      <c r="C1" s="505"/>
      <c r="D1" s="506"/>
      <c r="E1" s="506"/>
      <c r="F1" s="65"/>
    </row>
    <row r="2" spans="1:8" ht="49.5" customHeight="1" thickBot="1">
      <c r="A2" s="383" t="s">
        <v>352</v>
      </c>
      <c r="B2" s="74"/>
      <c r="C2" s="347" t="s">
        <v>379</v>
      </c>
      <c r="D2" s="347" t="s">
        <v>380</v>
      </c>
      <c r="E2" s="347" t="s">
        <v>381</v>
      </c>
      <c r="F2" s="353" t="s">
        <v>383</v>
      </c>
    </row>
    <row r="3" spans="1:8">
      <c r="A3" s="507"/>
      <c r="B3" s="5" t="s">
        <v>376</v>
      </c>
      <c r="C3" s="374">
        <v>10</v>
      </c>
      <c r="D3" s="374">
        <v>4</v>
      </c>
      <c r="E3" s="374">
        <v>9</v>
      </c>
      <c r="F3" s="352">
        <v>80</v>
      </c>
    </row>
    <row r="4" spans="1:8">
      <c r="A4" s="508"/>
      <c r="B4" s="5" t="s">
        <v>377</v>
      </c>
      <c r="C4" s="374">
        <v>12</v>
      </c>
      <c r="D4" s="374">
        <v>6</v>
      </c>
      <c r="E4" s="374">
        <v>8</v>
      </c>
      <c r="F4" s="352">
        <v>40</v>
      </c>
    </row>
    <row r="5" spans="1:8">
      <c r="A5" s="508"/>
      <c r="B5" s="373" t="s">
        <v>378</v>
      </c>
      <c r="C5" s="375">
        <v>8</v>
      </c>
      <c r="D5" s="375">
        <v>9</v>
      </c>
      <c r="E5" s="375">
        <v>5</v>
      </c>
      <c r="F5" s="352">
        <v>30</v>
      </c>
    </row>
    <row r="6" spans="1:8">
      <c r="A6" s="65"/>
      <c r="B6" s="354" t="s">
        <v>382</v>
      </c>
      <c r="C6" s="352">
        <v>50</v>
      </c>
      <c r="D6" s="352">
        <v>40</v>
      </c>
      <c r="E6" s="352">
        <v>60</v>
      </c>
      <c r="F6" s="65"/>
    </row>
    <row r="7" spans="1:8">
      <c r="A7" s="65"/>
      <c r="B7" s="42"/>
      <c r="C7" s="65"/>
      <c r="D7" s="65"/>
      <c r="E7" s="65"/>
      <c r="F7" s="65"/>
    </row>
    <row r="8" spans="1:8" ht="15.75" thickBot="1">
      <c r="A8" s="42"/>
      <c r="B8" s="376" t="s">
        <v>384</v>
      </c>
    </row>
    <row r="9" spans="1:8" ht="15.75" thickBot="1">
      <c r="A9" s="42"/>
      <c r="B9" s="380" t="s">
        <v>385</v>
      </c>
      <c r="C9" s="384">
        <f>SUMPRODUCT(C13:C21,D13:D21)</f>
        <v>1060</v>
      </c>
      <c r="D9" s="372" t="str">
        <f ca="1">_xlfn.FORMULATEXT(C9)</f>
        <v>=SUMAPRODUCTO(C13:C21;D13:D21)</v>
      </c>
    </row>
    <row r="10" spans="1:8">
      <c r="A10" s="42"/>
      <c r="C10" s="346"/>
      <c r="D10" s="386" t="s">
        <v>405</v>
      </c>
      <c r="E10" s="65"/>
      <c r="F10" s="65"/>
    </row>
    <row r="11" spans="1:8" ht="15.75" thickBot="1">
      <c r="B11" s="42"/>
      <c r="C11" s="346"/>
      <c r="D11" s="346"/>
      <c r="E11" s="346"/>
    </row>
    <row r="12" spans="1:8" ht="29.25" customHeight="1" thickBot="1">
      <c r="A12" s="383" t="s">
        <v>352</v>
      </c>
      <c r="B12" s="5"/>
      <c r="C12" s="347" t="s">
        <v>392</v>
      </c>
      <c r="D12" s="381" t="s">
        <v>396</v>
      </c>
      <c r="E12" s="295"/>
    </row>
    <row r="13" spans="1:8">
      <c r="B13" s="5" t="s">
        <v>386</v>
      </c>
      <c r="C13" s="377">
        <v>10</v>
      </c>
      <c r="D13" s="382">
        <v>40</v>
      </c>
      <c r="E13" s="379"/>
      <c r="H13" s="166"/>
    </row>
    <row r="14" spans="1:8">
      <c r="B14" s="5" t="s">
        <v>387</v>
      </c>
      <c r="C14" s="377">
        <v>12</v>
      </c>
      <c r="D14" s="382">
        <v>0</v>
      </c>
      <c r="E14" s="379"/>
    </row>
    <row r="15" spans="1:8">
      <c r="B15" s="5" t="s">
        <v>388</v>
      </c>
      <c r="C15" s="377">
        <v>8</v>
      </c>
      <c r="D15" s="382">
        <v>10</v>
      </c>
      <c r="E15" s="379"/>
    </row>
    <row r="16" spans="1:8">
      <c r="B16" s="3" t="s">
        <v>389</v>
      </c>
      <c r="C16" s="377">
        <v>4</v>
      </c>
      <c r="D16" s="382">
        <v>40</v>
      </c>
      <c r="E16" s="372"/>
    </row>
    <row r="17" spans="1:8">
      <c r="B17" s="5" t="s">
        <v>390</v>
      </c>
      <c r="C17" s="377">
        <v>6</v>
      </c>
      <c r="D17" s="382">
        <v>0</v>
      </c>
      <c r="E17" s="42"/>
    </row>
    <row r="18" spans="1:8">
      <c r="B18" s="3" t="s">
        <v>391</v>
      </c>
      <c r="C18" s="377">
        <v>9</v>
      </c>
      <c r="D18" s="382">
        <v>0</v>
      </c>
      <c r="E18" s="42"/>
    </row>
    <row r="19" spans="1:8">
      <c r="B19" s="5" t="s">
        <v>393</v>
      </c>
      <c r="C19" s="91">
        <v>9</v>
      </c>
      <c r="D19" s="382">
        <v>0</v>
      </c>
      <c r="E19" s="42"/>
    </row>
    <row r="20" spans="1:8">
      <c r="B20" s="5" t="s">
        <v>394</v>
      </c>
      <c r="C20" s="91">
        <v>8</v>
      </c>
      <c r="D20" s="382">
        <v>40</v>
      </c>
      <c r="E20" s="42"/>
    </row>
    <row r="21" spans="1:8">
      <c r="B21" s="5" t="s">
        <v>395</v>
      </c>
      <c r="C21" s="91">
        <v>5</v>
      </c>
      <c r="D21" s="382">
        <v>20</v>
      </c>
      <c r="E21" s="42"/>
    </row>
    <row r="22" spans="1:8" ht="15.75" thickBot="1"/>
    <row r="23" spans="1:8" ht="30.75" thickBot="1">
      <c r="A23" s="385" t="s">
        <v>397</v>
      </c>
      <c r="B23" s="513" t="s">
        <v>404</v>
      </c>
      <c r="C23" s="513"/>
      <c r="D23" s="347" t="s">
        <v>366</v>
      </c>
      <c r="E23" s="347" t="s">
        <v>399</v>
      </c>
    </row>
    <row r="24" spans="1:8">
      <c r="B24" s="5" t="s">
        <v>398</v>
      </c>
      <c r="C24" s="5">
        <f>SUMIF($B$13:$B$21,"*PLANTA 1*",$D$13:$D$21)</f>
        <v>80</v>
      </c>
      <c r="D24" s="347" t="s">
        <v>206</v>
      </c>
      <c r="E24" s="345">
        <v>80</v>
      </c>
      <c r="F24" t="str">
        <f ca="1">_xlfn.FORMULATEXT(C24)</f>
        <v>=SUMAR.SI($B$13:$B$21;"*PLANTA 1*";$D$13:$D$21)</v>
      </c>
    </row>
    <row r="25" spans="1:8">
      <c r="B25" s="5" t="s">
        <v>400</v>
      </c>
      <c r="C25" s="5">
        <f>SUMIF($B$13:$B$21,"*PLANTA 2*",$D$13:$D$21)</f>
        <v>40</v>
      </c>
      <c r="D25" s="347" t="s">
        <v>206</v>
      </c>
      <c r="E25" s="345">
        <v>40</v>
      </c>
      <c r="F25" s="65" t="str">
        <f t="shared" ref="F25:F26" ca="1" si="0">_xlfn.FORMULATEXT(C25)</f>
        <v>=SUMAR.SI($B$13:$B$21;"*PLANTA 2*";$D$13:$D$21)</v>
      </c>
    </row>
    <row r="26" spans="1:8">
      <c r="B26" s="5" t="s">
        <v>401</v>
      </c>
      <c r="C26" s="5">
        <f>SUMIF($B$13:$B$21,"*PLANTA 3*",$D$13:$D$21)</f>
        <v>30</v>
      </c>
      <c r="D26" s="347" t="s">
        <v>206</v>
      </c>
      <c r="E26" s="345">
        <v>30</v>
      </c>
      <c r="F26" s="65" t="str">
        <f t="shared" ca="1" si="0"/>
        <v>=SUMAR.SI($B$13:$B$21;"*PLANTA 3*";$D$13:$D$21)</v>
      </c>
      <c r="H26" s="65"/>
    </row>
    <row r="27" spans="1:8" ht="15.75" thickBot="1"/>
    <row r="28" spans="1:8" ht="31.5" customHeight="1" thickBot="1">
      <c r="A28" s="385" t="s">
        <v>402</v>
      </c>
      <c r="B28" s="514" t="s">
        <v>406</v>
      </c>
      <c r="C28" s="514"/>
      <c r="D28" s="347" t="s">
        <v>366</v>
      </c>
      <c r="E28" s="347" t="s">
        <v>403</v>
      </c>
    </row>
    <row r="29" spans="1:8">
      <c r="A29" s="65"/>
      <c r="B29" s="5" t="s">
        <v>407</v>
      </c>
      <c r="C29" s="5">
        <f>SUMIF($B$13:$B$21,"*A*",$D$13:$D$21)</f>
        <v>150</v>
      </c>
      <c r="D29" s="347" t="s">
        <v>204</v>
      </c>
      <c r="E29" s="345">
        <v>50</v>
      </c>
      <c r="F29" t="str">
        <f ca="1">_xlfn.FORMULATEXT(C29)</f>
        <v>=SUMAR.SI($B$13:$B$21;"*A*";$D$13:$D$21)</v>
      </c>
    </row>
    <row r="30" spans="1:8">
      <c r="A30" s="65"/>
      <c r="B30" s="5" t="s">
        <v>408</v>
      </c>
      <c r="C30" s="5">
        <f>SUMIF($B$13:$B$21,"*B*",$D$13:$D$21)</f>
        <v>40</v>
      </c>
      <c r="D30" s="347" t="s">
        <v>204</v>
      </c>
      <c r="E30" s="345">
        <v>40</v>
      </c>
      <c r="F30" s="65" t="str">
        <f t="shared" ref="F30:F31" ca="1" si="1">_xlfn.FORMULATEXT(C30)</f>
        <v>=SUMAR.SI($B$13:$B$21;"*B*";$D$13:$D$21)</v>
      </c>
    </row>
    <row r="31" spans="1:8">
      <c r="A31" s="65"/>
      <c r="B31" s="5" t="s">
        <v>409</v>
      </c>
      <c r="C31" s="5">
        <f>SUMIF($B$13:$B$21,"*C*",$D$13:$D$21)</f>
        <v>60</v>
      </c>
      <c r="D31" s="347" t="s">
        <v>204</v>
      </c>
      <c r="E31" s="345">
        <v>60</v>
      </c>
      <c r="F31" s="6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opLeftCell="A5" workbookViewId="0">
      <selection activeCell="F19" sqref="F19:F22"/>
    </sheetView>
  </sheetViews>
  <sheetFormatPr baseColWidth="10" defaultRowHeight="15"/>
  <cols>
    <col min="1" max="1" width="14" customWidth="1"/>
    <col min="8" max="8" width="14.5703125" customWidth="1"/>
  </cols>
  <sheetData>
    <row r="2" spans="1:8" ht="15.75" thickBot="1"/>
    <row r="3" spans="1:8" ht="15.75" thickBot="1">
      <c r="A3" s="390" t="s">
        <v>419</v>
      </c>
      <c r="B3" s="85" t="s">
        <v>420</v>
      </c>
    </row>
    <row r="4" spans="1:8">
      <c r="A4" s="378"/>
      <c r="B4" s="347" t="s">
        <v>412</v>
      </c>
      <c r="C4" s="347" t="s">
        <v>416</v>
      </c>
      <c r="D4" s="347" t="s">
        <v>417</v>
      </c>
      <c r="E4" s="347" t="s">
        <v>418</v>
      </c>
    </row>
    <row r="5" spans="1:8">
      <c r="A5" s="345" t="s">
        <v>413</v>
      </c>
      <c r="B5" s="387">
        <v>800</v>
      </c>
      <c r="C5" s="387">
        <v>1100</v>
      </c>
      <c r="D5" s="387">
        <v>1200</v>
      </c>
      <c r="E5" s="387">
        <v>1000</v>
      </c>
      <c r="F5" s="388"/>
    </row>
    <row r="6" spans="1:8">
      <c r="A6" s="345" t="s">
        <v>414</v>
      </c>
      <c r="B6" s="387">
        <v>500</v>
      </c>
      <c r="C6" s="387">
        <v>1600</v>
      </c>
      <c r="D6" s="387">
        <v>1300</v>
      </c>
      <c r="E6" s="387">
        <v>800</v>
      </c>
      <c r="F6" s="388"/>
    </row>
    <row r="7" spans="1:8">
      <c r="A7" s="345" t="s">
        <v>415</v>
      </c>
      <c r="B7" s="387">
        <v>500</v>
      </c>
      <c r="C7" s="387">
        <v>1000</v>
      </c>
      <c r="D7" s="387">
        <v>2300</v>
      </c>
      <c r="E7" s="387">
        <v>1500</v>
      </c>
      <c r="F7" s="388"/>
    </row>
    <row r="8" spans="1:8">
      <c r="B8" s="389"/>
      <c r="C8" s="389"/>
      <c r="D8" s="389"/>
      <c r="E8" s="389"/>
    </row>
    <row r="10" spans="1:8">
      <c r="A10" s="482" t="s">
        <v>421</v>
      </c>
      <c r="B10" s="444"/>
      <c r="C10" s="393" t="s">
        <v>422</v>
      </c>
      <c r="D10" s="65"/>
      <c r="E10" s="65"/>
    </row>
    <row r="11" spans="1:8" ht="27" customHeight="1">
      <c r="A11" s="378"/>
      <c r="B11" s="347" t="s">
        <v>412</v>
      </c>
      <c r="C11" s="347" t="s">
        <v>416</v>
      </c>
      <c r="D11" s="347" t="s">
        <v>417</v>
      </c>
      <c r="E11" s="347" t="s">
        <v>418</v>
      </c>
      <c r="F11" s="347"/>
      <c r="G11" s="347" t="s">
        <v>366</v>
      </c>
      <c r="H11" s="381" t="s">
        <v>423</v>
      </c>
    </row>
    <row r="12" spans="1:8">
      <c r="A12" s="345" t="s">
        <v>413</v>
      </c>
      <c r="B12" s="394">
        <v>0</v>
      </c>
      <c r="C12" s="394">
        <v>1</v>
      </c>
      <c r="D12" s="394">
        <v>0</v>
      </c>
      <c r="E12" s="394">
        <v>0</v>
      </c>
      <c r="F12" s="395">
        <f>SUM(B12:E12)</f>
        <v>1</v>
      </c>
      <c r="G12" s="347" t="s">
        <v>87</v>
      </c>
      <c r="H12" s="347">
        <v>1</v>
      </c>
    </row>
    <row r="13" spans="1:8">
      <c r="A13" s="345" t="s">
        <v>414</v>
      </c>
      <c r="B13" s="394">
        <v>0</v>
      </c>
      <c r="C13" s="394">
        <v>0</v>
      </c>
      <c r="D13" s="394">
        <v>0</v>
      </c>
      <c r="E13" s="394">
        <v>1</v>
      </c>
      <c r="F13" s="395">
        <f t="shared" ref="F13:F14" si="0">SUM(B13:E13)</f>
        <v>1</v>
      </c>
      <c r="G13" s="347" t="s">
        <v>87</v>
      </c>
      <c r="H13" s="347">
        <v>1</v>
      </c>
    </row>
    <row r="14" spans="1:8">
      <c r="A14" s="345" t="s">
        <v>415</v>
      </c>
      <c r="B14" s="394">
        <v>1</v>
      </c>
      <c r="C14" s="394">
        <v>0</v>
      </c>
      <c r="D14" s="394">
        <v>0</v>
      </c>
      <c r="E14" s="394">
        <v>0</v>
      </c>
      <c r="F14" s="395">
        <f t="shared" si="0"/>
        <v>1</v>
      </c>
      <c r="G14" s="347" t="s">
        <v>87</v>
      </c>
      <c r="H14" s="347">
        <v>1</v>
      </c>
    </row>
    <row r="15" spans="1:8">
      <c r="B15" s="396">
        <f>SUM(B12:B14)</f>
        <v>1</v>
      </c>
      <c r="C15" s="396">
        <f>SUM(C12:C14)</f>
        <v>1</v>
      </c>
      <c r="D15" s="396">
        <f>SUM(D12:D14)</f>
        <v>0</v>
      </c>
      <c r="E15" s="396">
        <f>SUM(E12:E14)</f>
        <v>1</v>
      </c>
      <c r="F15" t="str">
        <f ca="1">_xlfn.FORMULATEXT(F12)</f>
        <v>=SUMA(B12:E12)</v>
      </c>
    </row>
    <row r="16" spans="1:8">
      <c r="B16" s="351" t="s">
        <v>206</v>
      </c>
      <c r="C16" s="351" t="s">
        <v>206</v>
      </c>
      <c r="D16" s="351" t="s">
        <v>206</v>
      </c>
      <c r="E16" s="351" t="s">
        <v>206</v>
      </c>
    </row>
    <row r="17" spans="1:13">
      <c r="B17" s="351">
        <v>1</v>
      </c>
      <c r="C17" s="351">
        <v>1</v>
      </c>
      <c r="D17" s="351">
        <v>1</v>
      </c>
      <c r="E17" s="351">
        <v>1</v>
      </c>
    </row>
    <row r="18" spans="1:13" ht="15.75" thickBot="1"/>
    <row r="19" spans="1:13">
      <c r="A19" t="s">
        <v>424</v>
      </c>
      <c r="F19" s="398" t="s">
        <v>426</v>
      </c>
      <c r="G19" s="399"/>
      <c r="H19" s="399"/>
      <c r="I19" s="400"/>
      <c r="J19" s="282"/>
      <c r="K19" s="42"/>
      <c r="L19" s="42"/>
      <c r="M19" s="42"/>
    </row>
    <row r="20" spans="1:13">
      <c r="A20" t="s">
        <v>425</v>
      </c>
      <c r="B20" s="397">
        <f>SUMPRODUCT(B5:E7,B12:E14)</f>
        <v>2400</v>
      </c>
      <c r="F20" s="401" t="s">
        <v>427</v>
      </c>
      <c r="G20" s="402"/>
      <c r="H20" s="402"/>
      <c r="I20" s="403"/>
      <c r="J20" s="346"/>
      <c r="K20" s="346"/>
      <c r="L20" s="346"/>
      <c r="M20" s="346"/>
    </row>
    <row r="21" spans="1:13">
      <c r="F21" s="401" t="s">
        <v>428</v>
      </c>
      <c r="G21" s="402"/>
      <c r="H21" s="402"/>
      <c r="I21" s="404"/>
      <c r="J21" s="392"/>
      <c r="K21" s="392"/>
      <c r="L21" s="392"/>
      <c r="M21" s="392"/>
    </row>
    <row r="22" spans="1:13" ht="15.75" thickBot="1">
      <c r="F22" s="405" t="s">
        <v>429</v>
      </c>
      <c r="G22" s="406"/>
      <c r="H22" s="406"/>
      <c r="I22" s="407"/>
      <c r="J22" s="392"/>
      <c r="K22" s="392"/>
      <c r="L22" s="392"/>
      <c r="M22" s="392"/>
    </row>
    <row r="23" spans="1:13">
      <c r="I23" s="391"/>
      <c r="J23" s="392"/>
      <c r="K23" s="392"/>
      <c r="L23" s="392"/>
      <c r="M23" s="392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G7" sqref="G7"/>
    </sheetView>
  </sheetViews>
  <sheetFormatPr baseColWidth="10" defaultRowHeight="15"/>
  <cols>
    <col min="1" max="1" width="13.5703125" customWidth="1"/>
    <col min="8" max="8" width="14" customWidth="1"/>
  </cols>
  <sheetData>
    <row r="3" spans="1:8">
      <c r="A3" s="412" t="s">
        <v>439</v>
      </c>
      <c r="B3" s="361" t="s">
        <v>430</v>
      </c>
      <c r="C3" s="361" t="s">
        <v>431</v>
      </c>
      <c r="D3" s="361" t="s">
        <v>432</v>
      </c>
      <c r="E3" s="361" t="s">
        <v>433</v>
      </c>
    </row>
    <row r="4" spans="1:8">
      <c r="A4" s="5" t="s">
        <v>434</v>
      </c>
      <c r="B4" s="363">
        <v>1500</v>
      </c>
      <c r="C4" s="363">
        <v>1730</v>
      </c>
      <c r="D4" s="363">
        <v>1940</v>
      </c>
      <c r="E4" s="363">
        <v>2070</v>
      </c>
      <c r="F4" s="362"/>
    </row>
    <row r="5" spans="1:8">
      <c r="A5" s="5" t="s">
        <v>435</v>
      </c>
      <c r="B5" s="363">
        <v>460</v>
      </c>
      <c r="C5" s="363">
        <v>810</v>
      </c>
      <c r="D5" s="363">
        <v>1020</v>
      </c>
      <c r="E5" s="363">
        <v>1270</v>
      </c>
    </row>
    <row r="6" spans="1:8">
      <c r="A6" s="5" t="s">
        <v>436</v>
      </c>
      <c r="B6" s="363">
        <v>1500</v>
      </c>
      <c r="C6" s="363">
        <v>1850</v>
      </c>
      <c r="D6" s="363">
        <v>2080</v>
      </c>
      <c r="E6" s="363" t="s">
        <v>218</v>
      </c>
    </row>
    <row r="7" spans="1:8">
      <c r="A7" s="5" t="s">
        <v>437</v>
      </c>
      <c r="B7" s="363">
        <v>960</v>
      </c>
      <c r="C7" s="363">
        <v>610</v>
      </c>
      <c r="D7" s="363">
        <v>400</v>
      </c>
      <c r="E7" s="363">
        <v>330</v>
      </c>
    </row>
    <row r="9" spans="1:8">
      <c r="A9" t="s">
        <v>424</v>
      </c>
    </row>
    <row r="10" spans="1:8">
      <c r="A10" t="s">
        <v>438</v>
      </c>
      <c r="B10" s="359">
        <f>SUMPRODUCT(B4:E7,B14:E17)</f>
        <v>4580</v>
      </c>
      <c r="C10" t="str">
        <f ca="1">_xlfn.FORMULATEXT(B10)</f>
        <v>=SUMAPRODUCTO(B4:E7;B14:E17)</v>
      </c>
    </row>
    <row r="13" spans="1:8">
      <c r="A13" s="5"/>
      <c r="B13" s="361" t="s">
        <v>430</v>
      </c>
      <c r="C13" s="361" t="s">
        <v>431</v>
      </c>
      <c r="D13" s="361" t="s">
        <v>432</v>
      </c>
      <c r="E13" s="361" t="s">
        <v>433</v>
      </c>
      <c r="F13" s="363"/>
      <c r="G13" s="363" t="s">
        <v>366</v>
      </c>
      <c r="H13" s="363" t="s">
        <v>440</v>
      </c>
    </row>
    <row r="14" spans="1:8">
      <c r="A14" s="5" t="s">
        <v>434</v>
      </c>
      <c r="B14" s="414">
        <v>0</v>
      </c>
      <c r="C14" s="414">
        <v>0</v>
      </c>
      <c r="D14" s="414">
        <v>1</v>
      </c>
      <c r="E14" s="414">
        <v>0</v>
      </c>
      <c r="F14" s="413">
        <f>SUM(B14:E14)</f>
        <v>1</v>
      </c>
      <c r="G14" s="416" t="s">
        <v>87</v>
      </c>
      <c r="H14" s="363">
        <v>1</v>
      </c>
    </row>
    <row r="15" spans="1:8">
      <c r="A15" s="5" t="s">
        <v>435</v>
      </c>
      <c r="B15" s="414">
        <v>0</v>
      </c>
      <c r="C15" s="414">
        <v>1</v>
      </c>
      <c r="D15" s="414">
        <v>0</v>
      </c>
      <c r="E15" s="414">
        <v>0</v>
      </c>
      <c r="F15" s="413">
        <f>SUM(B15:E15)</f>
        <v>1</v>
      </c>
      <c r="G15" s="416" t="s">
        <v>87</v>
      </c>
      <c r="H15" s="363">
        <v>1</v>
      </c>
    </row>
    <row r="16" spans="1:8">
      <c r="A16" s="5" t="s">
        <v>436</v>
      </c>
      <c r="B16" s="414">
        <v>1</v>
      </c>
      <c r="C16" s="414">
        <v>0</v>
      </c>
      <c r="D16" s="414">
        <v>0</v>
      </c>
      <c r="E16" s="415">
        <v>0</v>
      </c>
      <c r="F16" s="413">
        <f>SUM(B16:D16)</f>
        <v>1</v>
      </c>
      <c r="G16" s="416" t="s">
        <v>87</v>
      </c>
      <c r="H16" s="363">
        <v>1</v>
      </c>
    </row>
    <row r="17" spans="1:8">
      <c r="A17" s="5" t="s">
        <v>437</v>
      </c>
      <c r="B17" s="414">
        <v>0</v>
      </c>
      <c r="C17" s="414">
        <v>0</v>
      </c>
      <c r="D17" s="414">
        <v>0</v>
      </c>
      <c r="E17" s="414">
        <v>1</v>
      </c>
      <c r="F17" s="413">
        <f>SUM(B17:E17)</f>
        <v>1</v>
      </c>
      <c r="G17" s="416" t="s">
        <v>87</v>
      </c>
      <c r="H17" s="363">
        <v>1</v>
      </c>
    </row>
    <row r="18" spans="1:8">
      <c r="B18" s="352">
        <f>SUM(B14:B17)</f>
        <v>1</v>
      </c>
      <c r="C18" s="352">
        <f>SUM(C14:C17)</f>
        <v>1</v>
      </c>
      <c r="D18" s="352">
        <f>SUM(D14:D17)</f>
        <v>1</v>
      </c>
      <c r="E18" s="352">
        <f>SUM(E14,E15,E17)</f>
        <v>1</v>
      </c>
      <c r="F18" t="str">
        <f ca="1">_xlfn.FORMULATEXT(F14)</f>
        <v>=SUMA(B14:E14)</v>
      </c>
    </row>
    <row r="19" spans="1:8">
      <c r="B19" s="364" t="s">
        <v>206</v>
      </c>
      <c r="C19" s="364" t="s">
        <v>206</v>
      </c>
      <c r="D19" s="364" t="s">
        <v>206</v>
      </c>
      <c r="E19" s="364" t="s">
        <v>206</v>
      </c>
    </row>
    <row r="20" spans="1:8">
      <c r="B20" s="417">
        <v>1</v>
      </c>
      <c r="C20" s="417">
        <v>1</v>
      </c>
      <c r="D20" s="417">
        <v>1</v>
      </c>
      <c r="E20" s="417">
        <v>1</v>
      </c>
    </row>
    <row r="22" spans="1:8">
      <c r="A22" t="s">
        <v>441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E6"/>
    </sheetView>
  </sheetViews>
  <sheetFormatPr baseColWidth="10" defaultRowHeight="15"/>
  <sheetData>
    <row r="2" spans="1:8">
      <c r="A2" s="412" t="s">
        <v>439</v>
      </c>
      <c r="B2" s="361" t="s">
        <v>442</v>
      </c>
      <c r="C2" s="361" t="s">
        <v>443</v>
      </c>
      <c r="D2" s="361" t="s">
        <v>444</v>
      </c>
      <c r="E2" s="361" t="s">
        <v>445</v>
      </c>
    </row>
    <row r="3" spans="1:8">
      <c r="A3" s="5" t="s">
        <v>446</v>
      </c>
      <c r="B3" s="363">
        <v>80</v>
      </c>
      <c r="C3" s="363">
        <v>85</v>
      </c>
      <c r="D3" s="363">
        <v>95</v>
      </c>
      <c r="E3" s="363">
        <v>40</v>
      </c>
    </row>
    <row r="4" spans="1:8">
      <c r="A4" s="5" t="s">
        <v>447</v>
      </c>
      <c r="B4" s="363">
        <v>85</v>
      </c>
      <c r="C4" s="363">
        <v>30</v>
      </c>
      <c r="D4" s="363">
        <v>75</v>
      </c>
      <c r="E4" s="363">
        <v>65</v>
      </c>
    </row>
    <row r="5" spans="1:8">
      <c r="A5" s="5" t="s">
        <v>448</v>
      </c>
      <c r="B5" s="363">
        <v>90</v>
      </c>
      <c r="C5" s="363">
        <v>55</v>
      </c>
      <c r="D5" s="363">
        <v>80</v>
      </c>
      <c r="E5" s="363">
        <v>70</v>
      </c>
    </row>
    <row r="6" spans="1:8">
      <c r="A6" s="5" t="s">
        <v>449</v>
      </c>
      <c r="B6" s="363">
        <v>55</v>
      </c>
      <c r="C6" s="363">
        <v>80</v>
      </c>
      <c r="D6" s="363">
        <v>65</v>
      </c>
      <c r="E6" s="363">
        <v>50</v>
      </c>
    </row>
    <row r="8" spans="1:8">
      <c r="A8" t="s">
        <v>373</v>
      </c>
    </row>
    <row r="9" spans="1:8">
      <c r="A9" s="515" t="s">
        <v>450</v>
      </c>
      <c r="B9" s="515"/>
      <c r="C9" s="320">
        <f>SUMPRODUCT(B3:E6,B12:E15)</f>
        <v>330</v>
      </c>
    </row>
    <row r="11" spans="1:8">
      <c r="A11" s="412" t="s">
        <v>439</v>
      </c>
      <c r="B11" s="361" t="s">
        <v>442</v>
      </c>
      <c r="C11" s="361" t="s">
        <v>443</v>
      </c>
      <c r="D11" s="361" t="s">
        <v>444</v>
      </c>
      <c r="E11" s="361" t="s">
        <v>445</v>
      </c>
      <c r="F11" s="363"/>
      <c r="G11" s="363" t="s">
        <v>366</v>
      </c>
      <c r="H11" s="363" t="s">
        <v>451</v>
      </c>
    </row>
    <row r="12" spans="1:8">
      <c r="A12" s="5" t="s">
        <v>446</v>
      </c>
      <c r="B12" s="357">
        <v>0</v>
      </c>
      <c r="C12" s="357">
        <v>0</v>
      </c>
      <c r="D12" s="357">
        <v>1</v>
      </c>
      <c r="E12" s="357">
        <v>0</v>
      </c>
      <c r="F12" s="363">
        <f>SUM(B12:E12)</f>
        <v>1</v>
      </c>
      <c r="G12" s="363" t="s">
        <v>87</v>
      </c>
      <c r="H12" s="363">
        <v>1</v>
      </c>
    </row>
    <row r="13" spans="1:8">
      <c r="A13" s="5" t="s">
        <v>447</v>
      </c>
      <c r="B13" s="357">
        <v>1</v>
      </c>
      <c r="C13" s="357">
        <v>0</v>
      </c>
      <c r="D13" s="357">
        <v>0</v>
      </c>
      <c r="E13" s="357">
        <v>0</v>
      </c>
      <c r="F13" s="363">
        <f t="shared" ref="F13:F15" si="0">SUM(B13:E13)</f>
        <v>1</v>
      </c>
      <c r="G13" s="363" t="s">
        <v>87</v>
      </c>
      <c r="H13" s="363">
        <v>1</v>
      </c>
    </row>
    <row r="14" spans="1:8">
      <c r="A14" s="5" t="s">
        <v>448</v>
      </c>
      <c r="B14" s="357">
        <v>0</v>
      </c>
      <c r="C14" s="357">
        <v>0</v>
      </c>
      <c r="D14" s="357">
        <v>0</v>
      </c>
      <c r="E14" s="357">
        <v>1</v>
      </c>
      <c r="F14" s="363">
        <f t="shared" si="0"/>
        <v>1</v>
      </c>
      <c r="G14" s="363" t="s">
        <v>87</v>
      </c>
      <c r="H14" s="363">
        <v>1</v>
      </c>
    </row>
    <row r="15" spans="1:8">
      <c r="A15" s="5" t="s">
        <v>449</v>
      </c>
      <c r="B15" s="357">
        <v>0</v>
      </c>
      <c r="C15" s="357">
        <v>1</v>
      </c>
      <c r="D15" s="357">
        <v>0</v>
      </c>
      <c r="E15" s="357">
        <v>0</v>
      </c>
      <c r="F15" s="363">
        <f t="shared" si="0"/>
        <v>1</v>
      </c>
      <c r="G15" s="363" t="s">
        <v>87</v>
      </c>
      <c r="H15" s="363">
        <v>1</v>
      </c>
    </row>
    <row r="16" spans="1:8">
      <c r="B16" s="364">
        <f>SUM(B12:B15)</f>
        <v>1</v>
      </c>
      <c r="C16" s="364">
        <f t="shared" ref="C16:E16" si="1">SUM(C12:C15)</f>
        <v>1</v>
      </c>
      <c r="D16" s="364">
        <f t="shared" si="1"/>
        <v>1</v>
      </c>
      <c r="E16" s="364">
        <f t="shared" si="1"/>
        <v>1</v>
      </c>
    </row>
    <row r="17" spans="2:5">
      <c r="B17" s="418" t="s">
        <v>87</v>
      </c>
      <c r="C17" s="418" t="s">
        <v>87</v>
      </c>
      <c r="D17" s="418" t="s">
        <v>87</v>
      </c>
      <c r="E17" s="418" t="s">
        <v>87</v>
      </c>
    </row>
    <row r="18" spans="2:5">
      <c r="B18" s="295">
        <v>1</v>
      </c>
      <c r="C18" s="295">
        <v>1</v>
      </c>
      <c r="D18" s="295">
        <v>1</v>
      </c>
      <c r="E18" s="295">
        <v>1</v>
      </c>
    </row>
  </sheetData>
  <mergeCells count="1">
    <mergeCell ref="A9:B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workbookViewId="0">
      <selection activeCell="J39" sqref="J39"/>
    </sheetView>
  </sheetViews>
  <sheetFormatPr baseColWidth="10" defaultRowHeight="15"/>
  <cols>
    <col min="1" max="1" width="16.42578125" customWidth="1"/>
    <col min="2" max="2" width="14.28515625" customWidth="1"/>
    <col min="3" max="3" width="13.28515625" customWidth="1"/>
    <col min="7" max="7" width="16.85546875" customWidth="1"/>
  </cols>
  <sheetData>
    <row r="2" spans="1:8" ht="30.75" customHeight="1">
      <c r="A2" s="420" t="s">
        <v>462</v>
      </c>
      <c r="B2" s="361" t="s">
        <v>454</v>
      </c>
      <c r="C2" s="361" t="s">
        <v>455</v>
      </c>
      <c r="D2" s="361" t="s">
        <v>456</v>
      </c>
      <c r="E2" s="166"/>
      <c r="F2" s="360"/>
      <c r="G2" s="166"/>
    </row>
    <row r="3" spans="1:8">
      <c r="A3" s="5" t="s">
        <v>452</v>
      </c>
      <c r="B3" s="419">
        <f>22+6</f>
        <v>28</v>
      </c>
      <c r="C3" s="419">
        <f>14+6</f>
        <v>20</v>
      </c>
      <c r="D3" s="419">
        <f>30+6</f>
        <v>36</v>
      </c>
      <c r="E3" s="362"/>
      <c r="F3" s="362"/>
      <c r="G3" s="362"/>
    </row>
    <row r="4" spans="1:8">
      <c r="A4" s="5" t="s">
        <v>453</v>
      </c>
      <c r="B4" s="419">
        <f>16+6.25</f>
        <v>22.25</v>
      </c>
      <c r="C4" s="419">
        <f>20+6.25</f>
        <v>26.25</v>
      </c>
      <c r="D4" s="419">
        <f>24+6.25</f>
        <v>30.25</v>
      </c>
      <c r="E4" s="362"/>
      <c r="F4" s="362"/>
      <c r="G4" s="362"/>
    </row>
    <row r="5" spans="1:8">
      <c r="A5" s="42"/>
      <c r="B5" s="362"/>
      <c r="C5" s="362"/>
      <c r="D5" s="362"/>
      <c r="E5" s="362"/>
      <c r="F5" s="42"/>
      <c r="G5" s="42"/>
    </row>
    <row r="6" spans="1:8">
      <c r="E6" s="362"/>
      <c r="F6" s="42"/>
      <c r="G6" s="42"/>
    </row>
    <row r="7" spans="1:8" ht="29.25" customHeight="1">
      <c r="A7" s="420" t="s">
        <v>463</v>
      </c>
      <c r="B7" s="367" t="s">
        <v>461</v>
      </c>
      <c r="C7" s="360"/>
      <c r="D7" s="424"/>
      <c r="E7" s="425"/>
      <c r="F7" s="425"/>
      <c r="G7" s="425"/>
      <c r="H7" s="426"/>
    </row>
    <row r="8" spans="1:8">
      <c r="A8" s="5" t="s">
        <v>452</v>
      </c>
      <c r="B8" s="419">
        <v>6</v>
      </c>
      <c r="C8" s="429" t="s">
        <v>464</v>
      </c>
      <c r="D8" s="372"/>
      <c r="E8" s="427"/>
      <c r="F8" s="427"/>
      <c r="G8" s="427"/>
      <c r="H8" s="428"/>
    </row>
    <row r="9" spans="1:8">
      <c r="A9" s="5" t="s">
        <v>453</v>
      </c>
      <c r="B9" s="419">
        <v>6.25</v>
      </c>
      <c r="C9" s="422"/>
      <c r="D9" s="372"/>
      <c r="E9" s="427"/>
      <c r="F9" s="427"/>
      <c r="G9" s="427"/>
      <c r="H9" s="428"/>
    </row>
    <row r="11" spans="1:8" ht="23.25" customHeight="1">
      <c r="A11" s="372" t="s">
        <v>373</v>
      </c>
      <c r="B11" s="362"/>
      <c r="F11" s="65"/>
    </row>
    <row r="12" spans="1:8">
      <c r="A12" s="372" t="s">
        <v>460</v>
      </c>
      <c r="B12" s="359">
        <f>SUMPRODUCT(B3:D4,B15:D16)</f>
        <v>5270</v>
      </c>
      <c r="C12" t="str">
        <f ca="1">_xlfn.FORMULATEXT(B12)</f>
        <v>=SUMAPRODUCTO(B3:D4;B15:D16)</v>
      </c>
      <c r="G12">
        <f>SUMPRODUCT(H8:H9,B8:B9)</f>
        <v>0</v>
      </c>
    </row>
    <row r="14" spans="1:8" ht="30">
      <c r="A14" s="421" t="s">
        <v>457</v>
      </c>
      <c r="B14" s="361" t="s">
        <v>454</v>
      </c>
      <c r="C14" s="361" t="s">
        <v>455</v>
      </c>
      <c r="D14" s="361" t="s">
        <v>456</v>
      </c>
      <c r="E14" s="361"/>
      <c r="F14" s="361" t="s">
        <v>366</v>
      </c>
      <c r="G14" s="367" t="s">
        <v>459</v>
      </c>
    </row>
    <row r="15" spans="1:8">
      <c r="A15" s="5" t="s">
        <v>452</v>
      </c>
      <c r="B15" s="423">
        <v>30</v>
      </c>
      <c r="C15" s="423">
        <v>60</v>
      </c>
      <c r="D15" s="423">
        <v>0</v>
      </c>
      <c r="E15" s="395">
        <f>SUM(B15:D15)</f>
        <v>90</v>
      </c>
      <c r="F15" s="363" t="s">
        <v>206</v>
      </c>
      <c r="G15" s="363">
        <v>100</v>
      </c>
    </row>
    <row r="16" spans="1:8">
      <c r="A16" s="5" t="s">
        <v>453</v>
      </c>
      <c r="B16" s="423">
        <v>50</v>
      </c>
      <c r="C16" s="423">
        <v>0</v>
      </c>
      <c r="D16" s="423">
        <v>70</v>
      </c>
      <c r="E16" s="395">
        <f>SUM(B16:D16)</f>
        <v>120</v>
      </c>
      <c r="F16" s="363" t="s">
        <v>206</v>
      </c>
      <c r="G16" s="363">
        <v>120</v>
      </c>
    </row>
    <row r="17" spans="1:7">
      <c r="A17" s="5" t="s">
        <v>458</v>
      </c>
      <c r="B17" s="395">
        <f>SUM(B15:B16)</f>
        <v>80</v>
      </c>
      <c r="C17" s="395">
        <f t="shared" ref="C17:D17" si="0">SUM(C15:C16)</f>
        <v>60</v>
      </c>
      <c r="D17" s="395">
        <f t="shared" si="0"/>
        <v>70</v>
      </c>
      <c r="E17" s="391" t="str">
        <f ca="1">_xlfn.FORMULATEXT(E15)</f>
        <v>=SUMA(B15:D15)</v>
      </c>
      <c r="F17" s="42"/>
      <c r="G17" s="42"/>
    </row>
    <row r="18" spans="1:7">
      <c r="A18" s="42"/>
      <c r="B18" s="362" t="s">
        <v>204</v>
      </c>
      <c r="C18" s="362" t="s">
        <v>204</v>
      </c>
      <c r="D18" s="362" t="s">
        <v>204</v>
      </c>
      <c r="E18" s="362"/>
      <c r="F18" s="42"/>
      <c r="G18" s="42"/>
    </row>
    <row r="19" spans="1:7">
      <c r="B19" s="364">
        <v>80</v>
      </c>
      <c r="C19" s="364">
        <v>60</v>
      </c>
      <c r="D19" s="364">
        <v>70</v>
      </c>
    </row>
    <row r="20" spans="1:7" ht="15.75" thickBot="1"/>
    <row r="21" spans="1:7" ht="15.75" thickBot="1">
      <c r="A21" s="431" t="s">
        <v>472</v>
      </c>
      <c r="B21" s="349" t="s">
        <v>473</v>
      </c>
      <c r="C21" s="65"/>
    </row>
    <row r="22" spans="1:7">
      <c r="D22" s="65"/>
    </row>
    <row r="23" spans="1:7" ht="41.25" customHeight="1">
      <c r="A23" s="408" t="s">
        <v>465</v>
      </c>
      <c r="B23" s="367" t="s">
        <v>466</v>
      </c>
      <c r="C23" s="367" t="s">
        <v>478</v>
      </c>
      <c r="D23" s="367" t="s">
        <v>471</v>
      </c>
    </row>
    <row r="24" spans="1:7">
      <c r="A24" s="5" t="s">
        <v>452</v>
      </c>
      <c r="B24" s="430">
        <v>60</v>
      </c>
      <c r="C24" s="5" t="s">
        <v>468</v>
      </c>
      <c r="D24" s="430">
        <v>45</v>
      </c>
    </row>
    <row r="25" spans="1:7">
      <c r="A25" s="5" t="s">
        <v>453</v>
      </c>
      <c r="B25" s="430">
        <v>105</v>
      </c>
      <c r="C25" s="5" t="s">
        <v>469</v>
      </c>
      <c r="D25" s="430">
        <v>90</v>
      </c>
    </row>
    <row r="26" spans="1:7">
      <c r="A26" s="5" t="s">
        <v>467</v>
      </c>
      <c r="B26" s="430">
        <v>70</v>
      </c>
      <c r="C26" s="5" t="s">
        <v>470</v>
      </c>
      <c r="D26" s="430">
        <v>35</v>
      </c>
    </row>
    <row r="27" spans="1:7">
      <c r="A27" s="5" t="s">
        <v>228</v>
      </c>
      <c r="B27" s="410">
        <v>235</v>
      </c>
      <c r="C27" s="5" t="s">
        <v>228</v>
      </c>
      <c r="D27" s="410">
        <v>170</v>
      </c>
    </row>
    <row r="29" spans="1:7">
      <c r="A29" s="349" t="s">
        <v>474</v>
      </c>
      <c r="C29" s="65"/>
    </row>
    <row r="30" spans="1:7">
      <c r="C30" s="432" t="s">
        <v>476</v>
      </c>
    </row>
    <row r="31" spans="1:7">
      <c r="A31" s="408" t="s">
        <v>475</v>
      </c>
      <c r="B31" s="367" t="s">
        <v>468</v>
      </c>
      <c r="C31" s="408" t="s">
        <v>469</v>
      </c>
      <c r="D31" s="367" t="s">
        <v>470</v>
      </c>
    </row>
    <row r="32" spans="1:7">
      <c r="A32" s="410">
        <v>1</v>
      </c>
      <c r="B32" s="430">
        <v>5</v>
      </c>
      <c r="C32" s="410">
        <v>8</v>
      </c>
      <c r="D32" s="430">
        <v>6</v>
      </c>
    </row>
    <row r="33" spans="1:11">
      <c r="A33" s="410">
        <v>2</v>
      </c>
      <c r="B33" s="430">
        <v>10</v>
      </c>
      <c r="C33" s="410">
        <v>9</v>
      </c>
      <c r="D33" s="430">
        <v>12</v>
      </c>
    </row>
    <row r="34" spans="1:11">
      <c r="A34" s="410">
        <v>3</v>
      </c>
      <c r="B34" s="430">
        <v>7</v>
      </c>
      <c r="C34" s="410">
        <v>6</v>
      </c>
      <c r="D34" s="430">
        <v>10</v>
      </c>
    </row>
    <row r="35" spans="1:11">
      <c r="A35" s="42"/>
      <c r="B35" s="409"/>
      <c r="C35" s="42"/>
      <c r="D35" s="409"/>
    </row>
    <row r="36" spans="1:11" ht="15.75" thickBot="1">
      <c r="A36" s="349" t="s">
        <v>373</v>
      </c>
    </row>
    <row r="37" spans="1:11" ht="15.75" thickBot="1">
      <c r="A37" s="516" t="s">
        <v>477</v>
      </c>
      <c r="B37" s="517"/>
      <c r="C37" s="370">
        <f>SUMPRODUCT(B41:D43,B32:D34)</f>
        <v>1610</v>
      </c>
    </row>
    <row r="39" spans="1:11">
      <c r="A39" s="42"/>
      <c r="B39" s="65"/>
      <c r="C39" s="432" t="s">
        <v>476</v>
      </c>
      <c r="D39" s="65"/>
    </row>
    <row r="40" spans="1:11">
      <c r="A40" s="408" t="s">
        <v>475</v>
      </c>
      <c r="B40" s="367" t="s">
        <v>468</v>
      </c>
      <c r="C40" s="408" t="s">
        <v>469</v>
      </c>
      <c r="D40" s="367" t="s">
        <v>470</v>
      </c>
      <c r="E40" s="65" t="s">
        <v>479</v>
      </c>
      <c r="F40" s="65"/>
    </row>
    <row r="41" spans="1:11">
      <c r="A41" s="410">
        <v>1</v>
      </c>
      <c r="B41" s="423">
        <v>0</v>
      </c>
      <c r="C41" s="357">
        <v>60</v>
      </c>
      <c r="D41" s="423">
        <v>0</v>
      </c>
      <c r="E41" s="395">
        <f>SUM(B41:D41)</f>
        <v>60</v>
      </c>
      <c r="F41" s="410" t="s">
        <v>206</v>
      </c>
      <c r="G41" s="410">
        <v>60</v>
      </c>
    </row>
    <row r="42" spans="1:11">
      <c r="A42" s="410">
        <v>2</v>
      </c>
      <c r="B42" s="423">
        <v>45</v>
      </c>
      <c r="C42" s="357">
        <v>30</v>
      </c>
      <c r="D42" s="423">
        <v>30</v>
      </c>
      <c r="E42" s="395">
        <f t="shared" ref="E42:E43" si="1">SUM(B42:D42)</f>
        <v>105</v>
      </c>
      <c r="F42" s="410" t="s">
        <v>206</v>
      </c>
      <c r="G42" s="410">
        <v>105</v>
      </c>
    </row>
    <row r="43" spans="1:11">
      <c r="A43" s="410">
        <v>3</v>
      </c>
      <c r="B43" s="423">
        <v>0</v>
      </c>
      <c r="C43" s="357">
        <v>0</v>
      </c>
      <c r="D43" s="423">
        <v>5</v>
      </c>
      <c r="E43" s="395">
        <f t="shared" si="1"/>
        <v>5</v>
      </c>
      <c r="F43" s="410" t="s">
        <v>206</v>
      </c>
      <c r="G43" s="410">
        <v>70</v>
      </c>
    </row>
    <row r="44" spans="1:11">
      <c r="B44" s="395">
        <f>SUM(B41:B43)</f>
        <v>45</v>
      </c>
      <c r="C44" s="395">
        <f t="shared" ref="C44:D44" si="2">SUM(C41:C43)</f>
        <v>90</v>
      </c>
      <c r="D44" s="395">
        <f t="shared" si="2"/>
        <v>35</v>
      </c>
    </row>
    <row r="45" spans="1:11" ht="15.75" thickBot="1">
      <c r="A45" t="s">
        <v>479</v>
      </c>
      <c r="B45" s="410" t="s">
        <v>206</v>
      </c>
      <c r="C45" s="410" t="s">
        <v>206</v>
      </c>
      <c r="D45" s="410" t="s">
        <v>206</v>
      </c>
    </row>
    <row r="46" spans="1:11">
      <c r="B46" s="433">
        <v>45</v>
      </c>
      <c r="C46" s="415">
        <v>90</v>
      </c>
      <c r="D46" s="433">
        <v>35</v>
      </c>
      <c r="F46" s="434" t="s">
        <v>426</v>
      </c>
      <c r="G46" s="437"/>
      <c r="H46" s="437"/>
      <c r="I46" s="437"/>
      <c r="J46" s="437"/>
      <c r="K46" s="438"/>
    </row>
    <row r="47" spans="1:11">
      <c r="F47" s="435" t="s">
        <v>480</v>
      </c>
      <c r="G47" s="439"/>
      <c r="H47" s="439"/>
      <c r="I47" s="439"/>
      <c r="J47" s="439"/>
      <c r="K47" s="440"/>
    </row>
    <row r="48" spans="1:11">
      <c r="A48" t="str">
        <f ca="1">_xlfn.FORMULATEXT(B48)</f>
        <v>=SUMA(B44:D44)</v>
      </c>
      <c r="B48" s="518">
        <f>SUM(B44:D44)</f>
        <v>170</v>
      </c>
      <c r="C48" s="454"/>
      <c r="D48" s="454"/>
      <c r="F48" s="435" t="s">
        <v>481</v>
      </c>
      <c r="G48" s="439"/>
      <c r="H48" s="439"/>
      <c r="I48" s="439"/>
      <c r="J48" s="439"/>
      <c r="K48" s="440"/>
    </row>
    <row r="49" spans="3:11" ht="15.75" thickBot="1">
      <c r="C49" s="411" t="s">
        <v>206</v>
      </c>
      <c r="F49" s="436" t="s">
        <v>482</v>
      </c>
      <c r="G49" s="441"/>
      <c r="H49" s="441"/>
      <c r="I49" s="441"/>
      <c r="J49" s="441"/>
      <c r="K49" s="442"/>
    </row>
    <row r="50" spans="3:11" ht="15.75" thickBot="1">
      <c r="C50" s="411">
        <v>170</v>
      </c>
      <c r="F50" s="443" t="s">
        <v>483</v>
      </c>
      <c r="G50" s="441"/>
      <c r="H50" s="441"/>
      <c r="I50" s="441"/>
      <c r="J50" s="441"/>
      <c r="K50" s="442"/>
    </row>
  </sheetData>
  <mergeCells count="2">
    <mergeCell ref="A37:B37"/>
    <mergeCell ref="B48:D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454" t="s">
        <v>4</v>
      </c>
      <c r="B1" s="454"/>
      <c r="C1" s="454" t="s">
        <v>3</v>
      </c>
      <c r="D1" s="454"/>
      <c r="E1" s="455" t="s">
        <v>7</v>
      </c>
      <c r="F1" s="454"/>
      <c r="G1" s="8"/>
      <c r="H1" s="456" t="s">
        <v>2</v>
      </c>
      <c r="I1" s="457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454" t="s">
        <v>12</v>
      </c>
      <c r="I6" s="454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0" zoomScaleNormal="100" workbookViewId="0">
      <selection activeCell="H9" sqref="H9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462" t="s">
        <v>53</v>
      </c>
      <c r="B3" s="463"/>
      <c r="C3" s="463"/>
      <c r="D3" s="463"/>
      <c r="E3" s="463"/>
      <c r="F3" s="43"/>
      <c r="G3" s="44"/>
    </row>
    <row r="4" spans="1:8" ht="45.75" customHeight="1">
      <c r="A4" s="464" t="s">
        <v>38</v>
      </c>
      <c r="B4" s="450"/>
      <c r="C4" s="450"/>
      <c r="D4" s="450"/>
      <c r="E4" s="450"/>
      <c r="F4" s="450"/>
      <c r="G4" s="465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466" t="s">
        <v>39</v>
      </c>
      <c r="B6" s="467"/>
      <c r="C6" s="467"/>
      <c r="D6" s="467"/>
      <c r="E6" s="467"/>
      <c r="F6" s="467"/>
      <c r="G6" s="468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469" t="s">
        <v>23</v>
      </c>
      <c r="B8" s="470"/>
      <c r="C8" s="470"/>
      <c r="D8" s="470"/>
      <c r="E8" s="470"/>
      <c r="F8" s="470"/>
      <c r="G8" s="471"/>
    </row>
    <row r="9" spans="1:8" ht="21" customHeight="1" thickBot="1">
      <c r="A9" s="472" t="s">
        <v>24</v>
      </c>
      <c r="B9" s="473"/>
      <c r="C9" s="473"/>
      <c r="D9" s="473"/>
      <c r="E9" s="473"/>
      <c r="F9" s="473"/>
      <c r="G9" s="474"/>
      <c r="H9" s="42"/>
    </row>
    <row r="11" spans="1:8">
      <c r="E11" s="459" t="s">
        <v>36</v>
      </c>
      <c r="F11" s="459"/>
      <c r="G11" s="459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458" t="s">
        <v>37</v>
      </c>
      <c r="G12" s="458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460" t="s">
        <v>42</v>
      </c>
      <c r="C24" s="461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zoomScale="80" zoomScaleNormal="80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476" t="s">
        <v>52</v>
      </c>
      <c r="G2" s="476"/>
      <c r="H2" s="476"/>
      <c r="I2" s="476"/>
      <c r="J2" s="476"/>
      <c r="K2" s="476"/>
      <c r="L2" s="476"/>
      <c r="M2" s="476"/>
      <c r="N2" s="476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475" t="s">
        <v>2</v>
      </c>
      <c r="G10" s="457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3"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477" t="s">
        <v>59</v>
      </c>
      <c r="B1" s="478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479" t="s">
        <v>38</v>
      </c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1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482" t="s">
        <v>56</v>
      </c>
      <c r="B40" s="444"/>
      <c r="C40" s="444"/>
      <c r="D40" s="444"/>
      <c r="E40" s="444"/>
      <c r="F40" s="444"/>
      <c r="G40" s="444"/>
      <c r="H40" s="444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 shipping transport LP</vt:lpstr>
      <vt:lpstr>example transport LP</vt:lpstr>
      <vt:lpstr>TRANSPORT LP</vt:lpstr>
      <vt:lpstr> assignment problem LP</vt:lpstr>
      <vt:lpstr>assignment LP</vt:lpstr>
      <vt:lpstr>assignment problem</vt:lpstr>
      <vt:lpstr>transport and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2024-03-15T13:12:10Z</dcterms:modified>
</cp:coreProperties>
</file>