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esktop\excel\Excel_proyects_mathematical_optimization_modeling\"/>
    </mc:Choice>
  </mc:AlternateContent>
  <bookViews>
    <workbookView xWindow="0" yWindow="0" windowWidth="16815" windowHeight="712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3" i="1"/>
  <c r="E8" i="1"/>
  <c r="E3" i="1"/>
  <c r="E4" i="1"/>
  <c r="E5" i="1"/>
  <c r="E6" i="1"/>
  <c r="E7" i="1"/>
  <c r="D9" i="1"/>
  <c r="D8" i="1"/>
  <c r="C9" i="1"/>
  <c r="C8" i="1"/>
  <c r="B21" i="1"/>
  <c r="B22" i="1" s="1"/>
  <c r="C16" i="1"/>
  <c r="C15" i="1"/>
  <c r="C14" i="1"/>
  <c r="C13" i="1"/>
  <c r="C12" i="1"/>
  <c r="F8" i="1"/>
  <c r="D4" i="1"/>
  <c r="D5" i="1"/>
  <c r="D6" i="1"/>
  <c r="D7" i="1"/>
  <c r="D3" i="1"/>
  <c r="C4" i="1"/>
  <c r="C5" i="1"/>
  <c r="C6" i="1"/>
  <c r="C7" i="1"/>
  <c r="C3" i="1"/>
  <c r="B25" i="1" l="1"/>
  <c r="B24" i="1"/>
  <c r="B26" i="1" l="1"/>
</calcChain>
</file>

<file path=xl/sharedStrings.xml><?xml version="1.0" encoding="utf-8"?>
<sst xmlns="http://schemas.openxmlformats.org/spreadsheetml/2006/main" count="34" uniqueCount="23">
  <si>
    <t>YEAR code</t>
  </si>
  <si>
    <t>Revenue (millions of USD)</t>
  </si>
  <si>
    <t>Exponential Model</t>
  </si>
  <si>
    <t>Forecast(previsión)</t>
  </si>
  <si>
    <t>Actual Data</t>
  </si>
  <si>
    <t>Exponential</t>
  </si>
  <si>
    <t>Power</t>
  </si>
  <si>
    <t>Absolute percent error</t>
  </si>
  <si>
    <t>y=ae^(bx)</t>
  </si>
  <si>
    <r>
      <t>y = 103,59e</t>
    </r>
    <r>
      <rPr>
        <vertAlign val="superscript"/>
        <sz val="8"/>
        <color rgb="FF595959"/>
        <rFont val="Calibri"/>
        <family val="2"/>
        <scheme val="minor"/>
      </rPr>
      <t>0,7259x</t>
    </r>
  </si>
  <si>
    <t>b=</t>
  </si>
  <si>
    <t>a=</t>
  </si>
  <si>
    <t>Power Model</t>
  </si>
  <si>
    <t>y=ax^b</t>
  </si>
  <si>
    <t>MAPE</t>
  </si>
  <si>
    <t>Model the business:</t>
  </si>
  <si>
    <t>Unit cost:</t>
  </si>
  <si>
    <t>Actual demand:</t>
  </si>
  <si>
    <t>Cost:</t>
  </si>
  <si>
    <t>Revenue (ingresos):</t>
  </si>
  <si>
    <t>Profit (ganancia)</t>
  </si>
  <si>
    <t>Demand (00s):
aplica la funcion exponential</t>
  </si>
  <si>
    <t xml:space="preserve">ingresos millones: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</si>
</sst>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[$$-409]* #,##0_ ;_-[$$-409]* \-#,##0\ ;_-[$$-409]* &quot;-&quot;??_ ;_-@_ 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595959"/>
      <name val="Calibri"/>
      <family val="2"/>
      <scheme val="minor"/>
    </font>
    <font>
      <vertAlign val="superscript"/>
      <sz val="8"/>
      <color rgb="FF595959"/>
      <name val="Calibri"/>
      <family val="2"/>
      <scheme val="minor"/>
    </font>
    <font>
      <sz val="12"/>
      <color rgb="FF1F1F1F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5"/>
      </patternFill>
    </fill>
    <fill>
      <patternFill patternType="solid">
        <fgColor theme="8" tint="0.399975585192419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9" fontId="1" fillId="0" borderId="0" applyFont="0" applyFill="0" applyBorder="0" applyAlignment="0" applyProtection="0"/>
  </cellStyleXfs>
  <cellXfs count="36">
    <xf numFmtId="0" fontId="0" fillId="0" borderId="0" xfId="0"/>
    <xf numFmtId="0" fontId="0" fillId="3" borderId="1" xfId="0" applyFill="1" applyBorder="1"/>
    <xf numFmtId="0" fontId="1" fillId="2" borderId="1" xfId="1" applyBorder="1" applyAlignment="1">
      <alignment horizontal="left" vertical="top"/>
    </xf>
    <xf numFmtId="0" fontId="0" fillId="0" borderId="1" xfId="0" applyFill="1" applyBorder="1"/>
    <xf numFmtId="164" fontId="0" fillId="0" borderId="1" xfId="0" applyNumberFormat="1" applyBorder="1" applyAlignment="1">
      <alignment horizontal="center"/>
    </xf>
    <xf numFmtId="0" fontId="0" fillId="0" borderId="1" xfId="0" applyBorder="1"/>
    <xf numFmtId="0" fontId="0" fillId="0" borderId="2" xfId="0" applyFill="1" applyBorder="1"/>
    <xf numFmtId="0" fontId="0" fillId="0" borderId="1" xfId="0" applyBorder="1" applyAlignment="1">
      <alignment horizontal="center"/>
    </xf>
    <xf numFmtId="0" fontId="4" fillId="0" borderId="0" xfId="0" applyFont="1"/>
    <xf numFmtId="0" fontId="0" fillId="0" borderId="3" xfId="0" applyBorder="1" applyAlignment="1"/>
    <xf numFmtId="2" fontId="0" fillId="0" borderId="1" xfId="0" applyNumberFormat="1" applyBorder="1"/>
    <xf numFmtId="9" fontId="0" fillId="0" borderId="1" xfId="2" applyFont="1" applyBorder="1"/>
    <xf numFmtId="9" fontId="0" fillId="0" borderId="0" xfId="2" applyFont="1"/>
    <xf numFmtId="164" fontId="0" fillId="0" borderId="0" xfId="0" applyNumberFormat="1"/>
    <xf numFmtId="0" fontId="0" fillId="0" borderId="0" xfId="0" applyAlignment="1">
      <alignment vertical="top" wrapText="1"/>
    </xf>
    <xf numFmtId="1" fontId="0" fillId="0" borderId="0" xfId="0" applyNumberFormat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Fill="1" applyBorder="1"/>
    <xf numFmtId="0" fontId="2" fillId="0" borderId="8" xfId="0" applyFont="1" applyBorder="1" applyAlignment="1">
      <alignment horizontal="center" vertical="center" readingOrder="1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2" fontId="0" fillId="0" borderId="10" xfId="0" applyNumberFormat="1" applyBorder="1"/>
    <xf numFmtId="0" fontId="0" fillId="0" borderId="11" xfId="0" applyBorder="1"/>
    <xf numFmtId="9" fontId="0" fillId="0" borderId="12" xfId="2" applyFont="1" applyBorder="1"/>
    <xf numFmtId="0" fontId="0" fillId="3" borderId="11" xfId="0" applyFill="1" applyBorder="1"/>
    <xf numFmtId="0" fontId="0" fillId="3" borderId="12" xfId="0" applyFill="1" applyBorder="1"/>
    <xf numFmtId="0" fontId="0" fillId="0" borderId="13" xfId="0" applyBorder="1" applyAlignment="1">
      <alignment horizontal="center"/>
    </xf>
    <xf numFmtId="0" fontId="0" fillId="3" borderId="4" xfId="0" applyFill="1" applyBorder="1"/>
    <xf numFmtId="0" fontId="0" fillId="0" borderId="4" xfId="0" applyBorder="1"/>
    <xf numFmtId="0" fontId="0" fillId="0" borderId="14" xfId="0" applyBorder="1"/>
    <xf numFmtId="164" fontId="0" fillId="0" borderId="15" xfId="0" applyNumberFormat="1" applyBorder="1"/>
    <xf numFmtId="0" fontId="0" fillId="0" borderId="7" xfId="0" applyFill="1" applyBorder="1" applyAlignment="1">
      <alignment horizontal="center" vertical="center"/>
    </xf>
    <xf numFmtId="2" fontId="0" fillId="0" borderId="2" xfId="0" applyNumberFormat="1" applyFill="1" applyBorder="1"/>
    <xf numFmtId="164" fontId="0" fillId="0" borderId="1" xfId="0" applyNumberFormat="1" applyFill="1" applyBorder="1" applyAlignment="1">
      <alignment horizontal="center"/>
    </xf>
  </cellXfs>
  <cellStyles count="3">
    <cellStyle name="60% - Énfasis5 2" xfId="1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BYCICLES</a:t>
            </a:r>
          </a:p>
        </c:rich>
      </c:tx>
      <c:layout>
        <c:manualLayout>
          <c:xMode val="edge"/>
          <c:yMode val="edge"/>
          <c:x val="0.18100678040244972"/>
          <c:y val="4.166666666666666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7980358705161859"/>
          <c:y val="0.16912037037037039"/>
          <c:w val="0.77775196850393702"/>
          <c:h val="0.7013192621755614"/>
        </c:manualLayout>
      </c:layout>
      <c:scatterChart>
        <c:scatterStyle val="lineMarker"/>
        <c:varyColors val="0"/>
        <c:ser>
          <c:idx val="2"/>
          <c:order val="0"/>
          <c:tx>
            <c:strRef>
              <c:f>Hoja1!$B$2</c:f>
              <c:strCache>
                <c:ptCount val="1"/>
                <c:pt idx="0">
                  <c:v>Revenue (millions of USD)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xVal>
            <c:numRef>
              <c:f>Hoja1!$A$3:$A$7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Hoja1!$B$3:$B$7</c:f>
              <c:numCache>
                <c:formatCode>_-[$$-409]* #,##0_ ;_-[$$-409]* \-#,##0\ ;_-[$$-409]* "-"??_ ;_-@_ </c:formatCode>
                <c:ptCount val="5"/>
                <c:pt idx="0">
                  <c:v>218.6</c:v>
                </c:pt>
                <c:pt idx="1">
                  <c:v>435</c:v>
                </c:pt>
                <c:pt idx="2">
                  <c:v>915</c:v>
                </c:pt>
                <c:pt idx="3">
                  <c:v>1825.9</c:v>
                </c:pt>
                <c:pt idx="4">
                  <c:v>4021.8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618-48A3-A6F4-0793942D1178}"/>
            </c:ext>
          </c:extLst>
        </c:ser>
        <c:ser>
          <c:idx val="3"/>
          <c:order val="1"/>
          <c:tx>
            <c:strRef>
              <c:f>Hoja1!$B$2</c:f>
              <c:strCache>
                <c:ptCount val="1"/>
                <c:pt idx="0">
                  <c:v>Revenue (millions of USD)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xVal>
            <c:numRef>
              <c:f>Hoja1!$A$3:$A$7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Hoja1!$B$3:$B$7</c:f>
              <c:numCache>
                <c:formatCode>_-[$$-409]* #,##0_ ;_-[$$-409]* \-#,##0\ ;_-[$$-409]* "-"??_ ;_-@_ </c:formatCode>
                <c:ptCount val="5"/>
                <c:pt idx="0">
                  <c:v>218.6</c:v>
                </c:pt>
                <c:pt idx="1">
                  <c:v>435</c:v>
                </c:pt>
                <c:pt idx="2">
                  <c:v>915</c:v>
                </c:pt>
                <c:pt idx="3">
                  <c:v>1825.9</c:v>
                </c:pt>
                <c:pt idx="4">
                  <c:v>4021.8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8618-48A3-A6F4-0793942D1178}"/>
            </c:ext>
          </c:extLst>
        </c:ser>
        <c:ser>
          <c:idx val="1"/>
          <c:order val="2"/>
          <c:tx>
            <c:strRef>
              <c:f>Hoja1!$B$2</c:f>
              <c:strCache>
                <c:ptCount val="1"/>
                <c:pt idx="0">
                  <c:v>Revenue (millions of USD)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xVal>
            <c:numRef>
              <c:f>Hoja1!$A$3:$A$7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Hoja1!$B$3:$B$7</c:f>
              <c:numCache>
                <c:formatCode>_-[$$-409]* #,##0_ ;_-[$$-409]* \-#,##0\ ;_-[$$-409]* "-"??_ ;_-@_ </c:formatCode>
                <c:ptCount val="5"/>
                <c:pt idx="0">
                  <c:v>218.6</c:v>
                </c:pt>
                <c:pt idx="1">
                  <c:v>435</c:v>
                </c:pt>
                <c:pt idx="2">
                  <c:v>915</c:v>
                </c:pt>
                <c:pt idx="3">
                  <c:v>1825.9</c:v>
                </c:pt>
                <c:pt idx="4">
                  <c:v>4021.8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618-48A3-A6F4-0793942D1178}"/>
            </c:ext>
          </c:extLst>
        </c:ser>
        <c:ser>
          <c:idx val="0"/>
          <c:order val="3"/>
          <c:tx>
            <c:strRef>
              <c:f>Hoja1!$B$2</c:f>
              <c:strCache>
                <c:ptCount val="1"/>
                <c:pt idx="0">
                  <c:v>Revenue (millions of USD)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8.1222003499562559E-2"/>
                  <c:y val="-0.3437011519393409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0.12662532808398949"/>
                  <c:y val="-0.1814089384660250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Hoja1!$A$3:$A$7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Hoja1!$B$3:$B$7</c:f>
              <c:numCache>
                <c:formatCode>_-[$$-409]* #,##0_ ;_-[$$-409]* \-#,##0\ ;_-[$$-409]* "-"??_ ;_-@_ </c:formatCode>
                <c:ptCount val="5"/>
                <c:pt idx="0">
                  <c:v>218.6</c:v>
                </c:pt>
                <c:pt idx="1">
                  <c:v>435</c:v>
                </c:pt>
                <c:pt idx="2">
                  <c:v>915</c:v>
                </c:pt>
                <c:pt idx="3">
                  <c:v>1825.9</c:v>
                </c:pt>
                <c:pt idx="4">
                  <c:v>4021.8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618-48A3-A6F4-0793942D117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253817904"/>
        <c:axId val="1253823312"/>
      </c:scatterChart>
      <c:valAx>
        <c:axId val="1253817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 code</a:t>
                </a:r>
              </a:p>
            </c:rich>
          </c:tx>
          <c:layout>
            <c:manualLayout>
              <c:xMode val="edge"/>
              <c:yMode val="edge"/>
              <c:x val="0.4643740157480315"/>
              <c:y val="0.8925692621755614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3823312"/>
        <c:crosses val="autoZero"/>
        <c:crossBetween val="midCat"/>
      </c:valAx>
      <c:valAx>
        <c:axId val="125382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REVENUE (millions of USD)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19935586176727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_-[$$-409]* #,##0_ ;_-[$$-409]* \-#,##0\ ;_-[$$-409]* &quot;-&quot;??_ ;_-@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3817904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185737</xdr:rowOff>
    </xdr:from>
    <xdr:to>
      <xdr:col>11</xdr:col>
      <xdr:colOff>0</xdr:colOff>
      <xdr:row>25</xdr:row>
      <xdr:rowOff>71437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523874</xdr:colOff>
      <xdr:row>7</xdr:row>
      <xdr:rowOff>57150</xdr:rowOff>
    </xdr:from>
    <xdr:to>
      <xdr:col>4</xdr:col>
      <xdr:colOff>638175</xdr:colOff>
      <xdr:row>8</xdr:row>
      <xdr:rowOff>133351</xdr:rowOff>
    </xdr:to>
    <xdr:sp macro="" textlink="">
      <xdr:nvSpPr>
        <xdr:cNvPr id="5" name="Flecha arriba 4"/>
        <xdr:cNvSpPr/>
      </xdr:nvSpPr>
      <xdr:spPr>
        <a:xfrm>
          <a:off x="5095874" y="1419225"/>
          <a:ext cx="114301" cy="266701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tabSelected="1" zoomScaleNormal="100" workbookViewId="0">
      <selection activeCell="F10" sqref="F10"/>
    </sheetView>
  </sheetViews>
  <sheetFormatPr baseColWidth="10" defaultRowHeight="15" x14ac:dyDescent="0.25"/>
  <cols>
    <col min="1" max="1" width="19.42578125" customWidth="1"/>
    <col min="2" max="2" width="26.28515625" customWidth="1"/>
    <col min="5" max="5" width="15.7109375" customWidth="1"/>
  </cols>
  <sheetData>
    <row r="1" spans="1:9" ht="15.75" thickBot="1" x14ac:dyDescent="0.3">
      <c r="A1" s="7" t="s">
        <v>4</v>
      </c>
      <c r="B1" s="7"/>
      <c r="C1" s="7" t="s">
        <v>3</v>
      </c>
      <c r="D1" s="7"/>
      <c r="E1" s="28" t="s">
        <v>7</v>
      </c>
      <c r="F1" s="7"/>
      <c r="G1" s="9"/>
      <c r="H1" s="16" t="s">
        <v>2</v>
      </c>
      <c r="I1" s="17"/>
    </row>
    <row r="2" spans="1:9" ht="15.75" thickBot="1" x14ac:dyDescent="0.3">
      <c r="A2" s="1" t="s">
        <v>0</v>
      </c>
      <c r="B2" s="2" t="s">
        <v>1</v>
      </c>
      <c r="C2" s="1" t="s">
        <v>5</v>
      </c>
      <c r="D2" s="26" t="s">
        <v>6</v>
      </c>
      <c r="E2" s="29" t="s">
        <v>5</v>
      </c>
      <c r="F2" s="27" t="s">
        <v>6</v>
      </c>
      <c r="H2" s="18" t="s">
        <v>8</v>
      </c>
      <c r="I2" s="19" t="s">
        <v>9</v>
      </c>
    </row>
    <row r="3" spans="1:9" x14ac:dyDescent="0.25">
      <c r="A3" s="3">
        <v>1</v>
      </c>
      <c r="B3" s="4">
        <v>218.6</v>
      </c>
      <c r="C3" s="10">
        <f>$I$3*EXP($I$4*A3)</f>
        <v>214.07807824032759</v>
      </c>
      <c r="D3" s="10">
        <f>$I$8*A3^$I$9</f>
        <v>170.97</v>
      </c>
      <c r="E3" s="12">
        <f>ABS(C3-B3)/B3</f>
        <v>2.0685826896946063E-2</v>
      </c>
      <c r="F3" s="11">
        <f>ABS(D3-B3)/B3</f>
        <v>0.2178865507776761</v>
      </c>
      <c r="H3" s="20" t="s">
        <v>11</v>
      </c>
      <c r="I3" s="21">
        <v>103.59</v>
      </c>
    </row>
    <row r="4" spans="1:9" ht="15.75" thickBot="1" x14ac:dyDescent="0.3">
      <c r="A4" s="5">
        <v>2</v>
      </c>
      <c r="B4" s="4">
        <v>435</v>
      </c>
      <c r="C4" s="10">
        <f t="shared" ref="C4:C9" si="0">$I$3*EXP($I$4*A4)</f>
        <v>442.41165733248204</v>
      </c>
      <c r="D4" s="10">
        <f t="shared" ref="D4:D9" si="1">$I$8*A4^$I$9</f>
        <v>575.51087833709835</v>
      </c>
      <c r="E4" s="12">
        <f t="shared" ref="E4:E8" si="2">ABS(C4-B4)/B4</f>
        <v>1.7038292718349508E-2</v>
      </c>
      <c r="F4" s="11">
        <f t="shared" ref="F4:F7" si="3">ABS(D4-B4)/B4</f>
        <v>0.32301351341861689</v>
      </c>
      <c r="H4" s="22" t="s">
        <v>10</v>
      </c>
      <c r="I4" s="23">
        <v>0.72589999999999999</v>
      </c>
    </row>
    <row r="5" spans="1:9" x14ac:dyDescent="0.25">
      <c r="A5" s="5">
        <v>3</v>
      </c>
      <c r="B5" s="4">
        <v>915</v>
      </c>
      <c r="C5" s="10">
        <f t="shared" si="0"/>
        <v>914.28359294194479</v>
      </c>
      <c r="D5" s="10">
        <f t="shared" si="1"/>
        <v>1170.5957441095538</v>
      </c>
      <c r="E5" s="12">
        <f t="shared" si="2"/>
        <v>7.8295853339367281E-4</v>
      </c>
      <c r="F5" s="11">
        <f t="shared" si="3"/>
        <v>0.2793396110486927</v>
      </c>
    </row>
    <row r="6" spans="1:9" x14ac:dyDescent="0.25">
      <c r="A6" s="5">
        <v>4</v>
      </c>
      <c r="B6" s="4">
        <v>1825.9</v>
      </c>
      <c r="C6" s="10">
        <f t="shared" si="0"/>
        <v>1889.449508096086</v>
      </c>
      <c r="D6" s="10">
        <f t="shared" si="1"/>
        <v>1937.2566595562869</v>
      </c>
      <c r="E6" s="12">
        <f t="shared" si="2"/>
        <v>3.4804484416499207E-2</v>
      </c>
      <c r="F6" s="11">
        <f t="shared" si="3"/>
        <v>6.0987271787220979E-2</v>
      </c>
      <c r="H6" s="7" t="s">
        <v>12</v>
      </c>
      <c r="I6" s="7"/>
    </row>
    <row r="7" spans="1:9" x14ac:dyDescent="0.25">
      <c r="A7" s="5">
        <v>5</v>
      </c>
      <c r="B7" s="4">
        <v>4021.8</v>
      </c>
      <c r="C7" s="10">
        <f t="shared" si="0"/>
        <v>3904.7178262896268</v>
      </c>
      <c r="D7" s="10">
        <f t="shared" si="1"/>
        <v>2863.4281246022297</v>
      </c>
      <c r="E7" s="12">
        <f t="shared" si="2"/>
        <v>2.9111883661637413E-2</v>
      </c>
      <c r="F7" s="11">
        <f t="shared" si="3"/>
        <v>0.28802324217956399</v>
      </c>
      <c r="H7" s="5" t="s">
        <v>13</v>
      </c>
      <c r="I7" s="5"/>
    </row>
    <row r="8" spans="1:9" x14ac:dyDescent="0.25">
      <c r="A8" s="3">
        <v>6</v>
      </c>
      <c r="B8" s="35">
        <v>3582.1</v>
      </c>
      <c r="C8" s="34">
        <f t="shared" si="0"/>
        <v>8069.4515718006751</v>
      </c>
      <c r="D8" s="10">
        <f t="shared" si="1"/>
        <v>3940.4023212853626</v>
      </c>
      <c r="E8" s="12">
        <f>SUM(E3:E7)/5</f>
        <v>2.0484689245365173E-2</v>
      </c>
      <c r="F8" s="25">
        <f>SUM(F3:F7)/5</f>
        <v>0.23385003784235411</v>
      </c>
      <c r="H8" s="5" t="s">
        <v>11</v>
      </c>
      <c r="I8" s="5">
        <v>170.97</v>
      </c>
    </row>
    <row r="9" spans="1:9" x14ac:dyDescent="0.25">
      <c r="A9" s="6">
        <v>7</v>
      </c>
      <c r="C9" s="34">
        <f t="shared" si="0"/>
        <v>16676.24949265836</v>
      </c>
      <c r="D9" s="10">
        <f t="shared" si="1"/>
        <v>5161.4424527966221</v>
      </c>
      <c r="E9" s="24" t="s">
        <v>14</v>
      </c>
      <c r="H9" s="5" t="s">
        <v>10</v>
      </c>
      <c r="I9" s="5">
        <v>1.7511000000000001</v>
      </c>
    </row>
    <row r="11" spans="1:9" x14ac:dyDescent="0.25">
      <c r="A11" s="1" t="s">
        <v>0</v>
      </c>
      <c r="B11" s="2" t="s">
        <v>1</v>
      </c>
      <c r="C11" s="1" t="s">
        <v>5</v>
      </c>
    </row>
    <row r="12" spans="1:9" ht="15.75" x14ac:dyDescent="0.25">
      <c r="A12" s="3">
        <v>1</v>
      </c>
      <c r="B12" s="4">
        <v>218.6</v>
      </c>
      <c r="C12" s="10">
        <f>$I$3*EXP($I$4*A12)</f>
        <v>214.07807824032759</v>
      </c>
      <c r="D12" s="8"/>
    </row>
    <row r="13" spans="1:9" x14ac:dyDescent="0.25">
      <c r="A13" s="5">
        <v>2</v>
      </c>
      <c r="B13" s="4">
        <v>435</v>
      </c>
      <c r="C13" s="10">
        <f t="shared" ref="C13:C16" si="4">$I$3*EXP($I$4*A13)</f>
        <v>442.41165733248204</v>
      </c>
    </row>
    <row r="14" spans="1:9" x14ac:dyDescent="0.25">
      <c r="A14" s="5">
        <v>3</v>
      </c>
      <c r="B14" s="4">
        <v>915</v>
      </c>
      <c r="C14" s="10">
        <f t="shared" si="4"/>
        <v>914.28359294194479</v>
      </c>
    </row>
    <row r="15" spans="1:9" x14ac:dyDescent="0.25">
      <c r="A15" s="5">
        <v>4</v>
      </c>
      <c r="B15" s="4">
        <v>1825.9</v>
      </c>
      <c r="C15" s="10">
        <f t="shared" si="4"/>
        <v>1889.449508096086</v>
      </c>
    </row>
    <row r="16" spans="1:9" x14ac:dyDescent="0.25">
      <c r="A16" s="5">
        <v>5</v>
      </c>
      <c r="B16" s="4">
        <v>4021.8</v>
      </c>
      <c r="C16" s="10">
        <f t="shared" si="4"/>
        <v>3904.7178262896268</v>
      </c>
    </row>
    <row r="17" spans="1:4" ht="15.75" thickBot="1" x14ac:dyDescent="0.3"/>
    <row r="18" spans="1:4" ht="15.75" thickBot="1" x14ac:dyDescent="0.3">
      <c r="A18" s="30" t="s">
        <v>15</v>
      </c>
    </row>
    <row r="19" spans="1:4" x14ac:dyDescent="0.25">
      <c r="A19" t="s">
        <v>16</v>
      </c>
      <c r="B19" s="13">
        <v>250</v>
      </c>
    </row>
    <row r="20" spans="1:4" x14ac:dyDescent="0.25">
      <c r="A20" t="s">
        <v>22</v>
      </c>
      <c r="B20" s="13">
        <v>16000</v>
      </c>
    </row>
    <row r="21" spans="1:4" ht="49.5" customHeight="1" x14ac:dyDescent="0.25">
      <c r="A21" s="14" t="s">
        <v>21</v>
      </c>
      <c r="B21" s="10" t="e">
        <f>$I$3*EXP($I$4*B20)</f>
        <v>#NUM!</v>
      </c>
      <c r="C21" s="33" t="s">
        <v>8</v>
      </c>
      <c r="D21" s="19" t="s">
        <v>9</v>
      </c>
    </row>
    <row r="22" spans="1:4" x14ac:dyDescent="0.25">
      <c r="A22" t="s">
        <v>17</v>
      </c>
      <c r="B22" s="15" t="e">
        <f>B21*1000000</f>
        <v>#NUM!</v>
      </c>
      <c r="C22" s="20" t="s">
        <v>11</v>
      </c>
      <c r="D22" s="21">
        <v>103.59</v>
      </c>
    </row>
    <row r="23" spans="1:4" ht="15.75" thickBot="1" x14ac:dyDescent="0.3">
      <c r="C23" s="22" t="s">
        <v>10</v>
      </c>
      <c r="D23" s="23">
        <v>0.72589999999999999</v>
      </c>
    </row>
    <row r="24" spans="1:4" x14ac:dyDescent="0.25">
      <c r="A24" t="s">
        <v>18</v>
      </c>
      <c r="B24" s="13" t="e">
        <f>B22*B19</f>
        <v>#NUM!</v>
      </c>
    </row>
    <row r="25" spans="1:4" ht="15.75" thickBot="1" x14ac:dyDescent="0.3">
      <c r="A25" t="s">
        <v>19</v>
      </c>
      <c r="B25" s="13" t="e">
        <f>B22*B20</f>
        <v>#NUM!</v>
      </c>
    </row>
    <row r="26" spans="1:4" ht="15.75" thickBot="1" x14ac:dyDescent="0.3">
      <c r="A26" s="31" t="s">
        <v>20</v>
      </c>
      <c r="B26" s="32" t="e">
        <f>B25-B24</f>
        <v>#NUM!</v>
      </c>
    </row>
  </sheetData>
  <mergeCells count="5">
    <mergeCell ref="H6:I6"/>
    <mergeCell ref="C1:D1"/>
    <mergeCell ref="A1:B1"/>
    <mergeCell ref="E1:F1"/>
    <mergeCell ref="H1:I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2024-02-20T09:18:06Z</dcterms:created>
  <dcterms:modified xsi:type="dcterms:W3CDTF">2024-02-20T09:15:04Z</dcterms:modified>
</cp:coreProperties>
</file>