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firstSheet="2" activeTab="6"/>
  </bookViews>
  <sheets>
    <sheet name="bycicles" sheetId="1" r:id="rId1"/>
    <sheet name=" VAN valor actual neto NPV " sheetId="2" r:id="rId2"/>
    <sheet name="NPV theory" sheetId="4" r:id="rId3"/>
    <sheet name="% average growing" sheetId="6" r:id="rId4"/>
    <sheet name="VAN example " sheetId="7" r:id="rId5"/>
    <sheet name="VAN definition" sheetId="8" r:id="rId6"/>
    <sheet name="table final proyec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2" i="9"/>
  <c r="B3" i="9"/>
  <c r="B4" i="9"/>
  <c r="B5" i="9"/>
  <c r="B6" i="9"/>
  <c r="B7" i="9"/>
  <c r="B8" i="9"/>
  <c r="B2" i="9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O6" i="9" s="1"/>
  <c r="N7" i="9"/>
  <c r="O7" i="9" s="1"/>
  <c r="N8" i="9"/>
  <c r="O8" i="9" s="1"/>
  <c r="N9" i="9"/>
  <c r="N10" i="9"/>
  <c r="O10" i="9" s="1"/>
  <c r="N11" i="9"/>
  <c r="N12" i="9"/>
  <c r="O12" i="9" s="1"/>
  <c r="N13" i="9"/>
  <c r="O13" i="9" s="1"/>
  <c r="N14" i="9"/>
  <c r="O14" i="9" s="1"/>
  <c r="N3" i="9"/>
  <c r="O3" i="9" s="1"/>
  <c r="M15" i="9"/>
  <c r="L15" i="9"/>
  <c r="O11" i="9" l="1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A4" i="8"/>
  <c r="B4" i="8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5" i="7"/>
  <c r="H20" i="2"/>
  <c r="C37" i="7"/>
  <c r="D37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6" i="6"/>
  <c r="H5" i="6"/>
  <c r="H4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C20" i="2"/>
  <c r="G29" i="2"/>
  <c r="G26" i="2"/>
  <c r="C22" i="2"/>
  <c r="G16" i="2"/>
  <c r="G14" i="2"/>
  <c r="G24" i="2"/>
  <c r="G15" i="2"/>
  <c r="G28" i="2"/>
  <c r="G17" i="2"/>
  <c r="G19" i="2"/>
  <c r="G25" i="2"/>
  <c r="G18" i="2"/>
  <c r="G32" i="2"/>
  <c r="G30" i="2"/>
  <c r="G21" i="2"/>
  <c r="G20" i="2"/>
  <c r="G23" i="2"/>
  <c r="G27" i="2"/>
  <c r="G22" i="2"/>
  <c r="G31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sharedStrings.xml><?xml version="1.0" encoding="utf-8"?>
<sst xmlns="http://schemas.openxmlformats.org/spreadsheetml/2006/main" count="171" uniqueCount="133">
  <si>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</si>
  <si>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</si>
  <si>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</si>
  <si>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</si>
  <si>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</si>
  <si>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</si>
  <si>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</si>
  <si>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</si>
  <si>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</si>
  <si>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</si>
  <si>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</si>
  <si>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</si>
  <si>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</si>
  <si>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</si>
  <si>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</si>
  <si>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</si>
  <si>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</si>
  <si>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</si>
  <si>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</si>
  <si>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</si>
  <si>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</si>
  <si>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</si>
  <si>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</si>
  <si>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</si>
  <si>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</si>
  <si>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</si>
  <si>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</si>
  <si>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</si>
  <si>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</si>
  <si>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</si>
  <si>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</si>
  <si>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</si>
  <si>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</si>
  <si>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</si>
  <si>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</si>
  <si>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</si>
  <si>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</si>
  <si>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</si>
  <si>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</si>
  <si>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</si>
  <si>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</si>
  <si>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</si>
  <si>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</si>
  <si>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</si>
  <si>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</si>
  <si>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</si>
  <si>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</si>
  <si>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</si>
  <si>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</si>
  <si>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</si>
  <si>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</si>
  <si>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</si>
  <si>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</si>
  <si>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</si>
  <si>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</si>
  <si>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</si>
  <si>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</si>
  <si>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</si>
  <si>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</si>
  <si>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</si>
  <si>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</si>
  <si>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</si>
  <si>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</si>
  <si>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</si>
  <si>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</si>
  <si>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</si>
  <si>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</si>
  <si>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</si>
  <si>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</si>
  <si>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</si>
  <si>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</si>
  <si>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</si>
  <si>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</si>
  <si>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</si>
  <si>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</si>
  <si>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</si>
  <si>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</si>
  <si>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</si>
  <si>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</si>
  <si>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</si>
  <si>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</si>
  <si>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</si>
  <si>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</si>
  <si>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</si>
  <si>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</si>
  <si>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</si>
  <si>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</si>
  <si>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</si>
  <si>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</si>
  <si>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</si>
  <si>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</si>
  <si>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</si>
  <si>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 La CEO está muy preocupada por mantener los gastos de capital dentro de un presupuesto fijo y gestionar el riesgo.</t>
  </si>
  <si>
    <t>*análisis financiero de los flujos de ingresos esperados</t>
  </si>
  <si>
    <t>*En los negocios compartidos, Bluejay asumirá el 50% de los gastos y recibirá sòlo el 50% de los ingresos.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</si>
  <si>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</si>
  <si>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</si>
  <si>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</si>
  <si>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</si>
  <si>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</si>
  <si>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</si>
  <si>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</si>
  <si>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</si>
  <si>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</si>
  <si>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</si>
  <si>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</si>
  <si>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</si>
  <si>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</si>
  <si>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</si>
  <si>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</si>
  <si>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</si>
  <si>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</si>
  <si>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</si>
  <si>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</si>
  <si>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</si>
  <si>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</si>
  <si>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</si>
  <si>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</si>
  <si>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</si>
  <si>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</si>
  <si>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</si>
  <si>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</si>
  <si>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</si>
  <si>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</si>
  <si>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</si>
  <si>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</si>
  <si>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</si>
  <si>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</si>
  <si>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</si>
  <si>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Media
ROI</t>
  </si>
  <si>
    <t>Max
ROI</t>
  </si>
  <si>
    <t>Min 
ROI</t>
  </si>
  <si>
    <t>VAN con diferentes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</si>
</sst>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#,##0\ &quot;€&quot;;[Red]\-#,##0\ &quot;€&quot;"/>
    <numFmt numFmtId="8" formatCode="#,##0.00\ &quot;€&quot;;[Red]\-#,##0.00\ &quot;€&quot;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55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33" fillId="0" borderId="19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0" fillId="0" borderId="23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59" xfId="0" applyBorder="1" applyAlignment="1">
      <alignment horizontal="center"/>
    </xf>
    <xf numFmtId="1" fontId="0" fillId="0" borderId="59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0" fontId="0" fillId="0" borderId="10" xfId="0" applyBorder="1"/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0" fontId="0" fillId="0" borderId="45" xfId="0" applyBorder="1"/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2" fontId="33" fillId="0" borderId="53" xfId="2" applyNumberFormat="1" applyFont="1" applyBorder="1" applyAlignment="1">
      <alignment horizontal="center" vertical="center"/>
    </xf>
    <xf numFmtId="2" fontId="33" fillId="0" borderId="58" xfId="2" applyNumberFormat="1" applyFont="1" applyBorder="1" applyAlignment="1">
      <alignment horizontal="center" vertical="center"/>
    </xf>
    <xf numFmtId="2" fontId="0" fillId="0" borderId="47" xfId="0" applyNumberFormat="1" applyBorder="1"/>
  </cellXfs>
  <cellStyles count="4">
    <cellStyle name="60% - Énfasis5 2" xfId="1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5</xdr:row>
      <xdr:rowOff>19049</xdr:rowOff>
    </xdr:from>
    <xdr:to>
      <xdr:col>3</xdr:col>
      <xdr:colOff>685800</xdr:colOff>
      <xdr:row>15</xdr:row>
      <xdr:rowOff>27304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543049"/>
          <a:ext cx="4000500" cy="191325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668401</xdr:rowOff>
    </xdr:from>
    <xdr:to>
      <xdr:col>1</xdr:col>
      <xdr:colOff>476251</xdr:colOff>
      <xdr:row>25</xdr:row>
      <xdr:rowOff>13225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179297"/>
          <a:ext cx="2363278" cy="144032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685801</xdr:colOff>
      <xdr:row>20</xdr:row>
      <xdr:rowOff>778171</xdr:rowOff>
    </xdr:from>
    <xdr:to>
      <xdr:col>7</xdr:col>
      <xdr:colOff>297707</xdr:colOff>
      <xdr:row>22</xdr:row>
      <xdr:rowOff>1604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7641" y="5289067"/>
          <a:ext cx="3385962" cy="826579"/>
        </a:xfrm>
        <a:prstGeom prst="rect">
          <a:avLst/>
        </a:prstGeom>
      </xdr:spPr>
    </xdr:pic>
    <xdr:clientData/>
  </xdr:twoCellAnchor>
  <xdr:twoCellAnchor editAs="oneCell">
    <xdr:from>
      <xdr:col>0</xdr:col>
      <xdr:colOff>1362076</xdr:colOff>
      <xdr:row>26</xdr:row>
      <xdr:rowOff>24980</xdr:rowOff>
    </xdr:from>
    <xdr:to>
      <xdr:col>4</xdr:col>
      <xdr:colOff>187652</xdr:colOff>
      <xdr:row>37</xdr:row>
      <xdr:rowOff>145592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076" y="6962055"/>
          <a:ext cx="2977038" cy="2295187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23</xdr:row>
      <xdr:rowOff>151321</xdr:rowOff>
    </xdr:from>
    <xdr:to>
      <xdr:col>2</xdr:col>
      <xdr:colOff>419100</xdr:colOff>
      <xdr:row>25</xdr:row>
      <xdr:rowOff>79793</xdr:rowOff>
    </xdr:to>
    <xdr:sp macro="" textlink="">
      <xdr:nvSpPr>
        <xdr:cNvPr id="7" name="Flecha abajo 6"/>
        <xdr:cNvSpPr/>
      </xdr:nvSpPr>
      <xdr:spPr>
        <a:xfrm>
          <a:off x="2746615" y="6495330"/>
          <a:ext cx="314325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328613</xdr:colOff>
      <xdr:row>31</xdr:row>
      <xdr:rowOff>163450</xdr:rowOff>
    </xdr:from>
    <xdr:to>
      <xdr:col>4</xdr:col>
      <xdr:colOff>652463</xdr:colOff>
      <xdr:row>33</xdr:row>
      <xdr:rowOff>24889</xdr:rowOff>
    </xdr:to>
    <xdr:sp macro="" textlink="">
      <xdr:nvSpPr>
        <xdr:cNvPr id="8" name="Flecha abajo 7"/>
        <xdr:cNvSpPr/>
      </xdr:nvSpPr>
      <xdr:spPr>
        <a:xfrm rot="16200000">
          <a:off x="4477648" y="8091396"/>
          <a:ext cx="328703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692451</xdr:colOff>
      <xdr:row>27</xdr:row>
      <xdr:rowOff>192439</xdr:rowOff>
    </xdr:from>
    <xdr:to>
      <xdr:col>10</xdr:col>
      <xdr:colOff>223389</xdr:colOff>
      <xdr:row>35</xdr:row>
      <xdr:rowOff>130515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3913" y="7003713"/>
          <a:ext cx="4059806" cy="1519585"/>
        </a:xfrm>
        <a:prstGeom prst="rect">
          <a:avLst/>
        </a:prstGeom>
      </xdr:spPr>
    </xdr:pic>
    <xdr:clientData/>
  </xdr:twoCellAnchor>
  <xdr:twoCellAnchor editAs="oneCell">
    <xdr:from>
      <xdr:col>13</xdr:col>
      <xdr:colOff>35943</xdr:colOff>
      <xdr:row>20</xdr:row>
      <xdr:rowOff>8443</xdr:rowOff>
    </xdr:from>
    <xdr:to>
      <xdr:col>18</xdr:col>
      <xdr:colOff>501030</xdr:colOff>
      <xdr:row>22</xdr:row>
      <xdr:rowOff>116129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0707" y="4519339"/>
          <a:ext cx="4239144" cy="1419620"/>
        </a:xfrm>
        <a:prstGeom prst="rect">
          <a:avLst/>
        </a:prstGeom>
      </xdr:spPr>
    </xdr:pic>
    <xdr:clientData/>
  </xdr:twoCellAnchor>
  <xdr:twoCellAnchor editAs="oneCell">
    <xdr:from>
      <xdr:col>12</xdr:col>
      <xdr:colOff>575094</xdr:colOff>
      <xdr:row>25</xdr:row>
      <xdr:rowOff>134245</xdr:rowOff>
    </xdr:from>
    <xdr:to>
      <xdr:col>20</xdr:col>
      <xdr:colOff>148734</xdr:colOff>
      <xdr:row>28</xdr:row>
      <xdr:rowOff>83469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65047" y="6550141"/>
          <a:ext cx="5612130" cy="542290"/>
        </a:xfrm>
        <a:prstGeom prst="rect">
          <a:avLst/>
        </a:prstGeom>
      </xdr:spPr>
    </xdr:pic>
    <xdr:clientData/>
  </xdr:twoCellAnchor>
  <xdr:twoCellAnchor>
    <xdr:from>
      <xdr:col>15</xdr:col>
      <xdr:colOff>697840</xdr:colOff>
      <xdr:row>23</xdr:row>
      <xdr:rowOff>115373</xdr:rowOff>
    </xdr:from>
    <xdr:to>
      <xdr:col>16</xdr:col>
      <xdr:colOff>257354</xdr:colOff>
      <xdr:row>25</xdr:row>
      <xdr:rowOff>43845</xdr:rowOff>
    </xdr:to>
    <xdr:sp macro="" textlink="">
      <xdr:nvSpPr>
        <xdr:cNvPr id="12" name="Flecha abajo 11"/>
        <xdr:cNvSpPr/>
      </xdr:nvSpPr>
      <xdr:spPr>
        <a:xfrm>
          <a:off x="13152227" y="6135892"/>
          <a:ext cx="314325" cy="32384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725271</xdr:colOff>
      <xdr:row>36</xdr:row>
      <xdr:rowOff>4549</xdr:rowOff>
    </xdr:from>
    <xdr:to>
      <xdr:col>20</xdr:col>
      <xdr:colOff>65690</xdr:colOff>
      <xdr:row>48</xdr:row>
      <xdr:rowOff>2175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38547" y="8237652"/>
          <a:ext cx="5471453" cy="2340557"/>
        </a:xfrm>
        <a:prstGeom prst="rect">
          <a:avLst/>
        </a:prstGeom>
      </xdr:spPr>
    </xdr:pic>
    <xdr:clientData/>
  </xdr:twoCellAnchor>
  <xdr:twoCellAnchor>
    <xdr:from>
      <xdr:col>16</xdr:col>
      <xdr:colOff>5571</xdr:colOff>
      <xdr:row>28</xdr:row>
      <xdr:rowOff>177915</xdr:rowOff>
    </xdr:from>
    <xdr:to>
      <xdr:col>16</xdr:col>
      <xdr:colOff>319896</xdr:colOff>
      <xdr:row>30</xdr:row>
      <xdr:rowOff>96861</xdr:rowOff>
    </xdr:to>
    <xdr:sp macro="" textlink="">
      <xdr:nvSpPr>
        <xdr:cNvPr id="14" name="Flecha abajo 13"/>
        <xdr:cNvSpPr/>
      </xdr:nvSpPr>
      <xdr:spPr>
        <a:xfrm>
          <a:off x="13214769" y="7186877"/>
          <a:ext cx="314325" cy="3143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441403</xdr:colOff>
      <xdr:row>25</xdr:row>
      <xdr:rowOff>25690</xdr:rowOff>
    </xdr:from>
    <xdr:to>
      <xdr:col>32</xdr:col>
      <xdr:colOff>557560</xdr:colOff>
      <xdr:row>53</xdr:row>
      <xdr:rowOff>32387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22744" y="6228556"/>
          <a:ext cx="7782621" cy="5349990"/>
        </a:xfrm>
        <a:prstGeom prst="rect">
          <a:avLst/>
        </a:prstGeom>
      </xdr:spPr>
    </xdr:pic>
    <xdr:clientData/>
  </xdr:twoCellAnchor>
  <xdr:twoCellAnchor editAs="oneCell">
    <xdr:from>
      <xdr:col>23</xdr:col>
      <xdr:colOff>185855</xdr:colOff>
      <xdr:row>3</xdr:row>
      <xdr:rowOff>147223</xdr:rowOff>
    </xdr:from>
    <xdr:to>
      <xdr:col>31</xdr:col>
      <xdr:colOff>673715</xdr:colOff>
      <xdr:row>22</xdr:row>
      <xdr:rowOff>120643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933843" y="728016"/>
          <a:ext cx="6621031" cy="5037932"/>
        </a:xfrm>
        <a:prstGeom prst="rect">
          <a:avLst/>
        </a:prstGeom>
      </xdr:spPr>
    </xdr:pic>
    <xdr:clientData/>
  </xdr:twoCellAnchor>
  <xdr:twoCellAnchor>
    <xdr:from>
      <xdr:col>27</xdr:col>
      <xdr:colOff>305093</xdr:colOff>
      <xdr:row>23</xdr:row>
      <xdr:rowOff>2721</xdr:rowOff>
    </xdr:from>
    <xdr:to>
      <xdr:col>27</xdr:col>
      <xdr:colOff>631253</xdr:colOff>
      <xdr:row>24</xdr:row>
      <xdr:rowOff>117047</xdr:rowOff>
    </xdr:to>
    <xdr:sp macro="" textlink="">
      <xdr:nvSpPr>
        <xdr:cNvPr id="19" name="Flecha abajo 18"/>
        <xdr:cNvSpPr/>
      </xdr:nvSpPr>
      <xdr:spPr>
        <a:xfrm>
          <a:off x="22119666" y="5833880"/>
          <a:ext cx="326160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U30" sqref="U30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172" t="s">
        <v>4</v>
      </c>
      <c r="B1" s="172"/>
      <c r="C1" s="172" t="s">
        <v>3</v>
      </c>
      <c r="D1" s="172"/>
      <c r="E1" s="173" t="s">
        <v>7</v>
      </c>
      <c r="F1" s="172"/>
      <c r="G1" s="8"/>
      <c r="H1" s="174" t="s">
        <v>2</v>
      </c>
      <c r="I1" s="175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172" t="s">
        <v>12</v>
      </c>
      <c r="I6" s="172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Normal="100" workbookViewId="0">
      <selection activeCell="B22" sqref="B22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180" t="s">
        <v>53</v>
      </c>
      <c r="B3" s="181"/>
      <c r="C3" s="181"/>
      <c r="D3" s="181"/>
      <c r="E3" s="181"/>
      <c r="F3" s="43"/>
      <c r="G3" s="44"/>
    </row>
    <row r="4" spans="1:8" ht="37.5" customHeight="1">
      <c r="A4" s="182" t="s">
        <v>38</v>
      </c>
      <c r="B4" s="183"/>
      <c r="C4" s="183"/>
      <c r="D4" s="183"/>
      <c r="E4" s="183"/>
      <c r="F4" s="183"/>
      <c r="G4" s="184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185" t="s">
        <v>39</v>
      </c>
      <c r="B6" s="186"/>
      <c r="C6" s="186"/>
      <c r="D6" s="186"/>
      <c r="E6" s="186"/>
      <c r="F6" s="186"/>
      <c r="G6" s="187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188" t="s">
        <v>23</v>
      </c>
      <c r="B8" s="189"/>
      <c r="C8" s="189"/>
      <c r="D8" s="189"/>
      <c r="E8" s="189"/>
      <c r="F8" s="189"/>
      <c r="G8" s="190"/>
    </row>
    <row r="9" spans="1:8" ht="21" customHeight="1" thickBot="1">
      <c r="A9" s="191" t="s">
        <v>24</v>
      </c>
      <c r="B9" s="192"/>
      <c r="C9" s="192"/>
      <c r="D9" s="192"/>
      <c r="E9" s="192"/>
      <c r="F9" s="192"/>
      <c r="G9" s="193"/>
      <c r="H9" s="42"/>
    </row>
    <row r="11" spans="1:8">
      <c r="E11" s="177" t="s">
        <v>36</v>
      </c>
      <c r="F11" s="177"/>
      <c r="G11" s="177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176" t="s">
        <v>37</v>
      </c>
      <c r="G12" s="176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178" t="s">
        <v>42</v>
      </c>
      <c r="C24" s="179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O49" sqref="O49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195" t="s">
        <v>52</v>
      </c>
      <c r="G2" s="195"/>
      <c r="H2" s="195"/>
      <c r="I2" s="195"/>
      <c r="J2" s="195"/>
      <c r="K2" s="195"/>
      <c r="L2" s="195"/>
      <c r="M2" s="195"/>
      <c r="N2" s="195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194" t="s">
        <v>2</v>
      </c>
      <c r="G10" s="175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196" t="s">
        <v>59</v>
      </c>
      <c r="B1" s="197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198" t="s">
        <v>38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200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201" t="s">
        <v>56</v>
      </c>
      <c r="B40" s="202"/>
      <c r="C40" s="202"/>
      <c r="D40" s="202"/>
      <c r="E40" s="202"/>
      <c r="F40" s="202"/>
      <c r="G40" s="202"/>
      <c r="H40" s="202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1"/>
  <sheetViews>
    <sheetView zoomScale="41" zoomScaleNormal="41" workbookViewId="0">
      <selection activeCell="AH19" sqref="AH19"/>
    </sheetView>
  </sheetViews>
  <sheetFormatPr baseColWidth="10" defaultRowHeight="15"/>
  <cols>
    <col min="1" max="1" width="28.28515625" customWidth="1"/>
  </cols>
  <sheetData>
    <row r="2" spans="1:23">
      <c r="A2" t="s">
        <v>84</v>
      </c>
    </row>
    <row r="3" spans="1:23" ht="15.75" thickBot="1">
      <c r="A3" t="s">
        <v>85</v>
      </c>
    </row>
    <row r="4" spans="1:23" ht="22.5" customHeight="1" thickBot="1">
      <c r="A4" s="131">
        <f>1000/POWER(1+0.05,3)</f>
        <v>863.83759853147603</v>
      </c>
      <c r="B4" s="132" t="str">
        <f ca="1">_xlfn.FORMULATEXT(A4)</f>
        <v>=1000/POTENCIA(1+0,05;3)</v>
      </c>
      <c r="C4" s="133"/>
    </row>
    <row r="5" spans="1:23" ht="51.75" customHeight="1">
      <c r="A5" s="203" t="s">
        <v>86</v>
      </c>
      <c r="B5" s="203"/>
      <c r="C5" s="203"/>
    </row>
    <row r="16" spans="1:23" ht="15.75" thickBot="1">
      <c r="W16" s="65"/>
    </row>
    <row r="17" spans="1:14" ht="15.75" thickBot="1">
      <c r="A17" s="204" t="s">
        <v>89</v>
      </c>
      <c r="B17" s="205"/>
      <c r="C17" s="206"/>
      <c r="D17" s="106"/>
      <c r="E17" s="106"/>
      <c r="F17" s="106"/>
      <c r="G17" s="106"/>
      <c r="H17" s="106"/>
      <c r="I17" s="106"/>
      <c r="J17" s="106"/>
      <c r="K17" s="107"/>
    </row>
    <row r="18" spans="1:14">
      <c r="A18" s="135"/>
      <c r="B18" s="42"/>
      <c r="C18" s="42"/>
      <c r="D18" s="42"/>
      <c r="E18" s="42"/>
      <c r="F18" s="42"/>
      <c r="G18" s="42"/>
      <c r="H18" s="42"/>
      <c r="I18" s="42"/>
      <c r="J18" s="42"/>
      <c r="K18" s="46"/>
    </row>
    <row r="19" spans="1:14">
      <c r="A19" s="135"/>
      <c r="B19" s="42"/>
      <c r="C19" s="42"/>
      <c r="D19" s="42"/>
      <c r="E19" s="42"/>
      <c r="F19" s="42"/>
      <c r="G19" s="42"/>
      <c r="H19" s="42"/>
      <c r="I19" s="42"/>
      <c r="J19" s="42"/>
      <c r="K19" s="46"/>
    </row>
    <row r="20" spans="1:14">
      <c r="A20" s="135"/>
      <c r="B20" s="42"/>
      <c r="C20" s="42"/>
      <c r="D20" s="42"/>
      <c r="E20" s="42"/>
      <c r="F20" s="42"/>
      <c r="G20" s="42"/>
      <c r="H20" s="42"/>
      <c r="I20" s="42"/>
      <c r="J20" s="42"/>
      <c r="K20" s="46"/>
    </row>
    <row r="21" spans="1:14" ht="37.5" customHeight="1">
      <c r="A21" s="135"/>
      <c r="B21" s="42"/>
      <c r="C21" s="136"/>
      <c r="D21" s="42"/>
      <c r="E21" s="42"/>
      <c r="F21" s="42"/>
      <c r="G21" s="42"/>
      <c r="H21" s="42"/>
      <c r="I21" s="42"/>
      <c r="J21" s="42"/>
      <c r="K21" s="46"/>
    </row>
    <row r="22" spans="1:14" ht="64.5" customHeight="1">
      <c r="A22" s="135"/>
      <c r="B22" s="42"/>
      <c r="C22" s="136" t="s">
        <v>87</v>
      </c>
      <c r="D22" s="42"/>
      <c r="E22" s="42"/>
      <c r="F22" s="42"/>
      <c r="G22" s="42"/>
      <c r="H22" s="42"/>
      <c r="I22" s="42"/>
      <c r="J22" s="42"/>
      <c r="K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6"/>
    </row>
    <row r="24" spans="1:14">
      <c r="A24" s="135"/>
      <c r="B24" s="42"/>
      <c r="C24" s="42"/>
      <c r="D24" s="42"/>
      <c r="E24" s="42"/>
      <c r="F24" s="42"/>
      <c r="G24" s="42"/>
      <c r="H24" s="42"/>
      <c r="I24" s="42"/>
      <c r="J24" s="42"/>
      <c r="K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6"/>
      <c r="N32" t="s">
        <v>98</v>
      </c>
    </row>
    <row r="33" spans="1:14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6"/>
      <c r="N33" t="s">
        <v>99</v>
      </c>
    </row>
    <row r="34" spans="1:14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6"/>
      <c r="N34" t="s">
        <v>100</v>
      </c>
    </row>
    <row r="35" spans="1:14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6"/>
      <c r="N35" t="s">
        <v>101</v>
      </c>
    </row>
    <row r="36" spans="1:14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6"/>
    </row>
    <row r="37" spans="1:14" ht="15.75" thickBot="1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6"/>
    </row>
    <row r="38" spans="1:14" ht="21.75" thickBot="1">
      <c r="A38" s="135"/>
      <c r="B38" s="42"/>
      <c r="C38" s="42"/>
      <c r="D38" s="42"/>
      <c r="E38" s="42"/>
      <c r="F38" s="207" t="s">
        <v>88</v>
      </c>
      <c r="G38" s="208"/>
      <c r="H38" s="208"/>
      <c r="I38" s="209"/>
      <c r="J38" s="42"/>
      <c r="K38" s="46"/>
    </row>
    <row r="39" spans="1:14">
      <c r="A39" s="135"/>
      <c r="B39" s="42"/>
      <c r="C39" s="42"/>
      <c r="D39" s="42"/>
      <c r="E39" s="42"/>
      <c r="F39" s="42"/>
      <c r="G39" s="42"/>
      <c r="H39" s="42"/>
      <c r="I39" s="42"/>
      <c r="J39" s="42"/>
      <c r="K39" s="46"/>
    </row>
    <row r="40" spans="1:14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6"/>
    </row>
    <row r="41" spans="1:14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9"/>
    </row>
  </sheetData>
  <mergeCells count="3">
    <mergeCell ref="A5:C5"/>
    <mergeCell ref="A17:C17"/>
    <mergeCell ref="F38:I3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80" zoomScaleNormal="80" workbookViewId="0">
      <selection activeCell="E17" sqref="E17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14.1406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248" t="s">
        <v>128</v>
      </c>
      <c r="B1" s="251" t="s">
        <v>132</v>
      </c>
      <c r="C1" s="249" t="s">
        <v>129</v>
      </c>
      <c r="D1" s="249" t="s">
        <v>130</v>
      </c>
      <c r="E1" s="250" t="s">
        <v>131</v>
      </c>
      <c r="G1" s="240" t="s">
        <v>102</v>
      </c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2"/>
      <c r="X1" s="243"/>
    </row>
    <row r="2" spans="1:24" s="161" customFormat="1" ht="46.5" customHeight="1" thickBot="1">
      <c r="A2" s="247">
        <v>0</v>
      </c>
      <c r="B2" s="252">
        <f>W3 * A2</f>
        <v>0</v>
      </c>
      <c r="C2" s="254">
        <f>(W3-B2)-50000</f>
        <v>-49940</v>
      </c>
      <c r="D2" s="237"/>
      <c r="E2" s="238"/>
      <c r="G2" s="158" t="s">
        <v>103</v>
      </c>
      <c r="H2" s="165" t="s">
        <v>122</v>
      </c>
      <c r="I2" s="164" t="s">
        <v>104</v>
      </c>
      <c r="J2" s="164" t="s">
        <v>104</v>
      </c>
      <c r="K2" s="159" t="s">
        <v>105</v>
      </c>
      <c r="L2" s="159" t="s">
        <v>106</v>
      </c>
      <c r="M2" s="159" t="s">
        <v>107</v>
      </c>
      <c r="N2" s="162" t="s">
        <v>124</v>
      </c>
      <c r="O2" s="236" t="s">
        <v>127</v>
      </c>
      <c r="P2" s="160" t="s">
        <v>108</v>
      </c>
      <c r="Q2" s="160" t="s">
        <v>118</v>
      </c>
      <c r="R2" s="160" t="s">
        <v>109</v>
      </c>
      <c r="S2" s="160" t="s">
        <v>119</v>
      </c>
      <c r="T2" s="160" t="s">
        <v>110</v>
      </c>
      <c r="U2" s="160" t="s">
        <v>120</v>
      </c>
      <c r="V2" s="236" t="s">
        <v>116</v>
      </c>
      <c r="W2" s="235" t="s">
        <v>115</v>
      </c>
      <c r="X2" s="166"/>
    </row>
    <row r="3" spans="1:24" ht="15.75" thickTop="1">
      <c r="A3" s="244">
        <v>0.05</v>
      </c>
      <c r="B3" s="252">
        <f t="shared" ref="B3:B8" si="0">W4 * A3</f>
        <v>9</v>
      </c>
      <c r="C3" s="254">
        <f t="shared" ref="C3:C8" si="1">(W4-B3)-50000</f>
        <v>-49829</v>
      </c>
      <c r="D3" s="5"/>
      <c r="E3" s="18"/>
      <c r="G3" s="147">
        <v>1</v>
      </c>
      <c r="H3" s="151">
        <v>1</v>
      </c>
      <c r="I3" s="148" t="s">
        <v>108</v>
      </c>
      <c r="J3" s="149">
        <v>1</v>
      </c>
      <c r="K3" s="148">
        <v>250</v>
      </c>
      <c r="L3" s="215">
        <v>100</v>
      </c>
      <c r="M3" s="215">
        <v>100</v>
      </c>
      <c r="N3" s="214">
        <f>IF(H3=1,SUM(K3:M3),0)</f>
        <v>450</v>
      </c>
      <c r="O3" s="234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221">
        <f>W3 * 0.88</f>
        <v>52.8</v>
      </c>
      <c r="W3" s="150">
        <v>60</v>
      </c>
      <c r="X3" s="157"/>
    </row>
    <row r="4" spans="1:24">
      <c r="A4" s="244">
        <v>0.1</v>
      </c>
      <c r="B4" s="252">
        <f t="shared" si="0"/>
        <v>8</v>
      </c>
      <c r="C4" s="254">
        <f t="shared" si="1"/>
        <v>-49928</v>
      </c>
      <c r="D4" s="5"/>
      <c r="E4" s="18"/>
      <c r="G4" s="141">
        <v>2</v>
      </c>
      <c r="H4" s="152">
        <v>1</v>
      </c>
      <c r="I4" s="169" t="s">
        <v>108</v>
      </c>
      <c r="J4" s="140">
        <v>0.33</v>
      </c>
      <c r="K4" s="169">
        <v>500</v>
      </c>
      <c r="L4" s="169">
        <v>300</v>
      </c>
      <c r="M4" s="169">
        <v>300</v>
      </c>
      <c r="N4" s="214">
        <f t="shared" ref="N4:N14" si="2">IF(H4=1,SUM(K4:M4),0)</f>
        <v>1100</v>
      </c>
      <c r="O4" s="234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221">
        <f t="shared" ref="V4:V14" si="10">W4 * 0.88</f>
        <v>158.4</v>
      </c>
      <c r="W4" s="142">
        <v>180</v>
      </c>
      <c r="X4" s="157"/>
    </row>
    <row r="5" spans="1:24">
      <c r="A5" s="244">
        <v>0.15</v>
      </c>
      <c r="B5" s="252">
        <f t="shared" si="0"/>
        <v>46.5</v>
      </c>
      <c r="C5" s="254">
        <f t="shared" si="1"/>
        <v>-49736.5</v>
      </c>
      <c r="D5" s="5"/>
      <c r="E5" s="18"/>
      <c r="G5" s="141">
        <v>3</v>
      </c>
      <c r="H5" s="152">
        <v>0</v>
      </c>
      <c r="I5" s="169" t="s">
        <v>108</v>
      </c>
      <c r="J5" s="140">
        <v>0.5</v>
      </c>
      <c r="K5" s="169">
        <v>100</v>
      </c>
      <c r="L5" s="169">
        <v>200</v>
      </c>
      <c r="M5" s="169">
        <v>400</v>
      </c>
      <c r="N5" s="214">
        <f t="shared" si="2"/>
        <v>0</v>
      </c>
      <c r="O5" s="234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221">
        <f t="shared" si="10"/>
        <v>70.400000000000006</v>
      </c>
      <c r="W5" s="142">
        <v>80</v>
      </c>
      <c r="X5" s="157"/>
    </row>
    <row r="6" spans="1:24">
      <c r="A6" s="244">
        <v>0.2</v>
      </c>
      <c r="B6" s="252">
        <f t="shared" si="0"/>
        <v>44</v>
      </c>
      <c r="C6" s="254">
        <f t="shared" si="1"/>
        <v>-49824</v>
      </c>
      <c r="D6" s="5"/>
      <c r="E6" s="18"/>
      <c r="G6" s="141">
        <v>4</v>
      </c>
      <c r="H6" s="152">
        <v>1</v>
      </c>
      <c r="I6" s="169" t="s">
        <v>108</v>
      </c>
      <c r="J6" s="140">
        <v>1</v>
      </c>
      <c r="K6" s="169">
        <v>750</v>
      </c>
      <c r="L6" s="169">
        <v>500</v>
      </c>
      <c r="M6" s="169">
        <v>300</v>
      </c>
      <c r="N6" s="214">
        <f t="shared" si="2"/>
        <v>1550</v>
      </c>
      <c r="O6" s="234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221">
        <f t="shared" si="10"/>
        <v>272.8</v>
      </c>
      <c r="W6" s="142">
        <v>310</v>
      </c>
      <c r="X6" s="157"/>
    </row>
    <row r="7" spans="1:24">
      <c r="A7" s="244">
        <v>0.25</v>
      </c>
      <c r="B7" s="252">
        <f t="shared" si="0"/>
        <v>45</v>
      </c>
      <c r="C7" s="254">
        <f t="shared" si="1"/>
        <v>-49865</v>
      </c>
      <c r="D7" s="5"/>
      <c r="E7" s="18"/>
      <c r="G7" s="141">
        <v>5</v>
      </c>
      <c r="H7" s="152">
        <v>1</v>
      </c>
      <c r="I7" s="169" t="s">
        <v>108</v>
      </c>
      <c r="J7" s="140">
        <v>0.75</v>
      </c>
      <c r="K7" s="169">
        <v>200</v>
      </c>
      <c r="L7" s="169">
        <v>400</v>
      </c>
      <c r="M7" s="169">
        <v>800</v>
      </c>
      <c r="N7" s="214">
        <f t="shared" si="2"/>
        <v>1400</v>
      </c>
      <c r="O7" s="234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221">
        <f t="shared" si="10"/>
        <v>193.6</v>
      </c>
      <c r="W7" s="142">
        <v>220</v>
      </c>
      <c r="X7" s="157"/>
    </row>
    <row r="8" spans="1:24" ht="15.75" thickBot="1">
      <c r="A8" s="245">
        <v>0.3</v>
      </c>
      <c r="B8" s="253">
        <f t="shared" si="0"/>
        <v>123</v>
      </c>
      <c r="C8" s="254">
        <f t="shared" si="1"/>
        <v>-49713</v>
      </c>
      <c r="D8" s="246"/>
      <c r="E8" s="239"/>
      <c r="G8" s="141">
        <v>6</v>
      </c>
      <c r="H8" s="152">
        <v>0</v>
      </c>
      <c r="I8" s="169" t="s">
        <v>109</v>
      </c>
      <c r="J8" s="140">
        <v>0.5</v>
      </c>
      <c r="K8" s="169">
        <v>1000</v>
      </c>
      <c r="L8" s="169">
        <v>300</v>
      </c>
      <c r="M8" s="169">
        <v>300</v>
      </c>
      <c r="N8" s="214">
        <f t="shared" si="2"/>
        <v>0</v>
      </c>
      <c r="O8" s="234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221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109</v>
      </c>
      <c r="J9" s="140">
        <v>1</v>
      </c>
      <c r="K9" s="169">
        <v>750</v>
      </c>
      <c r="L9" s="169">
        <v>750</v>
      </c>
      <c r="M9" s="169">
        <v>300</v>
      </c>
      <c r="N9" s="214">
        <f t="shared" si="2"/>
        <v>1800</v>
      </c>
      <c r="O9" s="234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221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109</v>
      </c>
      <c r="J10" s="140">
        <v>1</v>
      </c>
      <c r="K10" s="169">
        <v>800</v>
      </c>
      <c r="L10" s="169">
        <v>700</v>
      </c>
      <c r="M10" s="169">
        <v>600</v>
      </c>
      <c r="N10" s="214">
        <f t="shared" si="2"/>
        <v>0</v>
      </c>
      <c r="O10" s="234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221">
        <f t="shared" si="10"/>
        <v>246.4</v>
      </c>
      <c r="W10" s="142">
        <v>280</v>
      </c>
      <c r="X10" s="157"/>
    </row>
    <row r="11" spans="1:24">
      <c r="G11" s="141">
        <v>9</v>
      </c>
      <c r="H11" s="152">
        <v>1</v>
      </c>
      <c r="I11" s="169" t="s">
        <v>109</v>
      </c>
      <c r="J11" s="140">
        <v>0.67</v>
      </c>
      <c r="K11" s="169">
        <v>400</v>
      </c>
      <c r="L11" s="169">
        <v>600</v>
      </c>
      <c r="M11" s="169">
        <v>800</v>
      </c>
      <c r="N11" s="214">
        <f t="shared" si="2"/>
        <v>1800</v>
      </c>
      <c r="O11" s="234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221">
        <f t="shared" si="10"/>
        <v>334.4</v>
      </c>
      <c r="W11" s="142">
        <v>380</v>
      </c>
      <c r="X11" s="157"/>
    </row>
    <row r="12" spans="1:24">
      <c r="G12" s="141">
        <v>10</v>
      </c>
      <c r="H12" s="152">
        <v>0</v>
      </c>
      <c r="I12" s="169" t="s">
        <v>110</v>
      </c>
      <c r="J12" s="140">
        <v>1</v>
      </c>
      <c r="K12" s="169">
        <v>100</v>
      </c>
      <c r="L12" s="169">
        <v>200</v>
      </c>
      <c r="M12" s="169">
        <v>400</v>
      </c>
      <c r="N12" s="214">
        <f t="shared" si="2"/>
        <v>0</v>
      </c>
      <c r="O12" s="234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221">
        <f t="shared" si="10"/>
        <v>88</v>
      </c>
      <c r="W12" s="142">
        <v>100</v>
      </c>
      <c r="X12" s="157"/>
    </row>
    <row r="13" spans="1:24">
      <c r="G13" s="141">
        <v>11</v>
      </c>
      <c r="H13" s="152">
        <v>1</v>
      </c>
      <c r="I13" s="169" t="s">
        <v>110</v>
      </c>
      <c r="J13" s="140">
        <v>0.5</v>
      </c>
      <c r="K13" s="169">
        <v>700</v>
      </c>
      <c r="L13" s="169">
        <v>500</v>
      </c>
      <c r="M13" s="169">
        <v>300</v>
      </c>
      <c r="N13" s="214">
        <f t="shared" si="2"/>
        <v>1500</v>
      </c>
      <c r="O13" s="234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221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110</v>
      </c>
      <c r="J14" s="145">
        <v>1</v>
      </c>
      <c r="K14" s="144">
        <v>1500</v>
      </c>
      <c r="L14" s="144">
        <v>400</v>
      </c>
      <c r="M14" s="144">
        <v>400</v>
      </c>
      <c r="N14" s="225">
        <f t="shared" si="2"/>
        <v>0</v>
      </c>
      <c r="O14" s="234">
        <f t="shared" si="3"/>
        <v>0</v>
      </c>
      <c r="P14" s="226">
        <f t="shared" si="4"/>
        <v>0</v>
      </c>
      <c r="Q14" s="226">
        <f t="shared" si="5"/>
        <v>0</v>
      </c>
      <c r="R14" s="226">
        <f t="shared" si="6"/>
        <v>0</v>
      </c>
      <c r="S14" s="226">
        <f t="shared" si="7"/>
        <v>0</v>
      </c>
      <c r="T14" s="226">
        <f t="shared" si="8"/>
        <v>0</v>
      </c>
      <c r="U14" s="226">
        <f t="shared" si="9"/>
        <v>0</v>
      </c>
      <c r="V14" s="227">
        <f t="shared" si="10"/>
        <v>299.2</v>
      </c>
      <c r="W14" s="146">
        <v>340</v>
      </c>
      <c r="X14" s="157"/>
    </row>
    <row r="15" spans="1:24" ht="15.75" thickBot="1">
      <c r="K15" s="222">
        <f>SUMIFS(K3:K14,H3:H14,"&gt;0")</f>
        <v>3550</v>
      </c>
      <c r="L15" s="222">
        <f>SUMIFS(L3:L14,H3:H14,"&gt;0")</f>
        <v>3150</v>
      </c>
      <c r="M15" s="222">
        <f>SUMIFS(M3:M14,H3:H14,"&gt;0")</f>
        <v>2900</v>
      </c>
      <c r="N15" s="232">
        <f>SUM(N3:N14)</f>
        <v>9600</v>
      </c>
      <c r="O15" s="229"/>
      <c r="P15" s="46">
        <f t="shared" ref="P15:U15" si="11">SUM(P3:P14)</f>
        <v>4</v>
      </c>
      <c r="Q15" s="139">
        <f t="shared" si="11"/>
        <v>4500</v>
      </c>
      <c r="R15" s="223">
        <f t="shared" si="11"/>
        <v>2</v>
      </c>
      <c r="S15" s="224">
        <f t="shared" si="11"/>
        <v>3600</v>
      </c>
      <c r="T15" s="222">
        <f t="shared" si="11"/>
        <v>1</v>
      </c>
      <c r="U15" s="222">
        <f t="shared" si="11"/>
        <v>1500</v>
      </c>
      <c r="V15" s="42"/>
    </row>
    <row r="16" spans="1:24" s="65" customFormat="1" ht="31.5" customHeight="1" thickBot="1">
      <c r="J16" s="216"/>
      <c r="K16" s="217"/>
      <c r="L16" s="217"/>
      <c r="M16" s="217"/>
      <c r="N16" s="233" t="s">
        <v>123</v>
      </c>
      <c r="O16" s="230"/>
      <c r="P16" s="167">
        <f>IF(P15&gt;0,1,0)</f>
        <v>1</v>
      </c>
      <c r="Q16" s="231" t="s">
        <v>114</v>
      </c>
      <c r="R16" s="218">
        <f>IF(R15&gt;0,1,0)</f>
        <v>1</v>
      </c>
      <c r="S16" s="219" t="s">
        <v>114</v>
      </c>
      <c r="T16" s="218">
        <f>IF(R15&gt;0,1,0)</f>
        <v>1</v>
      </c>
      <c r="U16" s="219" t="s">
        <v>114</v>
      </c>
      <c r="V16" s="42"/>
    </row>
    <row r="17" spans="7:26" s="65" customFormat="1" ht="42.75" customHeight="1" thickBot="1">
      <c r="J17" s="42"/>
      <c r="K17" s="217"/>
      <c r="L17" s="217"/>
      <c r="M17" s="217"/>
      <c r="N17" s="220"/>
      <c r="O17" s="220"/>
      <c r="P17" s="219" t="s">
        <v>121</v>
      </c>
      <c r="Q17" s="170"/>
      <c r="R17" s="171" t="s">
        <v>121</v>
      </c>
      <c r="S17" s="170"/>
      <c r="T17" s="171" t="s">
        <v>121</v>
      </c>
      <c r="U17" s="170"/>
      <c r="V17" s="157"/>
      <c r="Y17" s="211" t="s">
        <v>91</v>
      </c>
      <c r="Z17" s="212"/>
    </row>
    <row r="18" spans="7:26" ht="16.5" customHeight="1">
      <c r="G18" s="39" t="s">
        <v>125</v>
      </c>
      <c r="K18" s="163"/>
      <c r="Q18" s="168"/>
      <c r="T18" s="163"/>
      <c r="W18" s="134"/>
      <c r="X18" s="134"/>
    </row>
    <row r="19" spans="7:26">
      <c r="G19" s="228" t="s">
        <v>126</v>
      </c>
      <c r="Y19" t="s">
        <v>92</v>
      </c>
    </row>
    <row r="20" spans="7:26" ht="20.25" customHeight="1">
      <c r="G20" s="65" t="s">
        <v>117</v>
      </c>
      <c r="Y20" t="s">
        <v>93</v>
      </c>
    </row>
    <row r="21" spans="7:26">
      <c r="G21" t="s">
        <v>111</v>
      </c>
    </row>
    <row r="22" spans="7:26">
      <c r="Y22" t="s">
        <v>94</v>
      </c>
    </row>
    <row r="23" spans="7:26">
      <c r="G23" s="210" t="s">
        <v>90</v>
      </c>
      <c r="H23" s="210"/>
      <c r="I23" s="210"/>
      <c r="J23" s="154">
        <v>50000000</v>
      </c>
      <c r="K23" s="5"/>
    </row>
    <row r="24" spans="7:26" ht="16.5">
      <c r="G24" s="213" t="s">
        <v>113</v>
      </c>
      <c r="H24" s="213"/>
      <c r="I24" s="213"/>
      <c r="J24" s="155">
        <v>0.12</v>
      </c>
      <c r="K24" s="5"/>
    </row>
    <row r="25" spans="7:26">
      <c r="G25" s="5" t="s">
        <v>95</v>
      </c>
      <c r="H25" s="5"/>
      <c r="I25" s="5"/>
      <c r="J25" s="5"/>
      <c r="K25" s="91">
        <v>10000000</v>
      </c>
    </row>
    <row r="26" spans="7:26">
      <c r="G26" s="5" t="s">
        <v>96</v>
      </c>
      <c r="H26" s="5"/>
      <c r="I26" s="5"/>
      <c r="J26" s="5"/>
      <c r="K26" s="91">
        <v>4000000</v>
      </c>
    </row>
    <row r="27" spans="7:26">
      <c r="G27" s="5" t="s">
        <v>97</v>
      </c>
      <c r="H27" s="5"/>
      <c r="I27" s="5"/>
      <c r="J27" s="5"/>
      <c r="K27" s="91">
        <v>10000000</v>
      </c>
      <c r="L27" t="s">
        <v>112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bycicles</vt:lpstr>
      <vt:lpstr> VAN valor actual neto NPV </vt:lpstr>
      <vt:lpstr>NPV theory</vt:lpstr>
      <vt:lpstr>% average growing</vt:lpstr>
      <vt:lpstr>VAN example </vt:lpstr>
      <vt:lpstr>VAN definition</vt:lpstr>
      <vt:lpstr>table final proyect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2024-03-01T14:18:55Z</dcterms:modified>
</cp:coreProperties>
</file>