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2" windowHeight="11700" tabRatio="702" activeTab="2"/>
  </bookViews>
  <sheets>
    <sheet name="Base" sheetId="12" r:id="rId1"/>
    <sheet name="Brb+R" sheetId="6" r:id="rId2"/>
    <sheet name="Estalas 1" sheetId="16" r:id="rId3"/>
  </sheets>
  <calcPr calcId="124519"/>
</workbook>
</file>

<file path=xl/calcChain.xml><?xml version="1.0" encoding="utf-8"?>
<calcChain xmlns="http://schemas.openxmlformats.org/spreadsheetml/2006/main">
  <c r="W346" i="16"/>
  <c r="V403" l="1"/>
  <c r="V383"/>
  <c r="V378"/>
  <c r="V370"/>
  <c r="V394"/>
  <c r="M378"/>
  <c r="K378"/>
  <c r="C374"/>
  <c r="T402" s="1"/>
  <c r="W402" s="1"/>
  <c r="C373"/>
  <c r="T399" s="1"/>
  <c r="W399" s="1"/>
  <c r="C372"/>
  <c r="T403" s="1"/>
  <c r="L371"/>
  <c r="K371"/>
  <c r="I371" s="1"/>
  <c r="C371"/>
  <c r="T373" s="1"/>
  <c r="W373" s="1"/>
  <c r="T370"/>
  <c r="L370"/>
  <c r="C370"/>
  <c r="T401" s="1"/>
  <c r="W401" s="1"/>
  <c r="T369"/>
  <c r="W369" s="1"/>
  <c r="L369"/>
  <c r="K369"/>
  <c r="I369"/>
  <c r="C369"/>
  <c r="T398" s="1"/>
  <c r="W398" s="1"/>
  <c r="L364"/>
  <c r="F364"/>
  <c r="T363"/>
  <c r="W363" s="1"/>
  <c r="J362"/>
  <c r="F421"/>
  <c r="E419"/>
  <c r="E227"/>
  <c r="E2"/>
  <c r="F4"/>
  <c r="F49"/>
  <c r="E47"/>
  <c r="F94"/>
  <c r="E92"/>
  <c r="E137"/>
  <c r="E182"/>
  <c r="E317"/>
  <c r="E272"/>
  <c r="F319"/>
  <c r="B319"/>
  <c r="F274"/>
  <c r="B274"/>
  <c r="F229"/>
  <c r="F139"/>
  <c r="B139"/>
  <c r="B49"/>
  <c r="B4"/>
  <c r="V298"/>
  <c r="V296"/>
  <c r="V308"/>
  <c r="V306"/>
  <c r="V305"/>
  <c r="V297"/>
  <c r="V290"/>
  <c r="V278"/>
  <c r="V272"/>
  <c r="V153"/>
  <c r="M109"/>
  <c r="V433" i="12"/>
  <c r="M423"/>
  <c r="K423"/>
  <c r="C419"/>
  <c r="T448" s="1"/>
  <c r="W448" s="1"/>
  <c r="T418"/>
  <c r="W418" s="1"/>
  <c r="C418"/>
  <c r="T445" s="1"/>
  <c r="W445" s="1"/>
  <c r="C417"/>
  <c r="T449" s="1"/>
  <c r="W449" s="1"/>
  <c r="K416"/>
  <c r="I416"/>
  <c r="C416"/>
  <c r="W415"/>
  <c r="T415"/>
  <c r="C415"/>
  <c r="T447" s="1"/>
  <c r="W447" s="1"/>
  <c r="T414"/>
  <c r="W414" s="1"/>
  <c r="K414"/>
  <c r="I414"/>
  <c r="C414"/>
  <c r="T444" s="1"/>
  <c r="W444" s="1"/>
  <c r="W412"/>
  <c r="T412"/>
  <c r="W411"/>
  <c r="T411"/>
  <c r="W410"/>
  <c r="T410"/>
  <c r="W409"/>
  <c r="T409"/>
  <c r="L409"/>
  <c r="K409"/>
  <c r="H409"/>
  <c r="M407" s="1"/>
  <c r="T408"/>
  <c r="W408" s="1"/>
  <c r="T407"/>
  <c r="W407" s="1"/>
  <c r="L407"/>
  <c r="J407"/>
  <c r="V388"/>
  <c r="M378"/>
  <c r="K378"/>
  <c r="C374"/>
  <c r="T386" s="1"/>
  <c r="W386" s="1"/>
  <c r="C373"/>
  <c r="T383" s="1"/>
  <c r="W383" s="1"/>
  <c r="C372"/>
  <c r="T382" s="1"/>
  <c r="W382" s="1"/>
  <c r="K371"/>
  <c r="I371"/>
  <c r="C371"/>
  <c r="T373" s="1"/>
  <c r="W373" s="1"/>
  <c r="W370"/>
  <c r="T370"/>
  <c r="C370"/>
  <c r="T388" s="1"/>
  <c r="W388" s="1"/>
  <c r="T369"/>
  <c r="W369" s="1"/>
  <c r="K369"/>
  <c r="I369"/>
  <c r="C369"/>
  <c r="L378" s="1"/>
  <c r="W368"/>
  <c r="T368"/>
  <c r="W367"/>
  <c r="T367"/>
  <c r="W366"/>
  <c r="T366"/>
  <c r="W365"/>
  <c r="T365"/>
  <c r="W364"/>
  <c r="T364"/>
  <c r="L364"/>
  <c r="K364"/>
  <c r="H364"/>
  <c r="M362" s="1"/>
  <c r="T363"/>
  <c r="W363" s="1"/>
  <c r="T362"/>
  <c r="W362" s="1"/>
  <c r="L362"/>
  <c r="J362"/>
  <c r="V343"/>
  <c r="M333"/>
  <c r="K333"/>
  <c r="C329"/>
  <c r="T358" s="1"/>
  <c r="W358" s="1"/>
  <c r="T328"/>
  <c r="W328" s="1"/>
  <c r="C328"/>
  <c r="T355" s="1"/>
  <c r="W355" s="1"/>
  <c r="C327"/>
  <c r="T359" s="1"/>
  <c r="W359" s="1"/>
  <c r="K326"/>
  <c r="I326"/>
  <c r="C326"/>
  <c r="C325"/>
  <c r="T357" s="1"/>
  <c r="W357" s="1"/>
  <c r="T324"/>
  <c r="W324" s="1"/>
  <c r="K324"/>
  <c r="I324"/>
  <c r="C324"/>
  <c r="T354" s="1"/>
  <c r="W354" s="1"/>
  <c r="W321"/>
  <c r="T321"/>
  <c r="W320"/>
  <c r="T320"/>
  <c r="W319"/>
  <c r="T319"/>
  <c r="L319"/>
  <c r="T318"/>
  <c r="W318" s="1"/>
  <c r="T317"/>
  <c r="W317" s="1"/>
  <c r="J317"/>
  <c r="V298"/>
  <c r="M288"/>
  <c r="K288"/>
  <c r="J288" s="1"/>
  <c r="C284"/>
  <c r="T296" s="1"/>
  <c r="W296" s="1"/>
  <c r="C283"/>
  <c r="T293" s="1"/>
  <c r="W293" s="1"/>
  <c r="C282"/>
  <c r="T292" s="1"/>
  <c r="W292" s="1"/>
  <c r="K281"/>
  <c r="I281"/>
  <c r="C281"/>
  <c r="T283" s="1"/>
  <c r="W283" s="1"/>
  <c r="W280"/>
  <c r="T280"/>
  <c r="C280"/>
  <c r="T298" s="1"/>
  <c r="W298" s="1"/>
  <c r="T279"/>
  <c r="W279" s="1"/>
  <c r="K279"/>
  <c r="I279"/>
  <c r="C279"/>
  <c r="L288" s="1"/>
  <c r="W277"/>
  <c r="T277"/>
  <c r="W276"/>
  <c r="T276"/>
  <c r="W275"/>
  <c r="T275"/>
  <c r="W274"/>
  <c r="T274"/>
  <c r="L274"/>
  <c r="K274"/>
  <c r="H274"/>
  <c r="M272" s="1"/>
  <c r="T273"/>
  <c r="W273" s="1"/>
  <c r="T272"/>
  <c r="W272" s="1"/>
  <c r="L272"/>
  <c r="J272"/>
  <c r="V253"/>
  <c r="M243"/>
  <c r="K243"/>
  <c r="C239"/>
  <c r="T268" s="1"/>
  <c r="W268" s="1"/>
  <c r="T238"/>
  <c r="W238" s="1"/>
  <c r="C238"/>
  <c r="T265" s="1"/>
  <c r="W265" s="1"/>
  <c r="C237"/>
  <c r="T269" s="1"/>
  <c r="W269" s="1"/>
  <c r="K236"/>
  <c r="I236"/>
  <c r="C236"/>
  <c r="C235"/>
  <c r="T267" s="1"/>
  <c r="W267" s="1"/>
  <c r="T234"/>
  <c r="W234" s="1"/>
  <c r="K234"/>
  <c r="I234"/>
  <c r="C234"/>
  <c r="T264" s="1"/>
  <c r="W264" s="1"/>
  <c r="L229"/>
  <c r="T228"/>
  <c r="W228" s="1"/>
  <c r="T227"/>
  <c r="W227" s="1"/>
  <c r="V208"/>
  <c r="M198"/>
  <c r="K198"/>
  <c r="C194"/>
  <c r="T206" s="1"/>
  <c r="W206" s="1"/>
  <c r="C193"/>
  <c r="T203" s="1"/>
  <c r="W203" s="1"/>
  <c r="C192"/>
  <c r="T202" s="1"/>
  <c r="W202" s="1"/>
  <c r="K191"/>
  <c r="I191"/>
  <c r="C191"/>
  <c r="T193" s="1"/>
  <c r="W193" s="1"/>
  <c r="W190"/>
  <c r="T190"/>
  <c r="C190"/>
  <c r="T208" s="1"/>
  <c r="W208" s="1"/>
  <c r="T189"/>
  <c r="W189" s="1"/>
  <c r="K189"/>
  <c r="I189"/>
  <c r="C189"/>
  <c r="L198" s="1"/>
  <c r="J198" s="1"/>
  <c r="W188"/>
  <c r="T188"/>
  <c r="W187"/>
  <c r="T187"/>
  <c r="W186"/>
  <c r="T186"/>
  <c r="W185"/>
  <c r="T185"/>
  <c r="W184"/>
  <c r="T184"/>
  <c r="L184"/>
  <c r="K184"/>
  <c r="H184"/>
  <c r="T183"/>
  <c r="W183" s="1"/>
  <c r="T182"/>
  <c r="W182" s="1"/>
  <c r="M182"/>
  <c r="L182"/>
  <c r="J182"/>
  <c r="V163"/>
  <c r="M153"/>
  <c r="K153"/>
  <c r="C149"/>
  <c r="T178" s="1"/>
  <c r="W178" s="1"/>
  <c r="T148"/>
  <c r="W148" s="1"/>
  <c r="C148"/>
  <c r="T175" s="1"/>
  <c r="W175" s="1"/>
  <c r="C147"/>
  <c r="T179" s="1"/>
  <c r="W179" s="1"/>
  <c r="K146"/>
  <c r="I146"/>
  <c r="C146"/>
  <c r="C145"/>
  <c r="T177" s="1"/>
  <c r="W177" s="1"/>
  <c r="T144"/>
  <c r="W144" s="1"/>
  <c r="K144"/>
  <c r="I144"/>
  <c r="C144"/>
  <c r="T174" s="1"/>
  <c r="W174" s="1"/>
  <c r="W139"/>
  <c r="T139"/>
  <c r="L139"/>
  <c r="T138"/>
  <c r="W138" s="1"/>
  <c r="T137"/>
  <c r="W137" s="1"/>
  <c r="J137"/>
  <c r="V118"/>
  <c r="W118" s="1"/>
  <c r="M108"/>
  <c r="K108"/>
  <c r="J108" s="1"/>
  <c r="C104"/>
  <c r="T116" s="1"/>
  <c r="W116" s="1"/>
  <c r="C103"/>
  <c r="T113" s="1"/>
  <c r="W113" s="1"/>
  <c r="C102"/>
  <c r="T112" s="1"/>
  <c r="W112" s="1"/>
  <c r="K101"/>
  <c r="I101"/>
  <c r="C101"/>
  <c r="T103" s="1"/>
  <c r="W103" s="1"/>
  <c r="W100"/>
  <c r="T100"/>
  <c r="C100"/>
  <c r="T118" s="1"/>
  <c r="T99"/>
  <c r="W99" s="1"/>
  <c r="K99"/>
  <c r="I99"/>
  <c r="C99"/>
  <c r="L108" s="1"/>
  <c r="W98"/>
  <c r="T98"/>
  <c r="W97"/>
  <c r="T97"/>
  <c r="W96"/>
  <c r="T96"/>
  <c r="W95"/>
  <c r="T95"/>
  <c r="W94"/>
  <c r="T94"/>
  <c r="L94"/>
  <c r="K94"/>
  <c r="H94"/>
  <c r="T93"/>
  <c r="W93" s="1"/>
  <c r="T92"/>
  <c r="W92" s="1"/>
  <c r="M92"/>
  <c r="L92"/>
  <c r="J92"/>
  <c r="V73"/>
  <c r="M63"/>
  <c r="K63"/>
  <c r="C59"/>
  <c r="T88" s="1"/>
  <c r="W88" s="1"/>
  <c r="T58"/>
  <c r="W58" s="1"/>
  <c r="C58"/>
  <c r="T85" s="1"/>
  <c r="W85" s="1"/>
  <c r="C57"/>
  <c r="T89" s="1"/>
  <c r="W89" s="1"/>
  <c r="K56"/>
  <c r="I56"/>
  <c r="C56"/>
  <c r="C55"/>
  <c r="T87" s="1"/>
  <c r="W87" s="1"/>
  <c r="T54"/>
  <c r="W54" s="1"/>
  <c r="K54"/>
  <c r="I54"/>
  <c r="C54"/>
  <c r="T84" s="1"/>
  <c r="W84" s="1"/>
  <c r="W52"/>
  <c r="T52"/>
  <c r="W51"/>
  <c r="T51"/>
  <c r="W50"/>
  <c r="T50"/>
  <c r="W49"/>
  <c r="T49"/>
  <c r="L49"/>
  <c r="K49"/>
  <c r="H49"/>
  <c r="M47" s="1"/>
  <c r="T48"/>
  <c r="W48" s="1"/>
  <c r="T47"/>
  <c r="W47" s="1"/>
  <c r="L47"/>
  <c r="J47"/>
  <c r="T17"/>
  <c r="W17"/>
  <c r="V117" i="16"/>
  <c r="M63"/>
  <c r="K63"/>
  <c r="C59"/>
  <c r="T87" s="1"/>
  <c r="W87" s="1"/>
  <c r="C58"/>
  <c r="T84" s="1"/>
  <c r="W84" s="1"/>
  <c r="C57"/>
  <c r="T88" s="1"/>
  <c r="W88" s="1"/>
  <c r="T54"/>
  <c r="W54" s="1"/>
  <c r="K56"/>
  <c r="C56"/>
  <c r="T58" s="1"/>
  <c r="W58" s="1"/>
  <c r="C55"/>
  <c r="T86" s="1"/>
  <c r="W86" s="1"/>
  <c r="C54"/>
  <c r="T83" s="1"/>
  <c r="T50"/>
  <c r="W50" s="1"/>
  <c r="L49"/>
  <c r="T47"/>
  <c r="W47" s="1"/>
  <c r="V28" i="12"/>
  <c r="M18"/>
  <c r="V27" i="16"/>
  <c r="M18"/>
  <c r="M480"/>
  <c r="K480"/>
  <c r="C476"/>
  <c r="T504" s="1"/>
  <c r="W504" s="1"/>
  <c r="C475"/>
  <c r="T501" s="1"/>
  <c r="W501" s="1"/>
  <c r="C474"/>
  <c r="T505" s="1"/>
  <c r="W505" s="1"/>
  <c r="T471"/>
  <c r="W471" s="1"/>
  <c r="L473"/>
  <c r="K473"/>
  <c r="C473"/>
  <c r="T475" s="1"/>
  <c r="W475" s="1"/>
  <c r="L472"/>
  <c r="C472"/>
  <c r="T503" s="1"/>
  <c r="W503" s="1"/>
  <c r="L471"/>
  <c r="K471"/>
  <c r="I471" s="1"/>
  <c r="C471"/>
  <c r="T500" s="1"/>
  <c r="W500" s="1"/>
  <c r="T468"/>
  <c r="W468" s="1"/>
  <c r="T466"/>
  <c r="W466" s="1"/>
  <c r="L466"/>
  <c r="J464"/>
  <c r="M435"/>
  <c r="K435"/>
  <c r="C431"/>
  <c r="T459" s="1"/>
  <c r="W459" s="1"/>
  <c r="C430"/>
  <c r="T456" s="1"/>
  <c r="W456" s="1"/>
  <c r="C429"/>
  <c r="T460" s="1"/>
  <c r="W460" s="1"/>
  <c r="T426"/>
  <c r="W426" s="1"/>
  <c r="L428"/>
  <c r="K428"/>
  <c r="C428"/>
  <c r="T430" s="1"/>
  <c r="W430" s="1"/>
  <c r="L427"/>
  <c r="C427"/>
  <c r="T428" s="1"/>
  <c r="W428" s="1"/>
  <c r="L426"/>
  <c r="C426"/>
  <c r="T455" s="1"/>
  <c r="W455" s="1"/>
  <c r="T422"/>
  <c r="W422" s="1"/>
  <c r="L421"/>
  <c r="T420"/>
  <c r="W420" s="1"/>
  <c r="J419"/>
  <c r="M333"/>
  <c r="K333"/>
  <c r="C329"/>
  <c r="T357" s="1"/>
  <c r="W357" s="1"/>
  <c r="C328"/>
  <c r="T354" s="1"/>
  <c r="W354" s="1"/>
  <c r="C327"/>
  <c r="T358" s="1"/>
  <c r="W358" s="1"/>
  <c r="T324"/>
  <c r="W324" s="1"/>
  <c r="L326"/>
  <c r="K326"/>
  <c r="C326"/>
  <c r="T328" s="1"/>
  <c r="W328" s="1"/>
  <c r="L325"/>
  <c r="C325"/>
  <c r="T356" s="1"/>
  <c r="W356" s="1"/>
  <c r="L324"/>
  <c r="C324"/>
  <c r="T353" s="1"/>
  <c r="W353" s="1"/>
  <c r="L319"/>
  <c r="T317"/>
  <c r="W317" s="1"/>
  <c r="M288"/>
  <c r="K288"/>
  <c r="C284"/>
  <c r="T312" s="1"/>
  <c r="W312" s="1"/>
  <c r="C283"/>
  <c r="T309" s="1"/>
  <c r="W309" s="1"/>
  <c r="C282"/>
  <c r="T313" s="1"/>
  <c r="W313" s="1"/>
  <c r="T279"/>
  <c r="W279" s="1"/>
  <c r="L281"/>
  <c r="K281"/>
  <c r="C281"/>
  <c r="T283" s="1"/>
  <c r="W283" s="1"/>
  <c r="L280"/>
  <c r="C280"/>
  <c r="T281" s="1"/>
  <c r="W281" s="1"/>
  <c r="L279"/>
  <c r="C279"/>
  <c r="T308" s="1"/>
  <c r="T275"/>
  <c r="W275" s="1"/>
  <c r="L274"/>
  <c r="T273"/>
  <c r="W273" s="1"/>
  <c r="J272"/>
  <c r="M244"/>
  <c r="K244"/>
  <c r="C239"/>
  <c r="T267" s="1"/>
  <c r="W267" s="1"/>
  <c r="C238"/>
  <c r="T247" s="1"/>
  <c r="W247" s="1"/>
  <c r="T235"/>
  <c r="W235" s="1"/>
  <c r="C237"/>
  <c r="T268" s="1"/>
  <c r="W268" s="1"/>
  <c r="L236"/>
  <c r="C236"/>
  <c r="T238" s="1"/>
  <c r="W238" s="1"/>
  <c r="L235"/>
  <c r="C235"/>
  <c r="T266" s="1"/>
  <c r="W266" s="1"/>
  <c r="L234"/>
  <c r="C234"/>
  <c r="T263" s="1"/>
  <c r="W263" s="1"/>
  <c r="T229"/>
  <c r="W229" s="1"/>
  <c r="L229"/>
  <c r="K229"/>
  <c r="H229" s="1"/>
  <c r="M227" s="1"/>
  <c r="T228"/>
  <c r="W228" s="1"/>
  <c r="J227"/>
  <c r="M199"/>
  <c r="K199"/>
  <c r="C194"/>
  <c r="C193"/>
  <c r="T219" s="1"/>
  <c r="W219" s="1"/>
  <c r="C192"/>
  <c r="T189"/>
  <c r="W189" s="1"/>
  <c r="L191"/>
  <c r="K191"/>
  <c r="I191" s="1"/>
  <c r="C191"/>
  <c r="T193" s="1"/>
  <c r="W193" s="1"/>
  <c r="T188"/>
  <c r="W188" s="1"/>
  <c r="L190"/>
  <c r="K190"/>
  <c r="I190" s="1"/>
  <c r="C190"/>
  <c r="T191" s="1"/>
  <c r="W191" s="1"/>
  <c r="T187"/>
  <c r="W187" s="1"/>
  <c r="L189"/>
  <c r="K189"/>
  <c r="I189" s="1"/>
  <c r="C189"/>
  <c r="T186"/>
  <c r="W186" s="1"/>
  <c r="T185"/>
  <c r="W185" s="1"/>
  <c r="T184"/>
  <c r="W184" s="1"/>
  <c r="L184"/>
  <c r="K184"/>
  <c r="H184" s="1"/>
  <c r="L182" s="1"/>
  <c r="T182"/>
  <c r="W182" s="1"/>
  <c r="J182"/>
  <c r="M153"/>
  <c r="K153"/>
  <c r="C149"/>
  <c r="T169" s="1"/>
  <c r="W169" s="1"/>
  <c r="C148"/>
  <c r="T174" s="1"/>
  <c r="W174" s="1"/>
  <c r="T145"/>
  <c r="W145" s="1"/>
  <c r="C147"/>
  <c r="T178" s="1"/>
  <c r="W178" s="1"/>
  <c r="L146"/>
  <c r="C146"/>
  <c r="T148" s="1"/>
  <c r="W148" s="1"/>
  <c r="L145"/>
  <c r="C145"/>
  <c r="T146" s="1"/>
  <c r="W146" s="1"/>
  <c r="L144"/>
  <c r="C144"/>
  <c r="T173" s="1"/>
  <c r="W173" s="1"/>
  <c r="L139"/>
  <c r="T138"/>
  <c r="W138" s="1"/>
  <c r="J137"/>
  <c r="K109"/>
  <c r="C104"/>
  <c r="T132" s="1"/>
  <c r="W132" s="1"/>
  <c r="C103"/>
  <c r="T129" s="1"/>
  <c r="W129" s="1"/>
  <c r="C102"/>
  <c r="T133" s="1"/>
  <c r="W133" s="1"/>
  <c r="T98"/>
  <c r="W99" s="1"/>
  <c r="K101"/>
  <c r="C101"/>
  <c r="T102" s="1"/>
  <c r="W103" s="1"/>
  <c r="C100"/>
  <c r="T100" s="1"/>
  <c r="W101" s="1"/>
  <c r="C99"/>
  <c r="T128" s="1"/>
  <c r="W128" s="1"/>
  <c r="T96"/>
  <c r="W96" s="1"/>
  <c r="T94"/>
  <c r="W94" s="1"/>
  <c r="L94"/>
  <c r="K94"/>
  <c r="K18"/>
  <c r="C14"/>
  <c r="T42" s="1"/>
  <c r="W42" s="1"/>
  <c r="C13"/>
  <c r="T39" s="1"/>
  <c r="W39" s="1"/>
  <c r="C12"/>
  <c r="T43" s="1"/>
  <c r="W43" s="1"/>
  <c r="T9"/>
  <c r="W9" s="1"/>
  <c r="C11"/>
  <c r="T13" s="1"/>
  <c r="W13" s="1"/>
  <c r="C10"/>
  <c r="T11" s="1"/>
  <c r="W11" s="1"/>
  <c r="C9"/>
  <c r="T38" s="1"/>
  <c r="W38" s="1"/>
  <c r="T6"/>
  <c r="W6" s="1"/>
  <c r="T4"/>
  <c r="W4" s="1"/>
  <c r="L4"/>
  <c r="T3"/>
  <c r="W3" s="1"/>
  <c r="K18" i="12"/>
  <c r="L4"/>
  <c r="C14"/>
  <c r="T43" s="1"/>
  <c r="W43" s="1"/>
  <c r="C13"/>
  <c r="T33" s="1"/>
  <c r="W33" s="1"/>
  <c r="C12"/>
  <c r="T16" s="1"/>
  <c r="W16" s="1"/>
  <c r="C11"/>
  <c r="T13" s="1"/>
  <c r="W13" s="1"/>
  <c r="C10"/>
  <c r="T41" s="1"/>
  <c r="W41" s="1"/>
  <c r="C9"/>
  <c r="T39" s="1"/>
  <c r="W39" s="1"/>
  <c r="N9" i="6"/>
  <c r="N33" s="1"/>
  <c r="Q33" s="1"/>
  <c r="N8"/>
  <c r="N7"/>
  <c r="N34" s="1"/>
  <c r="Q34" s="1"/>
  <c r="N6"/>
  <c r="N5"/>
  <c r="N4"/>
  <c r="D15"/>
  <c r="D32"/>
  <c r="D13"/>
  <c r="D14"/>
  <c r="C5"/>
  <c r="C18" s="1"/>
  <c r="F18" s="1"/>
  <c r="C6"/>
  <c r="C7"/>
  <c r="C16" s="1"/>
  <c r="F16" s="1"/>
  <c r="C8"/>
  <c r="C9"/>
  <c r="C4"/>
  <c r="C32"/>
  <c r="F32" s="1"/>
  <c r="C34"/>
  <c r="F34" s="1"/>
  <c r="C30"/>
  <c r="F30" s="1"/>
  <c r="C33"/>
  <c r="F33" s="1"/>
  <c r="N32"/>
  <c r="Q32" s="1"/>
  <c r="N30"/>
  <c r="Q30" s="1"/>
  <c r="N29"/>
  <c r="Q29" s="1"/>
  <c r="N28"/>
  <c r="Q28" s="1"/>
  <c r="N27"/>
  <c r="Q27" s="1"/>
  <c r="N26"/>
  <c r="Q26" s="1"/>
  <c r="N25"/>
  <c r="Q25" s="1"/>
  <c r="N24"/>
  <c r="Q24" s="1"/>
  <c r="N23"/>
  <c r="Q23" s="1"/>
  <c r="N22"/>
  <c r="Q22" s="1"/>
  <c r="N20"/>
  <c r="Q20" s="1"/>
  <c r="N18"/>
  <c r="Q18" s="1"/>
  <c r="N17"/>
  <c r="Q17" s="1"/>
  <c r="C17"/>
  <c r="F17" s="1"/>
  <c r="N15"/>
  <c r="Q15" s="1"/>
  <c r="N13"/>
  <c r="Q13" s="1"/>
  <c r="W370" i="16" l="1"/>
  <c r="W403"/>
  <c r="T362"/>
  <c r="W362" s="1"/>
  <c r="K364"/>
  <c r="H364" s="1"/>
  <c r="T368"/>
  <c r="W368" s="1"/>
  <c r="T364"/>
  <c r="W364" s="1"/>
  <c r="T365"/>
  <c r="W365" s="1"/>
  <c r="T366"/>
  <c r="W366" s="1"/>
  <c r="T367"/>
  <c r="W367" s="1"/>
  <c r="K370"/>
  <c r="I370" s="1"/>
  <c r="T371"/>
  <c r="W371" s="1"/>
  <c r="T372"/>
  <c r="W372" s="1"/>
  <c r="T374"/>
  <c r="W374" s="1"/>
  <c r="T375"/>
  <c r="W375" s="1"/>
  <c r="T376"/>
  <c r="W376" s="1"/>
  <c r="T377"/>
  <c r="W377" s="1"/>
  <c r="L378"/>
  <c r="J378" s="1"/>
  <c r="T378"/>
  <c r="W378" s="1"/>
  <c r="T379"/>
  <c r="W379" s="1"/>
  <c r="T380"/>
  <c r="W380" s="1"/>
  <c r="T381"/>
  <c r="W381" s="1"/>
  <c r="T382"/>
  <c r="W382" s="1"/>
  <c r="T383"/>
  <c r="W383" s="1"/>
  <c r="T384"/>
  <c r="W384" s="1"/>
  <c r="T385"/>
  <c r="W385" s="1"/>
  <c r="T386"/>
  <c r="W386" s="1"/>
  <c r="T387"/>
  <c r="W387" s="1"/>
  <c r="T388"/>
  <c r="W388" s="1"/>
  <c r="T389"/>
  <c r="W389" s="1"/>
  <c r="T390"/>
  <c r="W390" s="1"/>
  <c r="T391"/>
  <c r="W391" s="1"/>
  <c r="T392"/>
  <c r="W392" s="1"/>
  <c r="T393"/>
  <c r="W393" s="1"/>
  <c r="T394"/>
  <c r="W394" s="1"/>
  <c r="T395"/>
  <c r="W395" s="1"/>
  <c r="T396"/>
  <c r="W396" s="1"/>
  <c r="T397"/>
  <c r="W397" s="1"/>
  <c r="T400"/>
  <c r="W400" s="1"/>
  <c r="B288"/>
  <c r="B63"/>
  <c r="B64" s="1"/>
  <c r="B18"/>
  <c r="B19" s="1"/>
  <c r="K11"/>
  <c r="J92"/>
  <c r="T95"/>
  <c r="W95" s="1"/>
  <c r="T140"/>
  <c r="W140" s="1"/>
  <c r="T231"/>
  <c r="W231" s="1"/>
  <c r="T419"/>
  <c r="W419" s="1"/>
  <c r="K421"/>
  <c r="H421" s="1"/>
  <c r="T421"/>
  <c r="W421" s="1"/>
  <c r="T423"/>
  <c r="W423" s="1"/>
  <c r="K426"/>
  <c r="T424"/>
  <c r="W424" s="1"/>
  <c r="T106"/>
  <c r="H272"/>
  <c r="I473"/>
  <c r="T465"/>
  <c r="W465" s="1"/>
  <c r="T464"/>
  <c r="W464" s="1"/>
  <c r="K466"/>
  <c r="H466" s="1"/>
  <c r="L464" s="1"/>
  <c r="T467"/>
  <c r="W467" s="1"/>
  <c r="T469"/>
  <c r="W469" s="1"/>
  <c r="I428"/>
  <c r="W308"/>
  <c r="O139"/>
  <c r="J378" i="12"/>
  <c r="K370"/>
  <c r="I370" s="1"/>
  <c r="T371"/>
  <c r="W371" s="1"/>
  <c r="T389"/>
  <c r="W389" s="1"/>
  <c r="T390"/>
  <c r="W390" s="1"/>
  <c r="T391"/>
  <c r="W391" s="1"/>
  <c r="T392"/>
  <c r="W392" s="1"/>
  <c r="T393"/>
  <c r="W393" s="1"/>
  <c r="T394"/>
  <c r="W394" s="1"/>
  <c r="T395"/>
  <c r="W395" s="1"/>
  <c r="T396"/>
  <c r="W396" s="1"/>
  <c r="T397"/>
  <c r="W397" s="1"/>
  <c r="T398"/>
  <c r="W398" s="1"/>
  <c r="T399"/>
  <c r="W399" s="1"/>
  <c r="T400"/>
  <c r="W400" s="1"/>
  <c r="T401"/>
  <c r="W401" s="1"/>
  <c r="T402"/>
  <c r="W402" s="1"/>
  <c r="T403"/>
  <c r="W403" s="1"/>
  <c r="T404"/>
  <c r="W404" s="1"/>
  <c r="T413"/>
  <c r="W413" s="1"/>
  <c r="T417"/>
  <c r="W417" s="1"/>
  <c r="T419"/>
  <c r="W419" s="1"/>
  <c r="T420"/>
  <c r="W420" s="1"/>
  <c r="T421"/>
  <c r="W421" s="1"/>
  <c r="T422"/>
  <c r="W422" s="1"/>
  <c r="L423"/>
  <c r="J423" s="1"/>
  <c r="T423"/>
  <c r="W423" s="1"/>
  <c r="T424"/>
  <c r="W424" s="1"/>
  <c r="T425"/>
  <c r="W425" s="1"/>
  <c r="T426"/>
  <c r="W426" s="1"/>
  <c r="T427"/>
  <c r="W427" s="1"/>
  <c r="T428"/>
  <c r="W428" s="1"/>
  <c r="T429"/>
  <c r="W429" s="1"/>
  <c r="T430"/>
  <c r="W430" s="1"/>
  <c r="T431"/>
  <c r="W431" s="1"/>
  <c r="T432"/>
  <c r="W432" s="1"/>
  <c r="T433"/>
  <c r="W433" s="1"/>
  <c r="T372"/>
  <c r="W372" s="1"/>
  <c r="T374"/>
  <c r="W374" s="1"/>
  <c r="T375"/>
  <c r="W375" s="1"/>
  <c r="T376"/>
  <c r="W376" s="1"/>
  <c r="T377"/>
  <c r="W377" s="1"/>
  <c r="T378"/>
  <c r="W378" s="1"/>
  <c r="T379"/>
  <c r="W379" s="1"/>
  <c r="T380"/>
  <c r="W380" s="1"/>
  <c r="T381"/>
  <c r="W381" s="1"/>
  <c r="T384"/>
  <c r="W384" s="1"/>
  <c r="T385"/>
  <c r="W385" s="1"/>
  <c r="T387"/>
  <c r="W387" s="1"/>
  <c r="K415"/>
  <c r="I415" s="1"/>
  <c r="T416"/>
  <c r="W416" s="1"/>
  <c r="T434"/>
  <c r="W434" s="1"/>
  <c r="T435"/>
  <c r="W435" s="1"/>
  <c r="T436"/>
  <c r="W436" s="1"/>
  <c r="T437"/>
  <c r="W437" s="1"/>
  <c r="T438"/>
  <c r="W438" s="1"/>
  <c r="T439"/>
  <c r="W439" s="1"/>
  <c r="T440"/>
  <c r="W440" s="1"/>
  <c r="T441"/>
  <c r="W441" s="1"/>
  <c r="T442"/>
  <c r="W442" s="1"/>
  <c r="T443"/>
  <c r="W443" s="1"/>
  <c r="T446"/>
  <c r="W446" s="1"/>
  <c r="K280"/>
  <c r="I280" s="1"/>
  <c r="T281"/>
  <c r="W281" s="1"/>
  <c r="T299"/>
  <c r="W299" s="1"/>
  <c r="T300"/>
  <c r="W300" s="1"/>
  <c r="T301"/>
  <c r="W301" s="1"/>
  <c r="T302"/>
  <c r="W302" s="1"/>
  <c r="T303"/>
  <c r="W303" s="1"/>
  <c r="T304"/>
  <c r="W304" s="1"/>
  <c r="T305"/>
  <c r="W305" s="1"/>
  <c r="T306"/>
  <c r="W306" s="1"/>
  <c r="T307"/>
  <c r="W307" s="1"/>
  <c r="T308"/>
  <c r="W308" s="1"/>
  <c r="T309"/>
  <c r="W309" s="1"/>
  <c r="T310"/>
  <c r="W310" s="1"/>
  <c r="T311"/>
  <c r="W311" s="1"/>
  <c r="T312"/>
  <c r="W312" s="1"/>
  <c r="T313"/>
  <c r="W313" s="1"/>
  <c r="T314"/>
  <c r="W314" s="1"/>
  <c r="K319"/>
  <c r="H319" s="1"/>
  <c r="T322"/>
  <c r="W322" s="1"/>
  <c r="T323"/>
  <c r="W323" s="1"/>
  <c r="T325"/>
  <c r="W325" s="1"/>
  <c r="T327"/>
  <c r="W327" s="1"/>
  <c r="T329"/>
  <c r="W329" s="1"/>
  <c r="T330"/>
  <c r="W330" s="1"/>
  <c r="T331"/>
  <c r="W331" s="1"/>
  <c r="T332"/>
  <c r="W332" s="1"/>
  <c r="L333"/>
  <c r="J333" s="1"/>
  <c r="T333"/>
  <c r="W333" s="1"/>
  <c r="T334"/>
  <c r="W334" s="1"/>
  <c r="T335"/>
  <c r="W335" s="1"/>
  <c r="T336"/>
  <c r="W336" s="1"/>
  <c r="T337"/>
  <c r="W337" s="1"/>
  <c r="T338"/>
  <c r="W338" s="1"/>
  <c r="T339"/>
  <c r="W339" s="1"/>
  <c r="T340"/>
  <c r="W340" s="1"/>
  <c r="T341"/>
  <c r="W341" s="1"/>
  <c r="T342"/>
  <c r="W342" s="1"/>
  <c r="T343"/>
  <c r="W343" s="1"/>
  <c r="T278"/>
  <c r="W278" s="1"/>
  <c r="T282"/>
  <c r="W282" s="1"/>
  <c r="T284"/>
  <c r="W284" s="1"/>
  <c r="T285"/>
  <c r="W285" s="1"/>
  <c r="T286"/>
  <c r="W286" s="1"/>
  <c r="T287"/>
  <c r="W287" s="1"/>
  <c r="T288"/>
  <c r="W288" s="1"/>
  <c r="T289"/>
  <c r="W289" s="1"/>
  <c r="T290"/>
  <c r="W290" s="1"/>
  <c r="T291"/>
  <c r="W291" s="1"/>
  <c r="T294"/>
  <c r="W294" s="1"/>
  <c r="T295"/>
  <c r="W295" s="1"/>
  <c r="T297"/>
  <c r="W297" s="1"/>
  <c r="K325"/>
  <c r="I325" s="1"/>
  <c r="T326"/>
  <c r="W326" s="1"/>
  <c r="T344"/>
  <c r="W344" s="1"/>
  <c r="T345"/>
  <c r="W345" s="1"/>
  <c r="T346"/>
  <c r="W346" s="1"/>
  <c r="T347"/>
  <c r="W347" s="1"/>
  <c r="T348"/>
  <c r="W348" s="1"/>
  <c r="T349"/>
  <c r="W349" s="1"/>
  <c r="T350"/>
  <c r="W350" s="1"/>
  <c r="T351"/>
  <c r="W351" s="1"/>
  <c r="T352"/>
  <c r="W352" s="1"/>
  <c r="T353"/>
  <c r="W353" s="1"/>
  <c r="T356"/>
  <c r="W356" s="1"/>
  <c r="K190"/>
  <c r="I190" s="1"/>
  <c r="T191"/>
  <c r="W191" s="1"/>
  <c r="T209"/>
  <c r="W209" s="1"/>
  <c r="T210"/>
  <c r="W210" s="1"/>
  <c r="T211"/>
  <c r="W211" s="1"/>
  <c r="T212"/>
  <c r="W212" s="1"/>
  <c r="T213"/>
  <c r="W213" s="1"/>
  <c r="T214"/>
  <c r="W214" s="1"/>
  <c r="T215"/>
  <c r="W215" s="1"/>
  <c r="T216"/>
  <c r="W216" s="1"/>
  <c r="T217"/>
  <c r="W217" s="1"/>
  <c r="T218"/>
  <c r="W218" s="1"/>
  <c r="T219"/>
  <c r="W219" s="1"/>
  <c r="T220"/>
  <c r="W220" s="1"/>
  <c r="T221"/>
  <c r="W221" s="1"/>
  <c r="T222"/>
  <c r="W222" s="1"/>
  <c r="T223"/>
  <c r="W223" s="1"/>
  <c r="T224"/>
  <c r="W224" s="1"/>
  <c r="J227"/>
  <c r="K229"/>
  <c r="H229" s="1"/>
  <c r="T229"/>
  <c r="W229" s="1"/>
  <c r="T230"/>
  <c r="W230" s="1"/>
  <c r="T231"/>
  <c r="W231" s="1"/>
  <c r="T232"/>
  <c r="W232" s="1"/>
  <c r="T233"/>
  <c r="W233" s="1"/>
  <c r="T235"/>
  <c r="W235" s="1"/>
  <c r="T237"/>
  <c r="W237" s="1"/>
  <c r="T239"/>
  <c r="W239" s="1"/>
  <c r="T240"/>
  <c r="W240" s="1"/>
  <c r="T241"/>
  <c r="W241" s="1"/>
  <c r="T242"/>
  <c r="W242" s="1"/>
  <c r="L243"/>
  <c r="J243" s="1"/>
  <c r="T243"/>
  <c r="W243" s="1"/>
  <c r="T244"/>
  <c r="W244" s="1"/>
  <c r="T245"/>
  <c r="W245" s="1"/>
  <c r="T246"/>
  <c r="W246" s="1"/>
  <c r="T247"/>
  <c r="W247" s="1"/>
  <c r="T248"/>
  <c r="W248" s="1"/>
  <c r="T249"/>
  <c r="W249" s="1"/>
  <c r="T250"/>
  <c r="W250" s="1"/>
  <c r="T251"/>
  <c r="W251" s="1"/>
  <c r="T252"/>
  <c r="W252" s="1"/>
  <c r="T253"/>
  <c r="W253" s="1"/>
  <c r="T192"/>
  <c r="W192" s="1"/>
  <c r="T194"/>
  <c r="W194" s="1"/>
  <c r="T195"/>
  <c r="W195" s="1"/>
  <c r="T196"/>
  <c r="W196" s="1"/>
  <c r="T197"/>
  <c r="W197" s="1"/>
  <c r="T198"/>
  <c r="W198" s="1"/>
  <c r="T199"/>
  <c r="W199" s="1"/>
  <c r="T200"/>
  <c r="W200" s="1"/>
  <c r="T201"/>
  <c r="W201" s="1"/>
  <c r="T204"/>
  <c r="W204" s="1"/>
  <c r="T205"/>
  <c r="W205" s="1"/>
  <c r="T207"/>
  <c r="W207" s="1"/>
  <c r="K235"/>
  <c r="I235" s="1"/>
  <c r="T236"/>
  <c r="W236" s="1"/>
  <c r="T254"/>
  <c r="W254" s="1"/>
  <c r="T255"/>
  <c r="W255" s="1"/>
  <c r="T256"/>
  <c r="W256" s="1"/>
  <c r="T257"/>
  <c r="W257" s="1"/>
  <c r="T258"/>
  <c r="W258" s="1"/>
  <c r="T259"/>
  <c r="W259" s="1"/>
  <c r="T260"/>
  <c r="W260" s="1"/>
  <c r="T261"/>
  <c r="W261" s="1"/>
  <c r="T262"/>
  <c r="W262" s="1"/>
  <c r="T263"/>
  <c r="W263" s="1"/>
  <c r="T266"/>
  <c r="W266" s="1"/>
  <c r="K100"/>
  <c r="I100" s="1"/>
  <c r="T101"/>
  <c r="W101" s="1"/>
  <c r="T119"/>
  <c r="W119" s="1"/>
  <c r="T120"/>
  <c r="W120" s="1"/>
  <c r="T121"/>
  <c r="W121" s="1"/>
  <c r="T122"/>
  <c r="W122" s="1"/>
  <c r="T123"/>
  <c r="W123" s="1"/>
  <c r="T124"/>
  <c r="W124" s="1"/>
  <c r="T125"/>
  <c r="W125" s="1"/>
  <c r="T126"/>
  <c r="W126" s="1"/>
  <c r="T127"/>
  <c r="W127" s="1"/>
  <c r="T128"/>
  <c r="W128" s="1"/>
  <c r="T129"/>
  <c r="W129" s="1"/>
  <c r="T130"/>
  <c r="W130" s="1"/>
  <c r="T131"/>
  <c r="W131" s="1"/>
  <c r="T132"/>
  <c r="W132" s="1"/>
  <c r="T133"/>
  <c r="W133" s="1"/>
  <c r="T134"/>
  <c r="W134" s="1"/>
  <c r="K139"/>
  <c r="H139" s="1"/>
  <c r="T140"/>
  <c r="W140" s="1"/>
  <c r="T141"/>
  <c r="W141" s="1"/>
  <c r="T142"/>
  <c r="W142" s="1"/>
  <c r="T143"/>
  <c r="W143" s="1"/>
  <c r="T145"/>
  <c r="W145" s="1"/>
  <c r="T147"/>
  <c r="W147" s="1"/>
  <c r="T149"/>
  <c r="W149" s="1"/>
  <c r="T150"/>
  <c r="W150" s="1"/>
  <c r="T151"/>
  <c r="W151" s="1"/>
  <c r="T152"/>
  <c r="W152" s="1"/>
  <c r="L153"/>
  <c r="J153" s="1"/>
  <c r="T153"/>
  <c r="W153" s="1"/>
  <c r="T154"/>
  <c r="W154" s="1"/>
  <c r="T155"/>
  <c r="W155" s="1"/>
  <c r="T156"/>
  <c r="W156" s="1"/>
  <c r="T157"/>
  <c r="W157" s="1"/>
  <c r="T158"/>
  <c r="W158" s="1"/>
  <c r="T159"/>
  <c r="W159" s="1"/>
  <c r="T160"/>
  <c r="W160" s="1"/>
  <c r="T161"/>
  <c r="W161" s="1"/>
  <c r="T162"/>
  <c r="W162" s="1"/>
  <c r="T163"/>
  <c r="W163" s="1"/>
  <c r="T102"/>
  <c r="W102" s="1"/>
  <c r="T104"/>
  <c r="W104" s="1"/>
  <c r="T105"/>
  <c r="W105" s="1"/>
  <c r="T106"/>
  <c r="W106" s="1"/>
  <c r="T107"/>
  <c r="W107" s="1"/>
  <c r="T108"/>
  <c r="W108" s="1"/>
  <c r="T109"/>
  <c r="W109" s="1"/>
  <c r="T110"/>
  <c r="W110" s="1"/>
  <c r="T111"/>
  <c r="W111" s="1"/>
  <c r="T114"/>
  <c r="W114" s="1"/>
  <c r="T115"/>
  <c r="W115" s="1"/>
  <c r="T117"/>
  <c r="W117" s="1"/>
  <c r="K145"/>
  <c r="I145" s="1"/>
  <c r="T146"/>
  <c r="W146" s="1"/>
  <c r="T164"/>
  <c r="W164" s="1"/>
  <c r="T165"/>
  <c r="W165" s="1"/>
  <c r="T166"/>
  <c r="W166" s="1"/>
  <c r="T167"/>
  <c r="W167" s="1"/>
  <c r="T168"/>
  <c r="W168" s="1"/>
  <c r="T169"/>
  <c r="W169" s="1"/>
  <c r="T170"/>
  <c r="W170" s="1"/>
  <c r="T171"/>
  <c r="W171" s="1"/>
  <c r="T172"/>
  <c r="W172" s="1"/>
  <c r="T173"/>
  <c r="W173" s="1"/>
  <c r="T176"/>
  <c r="W176" s="1"/>
  <c r="W73"/>
  <c r="T53"/>
  <c r="W53" s="1"/>
  <c r="T55"/>
  <c r="W55" s="1"/>
  <c r="T57"/>
  <c r="W57" s="1"/>
  <c r="T59"/>
  <c r="W59" s="1"/>
  <c r="T60"/>
  <c r="W60" s="1"/>
  <c r="T61"/>
  <c r="W61" s="1"/>
  <c r="T62"/>
  <c r="W62" s="1"/>
  <c r="L63"/>
  <c r="J63" s="1"/>
  <c r="T63"/>
  <c r="W63" s="1"/>
  <c r="T64"/>
  <c r="W64" s="1"/>
  <c r="T65"/>
  <c r="W65" s="1"/>
  <c r="T66"/>
  <c r="W66" s="1"/>
  <c r="T67"/>
  <c r="W67" s="1"/>
  <c r="T68"/>
  <c r="W68" s="1"/>
  <c r="T69"/>
  <c r="W69" s="1"/>
  <c r="T70"/>
  <c r="W70" s="1"/>
  <c r="T71"/>
  <c r="W71" s="1"/>
  <c r="T72"/>
  <c r="W72" s="1"/>
  <c r="T73"/>
  <c r="K55"/>
  <c r="I55" s="1"/>
  <c r="T56"/>
  <c r="W56" s="1"/>
  <c r="T74"/>
  <c r="W74" s="1"/>
  <c r="T75"/>
  <c r="W75" s="1"/>
  <c r="T76"/>
  <c r="W76" s="1"/>
  <c r="T77"/>
  <c r="W77" s="1"/>
  <c r="T78"/>
  <c r="W78" s="1"/>
  <c r="T79"/>
  <c r="W79" s="1"/>
  <c r="T80"/>
  <c r="W80" s="1"/>
  <c r="T81"/>
  <c r="W81" s="1"/>
  <c r="T82"/>
  <c r="W82" s="1"/>
  <c r="T83"/>
  <c r="W83" s="1"/>
  <c r="T86"/>
  <c r="W86" s="1"/>
  <c r="K9"/>
  <c r="I9" s="1"/>
  <c r="L18"/>
  <c r="T9"/>
  <c r="W9" s="1"/>
  <c r="T30"/>
  <c r="W30" s="1"/>
  <c r="T40"/>
  <c r="W40" s="1"/>
  <c r="K11"/>
  <c r="I11" s="1"/>
  <c r="T32"/>
  <c r="W32" s="1"/>
  <c r="J2"/>
  <c r="T3"/>
  <c r="W3" s="1"/>
  <c r="T5"/>
  <c r="W5" s="1"/>
  <c r="T7"/>
  <c r="W7" s="1"/>
  <c r="T11"/>
  <c r="W11" s="1"/>
  <c r="T15"/>
  <c r="W15" s="1"/>
  <c r="T18"/>
  <c r="W18" s="1"/>
  <c r="T20"/>
  <c r="W20" s="1"/>
  <c r="T22"/>
  <c r="W22" s="1"/>
  <c r="T24"/>
  <c r="W24" s="1"/>
  <c r="T26"/>
  <c r="W26" s="1"/>
  <c r="T28"/>
  <c r="W28" s="1"/>
  <c r="T34"/>
  <c r="W34" s="1"/>
  <c r="T36"/>
  <c r="W36" s="1"/>
  <c r="T38"/>
  <c r="W38" s="1"/>
  <c r="T42"/>
  <c r="W42" s="1"/>
  <c r="T44"/>
  <c r="W44" s="1"/>
  <c r="K4"/>
  <c r="K10"/>
  <c r="I10" s="1"/>
  <c r="T2"/>
  <c r="W2" s="1"/>
  <c r="T4"/>
  <c r="W4" s="1"/>
  <c r="T6"/>
  <c r="W6" s="1"/>
  <c r="T8"/>
  <c r="W8" s="1"/>
  <c r="T10"/>
  <c r="W10" s="1"/>
  <c r="T12"/>
  <c r="W12" s="1"/>
  <c r="T14"/>
  <c r="W14" s="1"/>
  <c r="T19"/>
  <c r="W19" s="1"/>
  <c r="T21"/>
  <c r="W21" s="1"/>
  <c r="T23"/>
  <c r="W23" s="1"/>
  <c r="T25"/>
  <c r="W25" s="1"/>
  <c r="T27"/>
  <c r="W27" s="1"/>
  <c r="T29"/>
  <c r="W29" s="1"/>
  <c r="T31"/>
  <c r="W31" s="1"/>
  <c r="T35"/>
  <c r="W35" s="1"/>
  <c r="T37"/>
  <c r="W37" s="1"/>
  <c r="H94" i="16"/>
  <c r="K99"/>
  <c r="J47"/>
  <c r="T48"/>
  <c r="W48" s="1"/>
  <c r="K49"/>
  <c r="H49" s="1"/>
  <c r="M47" s="1"/>
  <c r="T49"/>
  <c r="W49" s="1"/>
  <c r="T51"/>
  <c r="W51" s="1"/>
  <c r="K54"/>
  <c r="I54" s="1"/>
  <c r="T52"/>
  <c r="W52" s="1"/>
  <c r="I56"/>
  <c r="I101"/>
  <c r="W83"/>
  <c r="T55"/>
  <c r="W55" s="1"/>
  <c r="T57"/>
  <c r="W57" s="1"/>
  <c r="T59"/>
  <c r="W59" s="1"/>
  <c r="T60"/>
  <c r="W60" s="1"/>
  <c r="T61"/>
  <c r="W61" s="1"/>
  <c r="L63"/>
  <c r="J63" s="1"/>
  <c r="T62"/>
  <c r="W62" s="1"/>
  <c r="T63"/>
  <c r="W63" s="1"/>
  <c r="T64"/>
  <c r="W64" s="1"/>
  <c r="T65"/>
  <c r="W65" s="1"/>
  <c r="T66"/>
  <c r="W66" s="1"/>
  <c r="T67"/>
  <c r="W67" s="1"/>
  <c r="T68"/>
  <c r="W68" s="1"/>
  <c r="T69"/>
  <c r="W69" s="1"/>
  <c r="T70"/>
  <c r="W70" s="1"/>
  <c r="T71"/>
  <c r="W71" s="1"/>
  <c r="T72"/>
  <c r="W72" s="1"/>
  <c r="K55"/>
  <c r="I55" s="1"/>
  <c r="T53"/>
  <c r="W53" s="1"/>
  <c r="T56"/>
  <c r="W56" s="1"/>
  <c r="T73"/>
  <c r="W73" s="1"/>
  <c r="T74"/>
  <c r="W74" s="1"/>
  <c r="T75"/>
  <c r="W75" s="1"/>
  <c r="T76"/>
  <c r="W76" s="1"/>
  <c r="T77"/>
  <c r="W77" s="1"/>
  <c r="T78"/>
  <c r="W78" s="1"/>
  <c r="T79"/>
  <c r="W79" s="1"/>
  <c r="T80"/>
  <c r="W80" s="1"/>
  <c r="T81"/>
  <c r="W81" s="1"/>
  <c r="T82"/>
  <c r="W82" s="1"/>
  <c r="T85"/>
  <c r="W85" s="1"/>
  <c r="M464"/>
  <c r="J2"/>
  <c r="T5"/>
  <c r="W5" s="1"/>
  <c r="T7"/>
  <c r="W7" s="1"/>
  <c r="I11"/>
  <c r="T137"/>
  <c r="W137" s="1"/>
  <c r="K139"/>
  <c r="H139" s="1"/>
  <c r="T139"/>
  <c r="W139" s="1"/>
  <c r="T141"/>
  <c r="W141" s="1"/>
  <c r="K144"/>
  <c r="I144" s="1"/>
  <c r="T142"/>
  <c r="W142" s="1"/>
  <c r="T227"/>
  <c r="W227" s="1"/>
  <c r="T230"/>
  <c r="W230" s="1"/>
  <c r="K234"/>
  <c r="I234" s="1"/>
  <c r="T232"/>
  <c r="W232" s="1"/>
  <c r="T272"/>
  <c r="W272" s="1"/>
  <c r="K274"/>
  <c r="H274" s="1"/>
  <c r="M272" s="1"/>
  <c r="T274"/>
  <c r="W274" s="1"/>
  <c r="T276"/>
  <c r="W276" s="1"/>
  <c r="K279"/>
  <c r="I279" s="1"/>
  <c r="T277"/>
  <c r="W277" s="1"/>
  <c r="I281"/>
  <c r="J317"/>
  <c r="T318"/>
  <c r="W318" s="1"/>
  <c r="K319"/>
  <c r="H319" s="1"/>
  <c r="M317" s="1"/>
  <c r="T319"/>
  <c r="W319" s="1"/>
  <c r="T320"/>
  <c r="W320" s="1"/>
  <c r="T321"/>
  <c r="W321" s="1"/>
  <c r="K324"/>
  <c r="T322"/>
  <c r="W322" s="1"/>
  <c r="I326"/>
  <c r="T325"/>
  <c r="W325" s="1"/>
  <c r="M137"/>
  <c r="L137"/>
  <c r="L419"/>
  <c r="M419"/>
  <c r="T147"/>
  <c r="W147" s="1"/>
  <c r="T149"/>
  <c r="W149" s="1"/>
  <c r="T151"/>
  <c r="W151" s="1"/>
  <c r="T153"/>
  <c r="W153" s="1"/>
  <c r="T155"/>
  <c r="W155" s="1"/>
  <c r="T158"/>
  <c r="W158" s="1"/>
  <c r="T160"/>
  <c r="W160" s="1"/>
  <c r="T162"/>
  <c r="W162" s="1"/>
  <c r="T168"/>
  <c r="W168" s="1"/>
  <c r="T170"/>
  <c r="W170" s="1"/>
  <c r="T172"/>
  <c r="W172" s="1"/>
  <c r="T175"/>
  <c r="W175" s="1"/>
  <c r="T177"/>
  <c r="W177" s="1"/>
  <c r="T240"/>
  <c r="W240" s="1"/>
  <c r="L244"/>
  <c r="J244" s="1"/>
  <c r="T242"/>
  <c r="W242" s="1"/>
  <c r="T244"/>
  <c r="W244" s="1"/>
  <c r="T246"/>
  <c r="W246" s="1"/>
  <c r="T248"/>
  <c r="W248" s="1"/>
  <c r="I324"/>
  <c r="I99"/>
  <c r="T150"/>
  <c r="W150" s="1"/>
  <c r="L153"/>
  <c r="J153" s="1"/>
  <c r="T152"/>
  <c r="W152" s="1"/>
  <c r="T154"/>
  <c r="W154" s="1"/>
  <c r="T156"/>
  <c r="W156" s="1"/>
  <c r="T159"/>
  <c r="W159" s="1"/>
  <c r="T161"/>
  <c r="W161" s="1"/>
  <c r="T163"/>
  <c r="W163" s="1"/>
  <c r="T171"/>
  <c r="W171" s="1"/>
  <c r="T176"/>
  <c r="W176" s="1"/>
  <c r="M182"/>
  <c r="T237"/>
  <c r="W237" s="1"/>
  <c r="T239"/>
  <c r="W239" s="1"/>
  <c r="T241"/>
  <c r="W241" s="1"/>
  <c r="T243"/>
  <c r="W243" s="1"/>
  <c r="T245"/>
  <c r="W245" s="1"/>
  <c r="T249"/>
  <c r="W249" s="1"/>
  <c r="I426"/>
  <c r="K4"/>
  <c r="H4" s="1"/>
  <c r="L2" s="1"/>
  <c r="K9"/>
  <c r="I9" s="1"/>
  <c r="M2"/>
  <c r="M92"/>
  <c r="L92"/>
  <c r="T218"/>
  <c r="W218" s="1"/>
  <c r="T216"/>
  <c r="W216" s="1"/>
  <c r="T208"/>
  <c r="W208" s="1"/>
  <c r="L199"/>
  <c r="T221"/>
  <c r="W221" s="1"/>
  <c r="T220"/>
  <c r="W220" s="1"/>
  <c r="T215"/>
  <c r="W215" s="1"/>
  <c r="T207"/>
  <c r="W207" s="1"/>
  <c r="T206"/>
  <c r="W206" s="1"/>
  <c r="T200"/>
  <c r="W200" s="1"/>
  <c r="T223"/>
  <c r="W223" s="1"/>
  <c r="T217"/>
  <c r="W217" s="1"/>
  <c r="T201"/>
  <c r="W201" s="1"/>
  <c r="T199"/>
  <c r="W199" s="1"/>
  <c r="T197"/>
  <c r="W197" s="1"/>
  <c r="T196"/>
  <c r="W196" s="1"/>
  <c r="T195"/>
  <c r="W195" s="1"/>
  <c r="T194"/>
  <c r="W194" s="1"/>
  <c r="T192"/>
  <c r="W192" s="1"/>
  <c r="T222"/>
  <c r="W222" s="1"/>
  <c r="T214"/>
  <c r="W214" s="1"/>
  <c r="T213"/>
  <c r="W213" s="1"/>
  <c r="T205"/>
  <c r="W205" s="1"/>
  <c r="T204"/>
  <c r="W204" s="1"/>
  <c r="T203"/>
  <c r="W203" s="1"/>
  <c r="T198"/>
  <c r="W198" s="1"/>
  <c r="T190"/>
  <c r="W190" s="1"/>
  <c r="T183"/>
  <c r="W183" s="1"/>
  <c r="T264"/>
  <c r="W264" s="1"/>
  <c r="T257"/>
  <c r="W257" s="1"/>
  <c r="T256"/>
  <c r="W256" s="1"/>
  <c r="T255"/>
  <c r="W255" s="1"/>
  <c r="T254"/>
  <c r="W254" s="1"/>
  <c r="T234"/>
  <c r="W234" s="1"/>
  <c r="K236"/>
  <c r="I236" s="1"/>
  <c r="T2"/>
  <c r="W2" s="1"/>
  <c r="T10"/>
  <c r="W10" s="1"/>
  <c r="T12"/>
  <c r="W12" s="1"/>
  <c r="T14"/>
  <c r="W14" s="1"/>
  <c r="T15"/>
  <c r="W15" s="1"/>
  <c r="T16"/>
  <c r="W16" s="1"/>
  <c r="L18"/>
  <c r="J18" s="1"/>
  <c r="T17"/>
  <c r="W17" s="1"/>
  <c r="T18"/>
  <c r="W18" s="1"/>
  <c r="T19"/>
  <c r="W19" s="1"/>
  <c r="T20"/>
  <c r="W20" s="1"/>
  <c r="T21"/>
  <c r="W21" s="1"/>
  <c r="T22"/>
  <c r="W22" s="1"/>
  <c r="T23"/>
  <c r="W23" s="1"/>
  <c r="T24"/>
  <c r="W24" s="1"/>
  <c r="T25"/>
  <c r="W25" s="1"/>
  <c r="T26"/>
  <c r="W26" s="1"/>
  <c r="T27"/>
  <c r="W27" s="1"/>
  <c r="T28"/>
  <c r="W28" s="1"/>
  <c r="T29"/>
  <c r="W29" s="1"/>
  <c r="T30"/>
  <c r="W30" s="1"/>
  <c r="T31"/>
  <c r="W31" s="1"/>
  <c r="T32"/>
  <c r="W32" s="1"/>
  <c r="T33"/>
  <c r="W33" s="1"/>
  <c r="T34"/>
  <c r="W34" s="1"/>
  <c r="T35"/>
  <c r="W35" s="1"/>
  <c r="T36"/>
  <c r="W36" s="1"/>
  <c r="T37"/>
  <c r="W37" s="1"/>
  <c r="T40"/>
  <c r="W40" s="1"/>
  <c r="T41"/>
  <c r="W41" s="1"/>
  <c r="T92"/>
  <c r="W92" s="1"/>
  <c r="T93"/>
  <c r="W93" s="1"/>
  <c r="T99"/>
  <c r="W100" s="1"/>
  <c r="T101"/>
  <c r="W102" s="1"/>
  <c r="T103"/>
  <c r="W104" s="1"/>
  <c r="T104"/>
  <c r="W105" s="1"/>
  <c r="T105"/>
  <c r="W106" s="1"/>
  <c r="L109"/>
  <c r="J109" s="1"/>
  <c r="T107"/>
  <c r="W107" s="1"/>
  <c r="T108"/>
  <c r="W108" s="1"/>
  <c r="T109"/>
  <c r="W109" s="1"/>
  <c r="T110"/>
  <c r="W110" s="1"/>
  <c r="T111"/>
  <c r="W111" s="1"/>
  <c r="T112"/>
  <c r="W112" s="1"/>
  <c r="T113"/>
  <c r="W113" s="1"/>
  <c r="T114"/>
  <c r="W114" s="1"/>
  <c r="T115"/>
  <c r="W115" s="1"/>
  <c r="T116"/>
  <c r="W116" s="1"/>
  <c r="T117"/>
  <c r="W117" s="1"/>
  <c r="T118"/>
  <c r="W118" s="1"/>
  <c r="T119"/>
  <c r="W119" s="1"/>
  <c r="T120"/>
  <c r="W120" s="1"/>
  <c r="T121"/>
  <c r="W121" s="1"/>
  <c r="T122"/>
  <c r="W122" s="1"/>
  <c r="T123"/>
  <c r="W123" s="1"/>
  <c r="T124"/>
  <c r="W124" s="1"/>
  <c r="T125"/>
  <c r="W125" s="1"/>
  <c r="T126"/>
  <c r="W126" s="1"/>
  <c r="T127"/>
  <c r="W127" s="1"/>
  <c r="T130"/>
  <c r="W130" s="1"/>
  <c r="T131"/>
  <c r="W131" s="1"/>
  <c r="K145"/>
  <c r="I145" s="1"/>
  <c r="T143"/>
  <c r="W143" s="1"/>
  <c r="K146"/>
  <c r="I146" s="1"/>
  <c r="T144"/>
  <c r="W144" s="1"/>
  <c r="J199"/>
  <c r="L227"/>
  <c r="K10"/>
  <c r="I10" s="1"/>
  <c r="T8"/>
  <c r="W8" s="1"/>
  <c r="K100"/>
  <c r="I100" s="1"/>
  <c r="T97"/>
  <c r="T157"/>
  <c r="W157" s="1"/>
  <c r="T164"/>
  <c r="W164" s="1"/>
  <c r="T165"/>
  <c r="W165" s="1"/>
  <c r="T166"/>
  <c r="W166" s="1"/>
  <c r="T167"/>
  <c r="W167" s="1"/>
  <c r="T202"/>
  <c r="W202" s="1"/>
  <c r="T209"/>
  <c r="W209" s="1"/>
  <c r="T210"/>
  <c r="W210" s="1"/>
  <c r="T211"/>
  <c r="W211" s="1"/>
  <c r="T212"/>
  <c r="W212" s="1"/>
  <c r="K235"/>
  <c r="I235" s="1"/>
  <c r="T233"/>
  <c r="W233" s="1"/>
  <c r="T236"/>
  <c r="W236" s="1"/>
  <c r="T280"/>
  <c r="W280" s="1"/>
  <c r="T282"/>
  <c r="W282" s="1"/>
  <c r="T284"/>
  <c r="W284" s="1"/>
  <c r="T285"/>
  <c r="W285" s="1"/>
  <c r="T286"/>
  <c r="W286" s="1"/>
  <c r="L288"/>
  <c r="J288" s="1"/>
  <c r="T287"/>
  <c r="W287" s="1"/>
  <c r="T288"/>
  <c r="W288" s="1"/>
  <c r="T289"/>
  <c r="W289" s="1"/>
  <c r="T290"/>
  <c r="W290" s="1"/>
  <c r="T291"/>
  <c r="W291" s="1"/>
  <c r="T292"/>
  <c r="W292" s="1"/>
  <c r="T293"/>
  <c r="W293" s="1"/>
  <c r="T294"/>
  <c r="W294" s="1"/>
  <c r="T295"/>
  <c r="W295" s="1"/>
  <c r="T296"/>
  <c r="W296" s="1"/>
  <c r="T297"/>
  <c r="W297" s="1"/>
  <c r="T298"/>
  <c r="W298" s="1"/>
  <c r="T299"/>
  <c r="W299" s="1"/>
  <c r="T300"/>
  <c r="W300" s="1"/>
  <c r="T301"/>
  <c r="W301" s="1"/>
  <c r="T302"/>
  <c r="W302" s="1"/>
  <c r="T303"/>
  <c r="W303" s="1"/>
  <c r="T304"/>
  <c r="W304" s="1"/>
  <c r="T305"/>
  <c r="W305" s="1"/>
  <c r="T306"/>
  <c r="W306" s="1"/>
  <c r="T307"/>
  <c r="W307" s="1"/>
  <c r="T310"/>
  <c r="W310" s="1"/>
  <c r="T311"/>
  <c r="W311" s="1"/>
  <c r="K325"/>
  <c r="I325" s="1"/>
  <c r="T323"/>
  <c r="W323" s="1"/>
  <c r="T326"/>
  <c r="W326" s="1"/>
  <c r="T427"/>
  <c r="W427" s="1"/>
  <c r="T429"/>
  <c r="W429" s="1"/>
  <c r="T431"/>
  <c r="W431" s="1"/>
  <c r="T432"/>
  <c r="W432" s="1"/>
  <c r="T433"/>
  <c r="W433" s="1"/>
  <c r="L435"/>
  <c r="J435" s="1"/>
  <c r="T434"/>
  <c r="W434" s="1"/>
  <c r="T435"/>
  <c r="W435" s="1"/>
  <c r="T436"/>
  <c r="W436" s="1"/>
  <c r="T437"/>
  <c r="W437" s="1"/>
  <c r="T438"/>
  <c r="W438" s="1"/>
  <c r="T439"/>
  <c r="W439" s="1"/>
  <c r="T440"/>
  <c r="W440" s="1"/>
  <c r="T441"/>
  <c r="W441" s="1"/>
  <c r="T442"/>
  <c r="W442" s="1"/>
  <c r="T443"/>
  <c r="W443" s="1"/>
  <c r="T444"/>
  <c r="W444" s="1"/>
  <c r="T445"/>
  <c r="W445" s="1"/>
  <c r="T446"/>
  <c r="W446" s="1"/>
  <c r="T447"/>
  <c r="W447" s="1"/>
  <c r="T448"/>
  <c r="W448" s="1"/>
  <c r="T449"/>
  <c r="W449" s="1"/>
  <c r="T450"/>
  <c r="W450" s="1"/>
  <c r="T451"/>
  <c r="W451" s="1"/>
  <c r="T452"/>
  <c r="W452" s="1"/>
  <c r="T453"/>
  <c r="W453" s="1"/>
  <c r="T454"/>
  <c r="W454" s="1"/>
  <c r="T457"/>
  <c r="W457" s="1"/>
  <c r="T458"/>
  <c r="W458" s="1"/>
  <c r="K472"/>
  <c r="I472" s="1"/>
  <c r="T470"/>
  <c r="W470" s="1"/>
  <c r="T473"/>
  <c r="W473" s="1"/>
  <c r="T250"/>
  <c r="W250" s="1"/>
  <c r="T251"/>
  <c r="W251" s="1"/>
  <c r="T252"/>
  <c r="W252" s="1"/>
  <c r="T253"/>
  <c r="W253" s="1"/>
  <c r="T258"/>
  <c r="W258" s="1"/>
  <c r="T259"/>
  <c r="W259" s="1"/>
  <c r="T260"/>
  <c r="W260" s="1"/>
  <c r="T261"/>
  <c r="W261" s="1"/>
  <c r="T262"/>
  <c r="W262" s="1"/>
  <c r="T265"/>
  <c r="W265" s="1"/>
  <c r="K280"/>
  <c r="I280" s="1"/>
  <c r="T278"/>
  <c r="W278" s="1"/>
  <c r="T327"/>
  <c r="W327" s="1"/>
  <c r="T329"/>
  <c r="W329" s="1"/>
  <c r="T330"/>
  <c r="W330" s="1"/>
  <c r="T331"/>
  <c r="W331" s="1"/>
  <c r="L333"/>
  <c r="J333" s="1"/>
  <c r="T332"/>
  <c r="W332" s="1"/>
  <c r="T333"/>
  <c r="W333" s="1"/>
  <c r="T334"/>
  <c r="W334" s="1"/>
  <c r="T335"/>
  <c r="W335" s="1"/>
  <c r="T336"/>
  <c r="W336" s="1"/>
  <c r="T337"/>
  <c r="W337" s="1"/>
  <c r="T338"/>
  <c r="W338" s="1"/>
  <c r="T339"/>
  <c r="W339" s="1"/>
  <c r="T340"/>
  <c r="W340" s="1"/>
  <c r="T341"/>
  <c r="W341" s="1"/>
  <c r="T342"/>
  <c r="W342" s="1"/>
  <c r="T343"/>
  <c r="W343" s="1"/>
  <c r="T344"/>
  <c r="W344" s="1"/>
  <c r="T345"/>
  <c r="W345" s="1"/>
  <c r="T347"/>
  <c r="W347" s="1"/>
  <c r="T348"/>
  <c r="W348" s="1"/>
  <c r="T349"/>
  <c r="W349" s="1"/>
  <c r="T350"/>
  <c r="W350" s="1"/>
  <c r="T351"/>
  <c r="W351" s="1"/>
  <c r="T352"/>
  <c r="W352" s="1"/>
  <c r="T355"/>
  <c r="W355" s="1"/>
  <c r="K427"/>
  <c r="I427" s="1"/>
  <c r="T425"/>
  <c r="W425" s="1"/>
  <c r="T472"/>
  <c r="W472" s="1"/>
  <c r="T474"/>
  <c r="W474" s="1"/>
  <c r="T476"/>
  <c r="W476" s="1"/>
  <c r="T477"/>
  <c r="W477" s="1"/>
  <c r="T478"/>
  <c r="W478" s="1"/>
  <c r="L480"/>
  <c r="J480" s="1"/>
  <c r="T479"/>
  <c r="W479" s="1"/>
  <c r="T480"/>
  <c r="W480" s="1"/>
  <c r="T481"/>
  <c r="W481" s="1"/>
  <c r="T482"/>
  <c r="W482" s="1"/>
  <c r="T483"/>
  <c r="W483" s="1"/>
  <c r="T484"/>
  <c r="W484" s="1"/>
  <c r="T485"/>
  <c r="W485" s="1"/>
  <c r="T486"/>
  <c r="W486" s="1"/>
  <c r="T487"/>
  <c r="W487" s="1"/>
  <c r="T488"/>
  <c r="W488" s="1"/>
  <c r="T489"/>
  <c r="W489" s="1"/>
  <c r="T490"/>
  <c r="W490" s="1"/>
  <c r="T491"/>
  <c r="W491" s="1"/>
  <c r="T492"/>
  <c r="W492" s="1"/>
  <c r="T493"/>
  <c r="W493" s="1"/>
  <c r="T494"/>
  <c r="W494" s="1"/>
  <c r="T495"/>
  <c r="W495" s="1"/>
  <c r="T496"/>
  <c r="W496" s="1"/>
  <c r="T497"/>
  <c r="W497" s="1"/>
  <c r="T498"/>
  <c r="W498" s="1"/>
  <c r="T499"/>
  <c r="W499" s="1"/>
  <c r="T502"/>
  <c r="W502" s="1"/>
  <c r="J18" i="12"/>
  <c r="N12" i="6"/>
  <c r="Q12" s="1"/>
  <c r="N14"/>
  <c r="Q14" s="1"/>
  <c r="N16"/>
  <c r="Q16" s="1"/>
  <c r="N19"/>
  <c r="Q19" s="1"/>
  <c r="N21"/>
  <c r="Q21" s="1"/>
  <c r="N31"/>
  <c r="Q31" s="1"/>
  <c r="C13"/>
  <c r="F13" s="1"/>
  <c r="C14"/>
  <c r="F14" s="1"/>
  <c r="C15"/>
  <c r="F15" s="1"/>
  <c r="C23"/>
  <c r="F23" s="1"/>
  <c r="C24"/>
  <c r="F24" s="1"/>
  <c r="C25"/>
  <c r="F25" s="1"/>
  <c r="C26"/>
  <c r="F26" s="1"/>
  <c r="C27"/>
  <c r="F27" s="1"/>
  <c r="C28"/>
  <c r="F28" s="1"/>
  <c r="C29"/>
  <c r="F29" s="1"/>
  <c r="C12"/>
  <c r="F12" s="1"/>
  <c r="C22"/>
  <c r="F22" s="1"/>
  <c r="C19"/>
  <c r="F19" s="1"/>
  <c r="C20"/>
  <c r="F20" s="1"/>
  <c r="C21"/>
  <c r="F21" s="1"/>
  <c r="C31"/>
  <c r="F31" s="1"/>
  <c r="L362" i="16" l="1"/>
  <c r="M362"/>
  <c r="W98"/>
  <c r="W97"/>
  <c r="L47"/>
  <c r="L317"/>
  <c r="L272"/>
  <c r="L317" i="12"/>
  <c r="M317"/>
  <c r="L227"/>
  <c r="M227"/>
  <c r="L137"/>
  <c r="M137"/>
  <c r="H4"/>
  <c r="L2" s="1"/>
  <c r="M2" l="1"/>
</calcChain>
</file>

<file path=xl/sharedStrings.xml><?xml version="1.0" encoding="utf-8"?>
<sst xmlns="http://schemas.openxmlformats.org/spreadsheetml/2006/main" count="3825" uniqueCount="295">
  <si>
    <t>FORZA</t>
  </si>
  <si>
    <t>DESTREZZA</t>
  </si>
  <si>
    <t>COSTITUZIONE</t>
  </si>
  <si>
    <t>INTELIGENZA</t>
  </si>
  <si>
    <t>SAGGEZZA</t>
  </si>
  <si>
    <t>CARISMA</t>
  </si>
  <si>
    <t>STATISTICHE</t>
  </si>
  <si>
    <t>Sopravvivenza</t>
  </si>
  <si>
    <t>Des</t>
  </si>
  <si>
    <t>Sag</t>
  </si>
  <si>
    <t>Int</t>
  </si>
  <si>
    <t>Car</t>
  </si>
  <si>
    <t>18</t>
  </si>
  <si>
    <t>16</t>
  </si>
  <si>
    <t>13</t>
  </si>
  <si>
    <t>RAZZA:</t>
  </si>
  <si>
    <t>PRIVILEGI E TALENTI:</t>
  </si>
  <si>
    <t>10</t>
  </si>
  <si>
    <t>20</t>
  </si>
  <si>
    <t>17</t>
  </si>
  <si>
    <t>Addestrare animali</t>
  </si>
  <si>
    <t>Artigianato (</t>
  </si>
  <si>
    <t>Ascoltare</t>
  </si>
  <si>
    <t>Cavalcare</t>
  </si>
  <si>
    <t>Conoscenze (</t>
  </si>
  <si>
    <t>Diplomazia</t>
  </si>
  <si>
    <t>Guarire</t>
  </si>
  <si>
    <t>Osservare</t>
  </si>
  <si>
    <t>Percepire intenzioni</t>
  </si>
  <si>
    <t>Professione (</t>
  </si>
  <si>
    <t>Raggirare</t>
  </si>
  <si>
    <t>Sapienza magica</t>
  </si>
  <si>
    <t>Utilizzare oggetti magici</t>
  </si>
  <si>
    <t>Valutare</t>
  </si>
  <si>
    <t>ABILITA'</t>
  </si>
  <si>
    <t>Gradi</t>
  </si>
  <si>
    <t>Varie</t>
  </si>
  <si>
    <t>Tot.</t>
  </si>
  <si>
    <r>
      <t>CLASSE:</t>
    </r>
    <r>
      <rPr>
        <sz val="11"/>
        <rFont val="Calibri"/>
        <family val="2"/>
        <scheme val="minor"/>
      </rPr>
      <t xml:space="preserve"> Ranger 1</t>
    </r>
  </si>
  <si>
    <r>
      <t xml:space="preserve">CLASSE: </t>
    </r>
    <r>
      <rPr>
        <sz val="11"/>
        <rFont val="Calibri"/>
        <family val="2"/>
        <scheme val="minor"/>
      </rPr>
      <t xml:space="preserve"> Barbaro 7</t>
    </r>
  </si>
  <si>
    <r>
      <t xml:space="preserve">RAZZA: </t>
    </r>
    <r>
      <rPr>
        <sz val="11"/>
        <rFont val="Calibri"/>
        <family val="2"/>
        <scheme val="minor"/>
      </rPr>
      <t>Mezzorco</t>
    </r>
  </si>
  <si>
    <t>11</t>
  </si>
  <si>
    <t>14</t>
  </si>
  <si>
    <t>x</t>
  </si>
  <si>
    <t>ferramenta, intessere ceste, lavorare pellami, lavori in muratura,</t>
  </si>
  <si>
    <t>metallurgia, pittura, rilegare libri, riparare scarpe, scultura,</t>
  </si>
  <si>
    <t>tagliare pietre preziose, tessitura .</t>
  </si>
  <si>
    <t>costruire navi, costruire trappole, fabbricare armature, fabbricare armi,</t>
  </si>
  <si>
    <t xml:space="preserve">alchimia, calligrafia, carpenteria, ceramica, costruire archi, </t>
  </si>
  <si>
    <t>Artig (Costr archi)</t>
  </si>
  <si>
    <t>Artig (Lavorare pellami)</t>
  </si>
  <si>
    <t>Artig (Costr trappole)</t>
  </si>
  <si>
    <t>Artig (</t>
  </si>
  <si>
    <t>12</t>
  </si>
  <si>
    <t>- Autosufficiente</t>
  </si>
  <si>
    <t>- Negoziatore</t>
  </si>
  <si>
    <r>
      <t>NOME:</t>
    </r>
    <r>
      <rPr>
        <sz val="11"/>
        <rFont val="Calibri"/>
        <family val="2"/>
        <scheme val="minor"/>
      </rPr>
      <t xml:space="preserve"> Vicamros</t>
    </r>
  </si>
  <si>
    <r>
      <t>NOME:</t>
    </r>
    <r>
      <rPr>
        <sz val="11"/>
        <rFont val="Calibri"/>
        <family val="2"/>
        <scheme val="minor"/>
      </rPr>
      <t xml:space="preserve"> Udoven Tarmikos</t>
    </r>
  </si>
  <si>
    <t>Umano</t>
  </si>
  <si>
    <t>Conoscenze (Dungeon)</t>
  </si>
  <si>
    <t>Conoscenze (Geografia)</t>
  </si>
  <si>
    <t>Conoscenze (Natura)</t>
  </si>
  <si>
    <t>- Arma foc (arco corto)</t>
  </si>
  <si>
    <t>- Nem. Pre. Animali</t>
  </si>
  <si>
    <t>- Seguire tracce</t>
  </si>
  <si>
    <t>- Empatia selvatica</t>
  </si>
  <si>
    <t>Professione (Cacciatore)</t>
  </si>
  <si>
    <t>- Ab foc (professione)</t>
  </si>
  <si>
    <t>Halfling</t>
  </si>
  <si>
    <t>15</t>
  </si>
  <si>
    <t>- Combattere in sella</t>
  </si>
  <si>
    <t>- Attacco in sella</t>
  </si>
  <si>
    <t>- Carica devastante</t>
  </si>
  <si>
    <t>- Arma foc (lancia cav)</t>
  </si>
  <si>
    <t>- Arma special (lancia cav)</t>
  </si>
  <si>
    <t>Conoscenze ()</t>
  </si>
  <si>
    <t>Conoscenze (Locali)</t>
  </si>
  <si>
    <t>Professione ()</t>
  </si>
  <si>
    <t>7</t>
  </si>
  <si>
    <t>8</t>
  </si>
  <si>
    <t>Artig (Alchimia)</t>
  </si>
  <si>
    <t>- Scrivere pergamene</t>
  </si>
  <si>
    <t>Conoscenze (Arcane)</t>
  </si>
  <si>
    <t>Conoscenze (Religione)</t>
  </si>
  <si>
    <t>- Voto sacro</t>
  </si>
  <si>
    <t>- Voto di povertà</t>
  </si>
  <si>
    <t>Artig ()</t>
  </si>
  <si>
    <t>Acrobazia</t>
  </si>
  <si>
    <t>Artista della fuga</t>
  </si>
  <si>
    <t>Camuffare</t>
  </si>
  <si>
    <t>Cercare</t>
  </si>
  <si>
    <t>Concentrazione</t>
  </si>
  <si>
    <t>Cos</t>
  </si>
  <si>
    <t>Decifrare scritture</t>
  </si>
  <si>
    <t>Disattivare congegni</t>
  </si>
  <si>
    <t>Equilibrio</t>
  </si>
  <si>
    <t>Falsificare</t>
  </si>
  <si>
    <t>Intimidire</t>
  </si>
  <si>
    <t>Intrattenere ()</t>
  </si>
  <si>
    <t>Muoversi silenziosamente</t>
  </si>
  <si>
    <t>Nascondersi</t>
  </si>
  <si>
    <t>Nuotare</t>
  </si>
  <si>
    <t>For</t>
  </si>
  <si>
    <t>Raccogliere informazioni</t>
  </si>
  <si>
    <t>Rapidità di mano</t>
  </si>
  <si>
    <t>Saltare</t>
  </si>
  <si>
    <t>Scalare</t>
  </si>
  <si>
    <t>Scassinare serrature</t>
  </si>
  <si>
    <t>Utilizzare corde</t>
  </si>
  <si>
    <t>Grd</t>
  </si>
  <si>
    <t>Var</t>
  </si>
  <si>
    <t>Tot</t>
  </si>
  <si>
    <t>ETA'</t>
  </si>
  <si>
    <t>CAPELLI</t>
  </si>
  <si>
    <t>ALL</t>
  </si>
  <si>
    <t>S</t>
  </si>
  <si>
    <t>TAG</t>
  </si>
  <si>
    <t>PESO</t>
  </si>
  <si>
    <t>OCCHI</t>
  </si>
  <si>
    <t>PELLE</t>
  </si>
  <si>
    <t>DIVINITA'</t>
  </si>
  <si>
    <t>PF</t>
  </si>
  <si>
    <t>Vel</t>
  </si>
  <si>
    <t>CA</t>
  </si>
  <si>
    <t>RD</t>
  </si>
  <si>
    <t>RE</t>
  </si>
  <si>
    <t>Iniz</t>
  </si>
  <si>
    <t>Arm</t>
  </si>
  <si>
    <t>Scu</t>
  </si>
  <si>
    <t>Tag</t>
  </si>
  <si>
    <t>AN</t>
  </si>
  <si>
    <t>Dev</t>
  </si>
  <si>
    <t>Vari</t>
  </si>
  <si>
    <t>Con</t>
  </si>
  <si>
    <t>RI</t>
  </si>
  <si>
    <t>CaS</t>
  </si>
  <si>
    <t>TS</t>
  </si>
  <si>
    <t>Rif</t>
  </si>
  <si>
    <t>Vol</t>
  </si>
  <si>
    <t>Bas</t>
  </si>
  <si>
    <t>Tem</t>
  </si>
  <si>
    <t>Mod tg</t>
  </si>
  <si>
    <t>BAB</t>
  </si>
  <si>
    <t>ATTACCHI</t>
  </si>
  <si>
    <t>Nome</t>
  </si>
  <si>
    <t>BA</t>
  </si>
  <si>
    <t>Danni</t>
  </si>
  <si>
    <t>Crit</t>
  </si>
  <si>
    <t>Tipo</t>
  </si>
  <si>
    <t>Git</t>
  </si>
  <si>
    <t>LOTTA</t>
  </si>
  <si>
    <t>TOT</t>
  </si>
  <si>
    <t>TALENTI</t>
  </si>
  <si>
    <t>CAPACITA' SPECIALI</t>
  </si>
  <si>
    <t>Heironeous</t>
  </si>
  <si>
    <t>M</t>
  </si>
  <si>
    <t>Lancia da cavaliere</t>
  </si>
  <si>
    <t>NOME E RAZZA</t>
  </si>
  <si>
    <t>CLASSE E LIVELLO</t>
  </si>
  <si>
    <t>LB</t>
  </si>
  <si>
    <t>Rossi</t>
  </si>
  <si>
    <t>Cast</t>
  </si>
  <si>
    <t>alchimia, calligrafia, carpenteria, ceramica, costruire archi, costruire navi, costruire trappole, fabbricare armature, fabbricare armi, ferramenta, intessere ceste, lavorare pellami, lavori in muratura, metallurgia, pittura, rilegare libri, riparare scarpe, scultura, tagliare pietre preziose, tessitura.</t>
  </si>
  <si>
    <t>ARTIGIANATO</t>
  </si>
  <si>
    <t>PROFESSIONE</t>
  </si>
  <si>
    <t xml:space="preserve">allevatore, barcaiolo, birraio, boscaiolo, cacciatore, carovaniere, carrettiere, conciatore, contabile, contadino, cuoco, erborista, facchino, farmacista, guida, ingegnere d'assedio, locandiere, marinaio, minatore, mugnaio, oste, pastore, pescatore, scrivano, stalliere, taglialegna </t>
  </si>
  <si>
    <t>Combattente 3</t>
  </si>
  <si>
    <t>Conoscenze (Religioni)</t>
  </si>
  <si>
    <t>Conoscenze (Storia)</t>
  </si>
  <si>
    <t>Professione (Locandiere)</t>
  </si>
  <si>
    <t>Horlan Littleknight</t>
  </si>
  <si>
    <t>NOME</t>
  </si>
  <si>
    <t>RAZZA</t>
  </si>
  <si>
    <t>Gnomo</t>
  </si>
  <si>
    <t xml:space="preserve"> RAZZA</t>
  </si>
  <si>
    <t>Nano</t>
  </si>
  <si>
    <t>Tramor Darkeyes</t>
  </si>
  <si>
    <t>Thermore Milltall</t>
  </si>
  <si>
    <t>Walnan Wisdom</t>
  </si>
  <si>
    <t>F</t>
  </si>
  <si>
    <t>Mag</t>
  </si>
  <si>
    <t>- Visione crepuscolare</t>
  </si>
  <si>
    <t>- +2 TS contro illusioni</t>
  </si>
  <si>
    <t>- 1/giorno:</t>
  </si>
  <si>
    <t>Luci danzanti</t>
  </si>
  <si>
    <t>Parlare con animali</t>
  </si>
  <si>
    <t>Prestidigitazione</t>
  </si>
  <si>
    <t>Suono fantasma</t>
  </si>
  <si>
    <t>CD 12</t>
  </si>
  <si>
    <t>- Inc foc (Illusione)</t>
  </si>
  <si>
    <t>- +3 CD illusioni</t>
  </si>
  <si>
    <t>12m</t>
  </si>
  <si>
    <t>- Contrastare elementi</t>
  </si>
  <si>
    <t>- Trance</t>
  </si>
  <si>
    <t>Elfo</t>
  </si>
  <si>
    <t>Artig (Tessitura)</t>
  </si>
  <si>
    <t>- Bacio della ninfa</t>
  </si>
  <si>
    <t>Artig (Riparare scarpe)</t>
  </si>
  <si>
    <t>- Voto di castità (+4 TS Vol inc. ed eff.Charme e allucinazione)</t>
  </si>
  <si>
    <t>Oladiana Songsteel</t>
  </si>
  <si>
    <t>- Serpente</t>
  </si>
  <si>
    <t>Professione (Erborista)</t>
  </si>
  <si>
    <t>9m</t>
  </si>
  <si>
    <t xml:space="preserve">NOME </t>
  </si>
  <si>
    <t>9</t>
  </si>
  <si>
    <t>Graorin Hawklight</t>
  </si>
  <si>
    <t>Artig (Rilegare libri)</t>
  </si>
  <si>
    <t>Professione (Scrivano)</t>
  </si>
  <si>
    <t>Ianros</t>
  </si>
  <si>
    <t>Mezzorco</t>
  </si>
  <si>
    <t>Corazza di piastre (Perf.)</t>
  </si>
  <si>
    <t>Buckler (Perf.)</t>
  </si>
  <si>
    <t>Penalità armat.</t>
  </si>
  <si>
    <t>Professione (Addestratore)</t>
  </si>
  <si>
    <t>- Attacco poderoso</t>
  </si>
  <si>
    <t>- Incalzare</t>
  </si>
  <si>
    <t>Spadone</t>
  </si>
  <si>
    <t>2d6+7</t>
  </si>
  <si>
    <t>x2</t>
  </si>
  <si>
    <t>LN</t>
  </si>
  <si>
    <t>Verde</t>
  </si>
  <si>
    <t>- Bracciali (armatura magica)</t>
  </si>
  <si>
    <t>- Vocazione magica</t>
  </si>
  <si>
    <t>- Escludere materiali</t>
  </si>
  <si>
    <t>Belward Axeager</t>
  </si>
  <si>
    <t>Artig (Fabbr armature)</t>
  </si>
  <si>
    <t>Artig (Fabbr armi)</t>
  </si>
  <si>
    <t>Artig (Metallurgia)</t>
  </si>
  <si>
    <t>Profes (Commerciante)</t>
  </si>
  <si>
    <t>Profes ()</t>
  </si>
  <si>
    <t>Artig (Costruire archi)</t>
  </si>
  <si>
    <t>Comb 1/Sacerdote 1</t>
  </si>
  <si>
    <t>Comb 1/Stregone 1</t>
  </si>
  <si>
    <t>Comb 1/Monaco 3</t>
  </si>
  <si>
    <t>Comb 1/Mago 1</t>
  </si>
  <si>
    <t>Comb 1/Ladro 2</t>
  </si>
  <si>
    <t>P</t>
  </si>
  <si>
    <t>Professione (Conciatore)</t>
  </si>
  <si>
    <t>- Indagatore</t>
  </si>
  <si>
    <t>- Tiro ravvicinato</t>
  </si>
  <si>
    <t>Arco corto</t>
  </si>
  <si>
    <t>1d6</t>
  </si>
  <si>
    <t>Arco corto (9 m)</t>
  </si>
  <si>
    <t>1d6+1+1d6</t>
  </si>
  <si>
    <t>Comb 1/Guerriero 5</t>
  </si>
  <si>
    <t>x3</t>
  </si>
  <si>
    <t>Lancia da cav (in carica)</t>
  </si>
  <si>
    <t>1d8+5</t>
  </si>
  <si>
    <t>3d8+15</t>
  </si>
  <si>
    <t xml:space="preserve"> Ianros</t>
  </si>
  <si>
    <t>Mezzelfo</t>
  </si>
  <si>
    <t>Comb 1/Oste 1</t>
  </si>
  <si>
    <t>- Travolgere</t>
  </si>
  <si>
    <t>- Commerciante (+2 raggirare e valutare)</t>
  </si>
  <si>
    <t>Comb 1/Esperti 2</t>
  </si>
  <si>
    <t>ALTEZ</t>
  </si>
  <si>
    <t>- Abilità focalizzata (Artigianato) X3</t>
  </si>
  <si>
    <t>Tratto distintivo:</t>
  </si>
  <si>
    <t>- Coraggioso</t>
  </si>
  <si>
    <t>- Ossequioso (Re)</t>
  </si>
  <si>
    <t>- Preferisce gli stregoni rispetto alle altre classi</t>
  </si>
  <si>
    <t>- Ottimista</t>
  </si>
  <si>
    <t>Tratti distintivi:</t>
  </si>
  <si>
    <t>- Bugiardo</t>
  </si>
  <si>
    <t>- Noncurante</t>
  </si>
  <si>
    <t>- Gradevole profumazione</t>
  </si>
  <si>
    <t>- Pessimista</t>
  </si>
  <si>
    <t>- Volgare</t>
  </si>
  <si>
    <t>- Collezionista</t>
  </si>
  <si>
    <t>- Schiena incurvata</t>
  </si>
  <si>
    <t>- Preferisce Guerrieri rispetto altre classi</t>
  </si>
  <si>
    <t xml:space="preserve">allevatore, barcaiolo, birraio, boscaiolo, cacciatore, carovaniere, carrettiere, commerciante conciatore, contabile, contadino, cuoco, erborista, facchino, farmacista, guida, ingegnere d'assedio, locandiere, marinaio, minatore, mugnaio, oste, pastore, pescatore, scrivano, stalliere, taglialegna </t>
  </si>
  <si>
    <t>Lesser Aasimar</t>
  </si>
  <si>
    <t>Comb 1/Warlock 2</t>
  </si>
  <si>
    <t>Conoscenze (Piani)</t>
  </si>
  <si>
    <t>Erborista</t>
  </si>
  <si>
    <t>Valutare (+2 alchimia)</t>
  </si>
  <si>
    <t>TRATTI DISTINTIVI</t>
  </si>
  <si>
    <t>Sincero</t>
  </si>
  <si>
    <t>Calvo</t>
  </si>
  <si>
    <t>Codardo</t>
  </si>
  <si>
    <t>Buontempone</t>
  </si>
  <si>
    <t>Indossa abiti sgargianti o bizzarri</t>
  </si>
  <si>
    <t>Geloso</t>
  </si>
  <si>
    <t>Genitore infedele</t>
  </si>
  <si>
    <t>Sudaticcio</t>
  </si>
  <si>
    <t>Amichevole</t>
  </si>
  <si>
    <t>Acuto spirito di osservazione</t>
  </si>
  <si>
    <t>Affascinato dalla magia</t>
  </si>
  <si>
    <t>Schiena incurvata</t>
  </si>
  <si>
    <t>Preferisce i combattenti rispetto agli arcanisti</t>
  </si>
  <si>
    <t>Voce particolarmente bassa</t>
  </si>
  <si>
    <t>Comb 1/Fabbro 5</t>
  </si>
  <si>
    <t>- Negoziatore (+2 Diplomazia e Percepire intenzioni)</t>
  </si>
  <si>
    <t>- Bacio della ninfa (+2 tutte abilità su Car e +1 punto abilità x liv)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</si>
</sst>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49" fontId="0" fillId="0" borderId="4" xfId="0" applyNumberFormat="1" applyBorder="1"/>
    <xf numFmtId="49" fontId="0" fillId="0" borderId="5" xfId="0" applyNumberFormat="1" applyBorder="1"/>
    <xf numFmtId="49" fontId="0" fillId="0" borderId="0" xfId="0" applyNumberFormat="1" applyBorder="1"/>
    <xf numFmtId="49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3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1" fontId="0" fillId="0" borderId="12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49" fontId="0" fillId="0" borderId="14" xfId="0" applyNumberForma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49" fontId="2" fillId="0" borderId="20" xfId="0" applyNumberFormat="1" applyFont="1" applyBorder="1" applyAlignment="1">
      <alignment horizontal="center" vertical="center"/>
    </xf>
    <xf numFmtId="49" fontId="2" fillId="0" borderId="21" xfId="0" applyNumberFormat="1" applyFont="1" applyBorder="1"/>
    <xf numFmtId="49" fontId="2" fillId="0" borderId="22" xfId="0" applyNumberFormat="1" applyFont="1" applyBorder="1" applyAlignment="1">
      <alignment horizontal="center"/>
    </xf>
    <xf numFmtId="49" fontId="0" fillId="0" borderId="2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1" fillId="0" borderId="1" xfId="0" applyNumberFormat="1" applyFont="1" applyBorder="1"/>
    <xf numFmtId="49" fontId="1" fillId="0" borderId="0" xfId="0" applyNumberFormat="1" applyFont="1" applyBorder="1" applyAlignment="1"/>
    <xf numFmtId="49" fontId="0" fillId="0" borderId="5" xfId="0" applyNumberFormat="1" applyBorder="1" applyAlignment="1">
      <alignment horizontal="center"/>
    </xf>
    <xf numFmtId="49" fontId="0" fillId="0" borderId="4" xfId="0" applyNumberFormat="1" applyBorder="1" applyAlignment="1">
      <alignment horizontal="center" vertical="center"/>
    </xf>
    <xf numFmtId="49" fontId="1" fillId="0" borderId="0" xfId="0" applyNumberFormat="1" applyFont="1" applyBorder="1" applyAlignment="1">
      <alignment horizontal="left"/>
    </xf>
    <xf numFmtId="49" fontId="0" fillId="0" borderId="0" xfId="0" applyNumberFormat="1" applyBorder="1" applyAlignment="1">
      <alignment vertical="center"/>
    </xf>
    <xf numFmtId="49" fontId="0" fillId="0" borderId="27" xfId="0" applyNumberFormat="1" applyBorder="1"/>
    <xf numFmtId="49" fontId="0" fillId="0" borderId="0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/>
    </xf>
    <xf numFmtId="49" fontId="5" fillId="0" borderId="0" xfId="0" applyNumberFormat="1" applyFont="1"/>
    <xf numFmtId="49" fontId="5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49" fontId="4" fillId="0" borderId="18" xfId="0" applyNumberFormat="1" applyFont="1" applyBorder="1" applyAlignment="1">
      <alignment horizontal="center" vertical="top"/>
    </xf>
    <xf numFmtId="49" fontId="4" fillId="0" borderId="19" xfId="0" applyNumberFormat="1" applyFont="1" applyBorder="1" applyAlignment="1">
      <alignment horizontal="center" vertical="top"/>
    </xf>
    <xf numFmtId="49" fontId="4" fillId="0" borderId="20" xfId="0" applyNumberFormat="1" applyFont="1" applyBorder="1" applyAlignment="1">
      <alignment horizontal="center" vertical="top"/>
    </xf>
    <xf numFmtId="49" fontId="4" fillId="0" borderId="21" xfId="0" applyNumberFormat="1" applyFont="1" applyBorder="1" applyAlignment="1">
      <alignment vertical="top"/>
    </xf>
    <xf numFmtId="49" fontId="4" fillId="0" borderId="22" xfId="0" applyNumberFormat="1" applyFont="1" applyBorder="1" applyAlignment="1">
      <alignment horizontal="center" vertical="top"/>
    </xf>
    <xf numFmtId="49" fontId="4" fillId="0" borderId="9" xfId="0" applyNumberFormat="1" applyFont="1" applyBorder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7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31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5" fillId="0" borderId="7" xfId="0" applyFont="1" applyBorder="1" applyAlignment="1">
      <alignment vertical="top"/>
    </xf>
    <xf numFmtId="1" fontId="6" fillId="0" borderId="7" xfId="0" applyNumberFormat="1" applyFont="1" applyBorder="1" applyAlignment="1">
      <alignment horizontal="center" vertical="top"/>
    </xf>
    <xf numFmtId="1" fontId="5" fillId="0" borderId="7" xfId="0" applyNumberFormat="1" applyFont="1" applyBorder="1" applyAlignment="1">
      <alignment horizontal="center" vertical="top"/>
    </xf>
    <xf numFmtId="49" fontId="5" fillId="0" borderId="38" xfId="0" applyNumberFormat="1" applyFont="1" applyBorder="1" applyAlignment="1">
      <alignment horizontal="left" vertical="top"/>
    </xf>
    <xf numFmtId="49" fontId="5" fillId="0" borderId="37" xfId="0" applyNumberFormat="1" applyFont="1" applyBorder="1" applyAlignment="1">
      <alignment horizontal="center" vertical="top"/>
    </xf>
    <xf numFmtId="1" fontId="5" fillId="0" borderId="39" xfId="0" applyNumberFormat="1" applyFont="1" applyBorder="1" applyAlignment="1">
      <alignment horizontal="center" vertical="top"/>
    </xf>
    <xf numFmtId="1" fontId="5" fillId="0" borderId="40" xfId="0" applyNumberFormat="1" applyFont="1" applyBorder="1" applyAlignment="1">
      <alignment vertical="top"/>
    </xf>
    <xf numFmtId="1" fontId="5" fillId="0" borderId="41" xfId="0" applyNumberFormat="1" applyFont="1" applyBorder="1" applyAlignment="1">
      <alignment horizontal="center" vertical="top"/>
    </xf>
    <xf numFmtId="49" fontId="5" fillId="0" borderId="24" xfId="0" applyNumberFormat="1" applyFont="1" applyBorder="1" applyAlignment="1">
      <alignment vertical="top"/>
    </xf>
    <xf numFmtId="49" fontId="5" fillId="0" borderId="8" xfId="0" applyNumberFormat="1" applyFont="1" applyBorder="1" applyAlignment="1">
      <alignment horizontal="center" vertical="top"/>
    </xf>
    <xf numFmtId="1" fontId="5" fillId="0" borderId="3" xfId="0" applyNumberFormat="1" applyFont="1" applyBorder="1" applyAlignment="1">
      <alignment horizontal="center" vertical="top"/>
    </xf>
    <xf numFmtId="1" fontId="5" fillId="0" borderId="1" xfId="0" applyNumberFormat="1" applyFont="1" applyBorder="1" applyAlignment="1">
      <alignment horizontal="center" vertical="top"/>
    </xf>
    <xf numFmtId="1" fontId="5" fillId="0" borderId="2" xfId="0" applyNumberFormat="1" applyFont="1" applyBorder="1" applyAlignment="1">
      <alignment horizontal="center" vertical="top"/>
    </xf>
    <xf numFmtId="0" fontId="5" fillId="0" borderId="12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5" fillId="0" borderId="6" xfId="0" applyNumberFormat="1" applyFont="1" applyBorder="1" applyAlignment="1">
      <alignment horizontal="center" vertical="top"/>
    </xf>
    <xf numFmtId="49" fontId="5" fillId="0" borderId="28" xfId="0" applyNumberFormat="1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19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horizontal="center" vertical="top"/>
    </xf>
    <xf numFmtId="1" fontId="6" fillId="0" borderId="12" xfId="0" applyNumberFormat="1" applyFont="1" applyBorder="1" applyAlignment="1">
      <alignment horizontal="center" vertical="top"/>
    </xf>
    <xf numFmtId="0" fontId="5" fillId="0" borderId="40" xfId="0" applyFont="1" applyBorder="1" applyAlignment="1">
      <alignment horizontal="center" vertical="top"/>
    </xf>
    <xf numFmtId="0" fontId="5" fillId="0" borderId="30" xfId="0" applyFont="1" applyBorder="1" applyAlignment="1">
      <alignment vertical="top"/>
    </xf>
    <xf numFmtId="1" fontId="6" fillId="0" borderId="3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8" xfId="0" applyFont="1" applyBorder="1" applyAlignment="1">
      <alignment vertical="top"/>
    </xf>
    <xf numFmtId="1" fontId="6" fillId="0" borderId="15" xfId="0" applyNumberFormat="1" applyFont="1" applyBorder="1" applyAlignment="1">
      <alignment horizontal="center" vertical="top"/>
    </xf>
    <xf numFmtId="0" fontId="5" fillId="0" borderId="16" xfId="0" applyFont="1" applyBorder="1" applyAlignment="1">
      <alignment horizontal="center" vertical="top"/>
    </xf>
    <xf numFmtId="1" fontId="5" fillId="0" borderId="16" xfId="0" applyNumberFormat="1" applyFont="1" applyBorder="1" applyAlignment="1">
      <alignment horizontal="center" vertical="top"/>
    </xf>
    <xf numFmtId="0" fontId="5" fillId="0" borderId="26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4" fillId="0" borderId="0" xfId="0" applyFont="1" applyAlignment="1">
      <alignment horizontal="center" vertical="top"/>
    </xf>
    <xf numFmtId="0" fontId="6" fillId="0" borderId="20" xfId="0" applyFont="1" applyBorder="1" applyAlignment="1">
      <alignment horizontal="center" vertical="top"/>
    </xf>
    <xf numFmtId="0" fontId="6" fillId="0" borderId="22" xfId="0" applyFont="1" applyBorder="1" applyAlignment="1">
      <alignment horizontal="center" vertical="top"/>
    </xf>
    <xf numFmtId="0" fontId="6" fillId="0" borderId="49" xfId="0" applyFont="1" applyBorder="1" applyAlignment="1">
      <alignment horizontal="center" vertical="top"/>
    </xf>
    <xf numFmtId="0" fontId="6" fillId="0" borderId="9" xfId="0" applyFont="1" applyBorder="1" applyAlignment="1">
      <alignment vertical="top"/>
    </xf>
    <xf numFmtId="0" fontId="5" fillId="0" borderId="49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45" xfId="0" applyFont="1" applyBorder="1" applyAlignment="1">
      <alignment vertical="top"/>
    </xf>
    <xf numFmtId="0" fontId="5" fillId="0" borderId="6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0" xfId="0" applyFont="1" applyBorder="1" applyAlignment="1">
      <alignment vertical="top"/>
    </xf>
    <xf numFmtId="0" fontId="5" fillId="0" borderId="46" xfId="0" applyFont="1" applyBorder="1" applyAlignment="1">
      <alignment horizontal="center" vertical="top"/>
    </xf>
    <xf numFmtId="0" fontId="6" fillId="0" borderId="47" xfId="0" applyFont="1" applyBorder="1" applyAlignment="1">
      <alignment horizontal="center" vertical="top"/>
    </xf>
    <xf numFmtId="0" fontId="5" fillId="0" borderId="27" xfId="0" applyFont="1" applyBorder="1" applyAlignment="1">
      <alignment horizontal="center" vertical="top"/>
    </xf>
    <xf numFmtId="1" fontId="5" fillId="0" borderId="52" xfId="0" applyNumberFormat="1" applyFont="1" applyBorder="1" applyAlignment="1">
      <alignment horizontal="center" vertical="top"/>
    </xf>
    <xf numFmtId="0" fontId="5" fillId="0" borderId="55" xfId="0" applyFont="1" applyBorder="1" applyAlignment="1">
      <alignment horizontal="center" vertical="top"/>
    </xf>
    <xf numFmtId="0" fontId="5" fillId="0" borderId="43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42" xfId="0" applyFont="1" applyBorder="1" applyAlignment="1">
      <alignment horizontal="center" vertical="top"/>
    </xf>
    <xf numFmtId="0" fontId="5" fillId="0" borderId="44" xfId="0" applyFont="1" applyBorder="1" applyAlignment="1">
      <alignment horizontal="center" vertical="top"/>
    </xf>
    <xf numFmtId="0" fontId="5" fillId="0" borderId="50" xfId="0" applyFont="1" applyBorder="1" applyAlignment="1">
      <alignment vertical="top"/>
    </xf>
    <xf numFmtId="0" fontId="5" fillId="0" borderId="51" xfId="0" applyFont="1" applyBorder="1" applyAlignment="1">
      <alignment vertical="top"/>
    </xf>
    <xf numFmtId="0" fontId="5" fillId="0" borderId="52" xfId="0" applyFont="1" applyBorder="1" applyAlignment="1">
      <alignment horizontal="center" vertical="top"/>
    </xf>
    <xf numFmtId="0" fontId="5" fillId="0" borderId="53" xfId="0" applyFont="1" applyBorder="1" applyAlignment="1">
      <alignment horizontal="center" vertical="top"/>
    </xf>
    <xf numFmtId="0" fontId="5" fillId="0" borderId="54" xfId="0" applyFont="1" applyBorder="1" applyAlignment="1">
      <alignment vertical="top"/>
    </xf>
    <xf numFmtId="0" fontId="5" fillId="0" borderId="53" xfId="0" applyFont="1" applyBorder="1" applyAlignment="1">
      <alignment vertical="top"/>
    </xf>
    <xf numFmtId="0" fontId="5" fillId="0" borderId="27" xfId="0" applyFont="1" applyBorder="1" applyAlignment="1">
      <alignment vertical="top"/>
    </xf>
    <xf numFmtId="0" fontId="5" fillId="0" borderId="48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49" fontId="5" fillId="0" borderId="8" xfId="0" applyNumberFormat="1" applyFont="1" applyBorder="1" applyAlignment="1">
      <alignment vertical="top"/>
    </xf>
    <xf numFmtId="49" fontId="5" fillId="0" borderId="25" xfId="0" applyNumberFormat="1" applyFont="1" applyBorder="1" applyAlignment="1">
      <alignment vertical="top"/>
    </xf>
    <xf numFmtId="49" fontId="5" fillId="0" borderId="26" xfId="0" applyNumberFormat="1" applyFont="1" applyBorder="1" applyAlignment="1">
      <alignment horizontal="center" vertical="top"/>
    </xf>
    <xf numFmtId="1" fontId="5" fillId="0" borderId="15" xfId="0" applyNumberFormat="1" applyFont="1" applyBorder="1" applyAlignment="1">
      <alignment horizontal="center" vertical="top"/>
    </xf>
    <xf numFmtId="1" fontId="5" fillId="0" borderId="17" xfId="0" applyNumberFormat="1" applyFont="1" applyBorder="1" applyAlignment="1">
      <alignment horizontal="center" vertical="top"/>
    </xf>
    <xf numFmtId="1" fontId="6" fillId="0" borderId="36" xfId="0" applyNumberFormat="1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26" xfId="0" applyFont="1" applyBorder="1" applyAlignment="1">
      <alignment horizontal="center" vertical="top"/>
    </xf>
    <xf numFmtId="1" fontId="6" fillId="0" borderId="35" xfId="0" applyNumberFormat="1" applyFont="1" applyBorder="1" applyAlignment="1">
      <alignment horizontal="center" vertical="top"/>
    </xf>
    <xf numFmtId="0" fontId="6" fillId="0" borderId="50" xfId="0" applyFont="1" applyBorder="1" applyAlignment="1">
      <alignment vertical="top"/>
    </xf>
    <xf numFmtId="1" fontId="6" fillId="0" borderId="47" xfId="0" applyNumberFormat="1" applyFont="1" applyBorder="1" applyAlignment="1">
      <alignment horizontal="center" vertical="top"/>
    </xf>
    <xf numFmtId="0" fontId="6" fillId="0" borderId="32" xfId="0" applyFont="1" applyBorder="1" applyAlignment="1">
      <alignment horizontal="left" vertical="top"/>
    </xf>
    <xf numFmtId="0" fontId="6" fillId="0" borderId="35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/>
    </xf>
    <xf numFmtId="0" fontId="6" fillId="0" borderId="47" xfId="0" applyFont="1" applyBorder="1" applyAlignment="1">
      <alignment horizontal="left" vertical="top"/>
    </xf>
    <xf numFmtId="0" fontId="5" fillId="0" borderId="5" xfId="0" applyFont="1" applyBorder="1" applyAlignment="1">
      <alignment vertical="top"/>
    </xf>
    <xf numFmtId="0" fontId="5" fillId="0" borderId="0" xfId="0" applyFont="1" applyAlignment="1">
      <alignment vertical="top" wrapText="1"/>
    </xf>
    <xf numFmtId="0" fontId="6" fillId="0" borderId="32" xfId="0" applyFont="1" applyBorder="1" applyAlignment="1">
      <alignment horizontal="center" vertical="top"/>
    </xf>
    <xf numFmtId="0" fontId="5" fillId="0" borderId="30" xfId="0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left" vertical="top"/>
    </xf>
    <xf numFmtId="0" fontId="4" fillId="0" borderId="0" xfId="0" applyFont="1" applyAlignment="1">
      <alignment vertical="top"/>
    </xf>
    <xf numFmtId="0" fontId="6" fillId="0" borderId="0" xfId="0" applyFont="1" applyBorder="1" applyAlignment="1">
      <alignment vertical="top"/>
    </xf>
    <xf numFmtId="0" fontId="4" fillId="0" borderId="56" xfId="0" applyFont="1" applyBorder="1" applyAlignment="1">
      <alignment horizontal="center" vertical="top"/>
    </xf>
    <xf numFmtId="0" fontId="5" fillId="0" borderId="24" xfId="0" applyFont="1" applyBorder="1" applyAlignment="1">
      <alignment vertical="top"/>
    </xf>
    <xf numFmtId="1" fontId="6" fillId="0" borderId="9" xfId="0" applyNumberFormat="1" applyFont="1" applyBorder="1" applyAlignment="1">
      <alignment horizontal="center" vertical="top"/>
    </xf>
    <xf numFmtId="0" fontId="5" fillId="0" borderId="57" xfId="0" applyFont="1" applyBorder="1" applyAlignment="1">
      <alignment vertical="top"/>
    </xf>
    <xf numFmtId="1" fontId="5" fillId="0" borderId="24" xfId="0" applyNumberFormat="1" applyFont="1" applyBorder="1" applyAlignment="1">
      <alignment horizontal="center" vertical="top"/>
    </xf>
    <xf numFmtId="49" fontId="4" fillId="0" borderId="21" xfId="0" applyNumberFormat="1" applyFont="1" applyBorder="1" applyAlignment="1">
      <alignment horizontal="center" vertical="top"/>
    </xf>
    <xf numFmtId="1" fontId="5" fillId="0" borderId="40" xfId="0" applyNumberFormat="1" applyFont="1" applyBorder="1" applyAlignment="1">
      <alignment horizontal="center" vertical="top"/>
    </xf>
    <xf numFmtId="49" fontId="5" fillId="0" borderId="0" xfId="0" applyNumberFormat="1" applyFont="1" applyAlignment="1">
      <alignment vertical="top"/>
    </xf>
    <xf numFmtId="0" fontId="4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46" xfId="0" applyFont="1" applyBorder="1" applyAlignment="1">
      <alignment horizontal="center" vertical="top"/>
    </xf>
    <xf numFmtId="0" fontId="5" fillId="0" borderId="44" xfId="0" applyFont="1" applyBorder="1" applyAlignment="1">
      <alignment horizontal="center" vertical="top"/>
    </xf>
    <xf numFmtId="0" fontId="5" fillId="0" borderId="52" xfId="0" applyFont="1" applyBorder="1" applyAlignment="1">
      <alignment horizontal="center" vertical="top"/>
    </xf>
    <xf numFmtId="0" fontId="5" fillId="0" borderId="53" xfId="0" applyFont="1" applyBorder="1" applyAlignment="1">
      <alignment horizontal="center" vertical="top"/>
    </xf>
    <xf numFmtId="0" fontId="5" fillId="0" borderId="48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1" fontId="5" fillId="0" borderId="12" xfId="0" applyNumberFormat="1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1" fontId="5" fillId="0" borderId="0" xfId="0" applyNumberFormat="1" applyFont="1" applyAlignment="1">
      <alignment vertical="top"/>
    </xf>
    <xf numFmtId="0" fontId="5" fillId="0" borderId="54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18" xfId="0" applyFont="1" applyBorder="1" applyAlignment="1">
      <alignment horizontal="center" vertical="top"/>
    </xf>
    <xf numFmtId="0" fontId="6" fillId="0" borderId="19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" fontId="5" fillId="0" borderId="41" xfId="0" applyNumberFormat="1" applyFont="1" applyBorder="1" applyAlignment="1">
      <alignment horizontal="center" vertical="top"/>
    </xf>
    <xf numFmtId="1" fontId="5" fillId="0" borderId="39" xfId="0" applyNumberFormat="1" applyFont="1" applyBorder="1" applyAlignment="1">
      <alignment horizontal="center" vertical="top"/>
    </xf>
    <xf numFmtId="1" fontId="5" fillId="0" borderId="2" xfId="0" applyNumberFormat="1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1" fontId="5" fillId="0" borderId="2" xfId="0" applyNumberFormat="1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18" xfId="0" applyFont="1" applyBorder="1" applyAlignment="1">
      <alignment horizontal="center" vertical="top"/>
    </xf>
    <xf numFmtId="0" fontId="6" fillId="0" borderId="19" xfId="0" applyFont="1" applyBorder="1" applyAlignment="1">
      <alignment horizontal="center" vertical="top"/>
    </xf>
    <xf numFmtId="0" fontId="6" fillId="0" borderId="0" xfId="0" applyFont="1" applyAlignment="1">
      <alignment horizontal="center" vertical="top" wrapText="1"/>
    </xf>
    <xf numFmtId="0" fontId="5" fillId="0" borderId="33" xfId="0" applyFont="1" applyBorder="1" applyAlignment="1">
      <alignment horizontal="left" vertical="top" wrapText="1"/>
    </xf>
    <xf numFmtId="0" fontId="5" fillId="0" borderId="50" xfId="0" applyFont="1" applyBorder="1" applyAlignment="1">
      <alignment horizontal="left" vertical="top" wrapText="1"/>
    </xf>
    <xf numFmtId="0" fontId="5" fillId="0" borderId="34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51" xfId="0" applyFont="1" applyBorder="1" applyAlignment="1">
      <alignment horizontal="left" vertical="top" wrapText="1"/>
    </xf>
    <xf numFmtId="0" fontId="5" fillId="0" borderId="27" xfId="0" applyFont="1" applyBorder="1" applyAlignment="1">
      <alignment horizontal="left" vertical="top" wrapText="1"/>
    </xf>
    <xf numFmtId="0" fontId="5" fillId="0" borderId="48" xfId="0" applyFont="1" applyBorder="1" applyAlignment="1">
      <alignment horizontal="left" vertical="top" wrapText="1"/>
    </xf>
    <xf numFmtId="0" fontId="4" fillId="0" borderId="0" xfId="0" applyFont="1" applyAlignment="1">
      <alignment horizontal="center" vertical="top"/>
    </xf>
    <xf numFmtId="49" fontId="1" fillId="0" borderId="0" xfId="0" applyNumberFormat="1" applyFont="1" applyBorder="1" applyAlignment="1">
      <alignment horizontal="left"/>
    </xf>
    <xf numFmtId="49" fontId="1" fillId="0" borderId="0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2" fillId="0" borderId="18" xfId="0" applyNumberFormat="1" applyFont="1" applyBorder="1" applyAlignment="1">
      <alignment horizontal="center"/>
    </xf>
    <xf numFmtId="49" fontId="2" fillId="0" borderId="19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 vertical="top"/>
    </xf>
    <xf numFmtId="1" fontId="5" fillId="0" borderId="41" xfId="0" applyNumberFormat="1" applyFont="1" applyBorder="1" applyAlignment="1">
      <alignment horizontal="center" vertical="top"/>
    </xf>
    <xf numFmtId="1" fontId="5" fillId="0" borderId="39" xfId="0" applyNumberFormat="1" applyFont="1" applyBorder="1" applyAlignment="1">
      <alignment horizontal="center" vertical="top"/>
    </xf>
    <xf numFmtId="1" fontId="5" fillId="0" borderId="2" xfId="0" applyNumberFormat="1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9" xfId="0" applyFont="1" applyBorder="1" applyAlignment="1">
      <alignment horizontal="center" vertical="top"/>
    </xf>
    <xf numFmtId="0" fontId="6" fillId="0" borderId="27" xfId="0" applyFont="1" applyBorder="1" applyAlignment="1">
      <alignment horizontal="center" vertical="top" wrapText="1"/>
    </xf>
    <xf numFmtId="0" fontId="5" fillId="0" borderId="17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1" fontId="5" fillId="0" borderId="6" xfId="0" applyNumberFormat="1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D2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49"/>
  <sheetViews>
    <sheetView workbookViewId="0">
      <selection activeCell="D436" sqref="D436"/>
    </sheetView>
  </sheetViews>
  <sheetFormatPr defaultColWidth="9.109375" defaultRowHeight="13.05" customHeight="1"/>
  <cols>
    <col min="1" max="1" width="20.88671875" style="56" customWidth="1"/>
    <col min="2" max="3" width="4.33203125" style="56" customWidth="1"/>
    <col min="4" max="4" width="10" style="56" bestFit="1" customWidth="1"/>
    <col min="5" max="6" width="6.109375" style="56" customWidth="1"/>
    <col min="7" max="7" width="1.109375" style="56" customWidth="1"/>
    <col min="8" max="13" width="4.109375" style="56" customWidth="1"/>
    <col min="14" max="14" width="4" style="56" customWidth="1"/>
    <col min="15" max="15" width="4.109375" style="56" customWidth="1"/>
    <col min="16" max="16" width="15.44140625" style="56" customWidth="1"/>
    <col min="17" max="17" width="1.109375" style="56" customWidth="1"/>
    <col min="18" max="18" width="22" style="56" bestFit="1" customWidth="1"/>
    <col min="19" max="19" width="3.88671875" style="56" bestFit="1" customWidth="1"/>
    <col min="20" max="20" width="3.88671875" style="56" customWidth="1"/>
    <col min="21" max="21" width="3.88671875" style="56" bestFit="1" customWidth="1"/>
    <col min="22" max="22" width="3.88671875" style="56" customWidth="1"/>
    <col min="23" max="23" width="3.88671875" style="126" customWidth="1"/>
    <col min="24" max="16384" width="9.109375" style="56"/>
  </cols>
  <sheetData>
    <row r="1" spans="1:23" ht="13.05" customHeight="1" thickBot="1">
      <c r="A1" s="46" t="s">
        <v>171</v>
      </c>
      <c r="B1" s="46" t="s">
        <v>114</v>
      </c>
      <c r="C1" s="46" t="s">
        <v>116</v>
      </c>
      <c r="D1" s="46" t="s">
        <v>120</v>
      </c>
      <c r="E1" s="46" t="s">
        <v>117</v>
      </c>
      <c r="F1" s="46" t="s">
        <v>119</v>
      </c>
      <c r="G1" s="46"/>
      <c r="H1" s="47" t="s">
        <v>121</v>
      </c>
      <c r="I1" s="48" t="s">
        <v>122</v>
      </c>
      <c r="J1" s="48" t="s">
        <v>126</v>
      </c>
      <c r="K1" s="49"/>
      <c r="L1" s="49" t="s">
        <v>133</v>
      </c>
      <c r="M1" s="49" t="s">
        <v>135</v>
      </c>
      <c r="N1" s="49"/>
      <c r="O1" s="49" t="s">
        <v>134</v>
      </c>
      <c r="P1" s="48" t="s">
        <v>124</v>
      </c>
      <c r="Q1" s="49"/>
      <c r="R1" s="50" t="s">
        <v>34</v>
      </c>
      <c r="S1" s="51"/>
      <c r="T1" s="52" t="s">
        <v>11</v>
      </c>
      <c r="U1" s="53" t="s">
        <v>109</v>
      </c>
      <c r="V1" s="54" t="s">
        <v>110</v>
      </c>
      <c r="W1" s="55" t="s">
        <v>111</v>
      </c>
    </row>
    <row r="2" spans="1:23" ht="13.05" customHeight="1" thickBot="1">
      <c r="A2" s="57"/>
      <c r="B2" s="57"/>
      <c r="C2" s="58"/>
      <c r="D2" s="58"/>
      <c r="E2" s="58"/>
      <c r="F2" s="58"/>
      <c r="G2" s="59"/>
      <c r="H2" s="60"/>
      <c r="I2" s="61"/>
      <c r="J2" s="62">
        <f>C10</f>
        <v>-5.25</v>
      </c>
      <c r="K2" s="59"/>
      <c r="L2" s="63">
        <f>H4-M4-J4-I4</f>
        <v>4.75</v>
      </c>
      <c r="M2" s="58">
        <f>H4-K4-J4</f>
        <v>10</v>
      </c>
      <c r="N2" s="59"/>
      <c r="O2" s="57"/>
      <c r="P2" s="57"/>
      <c r="Q2" s="49"/>
      <c r="R2" s="64" t="s">
        <v>87</v>
      </c>
      <c r="S2" s="65" t="s">
        <v>8</v>
      </c>
      <c r="T2" s="66">
        <f>C10</f>
        <v>-5.25</v>
      </c>
      <c r="U2" s="67"/>
      <c r="V2" s="68"/>
      <c r="W2" s="133">
        <f>V2+U2+T2</f>
        <v>-5.25</v>
      </c>
    </row>
    <row r="3" spans="1:23" ht="13.05" customHeight="1" thickBot="1">
      <c r="A3" s="96" t="s">
        <v>172</v>
      </c>
      <c r="B3" s="46" t="s">
        <v>112</v>
      </c>
      <c r="C3" s="46" t="s">
        <v>115</v>
      </c>
      <c r="D3" s="46" t="s">
        <v>113</v>
      </c>
      <c r="E3" s="46" t="s">
        <v>118</v>
      </c>
      <c r="F3" s="46" t="s">
        <v>117</v>
      </c>
      <c r="G3" s="46"/>
      <c r="H3" s="48" t="s">
        <v>123</v>
      </c>
      <c r="I3" s="49" t="s">
        <v>127</v>
      </c>
      <c r="J3" s="49" t="s">
        <v>128</v>
      </c>
      <c r="K3" s="49" t="s">
        <v>8</v>
      </c>
      <c r="L3" s="49" t="s">
        <v>129</v>
      </c>
      <c r="M3" s="49" t="s">
        <v>130</v>
      </c>
      <c r="N3" s="49" t="s">
        <v>131</v>
      </c>
      <c r="O3" s="49" t="s">
        <v>132</v>
      </c>
      <c r="P3" s="48" t="s">
        <v>125</v>
      </c>
      <c r="R3" s="69" t="s">
        <v>20</v>
      </c>
      <c r="S3" s="70" t="s">
        <v>11</v>
      </c>
      <c r="T3" s="71">
        <f>C14</f>
        <v>-5.25</v>
      </c>
      <c r="U3" s="72"/>
      <c r="V3" s="73"/>
      <c r="W3" s="133">
        <f>V3+U3+T3</f>
        <v>-5.25</v>
      </c>
    </row>
    <row r="4" spans="1:23" ht="13.05" customHeight="1" thickBot="1">
      <c r="A4" s="61"/>
      <c r="B4" s="74"/>
      <c r="C4" s="74"/>
      <c r="D4" s="74"/>
      <c r="E4" s="74"/>
      <c r="F4" s="74"/>
      <c r="G4" s="75"/>
      <c r="H4" s="62">
        <f>10+I4+J4+K4+L4+M4+N4+O4</f>
        <v>4.75</v>
      </c>
      <c r="I4" s="61"/>
      <c r="J4" s="61"/>
      <c r="K4" s="63">
        <f>C10</f>
        <v>-5.25</v>
      </c>
      <c r="L4" s="57">
        <f>E9</f>
        <v>0</v>
      </c>
      <c r="M4" s="57"/>
      <c r="N4" s="57"/>
      <c r="O4" s="58"/>
      <c r="P4" s="57"/>
      <c r="Q4" s="49"/>
      <c r="R4" s="69" t="s">
        <v>86</v>
      </c>
      <c r="S4" s="70" t="s">
        <v>10</v>
      </c>
      <c r="T4" s="71">
        <f>C12</f>
        <v>-5.25</v>
      </c>
      <c r="U4" s="72"/>
      <c r="V4" s="73"/>
      <c r="W4" s="133">
        <f t="shared" ref="W4:W16" si="0">V4+U4+T4</f>
        <v>-5.25</v>
      </c>
    </row>
    <row r="5" spans="1:23" ht="13.05" customHeight="1" thickBot="1">
      <c r="A5" s="46" t="s">
        <v>158</v>
      </c>
      <c r="R5" s="69" t="s">
        <v>86</v>
      </c>
      <c r="S5" s="70" t="s">
        <v>10</v>
      </c>
      <c r="T5" s="71">
        <f>C12</f>
        <v>-5.25</v>
      </c>
      <c r="U5" s="72"/>
      <c r="V5" s="73"/>
      <c r="W5" s="133">
        <f t="shared" si="0"/>
        <v>-5.25</v>
      </c>
    </row>
    <row r="6" spans="1:23" ht="13.05" customHeight="1" thickBot="1">
      <c r="A6" s="61"/>
      <c r="R6" s="69" t="s">
        <v>86</v>
      </c>
      <c r="S6" s="70" t="s">
        <v>10</v>
      </c>
      <c r="T6" s="71">
        <f>C12</f>
        <v>-5.25</v>
      </c>
      <c r="U6" s="72"/>
      <c r="V6" s="73"/>
      <c r="W6" s="133">
        <f t="shared" si="0"/>
        <v>-5.25</v>
      </c>
    </row>
    <row r="7" spans="1:23" ht="13.05" customHeight="1" thickBot="1">
      <c r="R7" s="69" t="s">
        <v>86</v>
      </c>
      <c r="S7" s="70" t="s">
        <v>10</v>
      </c>
      <c r="T7" s="71">
        <f>C12</f>
        <v>-5.25</v>
      </c>
      <c r="U7" s="72"/>
      <c r="V7" s="73"/>
      <c r="W7" s="133">
        <f t="shared" si="0"/>
        <v>-5.25</v>
      </c>
    </row>
    <row r="8" spans="1:23" ht="13.05" customHeight="1" thickBot="1">
      <c r="A8" s="76" t="s">
        <v>6</v>
      </c>
      <c r="B8" s="77"/>
      <c r="C8" s="78"/>
      <c r="E8" s="48" t="s">
        <v>141</v>
      </c>
      <c r="H8" s="79" t="s">
        <v>136</v>
      </c>
      <c r="I8" s="80" t="s">
        <v>111</v>
      </c>
      <c r="J8" s="80" t="s">
        <v>139</v>
      </c>
      <c r="K8" s="80" t="s">
        <v>11</v>
      </c>
      <c r="L8" s="81" t="s">
        <v>180</v>
      </c>
      <c r="M8" s="100" t="s">
        <v>132</v>
      </c>
      <c r="R8" s="69" t="s">
        <v>88</v>
      </c>
      <c r="S8" s="70" t="s">
        <v>8</v>
      </c>
      <c r="T8" s="71">
        <f>C10</f>
        <v>-5.25</v>
      </c>
      <c r="U8" s="72"/>
      <c r="V8" s="73"/>
      <c r="W8" s="133">
        <f t="shared" si="0"/>
        <v>-5.25</v>
      </c>
    </row>
    <row r="9" spans="1:23" ht="13.05" customHeight="1" thickBot="1">
      <c r="A9" s="83" t="s">
        <v>0</v>
      </c>
      <c r="B9" s="84"/>
      <c r="C9" s="72">
        <f>(B9-10.5)/2</f>
        <v>-5.25</v>
      </c>
      <c r="D9" s="75"/>
      <c r="E9" s="57"/>
      <c r="H9" s="139" t="s">
        <v>140</v>
      </c>
      <c r="I9" s="85">
        <f>J9+K9+L9+M9</f>
        <v>-5.25</v>
      </c>
      <c r="J9" s="57"/>
      <c r="K9" s="63">
        <f>C11</f>
        <v>-5.25</v>
      </c>
      <c r="L9" s="86"/>
      <c r="M9" s="87"/>
      <c r="R9" s="69" t="s">
        <v>22</v>
      </c>
      <c r="S9" s="70" t="s">
        <v>9</v>
      </c>
      <c r="T9" s="71">
        <f>C13</f>
        <v>-5.25</v>
      </c>
      <c r="U9" s="72"/>
      <c r="V9" s="73"/>
      <c r="W9" s="133">
        <f t="shared" si="0"/>
        <v>-5.25</v>
      </c>
    </row>
    <row r="10" spans="1:23" ht="13.05" customHeight="1" thickBot="1">
      <c r="A10" s="83" t="s">
        <v>1</v>
      </c>
      <c r="B10" s="84"/>
      <c r="C10" s="72">
        <f t="shared" ref="C10:C14" si="1">(B10-10.5)/2</f>
        <v>-5.25</v>
      </c>
      <c r="E10" s="49"/>
      <c r="H10" s="141" t="s">
        <v>137</v>
      </c>
      <c r="I10" s="88">
        <f>J10+K10+L10+M10</f>
        <v>-5.25</v>
      </c>
      <c r="J10" s="89"/>
      <c r="K10" s="72">
        <f>C10</f>
        <v>-5.25</v>
      </c>
      <c r="L10" s="89"/>
      <c r="M10" s="90"/>
      <c r="R10" s="69" t="s">
        <v>89</v>
      </c>
      <c r="S10" s="70" t="s">
        <v>11</v>
      </c>
      <c r="T10" s="71">
        <f>C14</f>
        <v>-5.25</v>
      </c>
      <c r="U10" s="72"/>
      <c r="V10" s="73"/>
      <c r="W10" s="133">
        <f t="shared" si="0"/>
        <v>-5.25</v>
      </c>
    </row>
    <row r="11" spans="1:23" ht="13.05" customHeight="1" thickBot="1">
      <c r="A11" s="83" t="s">
        <v>2</v>
      </c>
      <c r="B11" s="84"/>
      <c r="C11" s="72">
        <f t="shared" si="1"/>
        <v>-5.25</v>
      </c>
      <c r="E11" s="48" t="s">
        <v>142</v>
      </c>
      <c r="H11" s="142" t="s">
        <v>138</v>
      </c>
      <c r="I11" s="91">
        <f>J11+K11+L11+M11</f>
        <v>-5.25</v>
      </c>
      <c r="J11" s="92"/>
      <c r="K11" s="93">
        <f>C13</f>
        <v>-5.25</v>
      </c>
      <c r="L11" s="92"/>
      <c r="M11" s="94"/>
      <c r="R11" s="69" t="s">
        <v>23</v>
      </c>
      <c r="S11" s="70" t="s">
        <v>8</v>
      </c>
      <c r="T11" s="71">
        <f>C10</f>
        <v>-5.25</v>
      </c>
      <c r="U11" s="72"/>
      <c r="V11" s="73"/>
      <c r="W11" s="133">
        <f t="shared" si="0"/>
        <v>-5.25</v>
      </c>
    </row>
    <row r="12" spans="1:23" ht="13.05" customHeight="1" thickBot="1">
      <c r="A12" s="83" t="s">
        <v>3</v>
      </c>
      <c r="B12" s="84"/>
      <c r="C12" s="72">
        <f t="shared" si="1"/>
        <v>-5.25</v>
      </c>
      <c r="D12" s="95"/>
      <c r="E12" s="57"/>
      <c r="R12" s="69" t="s">
        <v>90</v>
      </c>
      <c r="S12" s="70" t="s">
        <v>10</v>
      </c>
      <c r="T12" s="71">
        <f>C12</f>
        <v>-5.25</v>
      </c>
      <c r="U12" s="72"/>
      <c r="V12" s="73"/>
      <c r="W12" s="133">
        <f t="shared" si="0"/>
        <v>-5.25</v>
      </c>
    </row>
    <row r="13" spans="1:23" ht="13.05" customHeight="1" thickBot="1">
      <c r="A13" s="83" t="s">
        <v>4</v>
      </c>
      <c r="B13" s="84"/>
      <c r="C13" s="72">
        <f t="shared" si="1"/>
        <v>-5.25</v>
      </c>
      <c r="R13" s="69" t="s">
        <v>91</v>
      </c>
      <c r="S13" s="70" t="s">
        <v>92</v>
      </c>
      <c r="T13" s="71">
        <f>C11</f>
        <v>-5.25</v>
      </c>
      <c r="U13" s="72"/>
      <c r="V13" s="73"/>
      <c r="W13" s="133">
        <f t="shared" si="0"/>
        <v>-5.25</v>
      </c>
    </row>
    <row r="14" spans="1:23" ht="13.05" customHeight="1" thickBot="1">
      <c r="A14" s="83" t="s">
        <v>5</v>
      </c>
      <c r="B14" s="84"/>
      <c r="C14" s="72">
        <f t="shared" si="1"/>
        <v>-5.25</v>
      </c>
      <c r="R14" s="69" t="s">
        <v>75</v>
      </c>
      <c r="S14" s="70" t="s">
        <v>10</v>
      </c>
      <c r="T14" s="71">
        <f>C12</f>
        <v>-5.25</v>
      </c>
      <c r="U14" s="72"/>
      <c r="V14" s="73"/>
      <c r="W14" s="133">
        <f t="shared" si="0"/>
        <v>-5.25</v>
      </c>
    </row>
    <row r="15" spans="1:23" ht="13.05" customHeight="1" thickBot="1">
      <c r="R15" s="69" t="s">
        <v>75</v>
      </c>
      <c r="S15" s="70" t="s">
        <v>10</v>
      </c>
      <c r="T15" s="71">
        <f>C12</f>
        <v>-5.25</v>
      </c>
      <c r="U15" s="72"/>
      <c r="V15" s="73"/>
      <c r="W15" s="133">
        <f t="shared" si="0"/>
        <v>-5.25</v>
      </c>
    </row>
    <row r="16" spans="1:23" ht="13.05" customHeight="1" thickBot="1">
      <c r="A16" s="199" t="s">
        <v>143</v>
      </c>
      <c r="B16" s="199"/>
      <c r="C16" s="199"/>
      <c r="D16" s="199"/>
      <c r="E16" s="199"/>
      <c r="F16" s="199"/>
      <c r="G16" s="199"/>
      <c r="H16" s="199"/>
      <c r="J16" s="199" t="s">
        <v>150</v>
      </c>
      <c r="K16" s="199"/>
      <c r="L16" s="199"/>
      <c r="M16" s="199"/>
      <c r="N16" s="199"/>
      <c r="R16" s="69" t="s">
        <v>75</v>
      </c>
      <c r="S16" s="70" t="s">
        <v>10</v>
      </c>
      <c r="T16" s="71">
        <f>C12</f>
        <v>-5.25</v>
      </c>
      <c r="U16" s="72"/>
      <c r="V16" s="73"/>
      <c r="W16" s="133">
        <f t="shared" si="0"/>
        <v>-5.25</v>
      </c>
    </row>
    <row r="17" spans="1:23" ht="13.05" customHeight="1" thickBot="1">
      <c r="A17" s="80" t="s">
        <v>144</v>
      </c>
      <c r="B17" s="97" t="s">
        <v>145</v>
      </c>
      <c r="C17" s="98"/>
      <c r="D17" s="80" t="s">
        <v>146</v>
      </c>
      <c r="E17" s="99" t="s">
        <v>147</v>
      </c>
      <c r="F17" s="80" t="s">
        <v>148</v>
      </c>
      <c r="G17" s="187" t="s">
        <v>149</v>
      </c>
      <c r="H17" s="188"/>
      <c r="J17" s="100" t="s">
        <v>151</v>
      </c>
      <c r="K17" s="101" t="s">
        <v>142</v>
      </c>
      <c r="L17" s="102" t="s">
        <v>102</v>
      </c>
      <c r="M17" s="101" t="s">
        <v>129</v>
      </c>
      <c r="N17" s="102" t="s">
        <v>132</v>
      </c>
      <c r="R17" s="69" t="s">
        <v>75</v>
      </c>
      <c r="S17" s="70" t="s">
        <v>10</v>
      </c>
      <c r="T17" s="71">
        <f>C13</f>
        <v>-5.25</v>
      </c>
      <c r="U17" s="72"/>
      <c r="V17" s="73"/>
      <c r="W17" s="133">
        <f t="shared" ref="W17" si="2">V17+U17+T17</f>
        <v>-5.25</v>
      </c>
    </row>
    <row r="18" spans="1:23" ht="13.05" customHeight="1" thickBot="1">
      <c r="A18" s="103"/>
      <c r="B18" s="104"/>
      <c r="C18" s="105"/>
      <c r="D18" s="61"/>
      <c r="E18" s="74"/>
      <c r="F18" s="106"/>
      <c r="G18" s="104"/>
      <c r="H18" s="107"/>
      <c r="J18" s="108">
        <f>K18+L18+M18+N18</f>
        <v>-5.25</v>
      </c>
      <c r="K18" s="109">
        <f>E12</f>
        <v>0</v>
      </c>
      <c r="L18" s="110">
        <f>C9</f>
        <v>-5.25</v>
      </c>
      <c r="M18" s="119">
        <f>E9*(-4)</f>
        <v>0</v>
      </c>
      <c r="N18" s="111"/>
      <c r="O18" s="106"/>
      <c r="R18" s="69" t="s">
        <v>93</v>
      </c>
      <c r="S18" s="70" t="s">
        <v>10</v>
      </c>
      <c r="T18" s="71">
        <f>C12</f>
        <v>-5.25</v>
      </c>
      <c r="U18" s="72"/>
      <c r="V18" s="73"/>
      <c r="W18" s="133">
        <f t="shared" ref="W18:W44" si="3">V18+U18+T18</f>
        <v>-5.25</v>
      </c>
    </row>
    <row r="19" spans="1:23" ht="13.05" customHeight="1" thickBot="1">
      <c r="A19" s="112"/>
      <c r="B19" s="113"/>
      <c r="C19" s="114"/>
      <c r="D19" s="89"/>
      <c r="E19" s="115"/>
      <c r="F19" s="89"/>
      <c r="G19" s="113"/>
      <c r="H19" s="116"/>
      <c r="J19" s="117"/>
      <c r="K19" s="117"/>
      <c r="L19" s="117"/>
      <c r="M19" s="117"/>
      <c r="N19" s="117"/>
      <c r="R19" s="69" t="s">
        <v>25</v>
      </c>
      <c r="S19" s="70" t="s">
        <v>11</v>
      </c>
      <c r="T19" s="71">
        <f>C14</f>
        <v>-5.25</v>
      </c>
      <c r="U19" s="72"/>
      <c r="V19" s="73"/>
      <c r="W19" s="133">
        <f t="shared" si="3"/>
        <v>-5.25</v>
      </c>
    </row>
    <row r="20" spans="1:23" ht="13.05" customHeight="1" thickBot="1">
      <c r="A20" s="112"/>
      <c r="B20" s="113"/>
      <c r="C20" s="114"/>
      <c r="D20" s="89"/>
      <c r="E20" s="115"/>
      <c r="F20" s="89"/>
      <c r="G20" s="113"/>
      <c r="H20" s="116"/>
      <c r="R20" s="69" t="s">
        <v>94</v>
      </c>
      <c r="S20" s="70" t="s">
        <v>10</v>
      </c>
      <c r="T20" s="71">
        <f>C12</f>
        <v>-5.25</v>
      </c>
      <c r="U20" s="72"/>
      <c r="V20" s="73"/>
      <c r="W20" s="133">
        <f t="shared" si="3"/>
        <v>-5.25</v>
      </c>
    </row>
    <row r="21" spans="1:23" ht="13.05" customHeight="1" thickBot="1">
      <c r="A21" s="118"/>
      <c r="B21" s="119"/>
      <c r="C21" s="120"/>
      <c r="D21" s="121"/>
      <c r="E21" s="122"/>
      <c r="F21" s="123"/>
      <c r="G21" s="119"/>
      <c r="H21" s="124"/>
      <c r="R21" s="69" t="s">
        <v>95</v>
      </c>
      <c r="S21" s="70" t="s">
        <v>8</v>
      </c>
      <c r="T21" s="71">
        <f>C10</f>
        <v>-5.25</v>
      </c>
      <c r="U21" s="72"/>
      <c r="V21" s="73"/>
      <c r="W21" s="133">
        <f t="shared" si="3"/>
        <v>-5.25</v>
      </c>
    </row>
    <row r="22" spans="1:23" ht="13.05" customHeight="1" thickBot="1">
      <c r="H22" s="186" t="s">
        <v>163</v>
      </c>
      <c r="I22" s="186"/>
      <c r="J22" s="186"/>
      <c r="K22" s="186"/>
      <c r="L22" s="186"/>
      <c r="M22" s="186"/>
      <c r="N22" s="186"/>
      <c r="O22" s="186"/>
      <c r="P22" s="186"/>
      <c r="R22" s="69" t="s">
        <v>96</v>
      </c>
      <c r="S22" s="70" t="s">
        <v>10</v>
      </c>
      <c r="T22" s="71">
        <f>C12</f>
        <v>-5.25</v>
      </c>
      <c r="U22" s="72"/>
      <c r="V22" s="73"/>
      <c r="W22" s="133">
        <f t="shared" si="3"/>
        <v>-5.25</v>
      </c>
    </row>
    <row r="23" spans="1:23" ht="13.05" customHeight="1" thickBot="1">
      <c r="A23" s="48" t="s">
        <v>152</v>
      </c>
      <c r="B23" s="126"/>
      <c r="C23" s="186" t="s">
        <v>153</v>
      </c>
      <c r="D23" s="186"/>
      <c r="E23" s="186"/>
      <c r="F23" s="186"/>
      <c r="H23" s="190" t="s">
        <v>162</v>
      </c>
      <c r="I23" s="191"/>
      <c r="J23" s="191"/>
      <c r="K23" s="191"/>
      <c r="L23" s="191"/>
      <c r="M23" s="191"/>
      <c r="N23" s="191"/>
      <c r="O23" s="191"/>
      <c r="P23" s="192"/>
      <c r="R23" s="69" t="s">
        <v>26</v>
      </c>
      <c r="S23" s="70" t="s">
        <v>9</v>
      </c>
      <c r="T23" s="71">
        <f>C13</f>
        <v>-5.25</v>
      </c>
      <c r="U23" s="72"/>
      <c r="V23" s="73"/>
      <c r="W23" s="133">
        <f t="shared" si="3"/>
        <v>-5.25</v>
      </c>
    </row>
    <row r="24" spans="1:23" ht="13.05" customHeight="1" thickBot="1">
      <c r="H24" s="193"/>
      <c r="I24" s="194"/>
      <c r="J24" s="194"/>
      <c r="K24" s="194"/>
      <c r="L24" s="194"/>
      <c r="M24" s="194"/>
      <c r="N24" s="194"/>
      <c r="O24" s="194"/>
      <c r="P24" s="195"/>
      <c r="R24" s="69" t="s">
        <v>97</v>
      </c>
      <c r="S24" s="70" t="s">
        <v>11</v>
      </c>
      <c r="T24" s="71">
        <f>C14</f>
        <v>-5.25</v>
      </c>
      <c r="U24" s="72"/>
      <c r="V24" s="73"/>
      <c r="W24" s="133">
        <f t="shared" si="3"/>
        <v>-5.25</v>
      </c>
    </row>
    <row r="25" spans="1:23" ht="13.05" customHeight="1" thickBot="1">
      <c r="H25" s="193"/>
      <c r="I25" s="194"/>
      <c r="J25" s="194"/>
      <c r="K25" s="194"/>
      <c r="L25" s="194"/>
      <c r="M25" s="194"/>
      <c r="N25" s="194"/>
      <c r="O25" s="194"/>
      <c r="P25" s="195"/>
      <c r="R25" s="69" t="s">
        <v>98</v>
      </c>
      <c r="S25" s="70" t="s">
        <v>11</v>
      </c>
      <c r="T25" s="71">
        <f>C14</f>
        <v>-5.25</v>
      </c>
      <c r="U25" s="72"/>
      <c r="V25" s="73"/>
      <c r="W25" s="133">
        <f t="shared" si="3"/>
        <v>-5.25</v>
      </c>
    </row>
    <row r="26" spans="1:23" ht="13.05" customHeight="1" thickBot="1">
      <c r="H26" s="193"/>
      <c r="I26" s="194"/>
      <c r="J26" s="194"/>
      <c r="K26" s="194"/>
      <c r="L26" s="194"/>
      <c r="M26" s="194"/>
      <c r="N26" s="194"/>
      <c r="O26" s="194"/>
      <c r="P26" s="195"/>
      <c r="R26" s="69" t="s">
        <v>98</v>
      </c>
      <c r="S26" s="70" t="s">
        <v>11</v>
      </c>
      <c r="T26" s="71">
        <f>C14</f>
        <v>-5.25</v>
      </c>
      <c r="U26" s="72"/>
      <c r="V26" s="73"/>
      <c r="W26" s="133">
        <f t="shared" si="3"/>
        <v>-5.25</v>
      </c>
    </row>
    <row r="27" spans="1:23" ht="13.05" customHeight="1" thickBot="1">
      <c r="H27" s="193"/>
      <c r="I27" s="194"/>
      <c r="J27" s="194"/>
      <c r="K27" s="194"/>
      <c r="L27" s="194"/>
      <c r="M27" s="194"/>
      <c r="N27" s="194"/>
      <c r="O27" s="194"/>
      <c r="P27" s="195"/>
      <c r="R27" s="69" t="s">
        <v>99</v>
      </c>
      <c r="S27" s="70" t="s">
        <v>8</v>
      </c>
      <c r="T27" s="71">
        <f>C10</f>
        <v>-5.25</v>
      </c>
      <c r="U27" s="72"/>
      <c r="V27" s="73"/>
      <c r="W27" s="133">
        <f t="shared" si="3"/>
        <v>-5.25</v>
      </c>
    </row>
    <row r="28" spans="1:23" ht="13.05" customHeight="1" thickBot="1">
      <c r="H28" s="196"/>
      <c r="I28" s="197"/>
      <c r="J28" s="197"/>
      <c r="K28" s="197"/>
      <c r="L28" s="197"/>
      <c r="M28" s="197"/>
      <c r="N28" s="197"/>
      <c r="O28" s="197"/>
      <c r="P28" s="198"/>
      <c r="R28" s="69" t="s">
        <v>100</v>
      </c>
      <c r="S28" s="70" t="s">
        <v>8</v>
      </c>
      <c r="T28" s="71">
        <f>C10</f>
        <v>-5.25</v>
      </c>
      <c r="U28" s="72"/>
      <c r="V28" s="73">
        <f>E9*4</f>
        <v>0</v>
      </c>
      <c r="W28" s="133">
        <f t="shared" si="3"/>
        <v>-5.25</v>
      </c>
    </row>
    <row r="29" spans="1:23" ht="13.05" customHeight="1" thickBot="1">
      <c r="H29" s="144"/>
      <c r="I29" s="144"/>
      <c r="J29" s="144"/>
      <c r="K29" s="144"/>
      <c r="L29" s="144"/>
      <c r="M29" s="144"/>
      <c r="N29" s="144"/>
      <c r="O29" s="144"/>
      <c r="R29" s="69" t="s">
        <v>101</v>
      </c>
      <c r="S29" s="70" t="s">
        <v>102</v>
      </c>
      <c r="T29" s="71">
        <f>C9</f>
        <v>-5.25</v>
      </c>
      <c r="U29" s="72"/>
      <c r="V29" s="73"/>
      <c r="W29" s="133">
        <f t="shared" si="3"/>
        <v>-5.25</v>
      </c>
    </row>
    <row r="30" spans="1:23" ht="13.05" customHeight="1" thickBot="1">
      <c r="H30" s="189" t="s">
        <v>164</v>
      </c>
      <c r="I30" s="189"/>
      <c r="J30" s="189"/>
      <c r="K30" s="189"/>
      <c r="L30" s="189"/>
      <c r="M30" s="189"/>
      <c r="N30" s="189"/>
      <c r="O30" s="189"/>
      <c r="P30" s="189"/>
      <c r="R30" s="69" t="s">
        <v>27</v>
      </c>
      <c r="S30" s="70" t="s">
        <v>9</v>
      </c>
      <c r="T30" s="71">
        <f>C13</f>
        <v>-5.25</v>
      </c>
      <c r="U30" s="72"/>
      <c r="V30" s="73"/>
      <c r="W30" s="133">
        <f t="shared" si="3"/>
        <v>-5.25</v>
      </c>
    </row>
    <row r="31" spans="1:23" ht="13.05" customHeight="1" thickBot="1">
      <c r="H31" s="190" t="s">
        <v>165</v>
      </c>
      <c r="I31" s="191"/>
      <c r="J31" s="191"/>
      <c r="K31" s="191"/>
      <c r="L31" s="191"/>
      <c r="M31" s="191"/>
      <c r="N31" s="191"/>
      <c r="O31" s="191"/>
      <c r="P31" s="192"/>
      <c r="R31" s="69" t="s">
        <v>28</v>
      </c>
      <c r="S31" s="70" t="s">
        <v>9</v>
      </c>
      <c r="T31" s="71">
        <f>C13</f>
        <v>-5.25</v>
      </c>
      <c r="U31" s="72"/>
      <c r="V31" s="73"/>
      <c r="W31" s="133">
        <f t="shared" si="3"/>
        <v>-5.25</v>
      </c>
    </row>
    <row r="32" spans="1:23" ht="13.05" customHeight="1" thickBot="1">
      <c r="H32" s="193"/>
      <c r="I32" s="194"/>
      <c r="J32" s="194"/>
      <c r="K32" s="194"/>
      <c r="L32" s="194"/>
      <c r="M32" s="194"/>
      <c r="N32" s="194"/>
      <c r="O32" s="194"/>
      <c r="P32" s="195"/>
      <c r="R32" s="69" t="s">
        <v>77</v>
      </c>
      <c r="S32" s="70" t="s">
        <v>9</v>
      </c>
      <c r="T32" s="71">
        <f>C13</f>
        <v>-5.25</v>
      </c>
      <c r="U32" s="72"/>
      <c r="V32" s="73"/>
      <c r="W32" s="133">
        <f t="shared" si="3"/>
        <v>-5.25</v>
      </c>
    </row>
    <row r="33" spans="1:23" ht="13.05" customHeight="1" thickBot="1">
      <c r="H33" s="193"/>
      <c r="I33" s="194"/>
      <c r="J33" s="194"/>
      <c r="K33" s="194"/>
      <c r="L33" s="194"/>
      <c r="M33" s="194"/>
      <c r="N33" s="194"/>
      <c r="O33" s="194"/>
      <c r="P33" s="195"/>
      <c r="R33" s="69" t="s">
        <v>77</v>
      </c>
      <c r="S33" s="70" t="s">
        <v>9</v>
      </c>
      <c r="T33" s="71">
        <f>C13</f>
        <v>-5.25</v>
      </c>
      <c r="U33" s="72"/>
      <c r="V33" s="73"/>
      <c r="W33" s="133">
        <f t="shared" si="3"/>
        <v>-5.25</v>
      </c>
    </row>
    <row r="34" spans="1:23" ht="13.05" customHeight="1" thickBot="1">
      <c r="H34" s="193"/>
      <c r="I34" s="194"/>
      <c r="J34" s="194"/>
      <c r="K34" s="194"/>
      <c r="L34" s="194"/>
      <c r="M34" s="194"/>
      <c r="N34" s="194"/>
      <c r="O34" s="194"/>
      <c r="P34" s="195"/>
      <c r="R34" s="69" t="s">
        <v>103</v>
      </c>
      <c r="S34" s="70" t="s">
        <v>11</v>
      </c>
      <c r="T34" s="71">
        <f>C14</f>
        <v>-5.25</v>
      </c>
      <c r="U34" s="72"/>
      <c r="V34" s="73"/>
      <c r="W34" s="133">
        <f t="shared" si="3"/>
        <v>-5.25</v>
      </c>
    </row>
    <row r="35" spans="1:23" ht="13.05" customHeight="1" thickBot="1">
      <c r="H35" s="196"/>
      <c r="I35" s="197"/>
      <c r="J35" s="197"/>
      <c r="K35" s="197"/>
      <c r="L35" s="197"/>
      <c r="M35" s="197"/>
      <c r="N35" s="197"/>
      <c r="O35" s="197"/>
      <c r="P35" s="198"/>
      <c r="R35" s="69" t="s">
        <v>30</v>
      </c>
      <c r="S35" s="128" t="s">
        <v>11</v>
      </c>
      <c r="T35" s="71">
        <f>C14</f>
        <v>-5.25</v>
      </c>
      <c r="U35" s="72"/>
      <c r="V35" s="73"/>
      <c r="W35" s="133">
        <f t="shared" si="3"/>
        <v>-5.25</v>
      </c>
    </row>
    <row r="36" spans="1:23" ht="13.05" customHeight="1" thickBot="1">
      <c r="H36" s="144"/>
      <c r="I36" s="144"/>
      <c r="J36" s="144"/>
      <c r="K36" s="144"/>
      <c r="L36" s="144"/>
      <c r="M36" s="144"/>
      <c r="N36" s="144"/>
      <c r="O36" s="144"/>
      <c r="R36" s="69" t="s">
        <v>104</v>
      </c>
      <c r="S36" s="70" t="s">
        <v>8</v>
      </c>
      <c r="T36" s="71">
        <f>C10</f>
        <v>-5.25</v>
      </c>
      <c r="U36" s="72"/>
      <c r="V36" s="73"/>
      <c r="W36" s="133">
        <f t="shared" si="3"/>
        <v>-5.25</v>
      </c>
    </row>
    <row r="37" spans="1:23" ht="13.05" customHeight="1" thickBot="1">
      <c r="H37" s="144"/>
      <c r="I37" s="144"/>
      <c r="J37" s="144"/>
      <c r="K37" s="144"/>
      <c r="L37" s="144"/>
      <c r="M37" s="144"/>
      <c r="N37" s="144"/>
      <c r="O37" s="144"/>
      <c r="R37" s="69" t="s">
        <v>105</v>
      </c>
      <c r="S37" s="70" t="s">
        <v>102</v>
      </c>
      <c r="T37" s="71">
        <f>C9</f>
        <v>-5.25</v>
      </c>
      <c r="U37" s="72"/>
      <c r="V37" s="73"/>
      <c r="W37" s="133">
        <f t="shared" si="3"/>
        <v>-5.25</v>
      </c>
    </row>
    <row r="38" spans="1:23" ht="13.05" customHeight="1" thickBot="1">
      <c r="H38" s="144"/>
      <c r="I38" s="144"/>
      <c r="J38" s="144"/>
      <c r="K38" s="144"/>
      <c r="L38" s="144"/>
      <c r="M38" s="144"/>
      <c r="N38" s="144"/>
      <c r="O38" s="144"/>
      <c r="R38" s="69" t="s">
        <v>31</v>
      </c>
      <c r="S38" s="70" t="s">
        <v>10</v>
      </c>
      <c r="T38" s="71">
        <f>C12</f>
        <v>-5.25</v>
      </c>
      <c r="U38" s="72"/>
      <c r="V38" s="73"/>
      <c r="W38" s="133">
        <f t="shared" si="3"/>
        <v>-5.25</v>
      </c>
    </row>
    <row r="39" spans="1:23" ht="13.05" customHeight="1" thickBot="1">
      <c r="H39" s="144"/>
      <c r="I39" s="144"/>
      <c r="J39" s="144"/>
      <c r="K39" s="144"/>
      <c r="L39" s="144"/>
      <c r="M39" s="144"/>
      <c r="N39" s="144"/>
      <c r="O39" s="144"/>
      <c r="R39" s="69" t="s">
        <v>106</v>
      </c>
      <c r="S39" s="70" t="s">
        <v>102</v>
      </c>
      <c r="T39" s="71">
        <f>C9</f>
        <v>-5.25</v>
      </c>
      <c r="U39" s="72"/>
      <c r="V39" s="73"/>
      <c r="W39" s="133">
        <f t="shared" si="3"/>
        <v>-5.25</v>
      </c>
    </row>
    <row r="40" spans="1:23" ht="13.05" customHeight="1" thickBot="1">
      <c r="H40" s="144"/>
      <c r="I40" s="144"/>
      <c r="J40" s="144"/>
      <c r="K40" s="144"/>
      <c r="L40" s="144"/>
      <c r="M40" s="144"/>
      <c r="N40" s="144"/>
      <c r="O40" s="144"/>
      <c r="R40" s="69" t="s">
        <v>7</v>
      </c>
      <c r="S40" s="70" t="s">
        <v>9</v>
      </c>
      <c r="T40" s="71">
        <f>C13</f>
        <v>-5.25</v>
      </c>
      <c r="U40" s="72"/>
      <c r="V40" s="73"/>
      <c r="W40" s="133">
        <f t="shared" si="3"/>
        <v>-5.25</v>
      </c>
    </row>
    <row r="41" spans="1:23" ht="13.05" customHeight="1" thickBot="1">
      <c r="H41" s="144"/>
      <c r="I41" s="144"/>
      <c r="J41" s="144"/>
      <c r="K41" s="144"/>
      <c r="L41" s="144"/>
      <c r="M41" s="144"/>
      <c r="N41" s="144"/>
      <c r="O41" s="144"/>
      <c r="R41" s="69" t="s">
        <v>107</v>
      </c>
      <c r="S41" s="70" t="s">
        <v>8</v>
      </c>
      <c r="T41" s="71">
        <f>C10</f>
        <v>-5.25</v>
      </c>
      <c r="U41" s="72"/>
      <c r="V41" s="73"/>
      <c r="W41" s="133">
        <f t="shared" si="3"/>
        <v>-5.25</v>
      </c>
    </row>
    <row r="42" spans="1:23" ht="13.05" customHeight="1" thickBot="1">
      <c r="R42" s="69" t="s">
        <v>108</v>
      </c>
      <c r="S42" s="70" t="s">
        <v>8</v>
      </c>
      <c r="T42" s="71">
        <f>C10</f>
        <v>-5.25</v>
      </c>
      <c r="U42" s="72"/>
      <c r="V42" s="73"/>
      <c r="W42" s="133">
        <f t="shared" si="3"/>
        <v>-5.25</v>
      </c>
    </row>
    <row r="43" spans="1:23" ht="13.05" customHeight="1" thickBot="1">
      <c r="R43" s="69" t="s">
        <v>32</v>
      </c>
      <c r="S43" s="70" t="s">
        <v>11</v>
      </c>
      <c r="T43" s="71">
        <f>C14</f>
        <v>-5.25</v>
      </c>
      <c r="U43" s="72"/>
      <c r="V43" s="73"/>
      <c r="W43" s="133">
        <f t="shared" si="3"/>
        <v>-5.25</v>
      </c>
    </row>
    <row r="44" spans="1:23" ht="13.05" customHeight="1" thickBot="1">
      <c r="R44" s="129" t="s">
        <v>33</v>
      </c>
      <c r="S44" s="130" t="s">
        <v>10</v>
      </c>
      <c r="T44" s="131">
        <f>C12</f>
        <v>-5.25</v>
      </c>
      <c r="U44" s="93"/>
      <c r="V44" s="132"/>
      <c r="W44" s="153">
        <f t="shared" si="3"/>
        <v>-5.25</v>
      </c>
    </row>
    <row r="45" spans="1:23" ht="13.05" customHeight="1" thickBot="1"/>
    <row r="46" spans="1:23" ht="13.05" customHeight="1" thickBot="1">
      <c r="A46" s="46" t="s">
        <v>171</v>
      </c>
      <c r="B46" s="46" t="s">
        <v>114</v>
      </c>
      <c r="C46" s="46" t="s">
        <v>116</v>
      </c>
      <c r="D46" s="46" t="s">
        <v>120</v>
      </c>
      <c r="E46" s="46" t="s">
        <v>117</v>
      </c>
      <c r="F46" s="46" t="s">
        <v>119</v>
      </c>
      <c r="G46" s="46"/>
      <c r="H46" s="47" t="s">
        <v>121</v>
      </c>
      <c r="I46" s="127" t="s">
        <v>122</v>
      </c>
      <c r="J46" s="127" t="s">
        <v>126</v>
      </c>
      <c r="K46" s="49"/>
      <c r="L46" s="49" t="s">
        <v>133</v>
      </c>
      <c r="M46" s="49" t="s">
        <v>135</v>
      </c>
      <c r="N46" s="49"/>
      <c r="O46" s="49" t="s">
        <v>134</v>
      </c>
      <c r="P46" s="127" t="s">
        <v>124</v>
      </c>
      <c r="Q46" s="49"/>
      <c r="R46" s="50" t="s">
        <v>34</v>
      </c>
      <c r="S46" s="51"/>
      <c r="T46" s="52" t="s">
        <v>11</v>
      </c>
      <c r="U46" s="53" t="s">
        <v>109</v>
      </c>
      <c r="V46" s="54" t="s">
        <v>110</v>
      </c>
      <c r="W46" s="55" t="s">
        <v>111</v>
      </c>
    </row>
    <row r="47" spans="1:23" ht="13.05" customHeight="1" thickBot="1">
      <c r="A47" s="57"/>
      <c r="B47" s="57"/>
      <c r="C47" s="105"/>
      <c r="D47" s="105"/>
      <c r="E47" s="105"/>
      <c r="F47" s="105"/>
      <c r="G47" s="59"/>
      <c r="H47" s="60"/>
      <c r="I47" s="61"/>
      <c r="J47" s="62">
        <f>C55</f>
        <v>-5.25</v>
      </c>
      <c r="K47" s="59"/>
      <c r="L47" s="63">
        <f>H49-M49-J49-I49</f>
        <v>4.75</v>
      </c>
      <c r="M47" s="105">
        <f>H49-K49-J49</f>
        <v>10</v>
      </c>
      <c r="N47" s="59"/>
      <c r="O47" s="57"/>
      <c r="P47" s="57"/>
      <c r="Q47" s="49"/>
      <c r="R47" s="64" t="s">
        <v>87</v>
      </c>
      <c r="S47" s="65" t="s">
        <v>8</v>
      </c>
      <c r="T47" s="66">
        <f>C55</f>
        <v>-5.25</v>
      </c>
      <c r="U47" s="67"/>
      <c r="V47" s="68"/>
      <c r="W47" s="133">
        <f>V47+U47+T47</f>
        <v>-5.25</v>
      </c>
    </row>
    <row r="48" spans="1:23" ht="13.05" customHeight="1" thickBot="1">
      <c r="A48" s="96" t="s">
        <v>172</v>
      </c>
      <c r="B48" s="46" t="s">
        <v>112</v>
      </c>
      <c r="C48" s="46" t="s">
        <v>115</v>
      </c>
      <c r="D48" s="46" t="s">
        <v>113</v>
      </c>
      <c r="E48" s="46" t="s">
        <v>118</v>
      </c>
      <c r="F48" s="46" t="s">
        <v>117</v>
      </c>
      <c r="G48" s="46"/>
      <c r="H48" s="127" t="s">
        <v>123</v>
      </c>
      <c r="I48" s="49" t="s">
        <v>127</v>
      </c>
      <c r="J48" s="49" t="s">
        <v>128</v>
      </c>
      <c r="K48" s="49" t="s">
        <v>8</v>
      </c>
      <c r="L48" s="49" t="s">
        <v>129</v>
      </c>
      <c r="M48" s="49" t="s">
        <v>130</v>
      </c>
      <c r="N48" s="49" t="s">
        <v>131</v>
      </c>
      <c r="O48" s="49" t="s">
        <v>132</v>
      </c>
      <c r="P48" s="127" t="s">
        <v>125</v>
      </c>
      <c r="R48" s="69" t="s">
        <v>20</v>
      </c>
      <c r="S48" s="70" t="s">
        <v>11</v>
      </c>
      <c r="T48" s="71">
        <f>C59</f>
        <v>-5.25</v>
      </c>
      <c r="U48" s="72"/>
      <c r="V48" s="73"/>
      <c r="W48" s="133">
        <f>V48+U48+T48</f>
        <v>-5.25</v>
      </c>
    </row>
    <row r="49" spans="1:23" ht="13.05" customHeight="1" thickBot="1">
      <c r="A49" s="61"/>
      <c r="B49" s="74"/>
      <c r="C49" s="74"/>
      <c r="D49" s="74"/>
      <c r="E49" s="74"/>
      <c r="F49" s="74"/>
      <c r="G49" s="75"/>
      <c r="H49" s="62">
        <f>10+I49+J49+K49+L49+M49+N49+O49</f>
        <v>4.75</v>
      </c>
      <c r="I49" s="61"/>
      <c r="J49" s="61"/>
      <c r="K49" s="63">
        <f>C55</f>
        <v>-5.25</v>
      </c>
      <c r="L49" s="57">
        <f>E54</f>
        <v>0</v>
      </c>
      <c r="M49" s="57"/>
      <c r="N49" s="57"/>
      <c r="O49" s="105"/>
      <c r="P49" s="57"/>
      <c r="Q49" s="49"/>
      <c r="R49" s="69" t="s">
        <v>86</v>
      </c>
      <c r="S49" s="70" t="s">
        <v>10</v>
      </c>
      <c r="T49" s="71">
        <f>C57</f>
        <v>-5.25</v>
      </c>
      <c r="U49" s="72"/>
      <c r="V49" s="73"/>
      <c r="W49" s="133">
        <f t="shared" ref="W49:W62" si="4">V49+U49+T49</f>
        <v>-5.25</v>
      </c>
    </row>
    <row r="50" spans="1:23" ht="13.05" customHeight="1" thickBot="1">
      <c r="A50" s="46" t="s">
        <v>158</v>
      </c>
      <c r="R50" s="69" t="s">
        <v>86</v>
      </c>
      <c r="S50" s="70" t="s">
        <v>10</v>
      </c>
      <c r="T50" s="71">
        <f>C57</f>
        <v>-5.25</v>
      </c>
      <c r="U50" s="72"/>
      <c r="V50" s="73"/>
      <c r="W50" s="133">
        <f t="shared" si="4"/>
        <v>-5.25</v>
      </c>
    </row>
    <row r="51" spans="1:23" ht="13.05" customHeight="1" thickBot="1">
      <c r="A51" s="61"/>
      <c r="R51" s="69" t="s">
        <v>86</v>
      </c>
      <c r="S51" s="70" t="s">
        <v>10</v>
      </c>
      <c r="T51" s="71">
        <f>C57</f>
        <v>-5.25</v>
      </c>
      <c r="U51" s="72"/>
      <c r="V51" s="73"/>
      <c r="W51" s="133">
        <f t="shared" si="4"/>
        <v>-5.25</v>
      </c>
    </row>
    <row r="52" spans="1:23" ht="13.05" customHeight="1" thickBot="1">
      <c r="R52" s="69" t="s">
        <v>86</v>
      </c>
      <c r="S52" s="70" t="s">
        <v>10</v>
      </c>
      <c r="T52" s="71">
        <f>C57</f>
        <v>-5.25</v>
      </c>
      <c r="U52" s="72"/>
      <c r="V52" s="73"/>
      <c r="W52" s="133">
        <f t="shared" si="4"/>
        <v>-5.25</v>
      </c>
    </row>
    <row r="53" spans="1:23" ht="13.05" customHeight="1" thickBot="1">
      <c r="A53" s="76" t="s">
        <v>6</v>
      </c>
      <c r="B53" s="77"/>
      <c r="C53" s="78"/>
      <c r="E53" s="127" t="s">
        <v>141</v>
      </c>
      <c r="H53" s="79" t="s">
        <v>136</v>
      </c>
      <c r="I53" s="80" t="s">
        <v>111</v>
      </c>
      <c r="J53" s="80" t="s">
        <v>139</v>
      </c>
      <c r="K53" s="80" t="s">
        <v>11</v>
      </c>
      <c r="L53" s="81" t="s">
        <v>180</v>
      </c>
      <c r="M53" s="100" t="s">
        <v>132</v>
      </c>
      <c r="R53" s="69" t="s">
        <v>88</v>
      </c>
      <c r="S53" s="70" t="s">
        <v>8</v>
      </c>
      <c r="T53" s="71">
        <f>C55</f>
        <v>-5.25</v>
      </c>
      <c r="U53" s="72"/>
      <c r="V53" s="73"/>
      <c r="W53" s="133">
        <f t="shared" si="4"/>
        <v>-5.25</v>
      </c>
    </row>
    <row r="54" spans="1:23" ht="13.05" customHeight="1" thickBot="1">
      <c r="A54" s="83" t="s">
        <v>0</v>
      </c>
      <c r="B54" s="84"/>
      <c r="C54" s="72">
        <f>(B54-10.5)/2</f>
        <v>-5.25</v>
      </c>
      <c r="D54" s="75"/>
      <c r="E54" s="57"/>
      <c r="H54" s="139" t="s">
        <v>140</v>
      </c>
      <c r="I54" s="85">
        <f>J54+K54+L54+M54</f>
        <v>-5.25</v>
      </c>
      <c r="J54" s="57"/>
      <c r="K54" s="63">
        <f>C56</f>
        <v>-5.25</v>
      </c>
      <c r="L54" s="86"/>
      <c r="M54" s="87"/>
      <c r="R54" s="69" t="s">
        <v>22</v>
      </c>
      <c r="S54" s="70" t="s">
        <v>9</v>
      </c>
      <c r="T54" s="71">
        <f>C58</f>
        <v>-5.25</v>
      </c>
      <c r="U54" s="72"/>
      <c r="V54" s="73"/>
      <c r="W54" s="133">
        <f t="shared" si="4"/>
        <v>-5.25</v>
      </c>
    </row>
    <row r="55" spans="1:23" ht="13.05" customHeight="1" thickBot="1">
      <c r="A55" s="83" t="s">
        <v>1</v>
      </c>
      <c r="B55" s="84"/>
      <c r="C55" s="72">
        <f t="shared" ref="C55:C59" si="5">(B55-10.5)/2</f>
        <v>-5.25</v>
      </c>
      <c r="E55" s="49"/>
      <c r="H55" s="141" t="s">
        <v>137</v>
      </c>
      <c r="I55" s="88">
        <f>J55+K55+L55+M55</f>
        <v>-5.25</v>
      </c>
      <c r="J55" s="89"/>
      <c r="K55" s="72">
        <f>C55</f>
        <v>-5.25</v>
      </c>
      <c r="L55" s="89"/>
      <c r="M55" s="90"/>
      <c r="R55" s="69" t="s">
        <v>89</v>
      </c>
      <c r="S55" s="70" t="s">
        <v>11</v>
      </c>
      <c r="T55" s="71">
        <f>C59</f>
        <v>-5.25</v>
      </c>
      <c r="U55" s="72"/>
      <c r="V55" s="73"/>
      <c r="W55" s="133">
        <f t="shared" si="4"/>
        <v>-5.25</v>
      </c>
    </row>
    <row r="56" spans="1:23" ht="13.05" customHeight="1" thickBot="1">
      <c r="A56" s="83" t="s">
        <v>2</v>
      </c>
      <c r="B56" s="84"/>
      <c r="C56" s="72">
        <f t="shared" si="5"/>
        <v>-5.25</v>
      </c>
      <c r="E56" s="127" t="s">
        <v>142</v>
      </c>
      <c r="H56" s="142" t="s">
        <v>138</v>
      </c>
      <c r="I56" s="91">
        <f>J56+K56+L56+M56</f>
        <v>-5.25</v>
      </c>
      <c r="J56" s="92"/>
      <c r="K56" s="93">
        <f>C58</f>
        <v>-5.25</v>
      </c>
      <c r="L56" s="92"/>
      <c r="M56" s="94"/>
      <c r="R56" s="69" t="s">
        <v>23</v>
      </c>
      <c r="S56" s="70" t="s">
        <v>8</v>
      </c>
      <c r="T56" s="71">
        <f>C55</f>
        <v>-5.25</v>
      </c>
      <c r="U56" s="72"/>
      <c r="V56" s="73"/>
      <c r="W56" s="133">
        <f t="shared" si="4"/>
        <v>-5.25</v>
      </c>
    </row>
    <row r="57" spans="1:23" ht="13.05" customHeight="1" thickBot="1">
      <c r="A57" s="83" t="s">
        <v>3</v>
      </c>
      <c r="B57" s="84"/>
      <c r="C57" s="72">
        <f t="shared" si="5"/>
        <v>-5.25</v>
      </c>
      <c r="D57" s="95"/>
      <c r="E57" s="57"/>
      <c r="R57" s="69" t="s">
        <v>90</v>
      </c>
      <c r="S57" s="70" t="s">
        <v>10</v>
      </c>
      <c r="T57" s="71">
        <f>C57</f>
        <v>-5.25</v>
      </c>
      <c r="U57" s="72"/>
      <c r="V57" s="73"/>
      <c r="W57" s="133">
        <f t="shared" si="4"/>
        <v>-5.25</v>
      </c>
    </row>
    <row r="58" spans="1:23" ht="13.05" customHeight="1" thickBot="1">
      <c r="A58" s="83" t="s">
        <v>4</v>
      </c>
      <c r="B58" s="84"/>
      <c r="C58" s="72">
        <f t="shared" si="5"/>
        <v>-5.25</v>
      </c>
      <c r="R58" s="69" t="s">
        <v>91</v>
      </c>
      <c r="S58" s="70" t="s">
        <v>92</v>
      </c>
      <c r="T58" s="71">
        <f>C56</f>
        <v>-5.25</v>
      </c>
      <c r="U58" s="72"/>
      <c r="V58" s="73"/>
      <c r="W58" s="133">
        <f t="shared" si="4"/>
        <v>-5.25</v>
      </c>
    </row>
    <row r="59" spans="1:23" ht="13.05" customHeight="1" thickBot="1">
      <c r="A59" s="83" t="s">
        <v>5</v>
      </c>
      <c r="B59" s="84"/>
      <c r="C59" s="72">
        <f t="shared" si="5"/>
        <v>-5.25</v>
      </c>
      <c r="R59" s="69" t="s">
        <v>75</v>
      </c>
      <c r="S59" s="70" t="s">
        <v>10</v>
      </c>
      <c r="T59" s="71">
        <f>C57</f>
        <v>-5.25</v>
      </c>
      <c r="U59" s="72"/>
      <c r="V59" s="73"/>
      <c r="W59" s="133">
        <f t="shared" si="4"/>
        <v>-5.25</v>
      </c>
    </row>
    <row r="60" spans="1:23" ht="13.05" customHeight="1" thickBot="1">
      <c r="R60" s="69" t="s">
        <v>75</v>
      </c>
      <c r="S60" s="70" t="s">
        <v>10</v>
      </c>
      <c r="T60" s="71">
        <f>C57</f>
        <v>-5.25</v>
      </c>
      <c r="U60" s="72"/>
      <c r="V60" s="73"/>
      <c r="W60" s="133">
        <f t="shared" si="4"/>
        <v>-5.25</v>
      </c>
    </row>
    <row r="61" spans="1:23" ht="13.05" customHeight="1" thickBot="1">
      <c r="A61" s="199" t="s">
        <v>143</v>
      </c>
      <c r="B61" s="199"/>
      <c r="C61" s="199"/>
      <c r="D61" s="199"/>
      <c r="E61" s="199"/>
      <c r="F61" s="199"/>
      <c r="G61" s="199"/>
      <c r="H61" s="199"/>
      <c r="J61" s="199" t="s">
        <v>150</v>
      </c>
      <c r="K61" s="199"/>
      <c r="L61" s="199"/>
      <c r="M61" s="199"/>
      <c r="N61" s="199"/>
      <c r="R61" s="69" t="s">
        <v>75</v>
      </c>
      <c r="S61" s="70" t="s">
        <v>10</v>
      </c>
      <c r="T61" s="71">
        <f>C57</f>
        <v>-5.25</v>
      </c>
      <c r="U61" s="72"/>
      <c r="V61" s="73"/>
      <c r="W61" s="133">
        <f t="shared" si="4"/>
        <v>-5.25</v>
      </c>
    </row>
    <row r="62" spans="1:23" ht="13.05" customHeight="1" thickBot="1">
      <c r="A62" s="80" t="s">
        <v>144</v>
      </c>
      <c r="B62" s="97" t="s">
        <v>145</v>
      </c>
      <c r="C62" s="98"/>
      <c r="D62" s="80" t="s">
        <v>146</v>
      </c>
      <c r="E62" s="99" t="s">
        <v>147</v>
      </c>
      <c r="F62" s="80" t="s">
        <v>148</v>
      </c>
      <c r="G62" s="187" t="s">
        <v>149</v>
      </c>
      <c r="H62" s="188"/>
      <c r="J62" s="100" t="s">
        <v>151</v>
      </c>
      <c r="K62" s="101" t="s">
        <v>142</v>
      </c>
      <c r="L62" s="102" t="s">
        <v>102</v>
      </c>
      <c r="M62" s="101" t="s">
        <v>129</v>
      </c>
      <c r="N62" s="102" t="s">
        <v>132</v>
      </c>
      <c r="R62" s="69" t="s">
        <v>75</v>
      </c>
      <c r="S62" s="70" t="s">
        <v>10</v>
      </c>
      <c r="T62" s="71">
        <f>C58</f>
        <v>-5.25</v>
      </c>
      <c r="U62" s="72"/>
      <c r="V62" s="73"/>
      <c r="W62" s="133">
        <f t="shared" si="4"/>
        <v>-5.25</v>
      </c>
    </row>
    <row r="63" spans="1:23" ht="13.05" customHeight="1" thickBot="1">
      <c r="A63" s="103"/>
      <c r="B63" s="104"/>
      <c r="C63" s="105"/>
      <c r="D63" s="61"/>
      <c r="E63" s="74"/>
      <c r="F63" s="106"/>
      <c r="G63" s="104"/>
      <c r="H63" s="107"/>
      <c r="J63" s="108">
        <f>K63+L63+M63+N63</f>
        <v>-5.25</v>
      </c>
      <c r="K63" s="109">
        <f>E57</f>
        <v>0</v>
      </c>
      <c r="L63" s="110">
        <f>C54</f>
        <v>-5.25</v>
      </c>
      <c r="M63" s="119">
        <f>E54*(-4)</f>
        <v>0</v>
      </c>
      <c r="N63" s="111"/>
      <c r="O63" s="106"/>
      <c r="R63" s="69" t="s">
        <v>93</v>
      </c>
      <c r="S63" s="70" t="s">
        <v>10</v>
      </c>
      <c r="T63" s="71">
        <f>C57</f>
        <v>-5.25</v>
      </c>
      <c r="U63" s="72"/>
      <c r="V63" s="73"/>
      <c r="W63" s="133">
        <f t="shared" ref="W63:W89" si="6">V63+U63+T63</f>
        <v>-5.25</v>
      </c>
    </row>
    <row r="64" spans="1:23" ht="13.05" customHeight="1" thickBot="1">
      <c r="A64" s="112"/>
      <c r="B64" s="113"/>
      <c r="C64" s="114"/>
      <c r="D64" s="89"/>
      <c r="E64" s="115"/>
      <c r="F64" s="89"/>
      <c r="G64" s="113"/>
      <c r="H64" s="116"/>
      <c r="J64" s="117"/>
      <c r="K64" s="117"/>
      <c r="L64" s="117"/>
      <c r="M64" s="117"/>
      <c r="N64" s="117"/>
      <c r="R64" s="69" t="s">
        <v>25</v>
      </c>
      <c r="S64" s="70" t="s">
        <v>11</v>
      </c>
      <c r="T64" s="71">
        <f>C59</f>
        <v>-5.25</v>
      </c>
      <c r="U64" s="72"/>
      <c r="V64" s="73"/>
      <c r="W64" s="133">
        <f t="shared" si="6"/>
        <v>-5.25</v>
      </c>
    </row>
    <row r="65" spans="1:23" ht="13.05" customHeight="1" thickBot="1">
      <c r="A65" s="112"/>
      <c r="B65" s="113"/>
      <c r="C65" s="114"/>
      <c r="D65" s="89"/>
      <c r="E65" s="115"/>
      <c r="F65" s="89"/>
      <c r="G65" s="113"/>
      <c r="H65" s="116"/>
      <c r="R65" s="69" t="s">
        <v>94</v>
      </c>
      <c r="S65" s="70" t="s">
        <v>10</v>
      </c>
      <c r="T65" s="71">
        <f>C57</f>
        <v>-5.25</v>
      </c>
      <c r="U65" s="72"/>
      <c r="V65" s="73"/>
      <c r="W65" s="133">
        <f t="shared" si="6"/>
        <v>-5.25</v>
      </c>
    </row>
    <row r="66" spans="1:23" ht="13.05" customHeight="1" thickBot="1">
      <c r="A66" s="118"/>
      <c r="B66" s="119"/>
      <c r="C66" s="120"/>
      <c r="D66" s="121"/>
      <c r="E66" s="122"/>
      <c r="F66" s="123"/>
      <c r="G66" s="119"/>
      <c r="H66" s="124"/>
      <c r="R66" s="69" t="s">
        <v>95</v>
      </c>
      <c r="S66" s="70" t="s">
        <v>8</v>
      </c>
      <c r="T66" s="71">
        <f>C55</f>
        <v>-5.25</v>
      </c>
      <c r="U66" s="72"/>
      <c r="V66" s="73"/>
      <c r="W66" s="133">
        <f t="shared" si="6"/>
        <v>-5.25</v>
      </c>
    </row>
    <row r="67" spans="1:23" ht="13.05" customHeight="1" thickBot="1">
      <c r="H67" s="186" t="s">
        <v>163</v>
      </c>
      <c r="I67" s="186"/>
      <c r="J67" s="186"/>
      <c r="K67" s="186"/>
      <c r="L67" s="186"/>
      <c r="M67" s="186"/>
      <c r="N67" s="186"/>
      <c r="O67" s="186"/>
      <c r="P67" s="186"/>
      <c r="R67" s="69" t="s">
        <v>96</v>
      </c>
      <c r="S67" s="70" t="s">
        <v>10</v>
      </c>
      <c r="T67" s="71">
        <f>C57</f>
        <v>-5.25</v>
      </c>
      <c r="U67" s="72"/>
      <c r="V67" s="73"/>
      <c r="W67" s="133">
        <f t="shared" si="6"/>
        <v>-5.25</v>
      </c>
    </row>
    <row r="68" spans="1:23" ht="13.05" customHeight="1" thickBot="1">
      <c r="A68" s="127" t="s">
        <v>152</v>
      </c>
      <c r="B68" s="126"/>
      <c r="C68" s="186" t="s">
        <v>153</v>
      </c>
      <c r="D68" s="186"/>
      <c r="E68" s="186"/>
      <c r="F68" s="186"/>
      <c r="H68" s="190" t="s">
        <v>162</v>
      </c>
      <c r="I68" s="191"/>
      <c r="J68" s="191"/>
      <c r="K68" s="191"/>
      <c r="L68" s="191"/>
      <c r="M68" s="191"/>
      <c r="N68" s="191"/>
      <c r="O68" s="191"/>
      <c r="P68" s="192"/>
      <c r="R68" s="69" t="s">
        <v>26</v>
      </c>
      <c r="S68" s="70" t="s">
        <v>9</v>
      </c>
      <c r="T68" s="71">
        <f>C58</f>
        <v>-5.25</v>
      </c>
      <c r="U68" s="72"/>
      <c r="V68" s="73"/>
      <c r="W68" s="133">
        <f t="shared" si="6"/>
        <v>-5.25</v>
      </c>
    </row>
    <row r="69" spans="1:23" ht="13.05" customHeight="1" thickBot="1">
      <c r="H69" s="193"/>
      <c r="I69" s="194"/>
      <c r="J69" s="194"/>
      <c r="K69" s="194"/>
      <c r="L69" s="194"/>
      <c r="M69" s="194"/>
      <c r="N69" s="194"/>
      <c r="O69" s="194"/>
      <c r="P69" s="195"/>
      <c r="R69" s="69" t="s">
        <v>97</v>
      </c>
      <c r="S69" s="70" t="s">
        <v>11</v>
      </c>
      <c r="T69" s="71">
        <f>C59</f>
        <v>-5.25</v>
      </c>
      <c r="U69" s="72"/>
      <c r="V69" s="73"/>
      <c r="W69" s="133">
        <f t="shared" si="6"/>
        <v>-5.25</v>
      </c>
    </row>
    <row r="70" spans="1:23" ht="13.05" customHeight="1" thickBot="1">
      <c r="H70" s="193"/>
      <c r="I70" s="194"/>
      <c r="J70" s="194"/>
      <c r="K70" s="194"/>
      <c r="L70" s="194"/>
      <c r="M70" s="194"/>
      <c r="N70" s="194"/>
      <c r="O70" s="194"/>
      <c r="P70" s="195"/>
      <c r="R70" s="69" t="s">
        <v>98</v>
      </c>
      <c r="S70" s="70" t="s">
        <v>11</v>
      </c>
      <c r="T70" s="71">
        <f>C59</f>
        <v>-5.25</v>
      </c>
      <c r="U70" s="72"/>
      <c r="V70" s="73"/>
      <c r="W70" s="133">
        <f t="shared" si="6"/>
        <v>-5.25</v>
      </c>
    </row>
    <row r="71" spans="1:23" ht="13.05" customHeight="1" thickBot="1">
      <c r="H71" s="193"/>
      <c r="I71" s="194"/>
      <c r="J71" s="194"/>
      <c r="K71" s="194"/>
      <c r="L71" s="194"/>
      <c r="M71" s="194"/>
      <c r="N71" s="194"/>
      <c r="O71" s="194"/>
      <c r="P71" s="195"/>
      <c r="R71" s="69" t="s">
        <v>98</v>
      </c>
      <c r="S71" s="70" t="s">
        <v>11</v>
      </c>
      <c r="T71" s="71">
        <f>C59</f>
        <v>-5.25</v>
      </c>
      <c r="U71" s="72"/>
      <c r="V71" s="73"/>
      <c r="W71" s="133">
        <f t="shared" si="6"/>
        <v>-5.25</v>
      </c>
    </row>
    <row r="72" spans="1:23" ht="13.05" customHeight="1" thickBot="1">
      <c r="H72" s="193"/>
      <c r="I72" s="194"/>
      <c r="J72" s="194"/>
      <c r="K72" s="194"/>
      <c r="L72" s="194"/>
      <c r="M72" s="194"/>
      <c r="N72" s="194"/>
      <c r="O72" s="194"/>
      <c r="P72" s="195"/>
      <c r="R72" s="69" t="s">
        <v>99</v>
      </c>
      <c r="S72" s="70" t="s">
        <v>8</v>
      </c>
      <c r="T72" s="71">
        <f>C55</f>
        <v>-5.25</v>
      </c>
      <c r="U72" s="72"/>
      <c r="V72" s="73"/>
      <c r="W72" s="133">
        <f t="shared" si="6"/>
        <v>-5.25</v>
      </c>
    </row>
    <row r="73" spans="1:23" ht="13.05" customHeight="1" thickBot="1">
      <c r="H73" s="196"/>
      <c r="I73" s="197"/>
      <c r="J73" s="197"/>
      <c r="K73" s="197"/>
      <c r="L73" s="197"/>
      <c r="M73" s="197"/>
      <c r="N73" s="197"/>
      <c r="O73" s="197"/>
      <c r="P73" s="198"/>
      <c r="R73" s="69" t="s">
        <v>100</v>
      </c>
      <c r="S73" s="70" t="s">
        <v>8</v>
      </c>
      <c r="T73" s="71">
        <f>C55</f>
        <v>-5.25</v>
      </c>
      <c r="U73" s="72"/>
      <c r="V73" s="73">
        <f>E54*4</f>
        <v>0</v>
      </c>
      <c r="W73" s="133">
        <f t="shared" si="6"/>
        <v>-5.25</v>
      </c>
    </row>
    <row r="74" spans="1:23" ht="13.05" customHeight="1" thickBot="1">
      <c r="H74" s="144"/>
      <c r="I74" s="144"/>
      <c r="J74" s="144"/>
      <c r="K74" s="144"/>
      <c r="L74" s="144"/>
      <c r="M74" s="144"/>
      <c r="N74" s="144"/>
      <c r="O74" s="144"/>
      <c r="R74" s="69" t="s">
        <v>101</v>
      </c>
      <c r="S74" s="70" t="s">
        <v>102</v>
      </c>
      <c r="T74" s="71">
        <f>C54</f>
        <v>-5.25</v>
      </c>
      <c r="U74" s="72"/>
      <c r="V74" s="73"/>
      <c r="W74" s="133">
        <f t="shared" si="6"/>
        <v>-5.25</v>
      </c>
    </row>
    <row r="75" spans="1:23" ht="13.05" customHeight="1" thickBot="1">
      <c r="H75" s="189" t="s">
        <v>164</v>
      </c>
      <c r="I75" s="189"/>
      <c r="J75" s="189"/>
      <c r="K75" s="189"/>
      <c r="L75" s="189"/>
      <c r="M75" s="189"/>
      <c r="N75" s="189"/>
      <c r="O75" s="189"/>
      <c r="P75" s="189"/>
      <c r="R75" s="69" t="s">
        <v>27</v>
      </c>
      <c r="S75" s="70" t="s">
        <v>9</v>
      </c>
      <c r="T75" s="71">
        <f>C58</f>
        <v>-5.25</v>
      </c>
      <c r="U75" s="72"/>
      <c r="V75" s="73"/>
      <c r="W75" s="133">
        <f t="shared" si="6"/>
        <v>-5.25</v>
      </c>
    </row>
    <row r="76" spans="1:23" ht="13.05" customHeight="1" thickBot="1">
      <c r="H76" s="190" t="s">
        <v>165</v>
      </c>
      <c r="I76" s="191"/>
      <c r="J76" s="191"/>
      <c r="K76" s="191"/>
      <c r="L76" s="191"/>
      <c r="M76" s="191"/>
      <c r="N76" s="191"/>
      <c r="O76" s="191"/>
      <c r="P76" s="192"/>
      <c r="R76" s="69" t="s">
        <v>28</v>
      </c>
      <c r="S76" s="70" t="s">
        <v>9</v>
      </c>
      <c r="T76" s="71">
        <f>C58</f>
        <v>-5.25</v>
      </c>
      <c r="U76" s="72"/>
      <c r="V76" s="73"/>
      <c r="W76" s="133">
        <f t="shared" si="6"/>
        <v>-5.25</v>
      </c>
    </row>
    <row r="77" spans="1:23" ht="13.05" customHeight="1" thickBot="1">
      <c r="H77" s="193"/>
      <c r="I77" s="194"/>
      <c r="J77" s="194"/>
      <c r="K77" s="194"/>
      <c r="L77" s="194"/>
      <c r="M77" s="194"/>
      <c r="N77" s="194"/>
      <c r="O77" s="194"/>
      <c r="P77" s="195"/>
      <c r="R77" s="69" t="s">
        <v>77</v>
      </c>
      <c r="S77" s="70" t="s">
        <v>9</v>
      </c>
      <c r="T77" s="71">
        <f>C58</f>
        <v>-5.25</v>
      </c>
      <c r="U77" s="72"/>
      <c r="V77" s="73"/>
      <c r="W77" s="133">
        <f t="shared" si="6"/>
        <v>-5.25</v>
      </c>
    </row>
    <row r="78" spans="1:23" ht="13.05" customHeight="1" thickBot="1">
      <c r="H78" s="193"/>
      <c r="I78" s="194"/>
      <c r="J78" s="194"/>
      <c r="K78" s="194"/>
      <c r="L78" s="194"/>
      <c r="M78" s="194"/>
      <c r="N78" s="194"/>
      <c r="O78" s="194"/>
      <c r="P78" s="195"/>
      <c r="R78" s="69" t="s">
        <v>77</v>
      </c>
      <c r="S78" s="70" t="s">
        <v>9</v>
      </c>
      <c r="T78" s="71">
        <f>C58</f>
        <v>-5.25</v>
      </c>
      <c r="U78" s="72"/>
      <c r="V78" s="73"/>
      <c r="W78" s="133">
        <f t="shared" si="6"/>
        <v>-5.25</v>
      </c>
    </row>
    <row r="79" spans="1:23" ht="13.05" customHeight="1" thickBot="1">
      <c r="H79" s="193"/>
      <c r="I79" s="194"/>
      <c r="J79" s="194"/>
      <c r="K79" s="194"/>
      <c r="L79" s="194"/>
      <c r="M79" s="194"/>
      <c r="N79" s="194"/>
      <c r="O79" s="194"/>
      <c r="P79" s="195"/>
      <c r="R79" s="69" t="s">
        <v>103</v>
      </c>
      <c r="S79" s="70" t="s">
        <v>11</v>
      </c>
      <c r="T79" s="71">
        <f>C59</f>
        <v>-5.25</v>
      </c>
      <c r="U79" s="72"/>
      <c r="V79" s="73"/>
      <c r="W79" s="133">
        <f t="shared" si="6"/>
        <v>-5.25</v>
      </c>
    </row>
    <row r="80" spans="1:23" ht="13.05" customHeight="1" thickBot="1">
      <c r="H80" s="196"/>
      <c r="I80" s="197"/>
      <c r="J80" s="197"/>
      <c r="K80" s="197"/>
      <c r="L80" s="197"/>
      <c r="M80" s="197"/>
      <c r="N80" s="197"/>
      <c r="O80" s="197"/>
      <c r="P80" s="198"/>
      <c r="R80" s="69" t="s">
        <v>30</v>
      </c>
      <c r="S80" s="128" t="s">
        <v>11</v>
      </c>
      <c r="T80" s="71">
        <f>C59</f>
        <v>-5.25</v>
      </c>
      <c r="U80" s="72"/>
      <c r="V80" s="73"/>
      <c r="W80" s="133">
        <f t="shared" si="6"/>
        <v>-5.25</v>
      </c>
    </row>
    <row r="81" spans="1:23" ht="13.05" customHeight="1" thickBot="1">
      <c r="H81" s="144"/>
      <c r="I81" s="144"/>
      <c r="J81" s="144"/>
      <c r="K81" s="144"/>
      <c r="L81" s="144"/>
      <c r="M81" s="144"/>
      <c r="N81" s="144"/>
      <c r="O81" s="144"/>
      <c r="R81" s="69" t="s">
        <v>104</v>
      </c>
      <c r="S81" s="70" t="s">
        <v>8</v>
      </c>
      <c r="T81" s="71">
        <f>C55</f>
        <v>-5.25</v>
      </c>
      <c r="U81" s="72"/>
      <c r="V81" s="73"/>
      <c r="W81" s="133">
        <f t="shared" si="6"/>
        <v>-5.25</v>
      </c>
    </row>
    <row r="82" spans="1:23" ht="13.05" customHeight="1" thickBot="1">
      <c r="H82" s="144"/>
      <c r="I82" s="144"/>
      <c r="J82" s="144"/>
      <c r="K82" s="144"/>
      <c r="L82" s="144"/>
      <c r="M82" s="144"/>
      <c r="N82" s="144"/>
      <c r="O82" s="144"/>
      <c r="R82" s="69" t="s">
        <v>105</v>
      </c>
      <c r="S82" s="70" t="s">
        <v>102</v>
      </c>
      <c r="T82" s="71">
        <f>C54</f>
        <v>-5.25</v>
      </c>
      <c r="U82" s="72"/>
      <c r="V82" s="73"/>
      <c r="W82" s="133">
        <f t="shared" si="6"/>
        <v>-5.25</v>
      </c>
    </row>
    <row r="83" spans="1:23" ht="13.05" customHeight="1" thickBot="1">
      <c r="H83" s="144"/>
      <c r="I83" s="144"/>
      <c r="J83" s="144"/>
      <c r="K83" s="144"/>
      <c r="L83" s="144"/>
      <c r="M83" s="144"/>
      <c r="N83" s="144"/>
      <c r="O83" s="144"/>
      <c r="R83" s="69" t="s">
        <v>31</v>
      </c>
      <c r="S83" s="70" t="s">
        <v>10</v>
      </c>
      <c r="T83" s="71">
        <f>C57</f>
        <v>-5.25</v>
      </c>
      <c r="U83" s="72"/>
      <c r="V83" s="73"/>
      <c r="W83" s="133">
        <f t="shared" si="6"/>
        <v>-5.25</v>
      </c>
    </row>
    <row r="84" spans="1:23" ht="13.05" customHeight="1" thickBot="1">
      <c r="H84" s="144"/>
      <c r="I84" s="144"/>
      <c r="J84" s="144"/>
      <c r="K84" s="144"/>
      <c r="L84" s="144"/>
      <c r="M84" s="144"/>
      <c r="N84" s="144"/>
      <c r="O84" s="144"/>
      <c r="R84" s="69" t="s">
        <v>106</v>
      </c>
      <c r="S84" s="70" t="s">
        <v>102</v>
      </c>
      <c r="T84" s="71">
        <f>C54</f>
        <v>-5.25</v>
      </c>
      <c r="U84" s="72"/>
      <c r="V84" s="73"/>
      <c r="W84" s="133">
        <f t="shared" si="6"/>
        <v>-5.25</v>
      </c>
    </row>
    <row r="85" spans="1:23" ht="13.05" customHeight="1" thickBot="1">
      <c r="H85" s="144"/>
      <c r="I85" s="144"/>
      <c r="J85" s="144"/>
      <c r="K85" s="144"/>
      <c r="L85" s="144"/>
      <c r="M85" s="144"/>
      <c r="N85" s="144"/>
      <c r="O85" s="144"/>
      <c r="R85" s="69" t="s">
        <v>7</v>
      </c>
      <c r="S85" s="70" t="s">
        <v>9</v>
      </c>
      <c r="T85" s="71">
        <f>C58</f>
        <v>-5.25</v>
      </c>
      <c r="U85" s="72"/>
      <c r="V85" s="73"/>
      <c r="W85" s="133">
        <f t="shared" si="6"/>
        <v>-5.25</v>
      </c>
    </row>
    <row r="86" spans="1:23" ht="13.05" customHeight="1" thickBot="1">
      <c r="H86" s="144"/>
      <c r="I86" s="144"/>
      <c r="J86" s="144"/>
      <c r="K86" s="144"/>
      <c r="L86" s="144"/>
      <c r="M86" s="144"/>
      <c r="N86" s="144"/>
      <c r="O86" s="144"/>
      <c r="R86" s="69" t="s">
        <v>107</v>
      </c>
      <c r="S86" s="70" t="s">
        <v>8</v>
      </c>
      <c r="T86" s="71">
        <f>C55</f>
        <v>-5.25</v>
      </c>
      <c r="U86" s="72"/>
      <c r="V86" s="73"/>
      <c r="W86" s="133">
        <f t="shared" si="6"/>
        <v>-5.25</v>
      </c>
    </row>
    <row r="87" spans="1:23" ht="13.05" customHeight="1" thickBot="1">
      <c r="R87" s="69" t="s">
        <v>108</v>
      </c>
      <c r="S87" s="70" t="s">
        <v>8</v>
      </c>
      <c r="T87" s="71">
        <f>C55</f>
        <v>-5.25</v>
      </c>
      <c r="U87" s="72"/>
      <c r="V87" s="73"/>
      <c r="W87" s="133">
        <f t="shared" si="6"/>
        <v>-5.25</v>
      </c>
    </row>
    <row r="88" spans="1:23" ht="13.05" customHeight="1" thickBot="1">
      <c r="R88" s="69" t="s">
        <v>32</v>
      </c>
      <c r="S88" s="70" t="s">
        <v>11</v>
      </c>
      <c r="T88" s="71">
        <f>C59</f>
        <v>-5.25</v>
      </c>
      <c r="U88" s="72"/>
      <c r="V88" s="73"/>
      <c r="W88" s="133">
        <f t="shared" si="6"/>
        <v>-5.25</v>
      </c>
    </row>
    <row r="89" spans="1:23" ht="13.05" customHeight="1" thickBot="1">
      <c r="R89" s="129" t="s">
        <v>33</v>
      </c>
      <c r="S89" s="130" t="s">
        <v>10</v>
      </c>
      <c r="T89" s="131">
        <f>C57</f>
        <v>-5.25</v>
      </c>
      <c r="U89" s="93"/>
      <c r="V89" s="132"/>
      <c r="W89" s="153">
        <f t="shared" si="6"/>
        <v>-5.25</v>
      </c>
    </row>
    <row r="90" spans="1:23" ht="13.05" customHeight="1" thickBot="1"/>
    <row r="91" spans="1:23" ht="13.05" customHeight="1" thickBot="1">
      <c r="A91" s="46" t="s">
        <v>171</v>
      </c>
      <c r="B91" s="46" t="s">
        <v>114</v>
      </c>
      <c r="C91" s="46" t="s">
        <v>116</v>
      </c>
      <c r="D91" s="46" t="s">
        <v>120</v>
      </c>
      <c r="E91" s="46" t="s">
        <v>117</v>
      </c>
      <c r="F91" s="46" t="s">
        <v>119</v>
      </c>
      <c r="G91" s="46"/>
      <c r="H91" s="47" t="s">
        <v>121</v>
      </c>
      <c r="I91" s="127" t="s">
        <v>122</v>
      </c>
      <c r="J91" s="127" t="s">
        <v>126</v>
      </c>
      <c r="K91" s="49"/>
      <c r="L91" s="49" t="s">
        <v>133</v>
      </c>
      <c r="M91" s="49" t="s">
        <v>135</v>
      </c>
      <c r="N91" s="49"/>
      <c r="O91" s="49" t="s">
        <v>134</v>
      </c>
      <c r="P91" s="127" t="s">
        <v>124</v>
      </c>
      <c r="Q91" s="49"/>
      <c r="R91" s="50" t="s">
        <v>34</v>
      </c>
      <c r="S91" s="51"/>
      <c r="T91" s="52" t="s">
        <v>11</v>
      </c>
      <c r="U91" s="53" t="s">
        <v>109</v>
      </c>
      <c r="V91" s="54" t="s">
        <v>110</v>
      </c>
      <c r="W91" s="55" t="s">
        <v>111</v>
      </c>
    </row>
    <row r="92" spans="1:23" ht="13.05" customHeight="1" thickBot="1">
      <c r="A92" s="57"/>
      <c r="B92" s="57"/>
      <c r="C92" s="105"/>
      <c r="D92" s="105"/>
      <c r="E92" s="105"/>
      <c r="F92" s="105"/>
      <c r="G92" s="59"/>
      <c r="H92" s="60"/>
      <c r="I92" s="61"/>
      <c r="J92" s="62">
        <f>C100</f>
        <v>-5.25</v>
      </c>
      <c r="K92" s="59"/>
      <c r="L92" s="63">
        <f>H94-M94-J94-I94</f>
        <v>4.75</v>
      </c>
      <c r="M92" s="105">
        <f>H94-K94-J94</f>
        <v>10</v>
      </c>
      <c r="N92" s="59"/>
      <c r="O92" s="57"/>
      <c r="P92" s="57"/>
      <c r="Q92" s="49"/>
      <c r="R92" s="64" t="s">
        <v>87</v>
      </c>
      <c r="S92" s="65" t="s">
        <v>8</v>
      </c>
      <c r="T92" s="66">
        <f>C100</f>
        <v>-5.25</v>
      </c>
      <c r="U92" s="67"/>
      <c r="V92" s="68"/>
      <c r="W92" s="133">
        <f>V92+U92+T92</f>
        <v>-5.25</v>
      </c>
    </row>
    <row r="93" spans="1:23" ht="13.05" customHeight="1" thickBot="1">
      <c r="A93" s="96" t="s">
        <v>172</v>
      </c>
      <c r="B93" s="46" t="s">
        <v>112</v>
      </c>
      <c r="C93" s="46" t="s">
        <v>115</v>
      </c>
      <c r="D93" s="46" t="s">
        <v>113</v>
      </c>
      <c r="E93" s="46" t="s">
        <v>118</v>
      </c>
      <c r="F93" s="46" t="s">
        <v>117</v>
      </c>
      <c r="G93" s="46"/>
      <c r="H93" s="127" t="s">
        <v>123</v>
      </c>
      <c r="I93" s="49" t="s">
        <v>127</v>
      </c>
      <c r="J93" s="49" t="s">
        <v>128</v>
      </c>
      <c r="K93" s="49" t="s">
        <v>8</v>
      </c>
      <c r="L93" s="49" t="s">
        <v>129</v>
      </c>
      <c r="M93" s="49" t="s">
        <v>130</v>
      </c>
      <c r="N93" s="49" t="s">
        <v>131</v>
      </c>
      <c r="O93" s="49" t="s">
        <v>132</v>
      </c>
      <c r="P93" s="127" t="s">
        <v>125</v>
      </c>
      <c r="R93" s="69" t="s">
        <v>20</v>
      </c>
      <c r="S93" s="70" t="s">
        <v>11</v>
      </c>
      <c r="T93" s="71">
        <f>C104</f>
        <v>-5.25</v>
      </c>
      <c r="U93" s="72"/>
      <c r="V93" s="73"/>
      <c r="W93" s="133">
        <f>V93+U93+T93</f>
        <v>-5.25</v>
      </c>
    </row>
    <row r="94" spans="1:23" ht="13.05" customHeight="1" thickBot="1">
      <c r="A94" s="61"/>
      <c r="B94" s="74"/>
      <c r="C94" s="74"/>
      <c r="D94" s="74"/>
      <c r="E94" s="74"/>
      <c r="F94" s="74"/>
      <c r="G94" s="75"/>
      <c r="H94" s="62">
        <f>10+I94+J94+K94+L94+M94+N94+O94</f>
        <v>4.75</v>
      </c>
      <c r="I94" s="61"/>
      <c r="J94" s="61"/>
      <c r="K94" s="63">
        <f>C100</f>
        <v>-5.25</v>
      </c>
      <c r="L94" s="57">
        <f>E99</f>
        <v>0</v>
      </c>
      <c r="M94" s="57"/>
      <c r="N94" s="57"/>
      <c r="O94" s="105"/>
      <c r="P94" s="57"/>
      <c r="Q94" s="49"/>
      <c r="R94" s="69" t="s">
        <v>86</v>
      </c>
      <c r="S94" s="70" t="s">
        <v>10</v>
      </c>
      <c r="T94" s="71">
        <f>C102</f>
        <v>-5.25</v>
      </c>
      <c r="U94" s="72"/>
      <c r="V94" s="73"/>
      <c r="W94" s="133">
        <f t="shared" ref="W94:W107" si="7">V94+U94+T94</f>
        <v>-5.25</v>
      </c>
    </row>
    <row r="95" spans="1:23" ht="13.05" customHeight="1" thickBot="1">
      <c r="A95" s="46" t="s">
        <v>158</v>
      </c>
      <c r="R95" s="69" t="s">
        <v>86</v>
      </c>
      <c r="S95" s="70" t="s">
        <v>10</v>
      </c>
      <c r="T95" s="71">
        <f>C102</f>
        <v>-5.25</v>
      </c>
      <c r="U95" s="72"/>
      <c r="V95" s="73"/>
      <c r="W95" s="133">
        <f t="shared" si="7"/>
        <v>-5.25</v>
      </c>
    </row>
    <row r="96" spans="1:23" ht="13.05" customHeight="1" thickBot="1">
      <c r="A96" s="61"/>
      <c r="R96" s="69" t="s">
        <v>86</v>
      </c>
      <c r="S96" s="70" t="s">
        <v>10</v>
      </c>
      <c r="T96" s="71">
        <f>C102</f>
        <v>-5.25</v>
      </c>
      <c r="U96" s="72"/>
      <c r="V96" s="73"/>
      <c r="W96" s="133">
        <f t="shared" si="7"/>
        <v>-5.25</v>
      </c>
    </row>
    <row r="97" spans="1:23" ht="13.05" customHeight="1" thickBot="1">
      <c r="R97" s="69" t="s">
        <v>86</v>
      </c>
      <c r="S97" s="70" t="s">
        <v>10</v>
      </c>
      <c r="T97" s="71">
        <f>C102</f>
        <v>-5.25</v>
      </c>
      <c r="U97" s="72"/>
      <c r="V97" s="73"/>
      <c r="W97" s="133">
        <f t="shared" si="7"/>
        <v>-5.25</v>
      </c>
    </row>
    <row r="98" spans="1:23" ht="13.05" customHeight="1" thickBot="1">
      <c r="A98" s="76" t="s">
        <v>6</v>
      </c>
      <c r="B98" s="77"/>
      <c r="C98" s="78"/>
      <c r="E98" s="127" t="s">
        <v>141</v>
      </c>
      <c r="H98" s="79" t="s">
        <v>136</v>
      </c>
      <c r="I98" s="80" t="s">
        <v>111</v>
      </c>
      <c r="J98" s="80" t="s">
        <v>139</v>
      </c>
      <c r="K98" s="80" t="s">
        <v>11</v>
      </c>
      <c r="L98" s="81" t="s">
        <v>180</v>
      </c>
      <c r="M98" s="100" t="s">
        <v>132</v>
      </c>
      <c r="R98" s="69" t="s">
        <v>88</v>
      </c>
      <c r="S98" s="70" t="s">
        <v>8</v>
      </c>
      <c r="T98" s="71">
        <f>C100</f>
        <v>-5.25</v>
      </c>
      <c r="U98" s="72"/>
      <c r="V98" s="73"/>
      <c r="W98" s="133">
        <f t="shared" si="7"/>
        <v>-5.25</v>
      </c>
    </row>
    <row r="99" spans="1:23" ht="13.05" customHeight="1" thickBot="1">
      <c r="A99" s="83" t="s">
        <v>0</v>
      </c>
      <c r="B99" s="84"/>
      <c r="C99" s="72">
        <f>(B99-10.5)/2</f>
        <v>-5.25</v>
      </c>
      <c r="D99" s="75"/>
      <c r="E99" s="57"/>
      <c r="H99" s="139" t="s">
        <v>140</v>
      </c>
      <c r="I99" s="85">
        <f>J99+K99+L99+M99</f>
        <v>-5.25</v>
      </c>
      <c r="J99" s="57"/>
      <c r="K99" s="63">
        <f>C101</f>
        <v>-5.25</v>
      </c>
      <c r="L99" s="86"/>
      <c r="M99" s="87"/>
      <c r="R99" s="69" t="s">
        <v>22</v>
      </c>
      <c r="S99" s="70" t="s">
        <v>9</v>
      </c>
      <c r="T99" s="71">
        <f>C103</f>
        <v>-5.25</v>
      </c>
      <c r="U99" s="72"/>
      <c r="V99" s="73"/>
      <c r="W99" s="133">
        <f t="shared" si="7"/>
        <v>-5.25</v>
      </c>
    </row>
    <row r="100" spans="1:23" ht="13.05" customHeight="1" thickBot="1">
      <c r="A100" s="83" t="s">
        <v>1</v>
      </c>
      <c r="B100" s="84"/>
      <c r="C100" s="72">
        <f t="shared" ref="C100:C104" si="8">(B100-10.5)/2</f>
        <v>-5.25</v>
      </c>
      <c r="E100" s="49"/>
      <c r="H100" s="141" t="s">
        <v>137</v>
      </c>
      <c r="I100" s="88">
        <f>J100+K100+L100+M100</f>
        <v>-5.25</v>
      </c>
      <c r="J100" s="89"/>
      <c r="K100" s="72">
        <f>C100</f>
        <v>-5.25</v>
      </c>
      <c r="L100" s="89"/>
      <c r="M100" s="90"/>
      <c r="R100" s="69" t="s">
        <v>89</v>
      </c>
      <c r="S100" s="70" t="s">
        <v>11</v>
      </c>
      <c r="T100" s="71">
        <f>C104</f>
        <v>-5.25</v>
      </c>
      <c r="U100" s="72"/>
      <c r="V100" s="73"/>
      <c r="W100" s="133">
        <f t="shared" si="7"/>
        <v>-5.25</v>
      </c>
    </row>
    <row r="101" spans="1:23" ht="13.05" customHeight="1" thickBot="1">
      <c r="A101" s="83" t="s">
        <v>2</v>
      </c>
      <c r="B101" s="84"/>
      <c r="C101" s="72">
        <f t="shared" si="8"/>
        <v>-5.25</v>
      </c>
      <c r="E101" s="127" t="s">
        <v>142</v>
      </c>
      <c r="H101" s="142" t="s">
        <v>138</v>
      </c>
      <c r="I101" s="91">
        <f>J101+K101+L101+M101</f>
        <v>-5.25</v>
      </c>
      <c r="J101" s="92"/>
      <c r="K101" s="93">
        <f>C103</f>
        <v>-5.25</v>
      </c>
      <c r="L101" s="92"/>
      <c r="M101" s="94"/>
      <c r="R101" s="69" t="s">
        <v>23</v>
      </c>
      <c r="S101" s="70" t="s">
        <v>8</v>
      </c>
      <c r="T101" s="71">
        <f>C100</f>
        <v>-5.25</v>
      </c>
      <c r="U101" s="72"/>
      <c r="V101" s="73"/>
      <c r="W101" s="133">
        <f t="shared" si="7"/>
        <v>-5.25</v>
      </c>
    </row>
    <row r="102" spans="1:23" ht="13.05" customHeight="1" thickBot="1">
      <c r="A102" s="83" t="s">
        <v>3</v>
      </c>
      <c r="B102" s="84"/>
      <c r="C102" s="72">
        <f t="shared" si="8"/>
        <v>-5.25</v>
      </c>
      <c r="D102" s="95"/>
      <c r="E102" s="57"/>
      <c r="R102" s="69" t="s">
        <v>90</v>
      </c>
      <c r="S102" s="70" t="s">
        <v>10</v>
      </c>
      <c r="T102" s="71">
        <f>C102</f>
        <v>-5.25</v>
      </c>
      <c r="U102" s="72"/>
      <c r="V102" s="73"/>
      <c r="W102" s="133">
        <f t="shared" si="7"/>
        <v>-5.25</v>
      </c>
    </row>
    <row r="103" spans="1:23" ht="13.05" customHeight="1" thickBot="1">
      <c r="A103" s="83" t="s">
        <v>4</v>
      </c>
      <c r="B103" s="84"/>
      <c r="C103" s="72">
        <f t="shared" si="8"/>
        <v>-5.25</v>
      </c>
      <c r="R103" s="69" t="s">
        <v>91</v>
      </c>
      <c r="S103" s="70" t="s">
        <v>92</v>
      </c>
      <c r="T103" s="71">
        <f>C101</f>
        <v>-5.25</v>
      </c>
      <c r="U103" s="72"/>
      <c r="V103" s="73"/>
      <c r="W103" s="133">
        <f t="shared" si="7"/>
        <v>-5.25</v>
      </c>
    </row>
    <row r="104" spans="1:23" ht="13.05" customHeight="1" thickBot="1">
      <c r="A104" s="83" t="s">
        <v>5</v>
      </c>
      <c r="B104" s="84"/>
      <c r="C104" s="72">
        <f t="shared" si="8"/>
        <v>-5.25</v>
      </c>
      <c r="R104" s="69" t="s">
        <v>75</v>
      </c>
      <c r="S104" s="70" t="s">
        <v>10</v>
      </c>
      <c r="T104" s="71">
        <f>C102</f>
        <v>-5.25</v>
      </c>
      <c r="U104" s="72"/>
      <c r="V104" s="73"/>
      <c r="W104" s="133">
        <f t="shared" si="7"/>
        <v>-5.25</v>
      </c>
    </row>
    <row r="105" spans="1:23" ht="13.05" customHeight="1" thickBot="1">
      <c r="R105" s="69" t="s">
        <v>75</v>
      </c>
      <c r="S105" s="70" t="s">
        <v>10</v>
      </c>
      <c r="T105" s="71">
        <f>C102</f>
        <v>-5.25</v>
      </c>
      <c r="U105" s="72"/>
      <c r="V105" s="73"/>
      <c r="W105" s="133">
        <f t="shared" si="7"/>
        <v>-5.25</v>
      </c>
    </row>
    <row r="106" spans="1:23" ht="13.05" customHeight="1" thickBot="1">
      <c r="A106" s="199" t="s">
        <v>143</v>
      </c>
      <c r="B106" s="199"/>
      <c r="C106" s="199"/>
      <c r="D106" s="199"/>
      <c r="E106" s="199"/>
      <c r="F106" s="199"/>
      <c r="G106" s="199"/>
      <c r="H106" s="199"/>
      <c r="J106" s="199" t="s">
        <v>150</v>
      </c>
      <c r="K106" s="199"/>
      <c r="L106" s="199"/>
      <c r="M106" s="199"/>
      <c r="N106" s="199"/>
      <c r="R106" s="69" t="s">
        <v>75</v>
      </c>
      <c r="S106" s="70" t="s">
        <v>10</v>
      </c>
      <c r="T106" s="71">
        <f>C102</f>
        <v>-5.25</v>
      </c>
      <c r="U106" s="72"/>
      <c r="V106" s="73"/>
      <c r="W106" s="133">
        <f t="shared" si="7"/>
        <v>-5.25</v>
      </c>
    </row>
    <row r="107" spans="1:23" ht="13.05" customHeight="1" thickBot="1">
      <c r="A107" s="80" t="s">
        <v>144</v>
      </c>
      <c r="B107" s="97" t="s">
        <v>145</v>
      </c>
      <c r="C107" s="98"/>
      <c r="D107" s="80" t="s">
        <v>146</v>
      </c>
      <c r="E107" s="99" t="s">
        <v>147</v>
      </c>
      <c r="F107" s="80" t="s">
        <v>148</v>
      </c>
      <c r="G107" s="187" t="s">
        <v>149</v>
      </c>
      <c r="H107" s="188"/>
      <c r="J107" s="100" t="s">
        <v>151</v>
      </c>
      <c r="K107" s="101" t="s">
        <v>142</v>
      </c>
      <c r="L107" s="102" t="s">
        <v>102</v>
      </c>
      <c r="M107" s="101" t="s">
        <v>129</v>
      </c>
      <c r="N107" s="102" t="s">
        <v>132</v>
      </c>
      <c r="R107" s="69" t="s">
        <v>75</v>
      </c>
      <c r="S107" s="70" t="s">
        <v>10</v>
      </c>
      <c r="T107" s="71">
        <f>C103</f>
        <v>-5.25</v>
      </c>
      <c r="U107" s="72"/>
      <c r="V107" s="73"/>
      <c r="W107" s="133">
        <f t="shared" si="7"/>
        <v>-5.25</v>
      </c>
    </row>
    <row r="108" spans="1:23" ht="13.05" customHeight="1" thickBot="1">
      <c r="A108" s="103"/>
      <c r="B108" s="104"/>
      <c r="C108" s="105"/>
      <c r="D108" s="61"/>
      <c r="E108" s="74"/>
      <c r="F108" s="106"/>
      <c r="G108" s="104"/>
      <c r="H108" s="107"/>
      <c r="J108" s="108">
        <f>K108+L108+M108+N108</f>
        <v>-5.25</v>
      </c>
      <c r="K108" s="109">
        <f>E102</f>
        <v>0</v>
      </c>
      <c r="L108" s="110">
        <f>C99</f>
        <v>-5.25</v>
      </c>
      <c r="M108" s="119">
        <f>E99*(-4)</f>
        <v>0</v>
      </c>
      <c r="N108" s="111"/>
      <c r="O108" s="106"/>
      <c r="R108" s="69" t="s">
        <v>93</v>
      </c>
      <c r="S108" s="70" t="s">
        <v>10</v>
      </c>
      <c r="T108" s="71">
        <f>C102</f>
        <v>-5.25</v>
      </c>
      <c r="U108" s="72"/>
      <c r="V108" s="73"/>
      <c r="W108" s="133">
        <f t="shared" ref="W108:W134" si="9">V108+U108+T108</f>
        <v>-5.25</v>
      </c>
    </row>
    <row r="109" spans="1:23" ht="13.05" customHeight="1" thickBot="1">
      <c r="A109" s="112"/>
      <c r="B109" s="113"/>
      <c r="C109" s="114"/>
      <c r="D109" s="89"/>
      <c r="E109" s="115"/>
      <c r="F109" s="89"/>
      <c r="G109" s="113"/>
      <c r="H109" s="116"/>
      <c r="J109" s="117"/>
      <c r="K109" s="117"/>
      <c r="L109" s="117"/>
      <c r="M109" s="117"/>
      <c r="N109" s="117"/>
      <c r="R109" s="69" t="s">
        <v>25</v>
      </c>
      <c r="S109" s="70" t="s">
        <v>11</v>
      </c>
      <c r="T109" s="71">
        <f>C104</f>
        <v>-5.25</v>
      </c>
      <c r="U109" s="72"/>
      <c r="V109" s="73"/>
      <c r="W109" s="133">
        <f t="shared" si="9"/>
        <v>-5.25</v>
      </c>
    </row>
    <row r="110" spans="1:23" ht="13.05" customHeight="1" thickBot="1">
      <c r="A110" s="112"/>
      <c r="B110" s="113"/>
      <c r="C110" s="114"/>
      <c r="D110" s="89"/>
      <c r="E110" s="115"/>
      <c r="F110" s="89"/>
      <c r="G110" s="113"/>
      <c r="H110" s="116"/>
      <c r="R110" s="69" t="s">
        <v>94</v>
      </c>
      <c r="S110" s="70" t="s">
        <v>10</v>
      </c>
      <c r="T110" s="71">
        <f>C102</f>
        <v>-5.25</v>
      </c>
      <c r="U110" s="72"/>
      <c r="V110" s="73"/>
      <c r="W110" s="133">
        <f t="shared" si="9"/>
        <v>-5.25</v>
      </c>
    </row>
    <row r="111" spans="1:23" ht="13.05" customHeight="1" thickBot="1">
      <c r="A111" s="118"/>
      <c r="B111" s="119"/>
      <c r="C111" s="120"/>
      <c r="D111" s="121"/>
      <c r="E111" s="122"/>
      <c r="F111" s="123"/>
      <c r="G111" s="119"/>
      <c r="H111" s="124"/>
      <c r="R111" s="69" t="s">
        <v>95</v>
      </c>
      <c r="S111" s="70" t="s">
        <v>8</v>
      </c>
      <c r="T111" s="71">
        <f>C100</f>
        <v>-5.25</v>
      </c>
      <c r="U111" s="72"/>
      <c r="V111" s="73"/>
      <c r="W111" s="133">
        <f t="shared" si="9"/>
        <v>-5.25</v>
      </c>
    </row>
    <row r="112" spans="1:23" ht="13.05" customHeight="1" thickBot="1">
      <c r="H112" s="186" t="s">
        <v>163</v>
      </c>
      <c r="I112" s="186"/>
      <c r="J112" s="186"/>
      <c r="K112" s="186"/>
      <c r="L112" s="186"/>
      <c r="M112" s="186"/>
      <c r="N112" s="186"/>
      <c r="O112" s="186"/>
      <c r="P112" s="186"/>
      <c r="R112" s="69" t="s">
        <v>96</v>
      </c>
      <c r="S112" s="70" t="s">
        <v>10</v>
      </c>
      <c r="T112" s="71">
        <f>C102</f>
        <v>-5.25</v>
      </c>
      <c r="U112" s="72"/>
      <c r="V112" s="73"/>
      <c r="W112" s="133">
        <f t="shared" si="9"/>
        <v>-5.25</v>
      </c>
    </row>
    <row r="113" spans="1:23" ht="13.05" customHeight="1" thickBot="1">
      <c r="A113" s="127" t="s">
        <v>152</v>
      </c>
      <c r="B113" s="126"/>
      <c r="C113" s="186" t="s">
        <v>153</v>
      </c>
      <c r="D113" s="186"/>
      <c r="E113" s="186"/>
      <c r="F113" s="186"/>
      <c r="H113" s="190" t="s">
        <v>162</v>
      </c>
      <c r="I113" s="191"/>
      <c r="J113" s="191"/>
      <c r="K113" s="191"/>
      <c r="L113" s="191"/>
      <c r="M113" s="191"/>
      <c r="N113" s="191"/>
      <c r="O113" s="191"/>
      <c r="P113" s="192"/>
      <c r="R113" s="69" t="s">
        <v>26</v>
      </c>
      <c r="S113" s="70" t="s">
        <v>9</v>
      </c>
      <c r="T113" s="71">
        <f>C103</f>
        <v>-5.25</v>
      </c>
      <c r="U113" s="72"/>
      <c r="V113" s="73"/>
      <c r="W113" s="133">
        <f t="shared" si="9"/>
        <v>-5.25</v>
      </c>
    </row>
    <row r="114" spans="1:23" ht="13.05" customHeight="1" thickBot="1">
      <c r="H114" s="193"/>
      <c r="I114" s="194"/>
      <c r="J114" s="194"/>
      <c r="K114" s="194"/>
      <c r="L114" s="194"/>
      <c r="M114" s="194"/>
      <c r="N114" s="194"/>
      <c r="O114" s="194"/>
      <c r="P114" s="195"/>
      <c r="R114" s="69" t="s">
        <v>97</v>
      </c>
      <c r="S114" s="70" t="s">
        <v>11</v>
      </c>
      <c r="T114" s="71">
        <f>C104</f>
        <v>-5.25</v>
      </c>
      <c r="U114" s="72"/>
      <c r="V114" s="73"/>
      <c r="W114" s="133">
        <f t="shared" si="9"/>
        <v>-5.25</v>
      </c>
    </row>
    <row r="115" spans="1:23" ht="13.05" customHeight="1" thickBot="1">
      <c r="H115" s="193"/>
      <c r="I115" s="194"/>
      <c r="J115" s="194"/>
      <c r="K115" s="194"/>
      <c r="L115" s="194"/>
      <c r="M115" s="194"/>
      <c r="N115" s="194"/>
      <c r="O115" s="194"/>
      <c r="P115" s="195"/>
      <c r="R115" s="69" t="s">
        <v>98</v>
      </c>
      <c r="S115" s="70" t="s">
        <v>11</v>
      </c>
      <c r="T115" s="71">
        <f>C104</f>
        <v>-5.25</v>
      </c>
      <c r="U115" s="72"/>
      <c r="V115" s="73"/>
      <c r="W115" s="133">
        <f t="shared" si="9"/>
        <v>-5.25</v>
      </c>
    </row>
    <row r="116" spans="1:23" ht="13.05" customHeight="1" thickBot="1">
      <c r="H116" s="193"/>
      <c r="I116" s="194"/>
      <c r="J116" s="194"/>
      <c r="K116" s="194"/>
      <c r="L116" s="194"/>
      <c r="M116" s="194"/>
      <c r="N116" s="194"/>
      <c r="O116" s="194"/>
      <c r="P116" s="195"/>
      <c r="R116" s="69" t="s">
        <v>98</v>
      </c>
      <c r="S116" s="70" t="s">
        <v>11</v>
      </c>
      <c r="T116" s="71">
        <f>C104</f>
        <v>-5.25</v>
      </c>
      <c r="U116" s="72"/>
      <c r="V116" s="73"/>
      <c r="W116" s="133">
        <f t="shared" si="9"/>
        <v>-5.25</v>
      </c>
    </row>
    <row r="117" spans="1:23" ht="13.05" customHeight="1" thickBot="1">
      <c r="H117" s="193"/>
      <c r="I117" s="194"/>
      <c r="J117" s="194"/>
      <c r="K117" s="194"/>
      <c r="L117" s="194"/>
      <c r="M117" s="194"/>
      <c r="N117" s="194"/>
      <c r="O117" s="194"/>
      <c r="P117" s="195"/>
      <c r="R117" s="69" t="s">
        <v>99</v>
      </c>
      <c r="S117" s="70" t="s">
        <v>8</v>
      </c>
      <c r="T117" s="71">
        <f>C100</f>
        <v>-5.25</v>
      </c>
      <c r="U117" s="72"/>
      <c r="V117" s="73"/>
      <c r="W117" s="133">
        <f t="shared" si="9"/>
        <v>-5.25</v>
      </c>
    </row>
    <row r="118" spans="1:23" ht="13.05" customHeight="1" thickBot="1">
      <c r="H118" s="196"/>
      <c r="I118" s="197"/>
      <c r="J118" s="197"/>
      <c r="K118" s="197"/>
      <c r="L118" s="197"/>
      <c r="M118" s="197"/>
      <c r="N118" s="197"/>
      <c r="O118" s="197"/>
      <c r="P118" s="198"/>
      <c r="R118" s="69" t="s">
        <v>100</v>
      </c>
      <c r="S118" s="70" t="s">
        <v>8</v>
      </c>
      <c r="T118" s="71">
        <f>C100</f>
        <v>-5.25</v>
      </c>
      <c r="U118" s="72"/>
      <c r="V118" s="73">
        <f>E99*4</f>
        <v>0</v>
      </c>
      <c r="W118" s="133">
        <f t="shared" si="9"/>
        <v>-5.25</v>
      </c>
    </row>
    <row r="119" spans="1:23" ht="13.05" customHeight="1" thickBot="1">
      <c r="H119" s="144"/>
      <c r="I119" s="144"/>
      <c r="J119" s="144"/>
      <c r="K119" s="144"/>
      <c r="L119" s="144"/>
      <c r="M119" s="144"/>
      <c r="N119" s="144"/>
      <c r="O119" s="144"/>
      <c r="R119" s="69" t="s">
        <v>101</v>
      </c>
      <c r="S119" s="70" t="s">
        <v>102</v>
      </c>
      <c r="T119" s="71">
        <f>C99</f>
        <v>-5.25</v>
      </c>
      <c r="U119" s="72"/>
      <c r="V119" s="73"/>
      <c r="W119" s="133">
        <f t="shared" si="9"/>
        <v>-5.25</v>
      </c>
    </row>
    <row r="120" spans="1:23" ht="13.05" customHeight="1" thickBot="1">
      <c r="H120" s="189" t="s">
        <v>164</v>
      </c>
      <c r="I120" s="189"/>
      <c r="J120" s="189"/>
      <c r="K120" s="189"/>
      <c r="L120" s="189"/>
      <c r="M120" s="189"/>
      <c r="N120" s="189"/>
      <c r="O120" s="189"/>
      <c r="P120" s="189"/>
      <c r="R120" s="69" t="s">
        <v>27</v>
      </c>
      <c r="S120" s="70" t="s">
        <v>9</v>
      </c>
      <c r="T120" s="71">
        <f>C103</f>
        <v>-5.25</v>
      </c>
      <c r="U120" s="72"/>
      <c r="V120" s="73"/>
      <c r="W120" s="133">
        <f t="shared" si="9"/>
        <v>-5.25</v>
      </c>
    </row>
    <row r="121" spans="1:23" ht="13.05" customHeight="1" thickBot="1">
      <c r="H121" s="190" t="s">
        <v>165</v>
      </c>
      <c r="I121" s="191"/>
      <c r="J121" s="191"/>
      <c r="K121" s="191"/>
      <c r="L121" s="191"/>
      <c r="M121" s="191"/>
      <c r="N121" s="191"/>
      <c r="O121" s="191"/>
      <c r="P121" s="192"/>
      <c r="R121" s="69" t="s">
        <v>28</v>
      </c>
      <c r="S121" s="70" t="s">
        <v>9</v>
      </c>
      <c r="T121" s="71">
        <f>C103</f>
        <v>-5.25</v>
      </c>
      <c r="U121" s="72"/>
      <c r="V121" s="73"/>
      <c r="W121" s="133">
        <f t="shared" si="9"/>
        <v>-5.25</v>
      </c>
    </row>
    <row r="122" spans="1:23" ht="13.05" customHeight="1" thickBot="1">
      <c r="H122" s="193"/>
      <c r="I122" s="194"/>
      <c r="J122" s="194"/>
      <c r="K122" s="194"/>
      <c r="L122" s="194"/>
      <c r="M122" s="194"/>
      <c r="N122" s="194"/>
      <c r="O122" s="194"/>
      <c r="P122" s="195"/>
      <c r="R122" s="69" t="s">
        <v>77</v>
      </c>
      <c r="S122" s="70" t="s">
        <v>9</v>
      </c>
      <c r="T122" s="71">
        <f>C103</f>
        <v>-5.25</v>
      </c>
      <c r="U122" s="72"/>
      <c r="V122" s="73"/>
      <c r="W122" s="133">
        <f t="shared" si="9"/>
        <v>-5.25</v>
      </c>
    </row>
    <row r="123" spans="1:23" ht="13.05" customHeight="1" thickBot="1">
      <c r="H123" s="193"/>
      <c r="I123" s="194"/>
      <c r="J123" s="194"/>
      <c r="K123" s="194"/>
      <c r="L123" s="194"/>
      <c r="M123" s="194"/>
      <c r="N123" s="194"/>
      <c r="O123" s="194"/>
      <c r="P123" s="195"/>
      <c r="R123" s="69" t="s">
        <v>77</v>
      </c>
      <c r="S123" s="70" t="s">
        <v>9</v>
      </c>
      <c r="T123" s="71">
        <f>C103</f>
        <v>-5.25</v>
      </c>
      <c r="U123" s="72"/>
      <c r="V123" s="73"/>
      <c r="W123" s="133">
        <f t="shared" si="9"/>
        <v>-5.25</v>
      </c>
    </row>
    <row r="124" spans="1:23" ht="13.05" customHeight="1" thickBot="1">
      <c r="H124" s="193"/>
      <c r="I124" s="194"/>
      <c r="J124" s="194"/>
      <c r="K124" s="194"/>
      <c r="L124" s="194"/>
      <c r="M124" s="194"/>
      <c r="N124" s="194"/>
      <c r="O124" s="194"/>
      <c r="P124" s="195"/>
      <c r="R124" s="69" t="s">
        <v>103</v>
      </c>
      <c r="S124" s="70" t="s">
        <v>11</v>
      </c>
      <c r="T124" s="71">
        <f>C104</f>
        <v>-5.25</v>
      </c>
      <c r="U124" s="72"/>
      <c r="V124" s="73"/>
      <c r="W124" s="133">
        <f t="shared" si="9"/>
        <v>-5.25</v>
      </c>
    </row>
    <row r="125" spans="1:23" ht="13.05" customHeight="1" thickBot="1">
      <c r="H125" s="196"/>
      <c r="I125" s="197"/>
      <c r="J125" s="197"/>
      <c r="K125" s="197"/>
      <c r="L125" s="197"/>
      <c r="M125" s="197"/>
      <c r="N125" s="197"/>
      <c r="O125" s="197"/>
      <c r="P125" s="198"/>
      <c r="R125" s="69" t="s">
        <v>30</v>
      </c>
      <c r="S125" s="128" t="s">
        <v>11</v>
      </c>
      <c r="T125" s="71">
        <f>C104</f>
        <v>-5.25</v>
      </c>
      <c r="U125" s="72"/>
      <c r="V125" s="73"/>
      <c r="W125" s="133">
        <f t="shared" si="9"/>
        <v>-5.25</v>
      </c>
    </row>
    <row r="126" spans="1:23" ht="13.05" customHeight="1" thickBot="1">
      <c r="H126" s="144"/>
      <c r="I126" s="144"/>
      <c r="J126" s="144"/>
      <c r="K126" s="144"/>
      <c r="L126" s="144"/>
      <c r="M126" s="144"/>
      <c r="N126" s="144"/>
      <c r="O126" s="144"/>
      <c r="R126" s="69" t="s">
        <v>104</v>
      </c>
      <c r="S126" s="70" t="s">
        <v>8</v>
      </c>
      <c r="T126" s="71">
        <f>C100</f>
        <v>-5.25</v>
      </c>
      <c r="U126" s="72"/>
      <c r="V126" s="73"/>
      <c r="W126" s="133">
        <f t="shared" si="9"/>
        <v>-5.25</v>
      </c>
    </row>
    <row r="127" spans="1:23" ht="13.05" customHeight="1" thickBot="1">
      <c r="H127" s="144"/>
      <c r="I127" s="144"/>
      <c r="J127" s="144"/>
      <c r="K127" s="144"/>
      <c r="L127" s="144"/>
      <c r="M127" s="144"/>
      <c r="N127" s="144"/>
      <c r="O127" s="144"/>
      <c r="R127" s="69" t="s">
        <v>105</v>
      </c>
      <c r="S127" s="70" t="s">
        <v>102</v>
      </c>
      <c r="T127" s="71">
        <f>C99</f>
        <v>-5.25</v>
      </c>
      <c r="U127" s="72"/>
      <c r="V127" s="73"/>
      <c r="W127" s="133">
        <f t="shared" si="9"/>
        <v>-5.25</v>
      </c>
    </row>
    <row r="128" spans="1:23" ht="13.05" customHeight="1" thickBot="1">
      <c r="H128" s="144"/>
      <c r="I128" s="144"/>
      <c r="J128" s="144"/>
      <c r="K128" s="144"/>
      <c r="L128" s="144"/>
      <c r="M128" s="144"/>
      <c r="N128" s="144"/>
      <c r="O128" s="144"/>
      <c r="R128" s="69" t="s">
        <v>31</v>
      </c>
      <c r="S128" s="70" t="s">
        <v>10</v>
      </c>
      <c r="T128" s="71">
        <f>C102</f>
        <v>-5.25</v>
      </c>
      <c r="U128" s="72"/>
      <c r="V128" s="73"/>
      <c r="W128" s="133">
        <f t="shared" si="9"/>
        <v>-5.25</v>
      </c>
    </row>
    <row r="129" spans="1:23" ht="13.05" customHeight="1" thickBot="1">
      <c r="H129" s="144"/>
      <c r="I129" s="144"/>
      <c r="J129" s="144"/>
      <c r="K129" s="144"/>
      <c r="L129" s="144"/>
      <c r="M129" s="144"/>
      <c r="N129" s="144"/>
      <c r="O129" s="144"/>
      <c r="R129" s="69" t="s">
        <v>106</v>
      </c>
      <c r="S129" s="70" t="s">
        <v>102</v>
      </c>
      <c r="T129" s="71">
        <f>C99</f>
        <v>-5.25</v>
      </c>
      <c r="U129" s="72"/>
      <c r="V129" s="73"/>
      <c r="W129" s="133">
        <f t="shared" si="9"/>
        <v>-5.25</v>
      </c>
    </row>
    <row r="130" spans="1:23" ht="13.05" customHeight="1" thickBot="1">
      <c r="H130" s="144"/>
      <c r="I130" s="144"/>
      <c r="J130" s="144"/>
      <c r="K130" s="144"/>
      <c r="L130" s="144"/>
      <c r="M130" s="144"/>
      <c r="N130" s="144"/>
      <c r="O130" s="144"/>
      <c r="R130" s="69" t="s">
        <v>7</v>
      </c>
      <c r="S130" s="70" t="s">
        <v>9</v>
      </c>
      <c r="T130" s="71">
        <f>C103</f>
        <v>-5.25</v>
      </c>
      <c r="U130" s="72"/>
      <c r="V130" s="73"/>
      <c r="W130" s="133">
        <f t="shared" si="9"/>
        <v>-5.25</v>
      </c>
    </row>
    <row r="131" spans="1:23" ht="13.05" customHeight="1" thickBot="1">
      <c r="H131" s="144"/>
      <c r="I131" s="144"/>
      <c r="J131" s="144"/>
      <c r="K131" s="144"/>
      <c r="L131" s="144"/>
      <c r="M131" s="144"/>
      <c r="N131" s="144"/>
      <c r="O131" s="144"/>
      <c r="R131" s="69" t="s">
        <v>107</v>
      </c>
      <c r="S131" s="70" t="s">
        <v>8</v>
      </c>
      <c r="T131" s="71">
        <f>C100</f>
        <v>-5.25</v>
      </c>
      <c r="U131" s="72"/>
      <c r="V131" s="73"/>
      <c r="W131" s="133">
        <f t="shared" si="9"/>
        <v>-5.25</v>
      </c>
    </row>
    <row r="132" spans="1:23" ht="13.05" customHeight="1" thickBot="1">
      <c r="R132" s="69" t="s">
        <v>108</v>
      </c>
      <c r="S132" s="70" t="s">
        <v>8</v>
      </c>
      <c r="T132" s="71">
        <f>C100</f>
        <v>-5.25</v>
      </c>
      <c r="U132" s="72"/>
      <c r="V132" s="73"/>
      <c r="W132" s="133">
        <f t="shared" si="9"/>
        <v>-5.25</v>
      </c>
    </row>
    <row r="133" spans="1:23" ht="13.05" customHeight="1" thickBot="1">
      <c r="R133" s="69" t="s">
        <v>32</v>
      </c>
      <c r="S133" s="70" t="s">
        <v>11</v>
      </c>
      <c r="T133" s="71">
        <f>C104</f>
        <v>-5.25</v>
      </c>
      <c r="U133" s="72"/>
      <c r="V133" s="73"/>
      <c r="W133" s="133">
        <f t="shared" si="9"/>
        <v>-5.25</v>
      </c>
    </row>
    <row r="134" spans="1:23" ht="13.05" customHeight="1" thickBot="1">
      <c r="R134" s="129" t="s">
        <v>33</v>
      </c>
      <c r="S134" s="130" t="s">
        <v>10</v>
      </c>
      <c r="T134" s="131">
        <f>C102</f>
        <v>-5.25</v>
      </c>
      <c r="U134" s="93"/>
      <c r="V134" s="132"/>
      <c r="W134" s="153">
        <f t="shared" si="9"/>
        <v>-5.25</v>
      </c>
    </row>
    <row r="135" spans="1:23" ht="13.05" customHeight="1" thickBot="1"/>
    <row r="136" spans="1:23" ht="13.05" customHeight="1" thickBot="1">
      <c r="A136" s="46" t="s">
        <v>171</v>
      </c>
      <c r="B136" s="46" t="s">
        <v>114</v>
      </c>
      <c r="C136" s="46" t="s">
        <v>116</v>
      </c>
      <c r="D136" s="46" t="s">
        <v>120</v>
      </c>
      <c r="E136" s="46" t="s">
        <v>117</v>
      </c>
      <c r="F136" s="46" t="s">
        <v>119</v>
      </c>
      <c r="G136" s="46"/>
      <c r="H136" s="47" t="s">
        <v>121</v>
      </c>
      <c r="I136" s="127" t="s">
        <v>122</v>
      </c>
      <c r="J136" s="127" t="s">
        <v>126</v>
      </c>
      <c r="K136" s="49"/>
      <c r="L136" s="49" t="s">
        <v>133</v>
      </c>
      <c r="M136" s="49" t="s">
        <v>135</v>
      </c>
      <c r="N136" s="49"/>
      <c r="O136" s="49" t="s">
        <v>134</v>
      </c>
      <c r="P136" s="127" t="s">
        <v>124</v>
      </c>
      <c r="Q136" s="49"/>
      <c r="R136" s="50" t="s">
        <v>34</v>
      </c>
      <c r="S136" s="51"/>
      <c r="T136" s="52" t="s">
        <v>11</v>
      </c>
      <c r="U136" s="53" t="s">
        <v>109</v>
      </c>
      <c r="V136" s="54" t="s">
        <v>110</v>
      </c>
      <c r="W136" s="55" t="s">
        <v>111</v>
      </c>
    </row>
    <row r="137" spans="1:23" ht="13.05" customHeight="1" thickBot="1">
      <c r="A137" s="57"/>
      <c r="B137" s="57"/>
      <c r="C137" s="105"/>
      <c r="D137" s="105"/>
      <c r="E137" s="105"/>
      <c r="F137" s="105"/>
      <c r="G137" s="59"/>
      <c r="H137" s="60"/>
      <c r="I137" s="61"/>
      <c r="J137" s="62">
        <f>C145</f>
        <v>-5.25</v>
      </c>
      <c r="K137" s="59"/>
      <c r="L137" s="63">
        <f>H139-M139-J139-I139</f>
        <v>4.75</v>
      </c>
      <c r="M137" s="105">
        <f>H139-K139-J139</f>
        <v>10</v>
      </c>
      <c r="N137" s="59"/>
      <c r="O137" s="57"/>
      <c r="P137" s="57"/>
      <c r="Q137" s="49"/>
      <c r="R137" s="64" t="s">
        <v>87</v>
      </c>
      <c r="S137" s="65" t="s">
        <v>8</v>
      </c>
      <c r="T137" s="66">
        <f>C145</f>
        <v>-5.25</v>
      </c>
      <c r="U137" s="67"/>
      <c r="V137" s="68"/>
      <c r="W137" s="133">
        <f>V137+U137+T137</f>
        <v>-5.25</v>
      </c>
    </row>
    <row r="138" spans="1:23" ht="13.05" customHeight="1" thickBot="1">
      <c r="A138" s="96" t="s">
        <v>172</v>
      </c>
      <c r="B138" s="46" t="s">
        <v>112</v>
      </c>
      <c r="C138" s="46" t="s">
        <v>115</v>
      </c>
      <c r="D138" s="46" t="s">
        <v>113</v>
      </c>
      <c r="E138" s="46" t="s">
        <v>118</v>
      </c>
      <c r="F138" s="46" t="s">
        <v>117</v>
      </c>
      <c r="G138" s="46"/>
      <c r="H138" s="127" t="s">
        <v>123</v>
      </c>
      <c r="I138" s="49" t="s">
        <v>127</v>
      </c>
      <c r="J138" s="49" t="s">
        <v>128</v>
      </c>
      <c r="K138" s="49" t="s">
        <v>8</v>
      </c>
      <c r="L138" s="49" t="s">
        <v>129</v>
      </c>
      <c r="M138" s="49" t="s">
        <v>130</v>
      </c>
      <c r="N138" s="49" t="s">
        <v>131</v>
      </c>
      <c r="O138" s="49" t="s">
        <v>132</v>
      </c>
      <c r="P138" s="127" t="s">
        <v>125</v>
      </c>
      <c r="R138" s="69" t="s">
        <v>20</v>
      </c>
      <c r="S138" s="70" t="s">
        <v>11</v>
      </c>
      <c r="T138" s="71">
        <f>C149</f>
        <v>-5.25</v>
      </c>
      <c r="U138" s="72"/>
      <c r="V138" s="73"/>
      <c r="W138" s="133">
        <f>V138+U138+T138</f>
        <v>-5.25</v>
      </c>
    </row>
    <row r="139" spans="1:23" ht="13.05" customHeight="1" thickBot="1">
      <c r="A139" s="61"/>
      <c r="B139" s="74"/>
      <c r="C139" s="74"/>
      <c r="D139" s="74"/>
      <c r="E139" s="74"/>
      <c r="F139" s="74"/>
      <c r="G139" s="75"/>
      <c r="H139" s="62">
        <f>10+I139+J139+K139+L139+M139+N139+O139</f>
        <v>4.75</v>
      </c>
      <c r="I139" s="61"/>
      <c r="J139" s="61"/>
      <c r="K139" s="63">
        <f>C145</f>
        <v>-5.25</v>
      </c>
      <c r="L139" s="57">
        <f>E144</f>
        <v>0</v>
      </c>
      <c r="M139" s="57"/>
      <c r="N139" s="57"/>
      <c r="O139" s="105"/>
      <c r="P139" s="57"/>
      <c r="Q139" s="49"/>
      <c r="R139" s="69" t="s">
        <v>86</v>
      </c>
      <c r="S139" s="70" t="s">
        <v>10</v>
      </c>
      <c r="T139" s="71">
        <f>C147</f>
        <v>-5.25</v>
      </c>
      <c r="U139" s="72"/>
      <c r="V139" s="73"/>
      <c r="W139" s="133">
        <f t="shared" ref="W139:W152" si="10">V139+U139+T139</f>
        <v>-5.25</v>
      </c>
    </row>
    <row r="140" spans="1:23" ht="13.05" customHeight="1" thickBot="1">
      <c r="A140" s="46" t="s">
        <v>158</v>
      </c>
      <c r="R140" s="69" t="s">
        <v>86</v>
      </c>
      <c r="S140" s="70" t="s">
        <v>10</v>
      </c>
      <c r="T140" s="71">
        <f>C147</f>
        <v>-5.25</v>
      </c>
      <c r="U140" s="72"/>
      <c r="V140" s="73"/>
      <c r="W140" s="133">
        <f t="shared" si="10"/>
        <v>-5.25</v>
      </c>
    </row>
    <row r="141" spans="1:23" ht="13.05" customHeight="1" thickBot="1">
      <c r="A141" s="61"/>
      <c r="R141" s="69" t="s">
        <v>86</v>
      </c>
      <c r="S141" s="70" t="s">
        <v>10</v>
      </c>
      <c r="T141" s="71">
        <f>C147</f>
        <v>-5.25</v>
      </c>
      <c r="U141" s="72"/>
      <c r="V141" s="73"/>
      <c r="W141" s="133">
        <f t="shared" si="10"/>
        <v>-5.25</v>
      </c>
    </row>
    <row r="142" spans="1:23" ht="13.05" customHeight="1" thickBot="1">
      <c r="R142" s="69" t="s">
        <v>86</v>
      </c>
      <c r="S142" s="70" t="s">
        <v>10</v>
      </c>
      <c r="T142" s="71">
        <f>C147</f>
        <v>-5.25</v>
      </c>
      <c r="U142" s="72"/>
      <c r="V142" s="73"/>
      <c r="W142" s="133">
        <f t="shared" si="10"/>
        <v>-5.25</v>
      </c>
    </row>
    <row r="143" spans="1:23" ht="13.05" customHeight="1" thickBot="1">
      <c r="A143" s="76" t="s">
        <v>6</v>
      </c>
      <c r="B143" s="77"/>
      <c r="C143" s="78"/>
      <c r="E143" s="127" t="s">
        <v>141</v>
      </c>
      <c r="H143" s="79" t="s">
        <v>136</v>
      </c>
      <c r="I143" s="80" t="s">
        <v>111</v>
      </c>
      <c r="J143" s="80" t="s">
        <v>139</v>
      </c>
      <c r="K143" s="80" t="s">
        <v>11</v>
      </c>
      <c r="L143" s="81" t="s">
        <v>180</v>
      </c>
      <c r="M143" s="100" t="s">
        <v>132</v>
      </c>
      <c r="R143" s="69" t="s">
        <v>88</v>
      </c>
      <c r="S143" s="70" t="s">
        <v>8</v>
      </c>
      <c r="T143" s="71">
        <f>C145</f>
        <v>-5.25</v>
      </c>
      <c r="U143" s="72"/>
      <c r="V143" s="73"/>
      <c r="W143" s="133">
        <f t="shared" si="10"/>
        <v>-5.25</v>
      </c>
    </row>
    <row r="144" spans="1:23" ht="13.05" customHeight="1" thickBot="1">
      <c r="A144" s="83" t="s">
        <v>0</v>
      </c>
      <c r="B144" s="84"/>
      <c r="C144" s="72">
        <f>(B144-10.5)/2</f>
        <v>-5.25</v>
      </c>
      <c r="D144" s="75"/>
      <c r="E144" s="57"/>
      <c r="H144" s="139" t="s">
        <v>140</v>
      </c>
      <c r="I144" s="85">
        <f>J144+K144+L144+M144</f>
        <v>-5.25</v>
      </c>
      <c r="J144" s="57"/>
      <c r="K144" s="63">
        <f>C146</f>
        <v>-5.25</v>
      </c>
      <c r="L144" s="86"/>
      <c r="M144" s="87"/>
      <c r="R144" s="69" t="s">
        <v>22</v>
      </c>
      <c r="S144" s="70" t="s">
        <v>9</v>
      </c>
      <c r="T144" s="71">
        <f>C148</f>
        <v>-5.25</v>
      </c>
      <c r="U144" s="72"/>
      <c r="V144" s="73"/>
      <c r="W144" s="133">
        <f t="shared" si="10"/>
        <v>-5.25</v>
      </c>
    </row>
    <row r="145" spans="1:23" ht="13.05" customHeight="1" thickBot="1">
      <c r="A145" s="83" t="s">
        <v>1</v>
      </c>
      <c r="B145" s="84"/>
      <c r="C145" s="72">
        <f t="shared" ref="C145:C149" si="11">(B145-10.5)/2</f>
        <v>-5.25</v>
      </c>
      <c r="E145" s="49"/>
      <c r="H145" s="141" t="s">
        <v>137</v>
      </c>
      <c r="I145" s="88">
        <f>J145+K145+L145+M145</f>
        <v>-5.25</v>
      </c>
      <c r="J145" s="89"/>
      <c r="K145" s="72">
        <f>C145</f>
        <v>-5.25</v>
      </c>
      <c r="L145" s="89"/>
      <c r="M145" s="90"/>
      <c r="R145" s="69" t="s">
        <v>89</v>
      </c>
      <c r="S145" s="70" t="s">
        <v>11</v>
      </c>
      <c r="T145" s="71">
        <f>C149</f>
        <v>-5.25</v>
      </c>
      <c r="U145" s="72"/>
      <c r="V145" s="73"/>
      <c r="W145" s="133">
        <f t="shared" si="10"/>
        <v>-5.25</v>
      </c>
    </row>
    <row r="146" spans="1:23" ht="13.05" customHeight="1" thickBot="1">
      <c r="A146" s="83" t="s">
        <v>2</v>
      </c>
      <c r="B146" s="84"/>
      <c r="C146" s="72">
        <f t="shared" si="11"/>
        <v>-5.25</v>
      </c>
      <c r="E146" s="127" t="s">
        <v>142</v>
      </c>
      <c r="H146" s="142" t="s">
        <v>138</v>
      </c>
      <c r="I146" s="91">
        <f>J146+K146+L146+M146</f>
        <v>-5.25</v>
      </c>
      <c r="J146" s="92"/>
      <c r="K146" s="93">
        <f>C148</f>
        <v>-5.25</v>
      </c>
      <c r="L146" s="92"/>
      <c r="M146" s="94"/>
      <c r="R146" s="69" t="s">
        <v>23</v>
      </c>
      <c r="S146" s="70" t="s">
        <v>8</v>
      </c>
      <c r="T146" s="71">
        <f>C145</f>
        <v>-5.25</v>
      </c>
      <c r="U146" s="72"/>
      <c r="V146" s="73"/>
      <c r="W146" s="133">
        <f t="shared" si="10"/>
        <v>-5.25</v>
      </c>
    </row>
    <row r="147" spans="1:23" ht="13.05" customHeight="1" thickBot="1">
      <c r="A147" s="83" t="s">
        <v>3</v>
      </c>
      <c r="B147" s="84"/>
      <c r="C147" s="72">
        <f t="shared" si="11"/>
        <v>-5.25</v>
      </c>
      <c r="D147" s="95"/>
      <c r="E147" s="57"/>
      <c r="R147" s="69" t="s">
        <v>90</v>
      </c>
      <c r="S147" s="70" t="s">
        <v>10</v>
      </c>
      <c r="T147" s="71">
        <f>C147</f>
        <v>-5.25</v>
      </c>
      <c r="U147" s="72"/>
      <c r="V147" s="73"/>
      <c r="W147" s="133">
        <f t="shared" si="10"/>
        <v>-5.25</v>
      </c>
    </row>
    <row r="148" spans="1:23" ht="13.05" customHeight="1" thickBot="1">
      <c r="A148" s="83" t="s">
        <v>4</v>
      </c>
      <c r="B148" s="84"/>
      <c r="C148" s="72">
        <f t="shared" si="11"/>
        <v>-5.25</v>
      </c>
      <c r="R148" s="69" t="s">
        <v>91</v>
      </c>
      <c r="S148" s="70" t="s">
        <v>92</v>
      </c>
      <c r="T148" s="71">
        <f>C146</f>
        <v>-5.25</v>
      </c>
      <c r="U148" s="72"/>
      <c r="V148" s="73"/>
      <c r="W148" s="133">
        <f t="shared" si="10"/>
        <v>-5.25</v>
      </c>
    </row>
    <row r="149" spans="1:23" ht="13.05" customHeight="1" thickBot="1">
      <c r="A149" s="83" t="s">
        <v>5</v>
      </c>
      <c r="B149" s="84"/>
      <c r="C149" s="72">
        <f t="shared" si="11"/>
        <v>-5.25</v>
      </c>
      <c r="R149" s="69" t="s">
        <v>75</v>
      </c>
      <c r="S149" s="70" t="s">
        <v>10</v>
      </c>
      <c r="T149" s="71">
        <f>C147</f>
        <v>-5.25</v>
      </c>
      <c r="U149" s="72"/>
      <c r="V149" s="73"/>
      <c r="W149" s="133">
        <f t="shared" si="10"/>
        <v>-5.25</v>
      </c>
    </row>
    <row r="150" spans="1:23" ht="13.05" customHeight="1" thickBot="1">
      <c r="R150" s="69" t="s">
        <v>75</v>
      </c>
      <c r="S150" s="70" t="s">
        <v>10</v>
      </c>
      <c r="T150" s="71">
        <f>C147</f>
        <v>-5.25</v>
      </c>
      <c r="U150" s="72"/>
      <c r="V150" s="73"/>
      <c r="W150" s="133">
        <f t="shared" si="10"/>
        <v>-5.25</v>
      </c>
    </row>
    <row r="151" spans="1:23" ht="13.05" customHeight="1" thickBot="1">
      <c r="A151" s="199" t="s">
        <v>143</v>
      </c>
      <c r="B151" s="199"/>
      <c r="C151" s="199"/>
      <c r="D151" s="199"/>
      <c r="E151" s="199"/>
      <c r="F151" s="199"/>
      <c r="G151" s="199"/>
      <c r="H151" s="199"/>
      <c r="J151" s="199" t="s">
        <v>150</v>
      </c>
      <c r="K151" s="199"/>
      <c r="L151" s="199"/>
      <c r="M151" s="199"/>
      <c r="N151" s="199"/>
      <c r="R151" s="69" t="s">
        <v>75</v>
      </c>
      <c r="S151" s="70" t="s">
        <v>10</v>
      </c>
      <c r="T151" s="71">
        <f>C147</f>
        <v>-5.25</v>
      </c>
      <c r="U151" s="72"/>
      <c r="V151" s="73"/>
      <c r="W151" s="133">
        <f t="shared" si="10"/>
        <v>-5.25</v>
      </c>
    </row>
    <row r="152" spans="1:23" ht="13.05" customHeight="1" thickBot="1">
      <c r="A152" s="80" t="s">
        <v>144</v>
      </c>
      <c r="B152" s="97" t="s">
        <v>145</v>
      </c>
      <c r="C152" s="98"/>
      <c r="D152" s="80" t="s">
        <v>146</v>
      </c>
      <c r="E152" s="99" t="s">
        <v>147</v>
      </c>
      <c r="F152" s="80" t="s">
        <v>148</v>
      </c>
      <c r="G152" s="187" t="s">
        <v>149</v>
      </c>
      <c r="H152" s="188"/>
      <c r="J152" s="100" t="s">
        <v>151</v>
      </c>
      <c r="K152" s="101" t="s">
        <v>142</v>
      </c>
      <c r="L152" s="102" t="s">
        <v>102</v>
      </c>
      <c r="M152" s="101" t="s">
        <v>129</v>
      </c>
      <c r="N152" s="102" t="s">
        <v>132</v>
      </c>
      <c r="R152" s="69" t="s">
        <v>75</v>
      </c>
      <c r="S152" s="70" t="s">
        <v>10</v>
      </c>
      <c r="T152" s="71">
        <f>C148</f>
        <v>-5.25</v>
      </c>
      <c r="U152" s="72"/>
      <c r="V152" s="73"/>
      <c r="W152" s="133">
        <f t="shared" si="10"/>
        <v>-5.25</v>
      </c>
    </row>
    <row r="153" spans="1:23" ht="13.05" customHeight="1" thickBot="1">
      <c r="A153" s="103"/>
      <c r="B153" s="104"/>
      <c r="C153" s="105"/>
      <c r="D153" s="61"/>
      <c r="E153" s="74"/>
      <c r="F153" s="106"/>
      <c r="G153" s="104"/>
      <c r="H153" s="107"/>
      <c r="J153" s="108">
        <f>K153+L153+M153+N153</f>
        <v>-5.25</v>
      </c>
      <c r="K153" s="109">
        <f>E147</f>
        <v>0</v>
      </c>
      <c r="L153" s="110">
        <f>C144</f>
        <v>-5.25</v>
      </c>
      <c r="M153" s="119">
        <f>E144*(-4)</f>
        <v>0</v>
      </c>
      <c r="N153" s="111"/>
      <c r="O153" s="106"/>
      <c r="R153" s="69" t="s">
        <v>93</v>
      </c>
      <c r="S153" s="70" t="s">
        <v>10</v>
      </c>
      <c r="T153" s="71">
        <f>C147</f>
        <v>-5.25</v>
      </c>
      <c r="U153" s="72"/>
      <c r="V153" s="73"/>
      <c r="W153" s="133">
        <f t="shared" ref="W153:W179" si="12">V153+U153+T153</f>
        <v>-5.25</v>
      </c>
    </row>
    <row r="154" spans="1:23" ht="13.05" customHeight="1" thickBot="1">
      <c r="A154" s="112"/>
      <c r="B154" s="113"/>
      <c r="C154" s="114"/>
      <c r="D154" s="89"/>
      <c r="E154" s="115"/>
      <c r="F154" s="89"/>
      <c r="G154" s="113"/>
      <c r="H154" s="116"/>
      <c r="J154" s="117"/>
      <c r="K154" s="117"/>
      <c r="L154" s="117"/>
      <c r="M154" s="117"/>
      <c r="N154" s="117"/>
      <c r="R154" s="69" t="s">
        <v>25</v>
      </c>
      <c r="S154" s="70" t="s">
        <v>11</v>
      </c>
      <c r="T154" s="71">
        <f>C149</f>
        <v>-5.25</v>
      </c>
      <c r="U154" s="72"/>
      <c r="V154" s="73"/>
      <c r="W154" s="133">
        <f t="shared" si="12"/>
        <v>-5.25</v>
      </c>
    </row>
    <row r="155" spans="1:23" ht="13.05" customHeight="1" thickBot="1">
      <c r="A155" s="112"/>
      <c r="B155" s="113"/>
      <c r="C155" s="114"/>
      <c r="D155" s="89"/>
      <c r="E155" s="115"/>
      <c r="F155" s="89"/>
      <c r="G155" s="113"/>
      <c r="H155" s="116"/>
      <c r="R155" s="69" t="s">
        <v>94</v>
      </c>
      <c r="S155" s="70" t="s">
        <v>10</v>
      </c>
      <c r="T155" s="71">
        <f>C147</f>
        <v>-5.25</v>
      </c>
      <c r="U155" s="72"/>
      <c r="V155" s="73"/>
      <c r="W155" s="133">
        <f t="shared" si="12"/>
        <v>-5.25</v>
      </c>
    </row>
    <row r="156" spans="1:23" ht="13.05" customHeight="1" thickBot="1">
      <c r="A156" s="118"/>
      <c r="B156" s="119"/>
      <c r="C156" s="120"/>
      <c r="D156" s="121"/>
      <c r="E156" s="122"/>
      <c r="F156" s="123"/>
      <c r="G156" s="119"/>
      <c r="H156" s="124"/>
      <c r="R156" s="69" t="s">
        <v>95</v>
      </c>
      <c r="S156" s="70" t="s">
        <v>8</v>
      </c>
      <c r="T156" s="71">
        <f>C145</f>
        <v>-5.25</v>
      </c>
      <c r="U156" s="72"/>
      <c r="V156" s="73"/>
      <c r="W156" s="133">
        <f t="shared" si="12"/>
        <v>-5.25</v>
      </c>
    </row>
    <row r="157" spans="1:23" ht="13.05" customHeight="1" thickBot="1">
      <c r="H157" s="186" t="s">
        <v>163</v>
      </c>
      <c r="I157" s="186"/>
      <c r="J157" s="186"/>
      <c r="K157" s="186"/>
      <c r="L157" s="186"/>
      <c r="M157" s="186"/>
      <c r="N157" s="186"/>
      <c r="O157" s="186"/>
      <c r="P157" s="186"/>
      <c r="R157" s="69" t="s">
        <v>96</v>
      </c>
      <c r="S157" s="70" t="s">
        <v>10</v>
      </c>
      <c r="T157" s="71">
        <f>C147</f>
        <v>-5.25</v>
      </c>
      <c r="U157" s="72"/>
      <c r="V157" s="73"/>
      <c r="W157" s="133">
        <f t="shared" si="12"/>
        <v>-5.25</v>
      </c>
    </row>
    <row r="158" spans="1:23" ht="13.05" customHeight="1" thickBot="1">
      <c r="A158" s="127" t="s">
        <v>152</v>
      </c>
      <c r="B158" s="126"/>
      <c r="C158" s="186" t="s">
        <v>153</v>
      </c>
      <c r="D158" s="186"/>
      <c r="E158" s="186"/>
      <c r="F158" s="186"/>
      <c r="H158" s="190" t="s">
        <v>162</v>
      </c>
      <c r="I158" s="191"/>
      <c r="J158" s="191"/>
      <c r="K158" s="191"/>
      <c r="L158" s="191"/>
      <c r="M158" s="191"/>
      <c r="N158" s="191"/>
      <c r="O158" s="191"/>
      <c r="P158" s="192"/>
      <c r="R158" s="69" t="s">
        <v>26</v>
      </c>
      <c r="S158" s="70" t="s">
        <v>9</v>
      </c>
      <c r="T158" s="71">
        <f>C148</f>
        <v>-5.25</v>
      </c>
      <c r="U158" s="72"/>
      <c r="V158" s="73"/>
      <c r="W158" s="133">
        <f t="shared" si="12"/>
        <v>-5.25</v>
      </c>
    </row>
    <row r="159" spans="1:23" ht="13.05" customHeight="1" thickBot="1">
      <c r="H159" s="193"/>
      <c r="I159" s="194"/>
      <c r="J159" s="194"/>
      <c r="K159" s="194"/>
      <c r="L159" s="194"/>
      <c r="M159" s="194"/>
      <c r="N159" s="194"/>
      <c r="O159" s="194"/>
      <c r="P159" s="195"/>
      <c r="R159" s="69" t="s">
        <v>97</v>
      </c>
      <c r="S159" s="70" t="s">
        <v>11</v>
      </c>
      <c r="T159" s="71">
        <f>C149</f>
        <v>-5.25</v>
      </c>
      <c r="U159" s="72"/>
      <c r="V159" s="73"/>
      <c r="W159" s="133">
        <f t="shared" si="12"/>
        <v>-5.25</v>
      </c>
    </row>
    <row r="160" spans="1:23" ht="13.05" customHeight="1" thickBot="1">
      <c r="H160" s="193"/>
      <c r="I160" s="194"/>
      <c r="J160" s="194"/>
      <c r="K160" s="194"/>
      <c r="L160" s="194"/>
      <c r="M160" s="194"/>
      <c r="N160" s="194"/>
      <c r="O160" s="194"/>
      <c r="P160" s="195"/>
      <c r="R160" s="69" t="s">
        <v>98</v>
      </c>
      <c r="S160" s="70" t="s">
        <v>11</v>
      </c>
      <c r="T160" s="71">
        <f>C149</f>
        <v>-5.25</v>
      </c>
      <c r="U160" s="72"/>
      <c r="V160" s="73"/>
      <c r="W160" s="133">
        <f t="shared" si="12"/>
        <v>-5.25</v>
      </c>
    </row>
    <row r="161" spans="8:23" ht="13.05" customHeight="1" thickBot="1">
      <c r="H161" s="193"/>
      <c r="I161" s="194"/>
      <c r="J161" s="194"/>
      <c r="K161" s="194"/>
      <c r="L161" s="194"/>
      <c r="M161" s="194"/>
      <c r="N161" s="194"/>
      <c r="O161" s="194"/>
      <c r="P161" s="195"/>
      <c r="R161" s="69" t="s">
        <v>98</v>
      </c>
      <c r="S161" s="70" t="s">
        <v>11</v>
      </c>
      <c r="T161" s="71">
        <f>C149</f>
        <v>-5.25</v>
      </c>
      <c r="U161" s="72"/>
      <c r="V161" s="73"/>
      <c r="W161" s="133">
        <f t="shared" si="12"/>
        <v>-5.25</v>
      </c>
    </row>
    <row r="162" spans="8:23" ht="13.05" customHeight="1" thickBot="1">
      <c r="H162" s="193"/>
      <c r="I162" s="194"/>
      <c r="J162" s="194"/>
      <c r="K162" s="194"/>
      <c r="L162" s="194"/>
      <c r="M162" s="194"/>
      <c r="N162" s="194"/>
      <c r="O162" s="194"/>
      <c r="P162" s="195"/>
      <c r="R162" s="69" t="s">
        <v>99</v>
      </c>
      <c r="S162" s="70" t="s">
        <v>8</v>
      </c>
      <c r="T162" s="71">
        <f>C145</f>
        <v>-5.25</v>
      </c>
      <c r="U162" s="72"/>
      <c r="V162" s="73"/>
      <c r="W162" s="133">
        <f t="shared" si="12"/>
        <v>-5.25</v>
      </c>
    </row>
    <row r="163" spans="8:23" ht="13.05" customHeight="1" thickBot="1">
      <c r="H163" s="196"/>
      <c r="I163" s="197"/>
      <c r="J163" s="197"/>
      <c r="K163" s="197"/>
      <c r="L163" s="197"/>
      <c r="M163" s="197"/>
      <c r="N163" s="197"/>
      <c r="O163" s="197"/>
      <c r="P163" s="198"/>
      <c r="R163" s="69" t="s">
        <v>100</v>
      </c>
      <c r="S163" s="70" t="s">
        <v>8</v>
      </c>
      <c r="T163" s="71">
        <f>C145</f>
        <v>-5.25</v>
      </c>
      <c r="U163" s="72"/>
      <c r="V163" s="73">
        <f>E144*4</f>
        <v>0</v>
      </c>
      <c r="W163" s="133">
        <f t="shared" si="12"/>
        <v>-5.25</v>
      </c>
    </row>
    <row r="164" spans="8:23" ht="13.05" customHeight="1" thickBot="1">
      <c r="H164" s="144"/>
      <c r="I164" s="144"/>
      <c r="J164" s="144"/>
      <c r="K164" s="144"/>
      <c r="L164" s="144"/>
      <c r="M164" s="144"/>
      <c r="N164" s="144"/>
      <c r="O164" s="144"/>
      <c r="R164" s="69" t="s">
        <v>101</v>
      </c>
      <c r="S164" s="70" t="s">
        <v>102</v>
      </c>
      <c r="T164" s="71">
        <f>C144</f>
        <v>-5.25</v>
      </c>
      <c r="U164" s="72"/>
      <c r="V164" s="73"/>
      <c r="W164" s="133">
        <f t="shared" si="12"/>
        <v>-5.25</v>
      </c>
    </row>
    <row r="165" spans="8:23" ht="13.05" customHeight="1" thickBot="1">
      <c r="H165" s="189" t="s">
        <v>164</v>
      </c>
      <c r="I165" s="189"/>
      <c r="J165" s="189"/>
      <c r="K165" s="189"/>
      <c r="L165" s="189"/>
      <c r="M165" s="189"/>
      <c r="N165" s="189"/>
      <c r="O165" s="189"/>
      <c r="P165" s="189"/>
      <c r="R165" s="69" t="s">
        <v>27</v>
      </c>
      <c r="S165" s="70" t="s">
        <v>9</v>
      </c>
      <c r="T165" s="71">
        <f>C148</f>
        <v>-5.25</v>
      </c>
      <c r="U165" s="72"/>
      <c r="V165" s="73"/>
      <c r="W165" s="133">
        <f t="shared" si="12"/>
        <v>-5.25</v>
      </c>
    </row>
    <row r="166" spans="8:23" ht="13.05" customHeight="1" thickBot="1">
      <c r="H166" s="190" t="s">
        <v>165</v>
      </c>
      <c r="I166" s="191"/>
      <c r="J166" s="191"/>
      <c r="K166" s="191"/>
      <c r="L166" s="191"/>
      <c r="M166" s="191"/>
      <c r="N166" s="191"/>
      <c r="O166" s="191"/>
      <c r="P166" s="192"/>
      <c r="R166" s="69" t="s">
        <v>28</v>
      </c>
      <c r="S166" s="70" t="s">
        <v>9</v>
      </c>
      <c r="T166" s="71">
        <f>C148</f>
        <v>-5.25</v>
      </c>
      <c r="U166" s="72"/>
      <c r="V166" s="73"/>
      <c r="W166" s="133">
        <f t="shared" si="12"/>
        <v>-5.25</v>
      </c>
    </row>
    <row r="167" spans="8:23" ht="13.05" customHeight="1" thickBot="1">
      <c r="H167" s="193"/>
      <c r="I167" s="194"/>
      <c r="J167" s="194"/>
      <c r="K167" s="194"/>
      <c r="L167" s="194"/>
      <c r="M167" s="194"/>
      <c r="N167" s="194"/>
      <c r="O167" s="194"/>
      <c r="P167" s="195"/>
      <c r="R167" s="69" t="s">
        <v>77</v>
      </c>
      <c r="S167" s="70" t="s">
        <v>9</v>
      </c>
      <c r="T167" s="71">
        <f>C148</f>
        <v>-5.25</v>
      </c>
      <c r="U167" s="72"/>
      <c r="V167" s="73"/>
      <c r="W167" s="133">
        <f t="shared" si="12"/>
        <v>-5.25</v>
      </c>
    </row>
    <row r="168" spans="8:23" ht="13.05" customHeight="1" thickBot="1">
      <c r="H168" s="193"/>
      <c r="I168" s="194"/>
      <c r="J168" s="194"/>
      <c r="K168" s="194"/>
      <c r="L168" s="194"/>
      <c r="M168" s="194"/>
      <c r="N168" s="194"/>
      <c r="O168" s="194"/>
      <c r="P168" s="195"/>
      <c r="R168" s="69" t="s">
        <v>77</v>
      </c>
      <c r="S168" s="70" t="s">
        <v>9</v>
      </c>
      <c r="T168" s="71">
        <f>C148</f>
        <v>-5.25</v>
      </c>
      <c r="U168" s="72"/>
      <c r="V168" s="73"/>
      <c r="W168" s="133">
        <f t="shared" si="12"/>
        <v>-5.25</v>
      </c>
    </row>
    <row r="169" spans="8:23" ht="13.05" customHeight="1" thickBot="1">
      <c r="H169" s="193"/>
      <c r="I169" s="194"/>
      <c r="J169" s="194"/>
      <c r="K169" s="194"/>
      <c r="L169" s="194"/>
      <c r="M169" s="194"/>
      <c r="N169" s="194"/>
      <c r="O169" s="194"/>
      <c r="P169" s="195"/>
      <c r="R169" s="69" t="s">
        <v>103</v>
      </c>
      <c r="S169" s="70" t="s">
        <v>11</v>
      </c>
      <c r="T169" s="71">
        <f>C149</f>
        <v>-5.25</v>
      </c>
      <c r="U169" s="72"/>
      <c r="V169" s="73"/>
      <c r="W169" s="133">
        <f t="shared" si="12"/>
        <v>-5.25</v>
      </c>
    </row>
    <row r="170" spans="8:23" ht="13.05" customHeight="1" thickBot="1">
      <c r="H170" s="196"/>
      <c r="I170" s="197"/>
      <c r="J170" s="197"/>
      <c r="K170" s="197"/>
      <c r="L170" s="197"/>
      <c r="M170" s="197"/>
      <c r="N170" s="197"/>
      <c r="O170" s="197"/>
      <c r="P170" s="198"/>
      <c r="R170" s="69" t="s">
        <v>30</v>
      </c>
      <c r="S170" s="128" t="s">
        <v>11</v>
      </c>
      <c r="T170" s="71">
        <f>C149</f>
        <v>-5.25</v>
      </c>
      <c r="U170" s="72"/>
      <c r="V170" s="73"/>
      <c r="W170" s="133">
        <f t="shared" si="12"/>
        <v>-5.25</v>
      </c>
    </row>
    <row r="171" spans="8:23" ht="13.05" customHeight="1" thickBot="1">
      <c r="H171" s="144"/>
      <c r="I171" s="144"/>
      <c r="J171" s="144"/>
      <c r="K171" s="144"/>
      <c r="L171" s="144"/>
      <c r="M171" s="144"/>
      <c r="N171" s="144"/>
      <c r="O171" s="144"/>
      <c r="R171" s="69" t="s">
        <v>104</v>
      </c>
      <c r="S171" s="70" t="s">
        <v>8</v>
      </c>
      <c r="T171" s="71">
        <f>C145</f>
        <v>-5.25</v>
      </c>
      <c r="U171" s="72"/>
      <c r="V171" s="73"/>
      <c r="W171" s="133">
        <f t="shared" si="12"/>
        <v>-5.25</v>
      </c>
    </row>
    <row r="172" spans="8:23" ht="13.05" customHeight="1" thickBot="1">
      <c r="H172" s="144"/>
      <c r="I172" s="144"/>
      <c r="J172" s="144"/>
      <c r="K172" s="144"/>
      <c r="L172" s="144"/>
      <c r="M172" s="144"/>
      <c r="N172" s="144"/>
      <c r="O172" s="144"/>
      <c r="R172" s="69" t="s">
        <v>105</v>
      </c>
      <c r="S172" s="70" t="s">
        <v>102</v>
      </c>
      <c r="T172" s="71">
        <f>C144</f>
        <v>-5.25</v>
      </c>
      <c r="U172" s="72"/>
      <c r="V172" s="73"/>
      <c r="W172" s="133">
        <f t="shared" si="12"/>
        <v>-5.25</v>
      </c>
    </row>
    <row r="173" spans="8:23" ht="13.05" customHeight="1" thickBot="1">
      <c r="H173" s="144"/>
      <c r="I173" s="144"/>
      <c r="J173" s="144"/>
      <c r="K173" s="144"/>
      <c r="L173" s="144"/>
      <c r="M173" s="144"/>
      <c r="N173" s="144"/>
      <c r="O173" s="144"/>
      <c r="R173" s="69" t="s">
        <v>31</v>
      </c>
      <c r="S173" s="70" t="s">
        <v>10</v>
      </c>
      <c r="T173" s="71">
        <f>C147</f>
        <v>-5.25</v>
      </c>
      <c r="U173" s="72"/>
      <c r="V173" s="73"/>
      <c r="W173" s="133">
        <f t="shared" si="12"/>
        <v>-5.25</v>
      </c>
    </row>
    <row r="174" spans="8:23" ht="13.05" customHeight="1" thickBot="1">
      <c r="H174" s="144"/>
      <c r="I174" s="144"/>
      <c r="J174" s="144"/>
      <c r="K174" s="144"/>
      <c r="L174" s="144"/>
      <c r="M174" s="144"/>
      <c r="N174" s="144"/>
      <c r="O174" s="144"/>
      <c r="R174" s="69" t="s">
        <v>106</v>
      </c>
      <c r="S174" s="70" t="s">
        <v>102</v>
      </c>
      <c r="T174" s="71">
        <f>C144</f>
        <v>-5.25</v>
      </c>
      <c r="U174" s="72"/>
      <c r="V174" s="73"/>
      <c r="W174" s="133">
        <f t="shared" si="12"/>
        <v>-5.25</v>
      </c>
    </row>
    <row r="175" spans="8:23" ht="13.05" customHeight="1" thickBot="1">
      <c r="H175" s="144"/>
      <c r="I175" s="144"/>
      <c r="J175" s="144"/>
      <c r="K175" s="144"/>
      <c r="L175" s="144"/>
      <c r="M175" s="144"/>
      <c r="N175" s="144"/>
      <c r="O175" s="144"/>
      <c r="R175" s="69" t="s">
        <v>7</v>
      </c>
      <c r="S175" s="70" t="s">
        <v>9</v>
      </c>
      <c r="T175" s="71">
        <f>C148</f>
        <v>-5.25</v>
      </c>
      <c r="U175" s="72"/>
      <c r="V175" s="73"/>
      <c r="W175" s="133">
        <f t="shared" si="12"/>
        <v>-5.25</v>
      </c>
    </row>
    <row r="176" spans="8:23" ht="13.05" customHeight="1" thickBot="1">
      <c r="H176" s="144"/>
      <c r="I176" s="144"/>
      <c r="J176" s="144"/>
      <c r="K176" s="144"/>
      <c r="L176" s="144"/>
      <c r="M176" s="144"/>
      <c r="N176" s="144"/>
      <c r="O176" s="144"/>
      <c r="R176" s="69" t="s">
        <v>107</v>
      </c>
      <c r="S176" s="70" t="s">
        <v>8</v>
      </c>
      <c r="T176" s="71">
        <f>C145</f>
        <v>-5.25</v>
      </c>
      <c r="U176" s="72"/>
      <c r="V176" s="73"/>
      <c r="W176" s="133">
        <f t="shared" si="12"/>
        <v>-5.25</v>
      </c>
    </row>
    <row r="177" spans="1:23" ht="13.05" customHeight="1" thickBot="1">
      <c r="R177" s="69" t="s">
        <v>108</v>
      </c>
      <c r="S177" s="70" t="s">
        <v>8</v>
      </c>
      <c r="T177" s="71">
        <f>C145</f>
        <v>-5.25</v>
      </c>
      <c r="U177" s="72"/>
      <c r="V177" s="73"/>
      <c r="W177" s="133">
        <f t="shared" si="12"/>
        <v>-5.25</v>
      </c>
    </row>
    <row r="178" spans="1:23" ht="13.05" customHeight="1" thickBot="1">
      <c r="R178" s="69" t="s">
        <v>32</v>
      </c>
      <c r="S178" s="70" t="s">
        <v>11</v>
      </c>
      <c r="T178" s="71">
        <f>C149</f>
        <v>-5.25</v>
      </c>
      <c r="U178" s="72"/>
      <c r="V178" s="73"/>
      <c r="W178" s="133">
        <f t="shared" si="12"/>
        <v>-5.25</v>
      </c>
    </row>
    <row r="179" spans="1:23" ht="13.05" customHeight="1" thickBot="1">
      <c r="R179" s="129" t="s">
        <v>33</v>
      </c>
      <c r="S179" s="130" t="s">
        <v>10</v>
      </c>
      <c r="T179" s="131">
        <f>C147</f>
        <v>-5.25</v>
      </c>
      <c r="U179" s="93"/>
      <c r="V179" s="132"/>
      <c r="W179" s="153">
        <f t="shared" si="12"/>
        <v>-5.25</v>
      </c>
    </row>
    <row r="180" spans="1:23" ht="13.05" customHeight="1" thickBot="1"/>
    <row r="181" spans="1:23" ht="13.05" customHeight="1" thickBot="1">
      <c r="A181" s="46" t="s">
        <v>171</v>
      </c>
      <c r="B181" s="46" t="s">
        <v>114</v>
      </c>
      <c r="C181" s="46" t="s">
        <v>116</v>
      </c>
      <c r="D181" s="46" t="s">
        <v>120</v>
      </c>
      <c r="E181" s="46" t="s">
        <v>117</v>
      </c>
      <c r="F181" s="46" t="s">
        <v>119</v>
      </c>
      <c r="G181" s="46"/>
      <c r="H181" s="47" t="s">
        <v>121</v>
      </c>
      <c r="I181" s="127" t="s">
        <v>122</v>
      </c>
      <c r="J181" s="127" t="s">
        <v>126</v>
      </c>
      <c r="K181" s="49"/>
      <c r="L181" s="49" t="s">
        <v>133</v>
      </c>
      <c r="M181" s="49" t="s">
        <v>135</v>
      </c>
      <c r="N181" s="49"/>
      <c r="O181" s="49" t="s">
        <v>134</v>
      </c>
      <c r="P181" s="127" t="s">
        <v>124</v>
      </c>
      <c r="Q181" s="49"/>
      <c r="R181" s="50" t="s">
        <v>34</v>
      </c>
      <c r="S181" s="51"/>
      <c r="T181" s="52" t="s">
        <v>11</v>
      </c>
      <c r="U181" s="53" t="s">
        <v>109</v>
      </c>
      <c r="V181" s="54" t="s">
        <v>110</v>
      </c>
      <c r="W181" s="55" t="s">
        <v>111</v>
      </c>
    </row>
    <row r="182" spans="1:23" ht="13.05" customHeight="1" thickBot="1">
      <c r="A182" s="57"/>
      <c r="B182" s="57"/>
      <c r="C182" s="105"/>
      <c r="D182" s="105"/>
      <c r="E182" s="105"/>
      <c r="F182" s="105"/>
      <c r="G182" s="59"/>
      <c r="H182" s="60"/>
      <c r="I182" s="61"/>
      <c r="J182" s="62">
        <f>C190</f>
        <v>-5.25</v>
      </c>
      <c r="K182" s="59"/>
      <c r="L182" s="63">
        <f>H184-M184-J184-I184</f>
        <v>4.75</v>
      </c>
      <c r="M182" s="105">
        <f>H184-K184-J184</f>
        <v>10</v>
      </c>
      <c r="N182" s="59"/>
      <c r="O182" s="57"/>
      <c r="P182" s="57"/>
      <c r="Q182" s="49"/>
      <c r="R182" s="64" t="s">
        <v>87</v>
      </c>
      <c r="S182" s="65" t="s">
        <v>8</v>
      </c>
      <c r="T182" s="66">
        <f>C190</f>
        <v>-5.25</v>
      </c>
      <c r="U182" s="67"/>
      <c r="V182" s="68"/>
      <c r="W182" s="133">
        <f>V182+U182+T182</f>
        <v>-5.25</v>
      </c>
    </row>
    <row r="183" spans="1:23" ht="13.05" customHeight="1" thickBot="1">
      <c r="A183" s="96" t="s">
        <v>172</v>
      </c>
      <c r="B183" s="46" t="s">
        <v>112</v>
      </c>
      <c r="C183" s="46" t="s">
        <v>115</v>
      </c>
      <c r="D183" s="46" t="s">
        <v>113</v>
      </c>
      <c r="E183" s="46" t="s">
        <v>118</v>
      </c>
      <c r="F183" s="46" t="s">
        <v>117</v>
      </c>
      <c r="G183" s="46"/>
      <c r="H183" s="127" t="s">
        <v>123</v>
      </c>
      <c r="I183" s="49" t="s">
        <v>127</v>
      </c>
      <c r="J183" s="49" t="s">
        <v>128</v>
      </c>
      <c r="K183" s="49" t="s">
        <v>8</v>
      </c>
      <c r="L183" s="49" t="s">
        <v>129</v>
      </c>
      <c r="M183" s="49" t="s">
        <v>130</v>
      </c>
      <c r="N183" s="49" t="s">
        <v>131</v>
      </c>
      <c r="O183" s="49" t="s">
        <v>132</v>
      </c>
      <c r="P183" s="127" t="s">
        <v>125</v>
      </c>
      <c r="R183" s="69" t="s">
        <v>20</v>
      </c>
      <c r="S183" s="70" t="s">
        <v>11</v>
      </c>
      <c r="T183" s="71">
        <f>C194</f>
        <v>-5.25</v>
      </c>
      <c r="U183" s="72"/>
      <c r="V183" s="73"/>
      <c r="W183" s="133">
        <f>V183+U183+T183</f>
        <v>-5.25</v>
      </c>
    </row>
    <row r="184" spans="1:23" ht="13.05" customHeight="1" thickBot="1">
      <c r="A184" s="61"/>
      <c r="B184" s="74"/>
      <c r="C184" s="74"/>
      <c r="D184" s="74"/>
      <c r="E184" s="74"/>
      <c r="F184" s="74"/>
      <c r="G184" s="75"/>
      <c r="H184" s="62">
        <f>10+I184+J184+K184+L184+M184+N184+O184</f>
        <v>4.75</v>
      </c>
      <c r="I184" s="61"/>
      <c r="J184" s="61"/>
      <c r="K184" s="63">
        <f>C190</f>
        <v>-5.25</v>
      </c>
      <c r="L184" s="57">
        <f>E189</f>
        <v>0</v>
      </c>
      <c r="M184" s="57"/>
      <c r="N184" s="57"/>
      <c r="O184" s="105"/>
      <c r="P184" s="57"/>
      <c r="Q184" s="49"/>
      <c r="R184" s="69" t="s">
        <v>86</v>
      </c>
      <c r="S184" s="70" t="s">
        <v>10</v>
      </c>
      <c r="T184" s="71">
        <f>C192</f>
        <v>-5.25</v>
      </c>
      <c r="U184" s="72"/>
      <c r="V184" s="73"/>
      <c r="W184" s="133">
        <f t="shared" ref="W184:W197" si="13">V184+U184+T184</f>
        <v>-5.25</v>
      </c>
    </row>
    <row r="185" spans="1:23" ht="13.05" customHeight="1" thickBot="1">
      <c r="A185" s="46" t="s">
        <v>158</v>
      </c>
      <c r="R185" s="69" t="s">
        <v>86</v>
      </c>
      <c r="S185" s="70" t="s">
        <v>10</v>
      </c>
      <c r="T185" s="71">
        <f>C192</f>
        <v>-5.25</v>
      </c>
      <c r="U185" s="72"/>
      <c r="V185" s="73"/>
      <c r="W185" s="133">
        <f t="shared" si="13"/>
        <v>-5.25</v>
      </c>
    </row>
    <row r="186" spans="1:23" ht="13.05" customHeight="1" thickBot="1">
      <c r="A186" s="61"/>
      <c r="R186" s="69" t="s">
        <v>86</v>
      </c>
      <c r="S186" s="70" t="s">
        <v>10</v>
      </c>
      <c r="T186" s="71">
        <f>C192</f>
        <v>-5.25</v>
      </c>
      <c r="U186" s="72"/>
      <c r="V186" s="73"/>
      <c r="W186" s="133">
        <f t="shared" si="13"/>
        <v>-5.25</v>
      </c>
    </row>
    <row r="187" spans="1:23" ht="13.05" customHeight="1" thickBot="1">
      <c r="R187" s="69" t="s">
        <v>86</v>
      </c>
      <c r="S187" s="70" t="s">
        <v>10</v>
      </c>
      <c r="T187" s="71">
        <f>C192</f>
        <v>-5.25</v>
      </c>
      <c r="U187" s="72"/>
      <c r="V187" s="73"/>
      <c r="W187" s="133">
        <f t="shared" si="13"/>
        <v>-5.25</v>
      </c>
    </row>
    <row r="188" spans="1:23" ht="13.05" customHeight="1" thickBot="1">
      <c r="A188" s="76" t="s">
        <v>6</v>
      </c>
      <c r="B188" s="77"/>
      <c r="C188" s="78"/>
      <c r="E188" s="127" t="s">
        <v>141</v>
      </c>
      <c r="H188" s="79" t="s">
        <v>136</v>
      </c>
      <c r="I188" s="80" t="s">
        <v>111</v>
      </c>
      <c r="J188" s="80" t="s">
        <v>139</v>
      </c>
      <c r="K188" s="80" t="s">
        <v>11</v>
      </c>
      <c r="L188" s="81" t="s">
        <v>180</v>
      </c>
      <c r="M188" s="100" t="s">
        <v>132</v>
      </c>
      <c r="R188" s="69" t="s">
        <v>88</v>
      </c>
      <c r="S188" s="70" t="s">
        <v>8</v>
      </c>
      <c r="T188" s="71">
        <f>C190</f>
        <v>-5.25</v>
      </c>
      <c r="U188" s="72"/>
      <c r="V188" s="73"/>
      <c r="W188" s="133">
        <f t="shared" si="13"/>
        <v>-5.25</v>
      </c>
    </row>
    <row r="189" spans="1:23" ht="13.05" customHeight="1" thickBot="1">
      <c r="A189" s="83" t="s">
        <v>0</v>
      </c>
      <c r="B189" s="84"/>
      <c r="C189" s="72">
        <f>(B189-10.5)/2</f>
        <v>-5.25</v>
      </c>
      <c r="D189" s="75"/>
      <c r="E189" s="57"/>
      <c r="H189" s="139" t="s">
        <v>140</v>
      </c>
      <c r="I189" s="85">
        <f>J189+K189+L189+M189</f>
        <v>-5.25</v>
      </c>
      <c r="J189" s="57"/>
      <c r="K189" s="63">
        <f>C191</f>
        <v>-5.25</v>
      </c>
      <c r="L189" s="86"/>
      <c r="M189" s="87"/>
      <c r="R189" s="69" t="s">
        <v>22</v>
      </c>
      <c r="S189" s="70" t="s">
        <v>9</v>
      </c>
      <c r="T189" s="71">
        <f>C193</f>
        <v>-5.25</v>
      </c>
      <c r="U189" s="72"/>
      <c r="V189" s="73"/>
      <c r="W189" s="133">
        <f t="shared" si="13"/>
        <v>-5.25</v>
      </c>
    </row>
    <row r="190" spans="1:23" ht="13.05" customHeight="1" thickBot="1">
      <c r="A190" s="83" t="s">
        <v>1</v>
      </c>
      <c r="B190" s="84"/>
      <c r="C190" s="72">
        <f t="shared" ref="C190:C194" si="14">(B190-10.5)/2</f>
        <v>-5.25</v>
      </c>
      <c r="E190" s="49"/>
      <c r="H190" s="141" t="s">
        <v>137</v>
      </c>
      <c r="I190" s="88">
        <f>J190+K190+L190+M190</f>
        <v>-5.25</v>
      </c>
      <c r="J190" s="89"/>
      <c r="K190" s="72">
        <f>C190</f>
        <v>-5.25</v>
      </c>
      <c r="L190" s="89"/>
      <c r="M190" s="90"/>
      <c r="R190" s="69" t="s">
        <v>89</v>
      </c>
      <c r="S190" s="70" t="s">
        <v>11</v>
      </c>
      <c r="T190" s="71">
        <f>C194</f>
        <v>-5.25</v>
      </c>
      <c r="U190" s="72"/>
      <c r="V190" s="73"/>
      <c r="W190" s="133">
        <f t="shared" si="13"/>
        <v>-5.25</v>
      </c>
    </row>
    <row r="191" spans="1:23" ht="13.05" customHeight="1" thickBot="1">
      <c r="A191" s="83" t="s">
        <v>2</v>
      </c>
      <c r="B191" s="84"/>
      <c r="C191" s="72">
        <f t="shared" si="14"/>
        <v>-5.25</v>
      </c>
      <c r="E191" s="127" t="s">
        <v>142</v>
      </c>
      <c r="H191" s="142" t="s">
        <v>138</v>
      </c>
      <c r="I191" s="91">
        <f>J191+K191+L191+M191</f>
        <v>-5.25</v>
      </c>
      <c r="J191" s="92"/>
      <c r="K191" s="93">
        <f>C193</f>
        <v>-5.25</v>
      </c>
      <c r="L191" s="92"/>
      <c r="M191" s="94"/>
      <c r="R191" s="69" t="s">
        <v>23</v>
      </c>
      <c r="S191" s="70" t="s">
        <v>8</v>
      </c>
      <c r="T191" s="71">
        <f>C190</f>
        <v>-5.25</v>
      </c>
      <c r="U191" s="72"/>
      <c r="V191" s="73"/>
      <c r="W191" s="133">
        <f t="shared" si="13"/>
        <v>-5.25</v>
      </c>
    </row>
    <row r="192" spans="1:23" ht="13.05" customHeight="1" thickBot="1">
      <c r="A192" s="83" t="s">
        <v>3</v>
      </c>
      <c r="B192" s="84"/>
      <c r="C192" s="72">
        <f t="shared" si="14"/>
        <v>-5.25</v>
      </c>
      <c r="D192" s="95"/>
      <c r="E192" s="57"/>
      <c r="R192" s="69" t="s">
        <v>90</v>
      </c>
      <c r="S192" s="70" t="s">
        <v>10</v>
      </c>
      <c r="T192" s="71">
        <f>C192</f>
        <v>-5.25</v>
      </c>
      <c r="U192" s="72"/>
      <c r="V192" s="73"/>
      <c r="W192" s="133">
        <f t="shared" si="13"/>
        <v>-5.25</v>
      </c>
    </row>
    <row r="193" spans="1:23" ht="13.05" customHeight="1" thickBot="1">
      <c r="A193" s="83" t="s">
        <v>4</v>
      </c>
      <c r="B193" s="84"/>
      <c r="C193" s="72">
        <f t="shared" si="14"/>
        <v>-5.25</v>
      </c>
      <c r="R193" s="69" t="s">
        <v>91</v>
      </c>
      <c r="S193" s="70" t="s">
        <v>92</v>
      </c>
      <c r="T193" s="71">
        <f>C191</f>
        <v>-5.25</v>
      </c>
      <c r="U193" s="72"/>
      <c r="V193" s="73"/>
      <c r="W193" s="133">
        <f t="shared" si="13"/>
        <v>-5.25</v>
      </c>
    </row>
    <row r="194" spans="1:23" ht="13.05" customHeight="1" thickBot="1">
      <c r="A194" s="83" t="s">
        <v>5</v>
      </c>
      <c r="B194" s="84"/>
      <c r="C194" s="72">
        <f t="shared" si="14"/>
        <v>-5.25</v>
      </c>
      <c r="R194" s="69" t="s">
        <v>75</v>
      </c>
      <c r="S194" s="70" t="s">
        <v>10</v>
      </c>
      <c r="T194" s="71">
        <f>C192</f>
        <v>-5.25</v>
      </c>
      <c r="U194" s="72"/>
      <c r="V194" s="73"/>
      <c r="W194" s="133">
        <f t="shared" si="13"/>
        <v>-5.25</v>
      </c>
    </row>
    <row r="195" spans="1:23" ht="13.05" customHeight="1" thickBot="1">
      <c r="R195" s="69" t="s">
        <v>75</v>
      </c>
      <c r="S195" s="70" t="s">
        <v>10</v>
      </c>
      <c r="T195" s="71">
        <f>C192</f>
        <v>-5.25</v>
      </c>
      <c r="U195" s="72"/>
      <c r="V195" s="73"/>
      <c r="W195" s="133">
        <f t="shared" si="13"/>
        <v>-5.25</v>
      </c>
    </row>
    <row r="196" spans="1:23" ht="13.05" customHeight="1" thickBot="1">
      <c r="A196" s="199" t="s">
        <v>143</v>
      </c>
      <c r="B196" s="199"/>
      <c r="C196" s="199"/>
      <c r="D196" s="199"/>
      <c r="E196" s="199"/>
      <c r="F196" s="199"/>
      <c r="G196" s="199"/>
      <c r="H196" s="199"/>
      <c r="J196" s="199" t="s">
        <v>150</v>
      </c>
      <c r="K196" s="199"/>
      <c r="L196" s="199"/>
      <c r="M196" s="199"/>
      <c r="N196" s="199"/>
      <c r="R196" s="69" t="s">
        <v>75</v>
      </c>
      <c r="S196" s="70" t="s">
        <v>10</v>
      </c>
      <c r="T196" s="71">
        <f>C192</f>
        <v>-5.25</v>
      </c>
      <c r="U196" s="72"/>
      <c r="V196" s="73"/>
      <c r="W196" s="133">
        <f t="shared" si="13"/>
        <v>-5.25</v>
      </c>
    </row>
    <row r="197" spans="1:23" ht="13.05" customHeight="1" thickBot="1">
      <c r="A197" s="80" t="s">
        <v>144</v>
      </c>
      <c r="B197" s="97" t="s">
        <v>145</v>
      </c>
      <c r="C197" s="98"/>
      <c r="D197" s="80" t="s">
        <v>146</v>
      </c>
      <c r="E197" s="99" t="s">
        <v>147</v>
      </c>
      <c r="F197" s="80" t="s">
        <v>148</v>
      </c>
      <c r="G197" s="187" t="s">
        <v>149</v>
      </c>
      <c r="H197" s="188"/>
      <c r="J197" s="100" t="s">
        <v>151</v>
      </c>
      <c r="K197" s="101" t="s">
        <v>142</v>
      </c>
      <c r="L197" s="102" t="s">
        <v>102</v>
      </c>
      <c r="M197" s="101" t="s">
        <v>129</v>
      </c>
      <c r="N197" s="102" t="s">
        <v>132</v>
      </c>
      <c r="R197" s="69" t="s">
        <v>75</v>
      </c>
      <c r="S197" s="70" t="s">
        <v>10</v>
      </c>
      <c r="T197" s="71">
        <f>C193</f>
        <v>-5.25</v>
      </c>
      <c r="U197" s="72"/>
      <c r="V197" s="73"/>
      <c r="W197" s="133">
        <f t="shared" si="13"/>
        <v>-5.25</v>
      </c>
    </row>
    <row r="198" spans="1:23" ht="13.05" customHeight="1" thickBot="1">
      <c r="A198" s="103"/>
      <c r="B198" s="104"/>
      <c r="C198" s="105"/>
      <c r="D198" s="61"/>
      <c r="E198" s="74"/>
      <c r="F198" s="106"/>
      <c r="G198" s="104"/>
      <c r="H198" s="107"/>
      <c r="J198" s="108">
        <f>K198+L198+M198+N198</f>
        <v>-5.25</v>
      </c>
      <c r="K198" s="109">
        <f>E192</f>
        <v>0</v>
      </c>
      <c r="L198" s="110">
        <f>C189</f>
        <v>-5.25</v>
      </c>
      <c r="M198" s="119">
        <f>E189*(-4)</f>
        <v>0</v>
      </c>
      <c r="N198" s="111"/>
      <c r="O198" s="106"/>
      <c r="R198" s="69" t="s">
        <v>93</v>
      </c>
      <c r="S198" s="70" t="s">
        <v>10</v>
      </c>
      <c r="T198" s="71">
        <f>C192</f>
        <v>-5.25</v>
      </c>
      <c r="U198" s="72"/>
      <c r="V198" s="73"/>
      <c r="W198" s="133">
        <f t="shared" ref="W198:W224" si="15">V198+U198+T198</f>
        <v>-5.25</v>
      </c>
    </row>
    <row r="199" spans="1:23" ht="13.05" customHeight="1" thickBot="1">
      <c r="A199" s="112"/>
      <c r="B199" s="113"/>
      <c r="C199" s="114"/>
      <c r="D199" s="89"/>
      <c r="E199" s="115"/>
      <c r="F199" s="89"/>
      <c r="G199" s="113"/>
      <c r="H199" s="116"/>
      <c r="J199" s="117"/>
      <c r="K199" s="117"/>
      <c r="L199" s="117"/>
      <c r="M199" s="117"/>
      <c r="N199" s="117"/>
      <c r="R199" s="69" t="s">
        <v>25</v>
      </c>
      <c r="S199" s="70" t="s">
        <v>11</v>
      </c>
      <c r="T199" s="71">
        <f>C194</f>
        <v>-5.25</v>
      </c>
      <c r="U199" s="72"/>
      <c r="V199" s="73"/>
      <c r="W199" s="133">
        <f t="shared" si="15"/>
        <v>-5.25</v>
      </c>
    </row>
    <row r="200" spans="1:23" ht="13.05" customHeight="1" thickBot="1">
      <c r="A200" s="112"/>
      <c r="B200" s="113"/>
      <c r="C200" s="114"/>
      <c r="D200" s="89"/>
      <c r="E200" s="115"/>
      <c r="F200" s="89"/>
      <c r="G200" s="113"/>
      <c r="H200" s="116"/>
      <c r="R200" s="69" t="s">
        <v>94</v>
      </c>
      <c r="S200" s="70" t="s">
        <v>10</v>
      </c>
      <c r="T200" s="71">
        <f>C192</f>
        <v>-5.25</v>
      </c>
      <c r="U200" s="72"/>
      <c r="V200" s="73"/>
      <c r="W200" s="133">
        <f t="shared" si="15"/>
        <v>-5.25</v>
      </c>
    </row>
    <row r="201" spans="1:23" ht="13.05" customHeight="1" thickBot="1">
      <c r="A201" s="118"/>
      <c r="B201" s="119"/>
      <c r="C201" s="120"/>
      <c r="D201" s="121"/>
      <c r="E201" s="122"/>
      <c r="F201" s="123"/>
      <c r="G201" s="119"/>
      <c r="H201" s="124"/>
      <c r="R201" s="69" t="s">
        <v>95</v>
      </c>
      <c r="S201" s="70" t="s">
        <v>8</v>
      </c>
      <c r="T201" s="71">
        <f>C190</f>
        <v>-5.25</v>
      </c>
      <c r="U201" s="72"/>
      <c r="V201" s="73"/>
      <c r="W201" s="133">
        <f t="shared" si="15"/>
        <v>-5.25</v>
      </c>
    </row>
    <row r="202" spans="1:23" ht="13.05" customHeight="1" thickBot="1">
      <c r="H202" s="186" t="s">
        <v>163</v>
      </c>
      <c r="I202" s="186"/>
      <c r="J202" s="186"/>
      <c r="K202" s="186"/>
      <c r="L202" s="186"/>
      <c r="M202" s="186"/>
      <c r="N202" s="186"/>
      <c r="O202" s="186"/>
      <c r="P202" s="186"/>
      <c r="R202" s="69" t="s">
        <v>96</v>
      </c>
      <c r="S202" s="70" t="s">
        <v>10</v>
      </c>
      <c r="T202" s="71">
        <f>C192</f>
        <v>-5.25</v>
      </c>
      <c r="U202" s="72"/>
      <c r="V202" s="73"/>
      <c r="W202" s="133">
        <f t="shared" si="15"/>
        <v>-5.25</v>
      </c>
    </row>
    <row r="203" spans="1:23" ht="13.05" customHeight="1" thickBot="1">
      <c r="A203" s="127" t="s">
        <v>152</v>
      </c>
      <c r="B203" s="126"/>
      <c r="C203" s="186" t="s">
        <v>153</v>
      </c>
      <c r="D203" s="186"/>
      <c r="E203" s="186"/>
      <c r="F203" s="186"/>
      <c r="H203" s="190" t="s">
        <v>162</v>
      </c>
      <c r="I203" s="191"/>
      <c r="J203" s="191"/>
      <c r="K203" s="191"/>
      <c r="L203" s="191"/>
      <c r="M203" s="191"/>
      <c r="N203" s="191"/>
      <c r="O203" s="191"/>
      <c r="P203" s="192"/>
      <c r="R203" s="69" t="s">
        <v>26</v>
      </c>
      <c r="S203" s="70" t="s">
        <v>9</v>
      </c>
      <c r="T203" s="71">
        <f>C193</f>
        <v>-5.25</v>
      </c>
      <c r="U203" s="72"/>
      <c r="V203" s="73"/>
      <c r="W203" s="133">
        <f t="shared" si="15"/>
        <v>-5.25</v>
      </c>
    </row>
    <row r="204" spans="1:23" ht="13.05" customHeight="1" thickBot="1">
      <c r="H204" s="193"/>
      <c r="I204" s="194"/>
      <c r="J204" s="194"/>
      <c r="K204" s="194"/>
      <c r="L204" s="194"/>
      <c r="M204" s="194"/>
      <c r="N204" s="194"/>
      <c r="O204" s="194"/>
      <c r="P204" s="195"/>
      <c r="R204" s="69" t="s">
        <v>97</v>
      </c>
      <c r="S204" s="70" t="s">
        <v>11</v>
      </c>
      <c r="T204" s="71">
        <f>C194</f>
        <v>-5.25</v>
      </c>
      <c r="U204" s="72"/>
      <c r="V204" s="73"/>
      <c r="W204" s="133">
        <f t="shared" si="15"/>
        <v>-5.25</v>
      </c>
    </row>
    <row r="205" spans="1:23" ht="13.05" customHeight="1" thickBot="1">
      <c r="H205" s="193"/>
      <c r="I205" s="194"/>
      <c r="J205" s="194"/>
      <c r="K205" s="194"/>
      <c r="L205" s="194"/>
      <c r="M205" s="194"/>
      <c r="N205" s="194"/>
      <c r="O205" s="194"/>
      <c r="P205" s="195"/>
      <c r="R205" s="69" t="s">
        <v>98</v>
      </c>
      <c r="S205" s="70" t="s">
        <v>11</v>
      </c>
      <c r="T205" s="71">
        <f>C194</f>
        <v>-5.25</v>
      </c>
      <c r="U205" s="72"/>
      <c r="V205" s="73"/>
      <c r="W205" s="133">
        <f t="shared" si="15"/>
        <v>-5.25</v>
      </c>
    </row>
    <row r="206" spans="1:23" ht="13.05" customHeight="1" thickBot="1">
      <c r="H206" s="193"/>
      <c r="I206" s="194"/>
      <c r="J206" s="194"/>
      <c r="K206" s="194"/>
      <c r="L206" s="194"/>
      <c r="M206" s="194"/>
      <c r="N206" s="194"/>
      <c r="O206" s="194"/>
      <c r="P206" s="195"/>
      <c r="R206" s="69" t="s">
        <v>98</v>
      </c>
      <c r="S206" s="70" t="s">
        <v>11</v>
      </c>
      <c r="T206" s="71">
        <f>C194</f>
        <v>-5.25</v>
      </c>
      <c r="U206" s="72"/>
      <c r="V206" s="73"/>
      <c r="W206" s="133">
        <f t="shared" si="15"/>
        <v>-5.25</v>
      </c>
    </row>
    <row r="207" spans="1:23" ht="13.05" customHeight="1" thickBot="1">
      <c r="H207" s="193"/>
      <c r="I207" s="194"/>
      <c r="J207" s="194"/>
      <c r="K207" s="194"/>
      <c r="L207" s="194"/>
      <c r="M207" s="194"/>
      <c r="N207" s="194"/>
      <c r="O207" s="194"/>
      <c r="P207" s="195"/>
      <c r="R207" s="69" t="s">
        <v>99</v>
      </c>
      <c r="S207" s="70" t="s">
        <v>8</v>
      </c>
      <c r="T207" s="71">
        <f>C190</f>
        <v>-5.25</v>
      </c>
      <c r="U207" s="72"/>
      <c r="V207" s="73"/>
      <c r="W207" s="133">
        <f t="shared" si="15"/>
        <v>-5.25</v>
      </c>
    </row>
    <row r="208" spans="1:23" ht="13.05" customHeight="1" thickBot="1">
      <c r="H208" s="196"/>
      <c r="I208" s="197"/>
      <c r="J208" s="197"/>
      <c r="K208" s="197"/>
      <c r="L208" s="197"/>
      <c r="M208" s="197"/>
      <c r="N208" s="197"/>
      <c r="O208" s="197"/>
      <c r="P208" s="198"/>
      <c r="R208" s="69" t="s">
        <v>100</v>
      </c>
      <c r="S208" s="70" t="s">
        <v>8</v>
      </c>
      <c r="T208" s="71">
        <f>C190</f>
        <v>-5.25</v>
      </c>
      <c r="U208" s="72"/>
      <c r="V208" s="73">
        <f>E189*4</f>
        <v>0</v>
      </c>
      <c r="W208" s="133">
        <f t="shared" si="15"/>
        <v>-5.25</v>
      </c>
    </row>
    <row r="209" spans="8:23" ht="13.05" customHeight="1" thickBot="1">
      <c r="H209" s="144"/>
      <c r="I209" s="144"/>
      <c r="J209" s="144"/>
      <c r="K209" s="144"/>
      <c r="L209" s="144"/>
      <c r="M209" s="144"/>
      <c r="N209" s="144"/>
      <c r="O209" s="144"/>
      <c r="R209" s="69" t="s">
        <v>101</v>
      </c>
      <c r="S209" s="70" t="s">
        <v>102</v>
      </c>
      <c r="T209" s="71">
        <f>C189</f>
        <v>-5.25</v>
      </c>
      <c r="U209" s="72"/>
      <c r="V209" s="73"/>
      <c r="W209" s="133">
        <f t="shared" si="15"/>
        <v>-5.25</v>
      </c>
    </row>
    <row r="210" spans="8:23" ht="13.05" customHeight="1" thickBot="1">
      <c r="H210" s="189" t="s">
        <v>164</v>
      </c>
      <c r="I210" s="189"/>
      <c r="J210" s="189"/>
      <c r="K210" s="189"/>
      <c r="L210" s="189"/>
      <c r="M210" s="189"/>
      <c r="N210" s="189"/>
      <c r="O210" s="189"/>
      <c r="P210" s="189"/>
      <c r="R210" s="69" t="s">
        <v>27</v>
      </c>
      <c r="S210" s="70" t="s">
        <v>9</v>
      </c>
      <c r="T210" s="71">
        <f>C193</f>
        <v>-5.25</v>
      </c>
      <c r="U210" s="72"/>
      <c r="V210" s="73"/>
      <c r="W210" s="133">
        <f t="shared" si="15"/>
        <v>-5.25</v>
      </c>
    </row>
    <row r="211" spans="8:23" ht="13.05" customHeight="1" thickBot="1">
      <c r="H211" s="190" t="s">
        <v>165</v>
      </c>
      <c r="I211" s="191"/>
      <c r="J211" s="191"/>
      <c r="K211" s="191"/>
      <c r="L211" s="191"/>
      <c r="M211" s="191"/>
      <c r="N211" s="191"/>
      <c r="O211" s="191"/>
      <c r="P211" s="192"/>
      <c r="R211" s="69" t="s">
        <v>28</v>
      </c>
      <c r="S211" s="70" t="s">
        <v>9</v>
      </c>
      <c r="T211" s="71">
        <f>C193</f>
        <v>-5.25</v>
      </c>
      <c r="U211" s="72"/>
      <c r="V211" s="73"/>
      <c r="W211" s="133">
        <f t="shared" si="15"/>
        <v>-5.25</v>
      </c>
    </row>
    <row r="212" spans="8:23" ht="13.05" customHeight="1" thickBot="1">
      <c r="H212" s="193"/>
      <c r="I212" s="194"/>
      <c r="J212" s="194"/>
      <c r="K212" s="194"/>
      <c r="L212" s="194"/>
      <c r="M212" s="194"/>
      <c r="N212" s="194"/>
      <c r="O212" s="194"/>
      <c r="P212" s="195"/>
      <c r="R212" s="69" t="s">
        <v>77</v>
      </c>
      <c r="S212" s="70" t="s">
        <v>9</v>
      </c>
      <c r="T212" s="71">
        <f>C193</f>
        <v>-5.25</v>
      </c>
      <c r="U212" s="72"/>
      <c r="V212" s="73"/>
      <c r="W212" s="133">
        <f t="shared" si="15"/>
        <v>-5.25</v>
      </c>
    </row>
    <row r="213" spans="8:23" ht="13.05" customHeight="1" thickBot="1">
      <c r="H213" s="193"/>
      <c r="I213" s="194"/>
      <c r="J213" s="194"/>
      <c r="K213" s="194"/>
      <c r="L213" s="194"/>
      <c r="M213" s="194"/>
      <c r="N213" s="194"/>
      <c r="O213" s="194"/>
      <c r="P213" s="195"/>
      <c r="R213" s="69" t="s">
        <v>77</v>
      </c>
      <c r="S213" s="70" t="s">
        <v>9</v>
      </c>
      <c r="T213" s="71">
        <f>C193</f>
        <v>-5.25</v>
      </c>
      <c r="U213" s="72"/>
      <c r="V213" s="73"/>
      <c r="W213" s="133">
        <f t="shared" si="15"/>
        <v>-5.25</v>
      </c>
    </row>
    <row r="214" spans="8:23" ht="13.05" customHeight="1" thickBot="1">
      <c r="H214" s="193"/>
      <c r="I214" s="194"/>
      <c r="J214" s="194"/>
      <c r="K214" s="194"/>
      <c r="L214" s="194"/>
      <c r="M214" s="194"/>
      <c r="N214" s="194"/>
      <c r="O214" s="194"/>
      <c r="P214" s="195"/>
      <c r="R214" s="69" t="s">
        <v>103</v>
      </c>
      <c r="S214" s="70" t="s">
        <v>11</v>
      </c>
      <c r="T214" s="71">
        <f>C194</f>
        <v>-5.25</v>
      </c>
      <c r="U214" s="72"/>
      <c r="V214" s="73"/>
      <c r="W214" s="133">
        <f t="shared" si="15"/>
        <v>-5.25</v>
      </c>
    </row>
    <row r="215" spans="8:23" ht="13.05" customHeight="1" thickBot="1">
      <c r="H215" s="196"/>
      <c r="I215" s="197"/>
      <c r="J215" s="197"/>
      <c r="K215" s="197"/>
      <c r="L215" s="197"/>
      <c r="M215" s="197"/>
      <c r="N215" s="197"/>
      <c r="O215" s="197"/>
      <c r="P215" s="198"/>
      <c r="R215" s="69" t="s">
        <v>30</v>
      </c>
      <c r="S215" s="128" t="s">
        <v>11</v>
      </c>
      <c r="T215" s="71">
        <f>C194</f>
        <v>-5.25</v>
      </c>
      <c r="U215" s="72"/>
      <c r="V215" s="73"/>
      <c r="W215" s="133">
        <f t="shared" si="15"/>
        <v>-5.25</v>
      </c>
    </row>
    <row r="216" spans="8:23" ht="13.05" customHeight="1" thickBot="1">
      <c r="H216" s="144"/>
      <c r="I216" s="144"/>
      <c r="J216" s="144"/>
      <c r="K216" s="144"/>
      <c r="L216" s="144"/>
      <c r="M216" s="144"/>
      <c r="N216" s="144"/>
      <c r="O216" s="144"/>
      <c r="R216" s="69" t="s">
        <v>104</v>
      </c>
      <c r="S216" s="70" t="s">
        <v>8</v>
      </c>
      <c r="T216" s="71">
        <f>C190</f>
        <v>-5.25</v>
      </c>
      <c r="U216" s="72"/>
      <c r="V216" s="73"/>
      <c r="W216" s="133">
        <f t="shared" si="15"/>
        <v>-5.25</v>
      </c>
    </row>
    <row r="217" spans="8:23" ht="13.05" customHeight="1" thickBot="1">
      <c r="H217" s="144"/>
      <c r="I217" s="144"/>
      <c r="J217" s="144"/>
      <c r="K217" s="144"/>
      <c r="L217" s="144"/>
      <c r="M217" s="144"/>
      <c r="N217" s="144"/>
      <c r="O217" s="144"/>
      <c r="R217" s="69" t="s">
        <v>105</v>
      </c>
      <c r="S217" s="70" t="s">
        <v>102</v>
      </c>
      <c r="T217" s="71">
        <f>C189</f>
        <v>-5.25</v>
      </c>
      <c r="U217" s="72"/>
      <c r="V217" s="73"/>
      <c r="W217" s="133">
        <f t="shared" si="15"/>
        <v>-5.25</v>
      </c>
    </row>
    <row r="218" spans="8:23" ht="13.05" customHeight="1" thickBot="1">
      <c r="H218" s="144"/>
      <c r="I218" s="144"/>
      <c r="J218" s="144"/>
      <c r="K218" s="144"/>
      <c r="L218" s="144"/>
      <c r="M218" s="144"/>
      <c r="N218" s="144"/>
      <c r="O218" s="144"/>
      <c r="R218" s="69" t="s">
        <v>31</v>
      </c>
      <c r="S218" s="70" t="s">
        <v>10</v>
      </c>
      <c r="T218" s="71">
        <f>C192</f>
        <v>-5.25</v>
      </c>
      <c r="U218" s="72"/>
      <c r="V218" s="73"/>
      <c r="W218" s="133">
        <f t="shared" si="15"/>
        <v>-5.25</v>
      </c>
    </row>
    <row r="219" spans="8:23" ht="13.05" customHeight="1" thickBot="1">
      <c r="H219" s="144"/>
      <c r="I219" s="144"/>
      <c r="J219" s="144"/>
      <c r="K219" s="144"/>
      <c r="L219" s="144"/>
      <c r="M219" s="144"/>
      <c r="N219" s="144"/>
      <c r="O219" s="144"/>
      <c r="R219" s="69" t="s">
        <v>106</v>
      </c>
      <c r="S219" s="70" t="s">
        <v>102</v>
      </c>
      <c r="T219" s="71">
        <f>C189</f>
        <v>-5.25</v>
      </c>
      <c r="U219" s="72"/>
      <c r="V219" s="73"/>
      <c r="W219" s="133">
        <f t="shared" si="15"/>
        <v>-5.25</v>
      </c>
    </row>
    <row r="220" spans="8:23" ht="13.05" customHeight="1" thickBot="1">
      <c r="H220" s="144"/>
      <c r="I220" s="144"/>
      <c r="J220" s="144"/>
      <c r="K220" s="144"/>
      <c r="L220" s="144"/>
      <c r="M220" s="144"/>
      <c r="N220" s="144"/>
      <c r="O220" s="144"/>
      <c r="R220" s="69" t="s">
        <v>7</v>
      </c>
      <c r="S220" s="70" t="s">
        <v>9</v>
      </c>
      <c r="T220" s="71">
        <f>C193</f>
        <v>-5.25</v>
      </c>
      <c r="U220" s="72"/>
      <c r="V220" s="73"/>
      <c r="W220" s="133">
        <f t="shared" si="15"/>
        <v>-5.25</v>
      </c>
    </row>
    <row r="221" spans="8:23" ht="13.05" customHeight="1" thickBot="1">
      <c r="H221" s="144"/>
      <c r="I221" s="144"/>
      <c r="J221" s="144"/>
      <c r="K221" s="144"/>
      <c r="L221" s="144"/>
      <c r="M221" s="144"/>
      <c r="N221" s="144"/>
      <c r="O221" s="144"/>
      <c r="R221" s="69" t="s">
        <v>107</v>
      </c>
      <c r="S221" s="70" t="s">
        <v>8</v>
      </c>
      <c r="T221" s="71">
        <f>C190</f>
        <v>-5.25</v>
      </c>
      <c r="U221" s="72"/>
      <c r="V221" s="73"/>
      <c r="W221" s="133">
        <f t="shared" si="15"/>
        <v>-5.25</v>
      </c>
    </row>
    <row r="222" spans="8:23" ht="13.05" customHeight="1" thickBot="1">
      <c r="R222" s="69" t="s">
        <v>108</v>
      </c>
      <c r="S222" s="70" t="s">
        <v>8</v>
      </c>
      <c r="T222" s="71">
        <f>C190</f>
        <v>-5.25</v>
      </c>
      <c r="U222" s="72"/>
      <c r="V222" s="73"/>
      <c r="W222" s="133">
        <f t="shared" si="15"/>
        <v>-5.25</v>
      </c>
    </row>
    <row r="223" spans="8:23" ht="13.05" customHeight="1" thickBot="1">
      <c r="R223" s="69" t="s">
        <v>32</v>
      </c>
      <c r="S223" s="70" t="s">
        <v>11</v>
      </c>
      <c r="T223" s="71">
        <f>C194</f>
        <v>-5.25</v>
      </c>
      <c r="U223" s="72"/>
      <c r="V223" s="73"/>
      <c r="W223" s="133">
        <f t="shared" si="15"/>
        <v>-5.25</v>
      </c>
    </row>
    <row r="224" spans="8:23" ht="13.05" customHeight="1" thickBot="1">
      <c r="R224" s="129" t="s">
        <v>33</v>
      </c>
      <c r="S224" s="130" t="s">
        <v>10</v>
      </c>
      <c r="T224" s="131">
        <f>C192</f>
        <v>-5.25</v>
      </c>
      <c r="U224" s="93"/>
      <c r="V224" s="132"/>
      <c r="W224" s="153">
        <f t="shared" si="15"/>
        <v>-5.25</v>
      </c>
    </row>
    <row r="225" spans="1:23" ht="13.05" customHeight="1" thickBot="1"/>
    <row r="226" spans="1:23" ht="13.05" customHeight="1" thickBot="1">
      <c r="A226" s="46" t="s">
        <v>171</v>
      </c>
      <c r="B226" s="46" t="s">
        <v>114</v>
      </c>
      <c r="C226" s="46" t="s">
        <v>116</v>
      </c>
      <c r="D226" s="46" t="s">
        <v>120</v>
      </c>
      <c r="E226" s="46" t="s">
        <v>117</v>
      </c>
      <c r="F226" s="46" t="s">
        <v>119</v>
      </c>
      <c r="G226" s="46"/>
      <c r="H226" s="47" t="s">
        <v>121</v>
      </c>
      <c r="I226" s="127" t="s">
        <v>122</v>
      </c>
      <c r="J226" s="127" t="s">
        <v>126</v>
      </c>
      <c r="K226" s="49"/>
      <c r="L226" s="49" t="s">
        <v>133</v>
      </c>
      <c r="M226" s="49" t="s">
        <v>135</v>
      </c>
      <c r="N226" s="49"/>
      <c r="O226" s="49" t="s">
        <v>134</v>
      </c>
      <c r="P226" s="127" t="s">
        <v>124</v>
      </c>
      <c r="Q226" s="49"/>
      <c r="R226" s="50" t="s">
        <v>34</v>
      </c>
      <c r="S226" s="51"/>
      <c r="T226" s="52" t="s">
        <v>11</v>
      </c>
      <c r="U226" s="53" t="s">
        <v>109</v>
      </c>
      <c r="V226" s="54" t="s">
        <v>110</v>
      </c>
      <c r="W226" s="55" t="s">
        <v>111</v>
      </c>
    </row>
    <row r="227" spans="1:23" ht="13.05" customHeight="1" thickBot="1">
      <c r="A227" s="57"/>
      <c r="B227" s="57"/>
      <c r="C227" s="105"/>
      <c r="D227" s="105"/>
      <c r="E227" s="105"/>
      <c r="F227" s="105"/>
      <c r="G227" s="59"/>
      <c r="H227" s="60"/>
      <c r="I227" s="61"/>
      <c r="J227" s="62">
        <f>C235</f>
        <v>-5.25</v>
      </c>
      <c r="K227" s="59"/>
      <c r="L227" s="63">
        <f>H229-M229-J229-I229</f>
        <v>4.75</v>
      </c>
      <c r="M227" s="105">
        <f>H229-K229-J229</f>
        <v>10</v>
      </c>
      <c r="N227" s="59"/>
      <c r="O227" s="57"/>
      <c r="P227" s="57"/>
      <c r="Q227" s="49"/>
      <c r="R227" s="64" t="s">
        <v>87</v>
      </c>
      <c r="S227" s="65" t="s">
        <v>8</v>
      </c>
      <c r="T227" s="66">
        <f>C235</f>
        <v>-5.25</v>
      </c>
      <c r="U227" s="67"/>
      <c r="V227" s="68"/>
      <c r="W227" s="133">
        <f>V227+U227+T227</f>
        <v>-5.25</v>
      </c>
    </row>
    <row r="228" spans="1:23" ht="13.05" customHeight="1" thickBot="1">
      <c r="A228" s="96" t="s">
        <v>172</v>
      </c>
      <c r="B228" s="46" t="s">
        <v>112</v>
      </c>
      <c r="C228" s="46" t="s">
        <v>115</v>
      </c>
      <c r="D228" s="46" t="s">
        <v>113</v>
      </c>
      <c r="E228" s="46" t="s">
        <v>118</v>
      </c>
      <c r="F228" s="46" t="s">
        <v>117</v>
      </c>
      <c r="G228" s="46"/>
      <c r="H228" s="127" t="s">
        <v>123</v>
      </c>
      <c r="I228" s="49" t="s">
        <v>127</v>
      </c>
      <c r="J228" s="49" t="s">
        <v>128</v>
      </c>
      <c r="K228" s="49" t="s">
        <v>8</v>
      </c>
      <c r="L228" s="49" t="s">
        <v>129</v>
      </c>
      <c r="M228" s="49" t="s">
        <v>130</v>
      </c>
      <c r="N228" s="49" t="s">
        <v>131</v>
      </c>
      <c r="O228" s="49" t="s">
        <v>132</v>
      </c>
      <c r="P228" s="127" t="s">
        <v>125</v>
      </c>
      <c r="R228" s="69" t="s">
        <v>20</v>
      </c>
      <c r="S228" s="70" t="s">
        <v>11</v>
      </c>
      <c r="T228" s="71">
        <f>C239</f>
        <v>-5.25</v>
      </c>
      <c r="U228" s="72"/>
      <c r="V228" s="73"/>
      <c r="W228" s="133">
        <f>V228+U228+T228</f>
        <v>-5.25</v>
      </c>
    </row>
    <row r="229" spans="1:23" ht="13.05" customHeight="1" thickBot="1">
      <c r="A229" s="61"/>
      <c r="B229" s="74"/>
      <c r="C229" s="74"/>
      <c r="D229" s="74"/>
      <c r="E229" s="74"/>
      <c r="F229" s="74"/>
      <c r="G229" s="75"/>
      <c r="H229" s="62">
        <f>10+I229+J229+K229+L229+M229+N229+O229</f>
        <v>4.75</v>
      </c>
      <c r="I229" s="61"/>
      <c r="J229" s="61"/>
      <c r="K229" s="63">
        <f>C235</f>
        <v>-5.25</v>
      </c>
      <c r="L229" s="57">
        <f>E234</f>
        <v>0</v>
      </c>
      <c r="M229" s="57"/>
      <c r="N229" s="57"/>
      <c r="O229" s="105"/>
      <c r="P229" s="57"/>
      <c r="Q229" s="49"/>
      <c r="R229" s="69" t="s">
        <v>86</v>
      </c>
      <c r="S229" s="70" t="s">
        <v>10</v>
      </c>
      <c r="T229" s="71">
        <f>C237</f>
        <v>-5.25</v>
      </c>
      <c r="U229" s="72"/>
      <c r="V229" s="73"/>
      <c r="W229" s="133">
        <f t="shared" ref="W229:W242" si="16">V229+U229+T229</f>
        <v>-5.25</v>
      </c>
    </row>
    <row r="230" spans="1:23" ht="13.05" customHeight="1" thickBot="1">
      <c r="A230" s="46" t="s">
        <v>158</v>
      </c>
      <c r="R230" s="69" t="s">
        <v>86</v>
      </c>
      <c r="S230" s="70" t="s">
        <v>10</v>
      </c>
      <c r="T230" s="71">
        <f>C237</f>
        <v>-5.25</v>
      </c>
      <c r="U230" s="72"/>
      <c r="V230" s="73"/>
      <c r="W230" s="133">
        <f t="shared" si="16"/>
        <v>-5.25</v>
      </c>
    </row>
    <row r="231" spans="1:23" ht="13.05" customHeight="1" thickBot="1">
      <c r="A231" s="61"/>
      <c r="R231" s="69" t="s">
        <v>86</v>
      </c>
      <c r="S231" s="70" t="s">
        <v>10</v>
      </c>
      <c r="T231" s="71">
        <f>C237</f>
        <v>-5.25</v>
      </c>
      <c r="U231" s="72"/>
      <c r="V231" s="73"/>
      <c r="W231" s="133">
        <f t="shared" si="16"/>
        <v>-5.25</v>
      </c>
    </row>
    <row r="232" spans="1:23" ht="13.05" customHeight="1" thickBot="1">
      <c r="R232" s="69" t="s">
        <v>86</v>
      </c>
      <c r="S232" s="70" t="s">
        <v>10</v>
      </c>
      <c r="T232" s="71">
        <f>C237</f>
        <v>-5.25</v>
      </c>
      <c r="U232" s="72"/>
      <c r="V232" s="73"/>
      <c r="W232" s="133">
        <f t="shared" si="16"/>
        <v>-5.25</v>
      </c>
    </row>
    <row r="233" spans="1:23" ht="13.05" customHeight="1" thickBot="1">
      <c r="A233" s="76" t="s">
        <v>6</v>
      </c>
      <c r="B233" s="77"/>
      <c r="C233" s="78"/>
      <c r="E233" s="127" t="s">
        <v>141</v>
      </c>
      <c r="H233" s="79" t="s">
        <v>136</v>
      </c>
      <c r="I233" s="80" t="s">
        <v>111</v>
      </c>
      <c r="J233" s="80" t="s">
        <v>139</v>
      </c>
      <c r="K233" s="80" t="s">
        <v>11</v>
      </c>
      <c r="L233" s="81" t="s">
        <v>180</v>
      </c>
      <c r="M233" s="100" t="s">
        <v>132</v>
      </c>
      <c r="R233" s="69" t="s">
        <v>88</v>
      </c>
      <c r="S233" s="70" t="s">
        <v>8</v>
      </c>
      <c r="T233" s="71">
        <f>C235</f>
        <v>-5.25</v>
      </c>
      <c r="U233" s="72"/>
      <c r="V233" s="73"/>
      <c r="W233" s="133">
        <f t="shared" si="16"/>
        <v>-5.25</v>
      </c>
    </row>
    <row r="234" spans="1:23" ht="13.05" customHeight="1" thickBot="1">
      <c r="A234" s="83" t="s">
        <v>0</v>
      </c>
      <c r="B234" s="84"/>
      <c r="C234" s="72">
        <f>(B234-10.5)/2</f>
        <v>-5.25</v>
      </c>
      <c r="D234" s="75"/>
      <c r="E234" s="57"/>
      <c r="H234" s="139" t="s">
        <v>140</v>
      </c>
      <c r="I234" s="85">
        <f>J234+K234+L234+M234</f>
        <v>-5.25</v>
      </c>
      <c r="J234" s="57"/>
      <c r="K234" s="63">
        <f>C236</f>
        <v>-5.25</v>
      </c>
      <c r="L234" s="86"/>
      <c r="M234" s="87"/>
      <c r="R234" s="69" t="s">
        <v>22</v>
      </c>
      <c r="S234" s="70" t="s">
        <v>9</v>
      </c>
      <c r="T234" s="71">
        <f>C238</f>
        <v>-5.25</v>
      </c>
      <c r="U234" s="72"/>
      <c r="V234" s="73"/>
      <c r="W234" s="133">
        <f t="shared" si="16"/>
        <v>-5.25</v>
      </c>
    </row>
    <row r="235" spans="1:23" ht="13.05" customHeight="1" thickBot="1">
      <c r="A235" s="83" t="s">
        <v>1</v>
      </c>
      <c r="B235" s="84"/>
      <c r="C235" s="72">
        <f t="shared" ref="C235:C239" si="17">(B235-10.5)/2</f>
        <v>-5.25</v>
      </c>
      <c r="E235" s="49"/>
      <c r="H235" s="141" t="s">
        <v>137</v>
      </c>
      <c r="I235" s="88">
        <f>J235+K235+L235+M235</f>
        <v>-5.25</v>
      </c>
      <c r="J235" s="89"/>
      <c r="K235" s="72">
        <f>C235</f>
        <v>-5.25</v>
      </c>
      <c r="L235" s="89"/>
      <c r="M235" s="90"/>
      <c r="R235" s="69" t="s">
        <v>89</v>
      </c>
      <c r="S235" s="70" t="s">
        <v>11</v>
      </c>
      <c r="T235" s="71">
        <f>C239</f>
        <v>-5.25</v>
      </c>
      <c r="U235" s="72"/>
      <c r="V235" s="73"/>
      <c r="W235" s="133">
        <f t="shared" si="16"/>
        <v>-5.25</v>
      </c>
    </row>
    <row r="236" spans="1:23" ht="13.05" customHeight="1" thickBot="1">
      <c r="A236" s="83" t="s">
        <v>2</v>
      </c>
      <c r="B236" s="84"/>
      <c r="C236" s="72">
        <f t="shared" si="17"/>
        <v>-5.25</v>
      </c>
      <c r="E236" s="127" t="s">
        <v>142</v>
      </c>
      <c r="H236" s="142" t="s">
        <v>138</v>
      </c>
      <c r="I236" s="91">
        <f>J236+K236+L236+M236</f>
        <v>-5.25</v>
      </c>
      <c r="J236" s="92"/>
      <c r="K236" s="93">
        <f>C238</f>
        <v>-5.25</v>
      </c>
      <c r="L236" s="92"/>
      <c r="M236" s="94"/>
      <c r="R236" s="69" t="s">
        <v>23</v>
      </c>
      <c r="S236" s="70" t="s">
        <v>8</v>
      </c>
      <c r="T236" s="71">
        <f>C235</f>
        <v>-5.25</v>
      </c>
      <c r="U236" s="72"/>
      <c r="V236" s="73"/>
      <c r="W236" s="133">
        <f t="shared" si="16"/>
        <v>-5.25</v>
      </c>
    </row>
    <row r="237" spans="1:23" ht="13.05" customHeight="1" thickBot="1">
      <c r="A237" s="83" t="s">
        <v>3</v>
      </c>
      <c r="B237" s="84"/>
      <c r="C237" s="72">
        <f t="shared" si="17"/>
        <v>-5.25</v>
      </c>
      <c r="D237" s="95"/>
      <c r="E237" s="57"/>
      <c r="R237" s="69" t="s">
        <v>90</v>
      </c>
      <c r="S237" s="70" t="s">
        <v>10</v>
      </c>
      <c r="T237" s="71">
        <f>C237</f>
        <v>-5.25</v>
      </c>
      <c r="U237" s="72"/>
      <c r="V237" s="73"/>
      <c r="W237" s="133">
        <f t="shared" si="16"/>
        <v>-5.25</v>
      </c>
    </row>
    <row r="238" spans="1:23" ht="13.05" customHeight="1" thickBot="1">
      <c r="A238" s="83" t="s">
        <v>4</v>
      </c>
      <c r="B238" s="84"/>
      <c r="C238" s="72">
        <f t="shared" si="17"/>
        <v>-5.25</v>
      </c>
      <c r="R238" s="69" t="s">
        <v>91</v>
      </c>
      <c r="S238" s="70" t="s">
        <v>92</v>
      </c>
      <c r="T238" s="71">
        <f>C236</f>
        <v>-5.25</v>
      </c>
      <c r="U238" s="72"/>
      <c r="V238" s="73"/>
      <c r="W238" s="133">
        <f t="shared" si="16"/>
        <v>-5.25</v>
      </c>
    </row>
    <row r="239" spans="1:23" ht="13.05" customHeight="1" thickBot="1">
      <c r="A239" s="83" t="s">
        <v>5</v>
      </c>
      <c r="B239" s="84"/>
      <c r="C239" s="72">
        <f t="shared" si="17"/>
        <v>-5.25</v>
      </c>
      <c r="R239" s="69" t="s">
        <v>75</v>
      </c>
      <c r="S239" s="70" t="s">
        <v>10</v>
      </c>
      <c r="T239" s="71">
        <f>C237</f>
        <v>-5.25</v>
      </c>
      <c r="U239" s="72"/>
      <c r="V239" s="73"/>
      <c r="W239" s="133">
        <f t="shared" si="16"/>
        <v>-5.25</v>
      </c>
    </row>
    <row r="240" spans="1:23" ht="13.05" customHeight="1" thickBot="1">
      <c r="R240" s="69" t="s">
        <v>75</v>
      </c>
      <c r="S240" s="70" t="s">
        <v>10</v>
      </c>
      <c r="T240" s="71">
        <f>C237</f>
        <v>-5.25</v>
      </c>
      <c r="U240" s="72"/>
      <c r="V240" s="73"/>
      <c r="W240" s="133">
        <f t="shared" si="16"/>
        <v>-5.25</v>
      </c>
    </row>
    <row r="241" spans="1:23" ht="13.05" customHeight="1" thickBot="1">
      <c r="A241" s="199" t="s">
        <v>143</v>
      </c>
      <c r="B241" s="199"/>
      <c r="C241" s="199"/>
      <c r="D241" s="199"/>
      <c r="E241" s="199"/>
      <c r="F241" s="199"/>
      <c r="G241" s="199"/>
      <c r="H241" s="199"/>
      <c r="J241" s="199" t="s">
        <v>150</v>
      </c>
      <c r="K241" s="199"/>
      <c r="L241" s="199"/>
      <c r="M241" s="199"/>
      <c r="N241" s="199"/>
      <c r="R241" s="69" t="s">
        <v>75</v>
      </c>
      <c r="S241" s="70" t="s">
        <v>10</v>
      </c>
      <c r="T241" s="71">
        <f>C237</f>
        <v>-5.25</v>
      </c>
      <c r="U241" s="72"/>
      <c r="V241" s="73"/>
      <c r="W241" s="133">
        <f t="shared" si="16"/>
        <v>-5.25</v>
      </c>
    </row>
    <row r="242" spans="1:23" ht="13.05" customHeight="1" thickBot="1">
      <c r="A242" s="80" t="s">
        <v>144</v>
      </c>
      <c r="B242" s="97" t="s">
        <v>145</v>
      </c>
      <c r="C242" s="98"/>
      <c r="D242" s="80" t="s">
        <v>146</v>
      </c>
      <c r="E242" s="99" t="s">
        <v>147</v>
      </c>
      <c r="F242" s="80" t="s">
        <v>148</v>
      </c>
      <c r="G242" s="187" t="s">
        <v>149</v>
      </c>
      <c r="H242" s="188"/>
      <c r="J242" s="100" t="s">
        <v>151</v>
      </c>
      <c r="K242" s="101" t="s">
        <v>142</v>
      </c>
      <c r="L242" s="102" t="s">
        <v>102</v>
      </c>
      <c r="M242" s="101" t="s">
        <v>129</v>
      </c>
      <c r="N242" s="102" t="s">
        <v>132</v>
      </c>
      <c r="R242" s="69" t="s">
        <v>75</v>
      </c>
      <c r="S242" s="70" t="s">
        <v>10</v>
      </c>
      <c r="T242" s="71">
        <f>C238</f>
        <v>-5.25</v>
      </c>
      <c r="U242" s="72"/>
      <c r="V242" s="73"/>
      <c r="W242" s="133">
        <f t="shared" si="16"/>
        <v>-5.25</v>
      </c>
    </row>
    <row r="243" spans="1:23" ht="13.05" customHeight="1" thickBot="1">
      <c r="A243" s="103"/>
      <c r="B243" s="104"/>
      <c r="C243" s="105"/>
      <c r="D243" s="61"/>
      <c r="E243" s="74"/>
      <c r="F243" s="106"/>
      <c r="G243" s="104"/>
      <c r="H243" s="107"/>
      <c r="J243" s="108">
        <f>K243+L243+M243+N243</f>
        <v>-5.25</v>
      </c>
      <c r="K243" s="109">
        <f>E237</f>
        <v>0</v>
      </c>
      <c r="L243" s="110">
        <f>C234</f>
        <v>-5.25</v>
      </c>
      <c r="M243" s="119">
        <f>E234*(-4)</f>
        <v>0</v>
      </c>
      <c r="N243" s="111"/>
      <c r="O243" s="106"/>
      <c r="R243" s="69" t="s">
        <v>93</v>
      </c>
      <c r="S243" s="70" t="s">
        <v>10</v>
      </c>
      <c r="T243" s="71">
        <f>C237</f>
        <v>-5.25</v>
      </c>
      <c r="U243" s="72"/>
      <c r="V243" s="73"/>
      <c r="W243" s="133">
        <f t="shared" ref="W243:W269" si="18">V243+U243+T243</f>
        <v>-5.25</v>
      </c>
    </row>
    <row r="244" spans="1:23" ht="13.05" customHeight="1" thickBot="1">
      <c r="A244" s="112"/>
      <c r="B244" s="113"/>
      <c r="C244" s="114"/>
      <c r="D244" s="89"/>
      <c r="E244" s="115"/>
      <c r="F244" s="89"/>
      <c r="G244" s="113"/>
      <c r="H244" s="116"/>
      <c r="J244" s="117"/>
      <c r="K244" s="117"/>
      <c r="L244" s="117"/>
      <c r="M244" s="117"/>
      <c r="N244" s="117"/>
      <c r="R244" s="69" t="s">
        <v>25</v>
      </c>
      <c r="S244" s="70" t="s">
        <v>11</v>
      </c>
      <c r="T244" s="71">
        <f>C239</f>
        <v>-5.25</v>
      </c>
      <c r="U244" s="72"/>
      <c r="V244" s="73"/>
      <c r="W244" s="133">
        <f t="shared" si="18"/>
        <v>-5.25</v>
      </c>
    </row>
    <row r="245" spans="1:23" ht="13.05" customHeight="1" thickBot="1">
      <c r="A245" s="112"/>
      <c r="B245" s="113"/>
      <c r="C245" s="114"/>
      <c r="D245" s="89"/>
      <c r="E245" s="115"/>
      <c r="F245" s="89"/>
      <c r="G245" s="113"/>
      <c r="H245" s="116"/>
      <c r="R245" s="69" t="s">
        <v>94</v>
      </c>
      <c r="S245" s="70" t="s">
        <v>10</v>
      </c>
      <c r="T245" s="71">
        <f>C237</f>
        <v>-5.25</v>
      </c>
      <c r="U245" s="72"/>
      <c r="V245" s="73"/>
      <c r="W245" s="133">
        <f t="shared" si="18"/>
        <v>-5.25</v>
      </c>
    </row>
    <row r="246" spans="1:23" ht="13.05" customHeight="1" thickBot="1">
      <c r="A246" s="118"/>
      <c r="B246" s="119"/>
      <c r="C246" s="120"/>
      <c r="D246" s="121"/>
      <c r="E246" s="122"/>
      <c r="F246" s="123"/>
      <c r="G246" s="119"/>
      <c r="H246" s="124"/>
      <c r="R246" s="69" t="s">
        <v>95</v>
      </c>
      <c r="S246" s="70" t="s">
        <v>8</v>
      </c>
      <c r="T246" s="71">
        <f>C235</f>
        <v>-5.25</v>
      </c>
      <c r="U246" s="72"/>
      <c r="V246" s="73"/>
      <c r="W246" s="133">
        <f t="shared" si="18"/>
        <v>-5.25</v>
      </c>
    </row>
    <row r="247" spans="1:23" ht="13.05" customHeight="1" thickBot="1">
      <c r="H247" s="186" t="s">
        <v>163</v>
      </c>
      <c r="I247" s="186"/>
      <c r="J247" s="186"/>
      <c r="K247" s="186"/>
      <c r="L247" s="186"/>
      <c r="M247" s="186"/>
      <c r="N247" s="186"/>
      <c r="O247" s="186"/>
      <c r="P247" s="186"/>
      <c r="R247" s="69" t="s">
        <v>96</v>
      </c>
      <c r="S247" s="70" t="s">
        <v>10</v>
      </c>
      <c r="T247" s="71">
        <f>C237</f>
        <v>-5.25</v>
      </c>
      <c r="U247" s="72"/>
      <c r="V247" s="73"/>
      <c r="W247" s="133">
        <f t="shared" si="18"/>
        <v>-5.25</v>
      </c>
    </row>
    <row r="248" spans="1:23" ht="13.05" customHeight="1" thickBot="1">
      <c r="A248" s="127" t="s">
        <v>152</v>
      </c>
      <c r="B248" s="126"/>
      <c r="C248" s="186" t="s">
        <v>153</v>
      </c>
      <c r="D248" s="186"/>
      <c r="E248" s="186"/>
      <c r="F248" s="186"/>
      <c r="H248" s="190" t="s">
        <v>162</v>
      </c>
      <c r="I248" s="191"/>
      <c r="J248" s="191"/>
      <c r="K248" s="191"/>
      <c r="L248" s="191"/>
      <c r="M248" s="191"/>
      <c r="N248" s="191"/>
      <c r="O248" s="191"/>
      <c r="P248" s="192"/>
      <c r="R248" s="69" t="s">
        <v>26</v>
      </c>
      <c r="S248" s="70" t="s">
        <v>9</v>
      </c>
      <c r="T248" s="71">
        <f>C238</f>
        <v>-5.25</v>
      </c>
      <c r="U248" s="72"/>
      <c r="V248" s="73"/>
      <c r="W248" s="133">
        <f t="shared" si="18"/>
        <v>-5.25</v>
      </c>
    </row>
    <row r="249" spans="1:23" ht="13.05" customHeight="1" thickBot="1">
      <c r="H249" s="193"/>
      <c r="I249" s="194"/>
      <c r="J249" s="194"/>
      <c r="K249" s="194"/>
      <c r="L249" s="194"/>
      <c r="M249" s="194"/>
      <c r="N249" s="194"/>
      <c r="O249" s="194"/>
      <c r="P249" s="195"/>
      <c r="R249" s="69" t="s">
        <v>97</v>
      </c>
      <c r="S249" s="70" t="s">
        <v>11</v>
      </c>
      <c r="T249" s="71">
        <f>C239</f>
        <v>-5.25</v>
      </c>
      <c r="U249" s="72"/>
      <c r="V249" s="73"/>
      <c r="W249" s="133">
        <f t="shared" si="18"/>
        <v>-5.25</v>
      </c>
    </row>
    <row r="250" spans="1:23" ht="13.05" customHeight="1" thickBot="1">
      <c r="H250" s="193"/>
      <c r="I250" s="194"/>
      <c r="J250" s="194"/>
      <c r="K250" s="194"/>
      <c r="L250" s="194"/>
      <c r="M250" s="194"/>
      <c r="N250" s="194"/>
      <c r="O250" s="194"/>
      <c r="P250" s="195"/>
      <c r="R250" s="69" t="s">
        <v>98</v>
      </c>
      <c r="S250" s="70" t="s">
        <v>11</v>
      </c>
      <c r="T250" s="71">
        <f>C239</f>
        <v>-5.25</v>
      </c>
      <c r="U250" s="72"/>
      <c r="V250" s="73"/>
      <c r="W250" s="133">
        <f t="shared" si="18"/>
        <v>-5.25</v>
      </c>
    </row>
    <row r="251" spans="1:23" ht="13.05" customHeight="1" thickBot="1">
      <c r="H251" s="193"/>
      <c r="I251" s="194"/>
      <c r="J251" s="194"/>
      <c r="K251" s="194"/>
      <c r="L251" s="194"/>
      <c r="M251" s="194"/>
      <c r="N251" s="194"/>
      <c r="O251" s="194"/>
      <c r="P251" s="195"/>
      <c r="R251" s="69" t="s">
        <v>98</v>
      </c>
      <c r="S251" s="70" t="s">
        <v>11</v>
      </c>
      <c r="T251" s="71">
        <f>C239</f>
        <v>-5.25</v>
      </c>
      <c r="U251" s="72"/>
      <c r="V251" s="73"/>
      <c r="W251" s="133">
        <f t="shared" si="18"/>
        <v>-5.25</v>
      </c>
    </row>
    <row r="252" spans="1:23" ht="13.05" customHeight="1" thickBot="1">
      <c r="H252" s="193"/>
      <c r="I252" s="194"/>
      <c r="J252" s="194"/>
      <c r="K252" s="194"/>
      <c r="L252" s="194"/>
      <c r="M252" s="194"/>
      <c r="N252" s="194"/>
      <c r="O252" s="194"/>
      <c r="P252" s="195"/>
      <c r="R252" s="69" t="s">
        <v>99</v>
      </c>
      <c r="S252" s="70" t="s">
        <v>8</v>
      </c>
      <c r="T252" s="71">
        <f>C235</f>
        <v>-5.25</v>
      </c>
      <c r="U252" s="72"/>
      <c r="V252" s="73"/>
      <c r="W252" s="133">
        <f t="shared" si="18"/>
        <v>-5.25</v>
      </c>
    </row>
    <row r="253" spans="1:23" ht="13.05" customHeight="1" thickBot="1">
      <c r="H253" s="196"/>
      <c r="I253" s="197"/>
      <c r="J253" s="197"/>
      <c r="K253" s="197"/>
      <c r="L253" s="197"/>
      <c r="M253" s="197"/>
      <c r="N253" s="197"/>
      <c r="O253" s="197"/>
      <c r="P253" s="198"/>
      <c r="R253" s="69" t="s">
        <v>100</v>
      </c>
      <c r="S253" s="70" t="s">
        <v>8</v>
      </c>
      <c r="T253" s="71">
        <f>C235</f>
        <v>-5.25</v>
      </c>
      <c r="U253" s="72"/>
      <c r="V253" s="73">
        <f>E234*4</f>
        <v>0</v>
      </c>
      <c r="W253" s="133">
        <f t="shared" si="18"/>
        <v>-5.25</v>
      </c>
    </row>
    <row r="254" spans="1:23" ht="13.05" customHeight="1" thickBot="1">
      <c r="H254" s="144"/>
      <c r="I254" s="144"/>
      <c r="J254" s="144"/>
      <c r="K254" s="144"/>
      <c r="L254" s="144"/>
      <c r="M254" s="144"/>
      <c r="N254" s="144"/>
      <c r="O254" s="144"/>
      <c r="R254" s="69" t="s">
        <v>101</v>
      </c>
      <c r="S254" s="70" t="s">
        <v>102</v>
      </c>
      <c r="T254" s="71">
        <f>C234</f>
        <v>-5.25</v>
      </c>
      <c r="U254" s="72"/>
      <c r="V254" s="73"/>
      <c r="W254" s="133">
        <f t="shared" si="18"/>
        <v>-5.25</v>
      </c>
    </row>
    <row r="255" spans="1:23" ht="13.05" customHeight="1" thickBot="1">
      <c r="H255" s="189" t="s">
        <v>164</v>
      </c>
      <c r="I255" s="189"/>
      <c r="J255" s="189"/>
      <c r="K255" s="189"/>
      <c r="L255" s="189"/>
      <c r="M255" s="189"/>
      <c r="N255" s="189"/>
      <c r="O255" s="189"/>
      <c r="P255" s="189"/>
      <c r="R255" s="69" t="s">
        <v>27</v>
      </c>
      <c r="S255" s="70" t="s">
        <v>9</v>
      </c>
      <c r="T255" s="71">
        <f>C238</f>
        <v>-5.25</v>
      </c>
      <c r="U255" s="72"/>
      <c r="V255" s="73"/>
      <c r="W255" s="133">
        <f t="shared" si="18"/>
        <v>-5.25</v>
      </c>
    </row>
    <row r="256" spans="1:23" ht="13.05" customHeight="1" thickBot="1">
      <c r="H256" s="190" t="s">
        <v>165</v>
      </c>
      <c r="I256" s="191"/>
      <c r="J256" s="191"/>
      <c r="K256" s="191"/>
      <c r="L256" s="191"/>
      <c r="M256" s="191"/>
      <c r="N256" s="191"/>
      <c r="O256" s="191"/>
      <c r="P256" s="192"/>
      <c r="R256" s="69" t="s">
        <v>28</v>
      </c>
      <c r="S256" s="70" t="s">
        <v>9</v>
      </c>
      <c r="T256" s="71">
        <f>C238</f>
        <v>-5.25</v>
      </c>
      <c r="U256" s="72"/>
      <c r="V256" s="73"/>
      <c r="W256" s="133">
        <f t="shared" si="18"/>
        <v>-5.25</v>
      </c>
    </row>
    <row r="257" spans="1:23" ht="13.05" customHeight="1" thickBot="1">
      <c r="H257" s="193"/>
      <c r="I257" s="194"/>
      <c r="J257" s="194"/>
      <c r="K257" s="194"/>
      <c r="L257" s="194"/>
      <c r="M257" s="194"/>
      <c r="N257" s="194"/>
      <c r="O257" s="194"/>
      <c r="P257" s="195"/>
      <c r="R257" s="69" t="s">
        <v>77</v>
      </c>
      <c r="S257" s="70" t="s">
        <v>9</v>
      </c>
      <c r="T257" s="71">
        <f>C238</f>
        <v>-5.25</v>
      </c>
      <c r="U257" s="72"/>
      <c r="V257" s="73"/>
      <c r="W257" s="133">
        <f t="shared" si="18"/>
        <v>-5.25</v>
      </c>
    </row>
    <row r="258" spans="1:23" ht="13.05" customHeight="1" thickBot="1">
      <c r="H258" s="193"/>
      <c r="I258" s="194"/>
      <c r="J258" s="194"/>
      <c r="K258" s="194"/>
      <c r="L258" s="194"/>
      <c r="M258" s="194"/>
      <c r="N258" s="194"/>
      <c r="O258" s="194"/>
      <c r="P258" s="195"/>
      <c r="R258" s="69" t="s">
        <v>77</v>
      </c>
      <c r="S258" s="70" t="s">
        <v>9</v>
      </c>
      <c r="T258" s="71">
        <f>C238</f>
        <v>-5.25</v>
      </c>
      <c r="U258" s="72"/>
      <c r="V258" s="73"/>
      <c r="W258" s="133">
        <f t="shared" si="18"/>
        <v>-5.25</v>
      </c>
    </row>
    <row r="259" spans="1:23" ht="13.05" customHeight="1" thickBot="1">
      <c r="H259" s="193"/>
      <c r="I259" s="194"/>
      <c r="J259" s="194"/>
      <c r="K259" s="194"/>
      <c r="L259" s="194"/>
      <c r="M259" s="194"/>
      <c r="N259" s="194"/>
      <c r="O259" s="194"/>
      <c r="P259" s="195"/>
      <c r="R259" s="69" t="s">
        <v>103</v>
      </c>
      <c r="S259" s="70" t="s">
        <v>11</v>
      </c>
      <c r="T259" s="71">
        <f>C239</f>
        <v>-5.25</v>
      </c>
      <c r="U259" s="72"/>
      <c r="V259" s="73"/>
      <c r="W259" s="133">
        <f t="shared" si="18"/>
        <v>-5.25</v>
      </c>
    </row>
    <row r="260" spans="1:23" ht="13.05" customHeight="1" thickBot="1">
      <c r="H260" s="196"/>
      <c r="I260" s="197"/>
      <c r="J260" s="197"/>
      <c r="K260" s="197"/>
      <c r="L260" s="197"/>
      <c r="M260" s="197"/>
      <c r="N260" s="197"/>
      <c r="O260" s="197"/>
      <c r="P260" s="198"/>
      <c r="R260" s="69" t="s">
        <v>30</v>
      </c>
      <c r="S260" s="128" t="s">
        <v>11</v>
      </c>
      <c r="T260" s="71">
        <f>C239</f>
        <v>-5.25</v>
      </c>
      <c r="U260" s="72"/>
      <c r="V260" s="73"/>
      <c r="W260" s="133">
        <f t="shared" si="18"/>
        <v>-5.25</v>
      </c>
    </row>
    <row r="261" spans="1:23" ht="13.05" customHeight="1" thickBot="1">
      <c r="H261" s="144"/>
      <c r="I261" s="144"/>
      <c r="J261" s="144"/>
      <c r="K261" s="144"/>
      <c r="L261" s="144"/>
      <c r="M261" s="144"/>
      <c r="N261" s="144"/>
      <c r="O261" s="144"/>
      <c r="R261" s="69" t="s">
        <v>104</v>
      </c>
      <c r="S261" s="70" t="s">
        <v>8</v>
      </c>
      <c r="T261" s="71">
        <f>C235</f>
        <v>-5.25</v>
      </c>
      <c r="U261" s="72"/>
      <c r="V261" s="73"/>
      <c r="W261" s="133">
        <f t="shared" si="18"/>
        <v>-5.25</v>
      </c>
    </row>
    <row r="262" spans="1:23" ht="13.05" customHeight="1" thickBot="1">
      <c r="H262" s="144"/>
      <c r="I262" s="144"/>
      <c r="J262" s="144"/>
      <c r="K262" s="144"/>
      <c r="L262" s="144"/>
      <c r="M262" s="144"/>
      <c r="N262" s="144"/>
      <c r="O262" s="144"/>
      <c r="R262" s="69" t="s">
        <v>105</v>
      </c>
      <c r="S262" s="70" t="s">
        <v>102</v>
      </c>
      <c r="T262" s="71">
        <f>C234</f>
        <v>-5.25</v>
      </c>
      <c r="U262" s="72"/>
      <c r="V262" s="73"/>
      <c r="W262" s="133">
        <f t="shared" si="18"/>
        <v>-5.25</v>
      </c>
    </row>
    <row r="263" spans="1:23" ht="13.05" customHeight="1" thickBot="1">
      <c r="H263" s="144"/>
      <c r="I263" s="144"/>
      <c r="J263" s="144"/>
      <c r="K263" s="144"/>
      <c r="L263" s="144"/>
      <c r="M263" s="144"/>
      <c r="N263" s="144"/>
      <c r="O263" s="144"/>
      <c r="R263" s="69" t="s">
        <v>31</v>
      </c>
      <c r="S263" s="70" t="s">
        <v>10</v>
      </c>
      <c r="T263" s="71">
        <f>C237</f>
        <v>-5.25</v>
      </c>
      <c r="U263" s="72"/>
      <c r="V263" s="73"/>
      <c r="W263" s="133">
        <f t="shared" si="18"/>
        <v>-5.25</v>
      </c>
    </row>
    <row r="264" spans="1:23" ht="13.05" customHeight="1" thickBot="1">
      <c r="H264" s="144"/>
      <c r="I264" s="144"/>
      <c r="J264" s="144"/>
      <c r="K264" s="144"/>
      <c r="L264" s="144"/>
      <c r="M264" s="144"/>
      <c r="N264" s="144"/>
      <c r="O264" s="144"/>
      <c r="R264" s="69" t="s">
        <v>106</v>
      </c>
      <c r="S264" s="70" t="s">
        <v>102</v>
      </c>
      <c r="T264" s="71">
        <f>C234</f>
        <v>-5.25</v>
      </c>
      <c r="U264" s="72"/>
      <c r="V264" s="73"/>
      <c r="W264" s="133">
        <f t="shared" si="18"/>
        <v>-5.25</v>
      </c>
    </row>
    <row r="265" spans="1:23" ht="13.05" customHeight="1" thickBot="1">
      <c r="H265" s="144"/>
      <c r="I265" s="144"/>
      <c r="J265" s="144"/>
      <c r="K265" s="144"/>
      <c r="L265" s="144"/>
      <c r="M265" s="144"/>
      <c r="N265" s="144"/>
      <c r="O265" s="144"/>
      <c r="R265" s="69" t="s">
        <v>7</v>
      </c>
      <c r="S265" s="70" t="s">
        <v>9</v>
      </c>
      <c r="T265" s="71">
        <f>C238</f>
        <v>-5.25</v>
      </c>
      <c r="U265" s="72"/>
      <c r="V265" s="73"/>
      <c r="W265" s="133">
        <f t="shared" si="18"/>
        <v>-5.25</v>
      </c>
    </row>
    <row r="266" spans="1:23" ht="13.05" customHeight="1" thickBot="1">
      <c r="H266" s="144"/>
      <c r="I266" s="144"/>
      <c r="J266" s="144"/>
      <c r="K266" s="144"/>
      <c r="L266" s="144"/>
      <c r="M266" s="144"/>
      <c r="N266" s="144"/>
      <c r="O266" s="144"/>
      <c r="R266" s="69" t="s">
        <v>107</v>
      </c>
      <c r="S266" s="70" t="s">
        <v>8</v>
      </c>
      <c r="T266" s="71">
        <f>C235</f>
        <v>-5.25</v>
      </c>
      <c r="U266" s="72"/>
      <c r="V266" s="73"/>
      <c r="W266" s="133">
        <f t="shared" si="18"/>
        <v>-5.25</v>
      </c>
    </row>
    <row r="267" spans="1:23" ht="13.05" customHeight="1" thickBot="1">
      <c r="R267" s="69" t="s">
        <v>108</v>
      </c>
      <c r="S267" s="70" t="s">
        <v>8</v>
      </c>
      <c r="T267" s="71">
        <f>C235</f>
        <v>-5.25</v>
      </c>
      <c r="U267" s="72"/>
      <c r="V267" s="73"/>
      <c r="W267" s="133">
        <f t="shared" si="18"/>
        <v>-5.25</v>
      </c>
    </row>
    <row r="268" spans="1:23" ht="13.05" customHeight="1" thickBot="1">
      <c r="R268" s="69" t="s">
        <v>32</v>
      </c>
      <c r="S268" s="70" t="s">
        <v>11</v>
      </c>
      <c r="T268" s="71">
        <f>C239</f>
        <v>-5.25</v>
      </c>
      <c r="U268" s="72"/>
      <c r="V268" s="73"/>
      <c r="W268" s="133">
        <f t="shared" si="18"/>
        <v>-5.25</v>
      </c>
    </row>
    <row r="269" spans="1:23" ht="13.05" customHeight="1" thickBot="1">
      <c r="R269" s="129" t="s">
        <v>33</v>
      </c>
      <c r="S269" s="130" t="s">
        <v>10</v>
      </c>
      <c r="T269" s="131">
        <f>C237</f>
        <v>-5.25</v>
      </c>
      <c r="U269" s="93"/>
      <c r="V269" s="132"/>
      <c r="W269" s="153">
        <f t="shared" si="18"/>
        <v>-5.25</v>
      </c>
    </row>
    <row r="270" spans="1:23" ht="13.05" customHeight="1" thickBot="1"/>
    <row r="271" spans="1:23" ht="13.05" customHeight="1" thickBot="1">
      <c r="A271" s="46" t="s">
        <v>171</v>
      </c>
      <c r="B271" s="46" t="s">
        <v>114</v>
      </c>
      <c r="C271" s="46" t="s">
        <v>116</v>
      </c>
      <c r="D271" s="46" t="s">
        <v>120</v>
      </c>
      <c r="E271" s="46" t="s">
        <v>117</v>
      </c>
      <c r="F271" s="46" t="s">
        <v>119</v>
      </c>
      <c r="G271" s="46"/>
      <c r="H271" s="47" t="s">
        <v>121</v>
      </c>
      <c r="I271" s="127" t="s">
        <v>122</v>
      </c>
      <c r="J271" s="127" t="s">
        <v>126</v>
      </c>
      <c r="K271" s="49"/>
      <c r="L271" s="49" t="s">
        <v>133</v>
      </c>
      <c r="M271" s="49" t="s">
        <v>135</v>
      </c>
      <c r="N271" s="49"/>
      <c r="O271" s="49" t="s">
        <v>134</v>
      </c>
      <c r="P271" s="127" t="s">
        <v>124</v>
      </c>
      <c r="Q271" s="49"/>
      <c r="R271" s="50" t="s">
        <v>34</v>
      </c>
      <c r="S271" s="51"/>
      <c r="T271" s="52" t="s">
        <v>11</v>
      </c>
      <c r="U271" s="53" t="s">
        <v>109</v>
      </c>
      <c r="V271" s="54" t="s">
        <v>110</v>
      </c>
      <c r="W271" s="55" t="s">
        <v>111</v>
      </c>
    </row>
    <row r="272" spans="1:23" ht="13.05" customHeight="1" thickBot="1">
      <c r="A272" s="57"/>
      <c r="B272" s="57"/>
      <c r="C272" s="105"/>
      <c r="D272" s="105"/>
      <c r="E272" s="105"/>
      <c r="F272" s="105"/>
      <c r="G272" s="59"/>
      <c r="H272" s="60"/>
      <c r="I272" s="61"/>
      <c r="J272" s="62">
        <f>C280</f>
        <v>-5.25</v>
      </c>
      <c r="K272" s="59"/>
      <c r="L272" s="63">
        <f>H274-M274-J274-I274</f>
        <v>4.75</v>
      </c>
      <c r="M272" s="105">
        <f>H274-K274-J274</f>
        <v>10</v>
      </c>
      <c r="N272" s="59"/>
      <c r="O272" s="57"/>
      <c r="P272" s="57"/>
      <c r="Q272" s="49"/>
      <c r="R272" s="64" t="s">
        <v>87</v>
      </c>
      <c r="S272" s="65" t="s">
        <v>8</v>
      </c>
      <c r="T272" s="66">
        <f>C280</f>
        <v>-5.25</v>
      </c>
      <c r="U272" s="67"/>
      <c r="V272" s="68"/>
      <c r="W272" s="133">
        <f>V272+U272+T272</f>
        <v>-5.25</v>
      </c>
    </row>
    <row r="273" spans="1:23" ht="13.05" customHeight="1" thickBot="1">
      <c r="A273" s="96" t="s">
        <v>172</v>
      </c>
      <c r="B273" s="46" t="s">
        <v>112</v>
      </c>
      <c r="C273" s="46" t="s">
        <v>115</v>
      </c>
      <c r="D273" s="46" t="s">
        <v>113</v>
      </c>
      <c r="E273" s="46" t="s">
        <v>118</v>
      </c>
      <c r="F273" s="46" t="s">
        <v>117</v>
      </c>
      <c r="G273" s="46"/>
      <c r="H273" s="127" t="s">
        <v>123</v>
      </c>
      <c r="I273" s="49" t="s">
        <v>127</v>
      </c>
      <c r="J273" s="49" t="s">
        <v>128</v>
      </c>
      <c r="K273" s="49" t="s">
        <v>8</v>
      </c>
      <c r="L273" s="49" t="s">
        <v>129</v>
      </c>
      <c r="M273" s="49" t="s">
        <v>130</v>
      </c>
      <c r="N273" s="49" t="s">
        <v>131</v>
      </c>
      <c r="O273" s="49" t="s">
        <v>132</v>
      </c>
      <c r="P273" s="127" t="s">
        <v>125</v>
      </c>
      <c r="R273" s="69" t="s">
        <v>20</v>
      </c>
      <c r="S273" s="70" t="s">
        <v>11</v>
      </c>
      <c r="T273" s="71">
        <f>C284</f>
        <v>-5.25</v>
      </c>
      <c r="U273" s="72"/>
      <c r="V273" s="73"/>
      <c r="W273" s="133">
        <f>V273+U273+T273</f>
        <v>-5.25</v>
      </c>
    </row>
    <row r="274" spans="1:23" ht="13.05" customHeight="1" thickBot="1">
      <c r="A274" s="61"/>
      <c r="B274" s="74"/>
      <c r="C274" s="74"/>
      <c r="D274" s="74"/>
      <c r="E274" s="74"/>
      <c r="F274" s="74"/>
      <c r="G274" s="75"/>
      <c r="H274" s="62">
        <f>10+I274+J274+K274+L274+M274+N274+O274</f>
        <v>4.75</v>
      </c>
      <c r="I274" s="61"/>
      <c r="J274" s="61"/>
      <c r="K274" s="63">
        <f>C280</f>
        <v>-5.25</v>
      </c>
      <c r="L274" s="57">
        <f>E279</f>
        <v>0</v>
      </c>
      <c r="M274" s="57"/>
      <c r="N274" s="57"/>
      <c r="O274" s="105"/>
      <c r="P274" s="57"/>
      <c r="Q274" s="49"/>
      <c r="R274" s="69" t="s">
        <v>86</v>
      </c>
      <c r="S274" s="70" t="s">
        <v>10</v>
      </c>
      <c r="T274" s="71">
        <f>C282</f>
        <v>-5.25</v>
      </c>
      <c r="U274" s="72"/>
      <c r="V274" s="73"/>
      <c r="W274" s="133">
        <f t="shared" ref="W274:W287" si="19">V274+U274+T274</f>
        <v>-5.25</v>
      </c>
    </row>
    <row r="275" spans="1:23" ht="13.05" customHeight="1" thickBot="1">
      <c r="A275" s="46" t="s">
        <v>158</v>
      </c>
      <c r="R275" s="69" t="s">
        <v>86</v>
      </c>
      <c r="S275" s="70" t="s">
        <v>10</v>
      </c>
      <c r="T275" s="71">
        <f>C282</f>
        <v>-5.25</v>
      </c>
      <c r="U275" s="72"/>
      <c r="V275" s="73"/>
      <c r="W275" s="133">
        <f t="shared" si="19"/>
        <v>-5.25</v>
      </c>
    </row>
    <row r="276" spans="1:23" ht="13.05" customHeight="1" thickBot="1">
      <c r="A276" s="61"/>
      <c r="R276" s="69" t="s">
        <v>86</v>
      </c>
      <c r="S276" s="70" t="s">
        <v>10</v>
      </c>
      <c r="T276" s="71">
        <f>C282</f>
        <v>-5.25</v>
      </c>
      <c r="U276" s="72"/>
      <c r="V276" s="73"/>
      <c r="W276" s="133">
        <f t="shared" si="19"/>
        <v>-5.25</v>
      </c>
    </row>
    <row r="277" spans="1:23" ht="13.05" customHeight="1" thickBot="1">
      <c r="R277" s="69" t="s">
        <v>86</v>
      </c>
      <c r="S277" s="70" t="s">
        <v>10</v>
      </c>
      <c r="T277" s="71">
        <f>C282</f>
        <v>-5.25</v>
      </c>
      <c r="U277" s="72"/>
      <c r="V277" s="73"/>
      <c r="W277" s="133">
        <f t="shared" si="19"/>
        <v>-5.25</v>
      </c>
    </row>
    <row r="278" spans="1:23" ht="13.05" customHeight="1" thickBot="1">
      <c r="A278" s="76" t="s">
        <v>6</v>
      </c>
      <c r="B278" s="77"/>
      <c r="C278" s="78"/>
      <c r="E278" s="127" t="s">
        <v>141</v>
      </c>
      <c r="H278" s="79" t="s">
        <v>136</v>
      </c>
      <c r="I278" s="80" t="s">
        <v>111</v>
      </c>
      <c r="J278" s="80" t="s">
        <v>139</v>
      </c>
      <c r="K278" s="80" t="s">
        <v>11</v>
      </c>
      <c r="L278" s="81" t="s">
        <v>180</v>
      </c>
      <c r="M278" s="100" t="s">
        <v>132</v>
      </c>
      <c r="R278" s="69" t="s">
        <v>88</v>
      </c>
      <c r="S278" s="70" t="s">
        <v>8</v>
      </c>
      <c r="T278" s="71">
        <f>C280</f>
        <v>-5.25</v>
      </c>
      <c r="U278" s="72"/>
      <c r="V278" s="73"/>
      <c r="W278" s="133">
        <f t="shared" si="19"/>
        <v>-5.25</v>
      </c>
    </row>
    <row r="279" spans="1:23" ht="13.05" customHeight="1" thickBot="1">
      <c r="A279" s="83" t="s">
        <v>0</v>
      </c>
      <c r="B279" s="84"/>
      <c r="C279" s="72">
        <f>(B279-10.5)/2</f>
        <v>-5.25</v>
      </c>
      <c r="D279" s="75"/>
      <c r="E279" s="57"/>
      <c r="H279" s="139" t="s">
        <v>140</v>
      </c>
      <c r="I279" s="85">
        <f>J279+K279+L279+M279</f>
        <v>-5.25</v>
      </c>
      <c r="J279" s="57"/>
      <c r="K279" s="63">
        <f>C281</f>
        <v>-5.25</v>
      </c>
      <c r="L279" s="86"/>
      <c r="M279" s="87"/>
      <c r="R279" s="69" t="s">
        <v>22</v>
      </c>
      <c r="S279" s="70" t="s">
        <v>9</v>
      </c>
      <c r="T279" s="71">
        <f>C283</f>
        <v>-5.25</v>
      </c>
      <c r="U279" s="72"/>
      <c r="V279" s="73"/>
      <c r="W279" s="133">
        <f t="shared" si="19"/>
        <v>-5.25</v>
      </c>
    </row>
    <row r="280" spans="1:23" ht="13.05" customHeight="1" thickBot="1">
      <c r="A280" s="83" t="s">
        <v>1</v>
      </c>
      <c r="B280" s="84"/>
      <c r="C280" s="72">
        <f t="shared" ref="C280:C284" si="20">(B280-10.5)/2</f>
        <v>-5.25</v>
      </c>
      <c r="E280" s="49"/>
      <c r="H280" s="141" t="s">
        <v>137</v>
      </c>
      <c r="I280" s="88">
        <f>J280+K280+L280+M280</f>
        <v>-5.25</v>
      </c>
      <c r="J280" s="89"/>
      <c r="K280" s="72">
        <f>C280</f>
        <v>-5.25</v>
      </c>
      <c r="L280" s="89"/>
      <c r="M280" s="90"/>
      <c r="R280" s="69" t="s">
        <v>89</v>
      </c>
      <c r="S280" s="70" t="s">
        <v>11</v>
      </c>
      <c r="T280" s="71">
        <f>C284</f>
        <v>-5.25</v>
      </c>
      <c r="U280" s="72"/>
      <c r="V280" s="73"/>
      <c r="W280" s="133">
        <f t="shared" si="19"/>
        <v>-5.25</v>
      </c>
    </row>
    <row r="281" spans="1:23" ht="13.05" customHeight="1" thickBot="1">
      <c r="A281" s="83" t="s">
        <v>2</v>
      </c>
      <c r="B281" s="84"/>
      <c r="C281" s="72">
        <f t="shared" si="20"/>
        <v>-5.25</v>
      </c>
      <c r="E281" s="127" t="s">
        <v>142</v>
      </c>
      <c r="H281" s="142" t="s">
        <v>138</v>
      </c>
      <c r="I281" s="91">
        <f>J281+K281+L281+M281</f>
        <v>-5.25</v>
      </c>
      <c r="J281" s="92"/>
      <c r="K281" s="93">
        <f>C283</f>
        <v>-5.25</v>
      </c>
      <c r="L281" s="92"/>
      <c r="M281" s="94"/>
      <c r="R281" s="69" t="s">
        <v>23</v>
      </c>
      <c r="S281" s="70" t="s">
        <v>8</v>
      </c>
      <c r="T281" s="71">
        <f>C280</f>
        <v>-5.25</v>
      </c>
      <c r="U281" s="72"/>
      <c r="V281" s="73"/>
      <c r="W281" s="133">
        <f t="shared" si="19"/>
        <v>-5.25</v>
      </c>
    </row>
    <row r="282" spans="1:23" ht="13.05" customHeight="1" thickBot="1">
      <c r="A282" s="83" t="s">
        <v>3</v>
      </c>
      <c r="B282" s="84"/>
      <c r="C282" s="72">
        <f t="shared" si="20"/>
        <v>-5.25</v>
      </c>
      <c r="D282" s="95"/>
      <c r="E282" s="57"/>
      <c r="R282" s="69" t="s">
        <v>90</v>
      </c>
      <c r="S282" s="70" t="s">
        <v>10</v>
      </c>
      <c r="T282" s="71">
        <f>C282</f>
        <v>-5.25</v>
      </c>
      <c r="U282" s="72"/>
      <c r="V282" s="73"/>
      <c r="W282" s="133">
        <f t="shared" si="19"/>
        <v>-5.25</v>
      </c>
    </row>
    <row r="283" spans="1:23" ht="13.05" customHeight="1" thickBot="1">
      <c r="A283" s="83" t="s">
        <v>4</v>
      </c>
      <c r="B283" s="84"/>
      <c r="C283" s="72">
        <f t="shared" si="20"/>
        <v>-5.25</v>
      </c>
      <c r="R283" s="69" t="s">
        <v>91</v>
      </c>
      <c r="S283" s="70" t="s">
        <v>92</v>
      </c>
      <c r="T283" s="71">
        <f>C281</f>
        <v>-5.25</v>
      </c>
      <c r="U283" s="72"/>
      <c r="V283" s="73"/>
      <c r="W283" s="133">
        <f t="shared" si="19"/>
        <v>-5.25</v>
      </c>
    </row>
    <row r="284" spans="1:23" ht="13.05" customHeight="1" thickBot="1">
      <c r="A284" s="83" t="s">
        <v>5</v>
      </c>
      <c r="B284" s="84"/>
      <c r="C284" s="72">
        <f t="shared" si="20"/>
        <v>-5.25</v>
      </c>
      <c r="R284" s="69" t="s">
        <v>75</v>
      </c>
      <c r="S284" s="70" t="s">
        <v>10</v>
      </c>
      <c r="T284" s="71">
        <f>C282</f>
        <v>-5.25</v>
      </c>
      <c r="U284" s="72"/>
      <c r="V284" s="73"/>
      <c r="W284" s="133">
        <f t="shared" si="19"/>
        <v>-5.25</v>
      </c>
    </row>
    <row r="285" spans="1:23" ht="13.05" customHeight="1" thickBot="1">
      <c r="R285" s="69" t="s">
        <v>75</v>
      </c>
      <c r="S285" s="70" t="s">
        <v>10</v>
      </c>
      <c r="T285" s="71">
        <f>C282</f>
        <v>-5.25</v>
      </c>
      <c r="U285" s="72"/>
      <c r="V285" s="73"/>
      <c r="W285" s="133">
        <f t="shared" si="19"/>
        <v>-5.25</v>
      </c>
    </row>
    <row r="286" spans="1:23" ht="13.05" customHeight="1" thickBot="1">
      <c r="A286" s="199" t="s">
        <v>143</v>
      </c>
      <c r="B286" s="199"/>
      <c r="C286" s="199"/>
      <c r="D286" s="199"/>
      <c r="E286" s="199"/>
      <c r="F286" s="199"/>
      <c r="G286" s="199"/>
      <c r="H286" s="199"/>
      <c r="J286" s="199" t="s">
        <v>150</v>
      </c>
      <c r="K286" s="199"/>
      <c r="L286" s="199"/>
      <c r="M286" s="199"/>
      <c r="N286" s="199"/>
      <c r="R286" s="69" t="s">
        <v>75</v>
      </c>
      <c r="S286" s="70" t="s">
        <v>10</v>
      </c>
      <c r="T286" s="71">
        <f>C282</f>
        <v>-5.25</v>
      </c>
      <c r="U286" s="72"/>
      <c r="V286" s="73"/>
      <c r="W286" s="133">
        <f t="shared" si="19"/>
        <v>-5.25</v>
      </c>
    </row>
    <row r="287" spans="1:23" ht="13.05" customHeight="1" thickBot="1">
      <c r="A287" s="80" t="s">
        <v>144</v>
      </c>
      <c r="B287" s="97" t="s">
        <v>145</v>
      </c>
      <c r="C287" s="98"/>
      <c r="D287" s="80" t="s">
        <v>146</v>
      </c>
      <c r="E287" s="99" t="s">
        <v>147</v>
      </c>
      <c r="F287" s="80" t="s">
        <v>148</v>
      </c>
      <c r="G287" s="187" t="s">
        <v>149</v>
      </c>
      <c r="H287" s="188"/>
      <c r="J287" s="100" t="s">
        <v>151</v>
      </c>
      <c r="K287" s="101" t="s">
        <v>142</v>
      </c>
      <c r="L287" s="102" t="s">
        <v>102</v>
      </c>
      <c r="M287" s="101" t="s">
        <v>129</v>
      </c>
      <c r="N287" s="102" t="s">
        <v>132</v>
      </c>
      <c r="R287" s="69" t="s">
        <v>75</v>
      </c>
      <c r="S287" s="70" t="s">
        <v>10</v>
      </c>
      <c r="T287" s="71">
        <f>C283</f>
        <v>-5.25</v>
      </c>
      <c r="U287" s="72"/>
      <c r="V287" s="73"/>
      <c r="W287" s="133">
        <f t="shared" si="19"/>
        <v>-5.25</v>
      </c>
    </row>
    <row r="288" spans="1:23" ht="13.05" customHeight="1" thickBot="1">
      <c r="A288" s="103"/>
      <c r="B288" s="104"/>
      <c r="C288" s="105"/>
      <c r="D288" s="61"/>
      <c r="E288" s="74"/>
      <c r="F288" s="106"/>
      <c r="G288" s="104"/>
      <c r="H288" s="107"/>
      <c r="J288" s="108">
        <f>K288+L288+M288+N288</f>
        <v>-5.25</v>
      </c>
      <c r="K288" s="109">
        <f>E282</f>
        <v>0</v>
      </c>
      <c r="L288" s="110">
        <f>C279</f>
        <v>-5.25</v>
      </c>
      <c r="M288" s="119">
        <f>E279*(-4)</f>
        <v>0</v>
      </c>
      <c r="N288" s="111"/>
      <c r="O288" s="106"/>
      <c r="R288" s="69" t="s">
        <v>93</v>
      </c>
      <c r="S288" s="70" t="s">
        <v>10</v>
      </c>
      <c r="T288" s="71">
        <f>C282</f>
        <v>-5.25</v>
      </c>
      <c r="U288" s="72"/>
      <c r="V288" s="73"/>
      <c r="W288" s="133">
        <f t="shared" ref="W288:W314" si="21">V288+U288+T288</f>
        <v>-5.25</v>
      </c>
    </row>
    <row r="289" spans="1:23" ht="13.05" customHeight="1" thickBot="1">
      <c r="A289" s="112"/>
      <c r="B289" s="113"/>
      <c r="C289" s="114"/>
      <c r="D289" s="89"/>
      <c r="E289" s="115"/>
      <c r="F289" s="89"/>
      <c r="G289" s="113"/>
      <c r="H289" s="116"/>
      <c r="J289" s="117"/>
      <c r="K289" s="117"/>
      <c r="L289" s="117"/>
      <c r="M289" s="117"/>
      <c r="N289" s="117"/>
      <c r="R289" s="69" t="s">
        <v>25</v>
      </c>
      <c r="S289" s="70" t="s">
        <v>11</v>
      </c>
      <c r="T289" s="71">
        <f>C284</f>
        <v>-5.25</v>
      </c>
      <c r="U289" s="72"/>
      <c r="V289" s="73"/>
      <c r="W289" s="133">
        <f t="shared" si="21"/>
        <v>-5.25</v>
      </c>
    </row>
    <row r="290" spans="1:23" ht="13.05" customHeight="1" thickBot="1">
      <c r="A290" s="112"/>
      <c r="B290" s="113"/>
      <c r="C290" s="114"/>
      <c r="D290" s="89"/>
      <c r="E290" s="115"/>
      <c r="F290" s="89"/>
      <c r="G290" s="113"/>
      <c r="H290" s="116"/>
      <c r="R290" s="69" t="s">
        <v>94</v>
      </c>
      <c r="S290" s="70" t="s">
        <v>10</v>
      </c>
      <c r="T290" s="71">
        <f>C282</f>
        <v>-5.25</v>
      </c>
      <c r="U290" s="72"/>
      <c r="V290" s="73"/>
      <c r="W290" s="133">
        <f t="shared" si="21"/>
        <v>-5.25</v>
      </c>
    </row>
    <row r="291" spans="1:23" ht="13.05" customHeight="1" thickBot="1">
      <c r="A291" s="118"/>
      <c r="B291" s="119"/>
      <c r="C291" s="120"/>
      <c r="D291" s="121"/>
      <c r="E291" s="122"/>
      <c r="F291" s="123"/>
      <c r="G291" s="119"/>
      <c r="H291" s="124"/>
      <c r="R291" s="69" t="s">
        <v>95</v>
      </c>
      <c r="S291" s="70" t="s">
        <v>8</v>
      </c>
      <c r="T291" s="71">
        <f>C280</f>
        <v>-5.25</v>
      </c>
      <c r="U291" s="72"/>
      <c r="V291" s="73"/>
      <c r="W291" s="133">
        <f t="shared" si="21"/>
        <v>-5.25</v>
      </c>
    </row>
    <row r="292" spans="1:23" ht="13.05" customHeight="1" thickBot="1">
      <c r="H292" s="186" t="s">
        <v>163</v>
      </c>
      <c r="I292" s="186"/>
      <c r="J292" s="186"/>
      <c r="K292" s="186"/>
      <c r="L292" s="186"/>
      <c r="M292" s="186"/>
      <c r="N292" s="186"/>
      <c r="O292" s="186"/>
      <c r="P292" s="186"/>
      <c r="R292" s="69" t="s">
        <v>96</v>
      </c>
      <c r="S292" s="70" t="s">
        <v>10</v>
      </c>
      <c r="T292" s="71">
        <f>C282</f>
        <v>-5.25</v>
      </c>
      <c r="U292" s="72"/>
      <c r="V292" s="73"/>
      <c r="W292" s="133">
        <f t="shared" si="21"/>
        <v>-5.25</v>
      </c>
    </row>
    <row r="293" spans="1:23" ht="13.05" customHeight="1" thickBot="1">
      <c r="A293" s="127" t="s">
        <v>152</v>
      </c>
      <c r="B293" s="126"/>
      <c r="C293" s="186" t="s">
        <v>153</v>
      </c>
      <c r="D293" s="186"/>
      <c r="E293" s="186"/>
      <c r="F293" s="186"/>
      <c r="H293" s="190" t="s">
        <v>162</v>
      </c>
      <c r="I293" s="191"/>
      <c r="J293" s="191"/>
      <c r="K293" s="191"/>
      <c r="L293" s="191"/>
      <c r="M293" s="191"/>
      <c r="N293" s="191"/>
      <c r="O293" s="191"/>
      <c r="P293" s="192"/>
      <c r="R293" s="69" t="s">
        <v>26</v>
      </c>
      <c r="S293" s="70" t="s">
        <v>9</v>
      </c>
      <c r="T293" s="71">
        <f>C283</f>
        <v>-5.25</v>
      </c>
      <c r="U293" s="72"/>
      <c r="V293" s="73"/>
      <c r="W293" s="133">
        <f t="shared" si="21"/>
        <v>-5.25</v>
      </c>
    </row>
    <row r="294" spans="1:23" ht="13.05" customHeight="1" thickBot="1">
      <c r="H294" s="193"/>
      <c r="I294" s="194"/>
      <c r="J294" s="194"/>
      <c r="K294" s="194"/>
      <c r="L294" s="194"/>
      <c r="M294" s="194"/>
      <c r="N294" s="194"/>
      <c r="O294" s="194"/>
      <c r="P294" s="195"/>
      <c r="R294" s="69" t="s">
        <v>97</v>
      </c>
      <c r="S294" s="70" t="s">
        <v>11</v>
      </c>
      <c r="T294" s="71">
        <f>C284</f>
        <v>-5.25</v>
      </c>
      <c r="U294" s="72"/>
      <c r="V294" s="73"/>
      <c r="W294" s="133">
        <f t="shared" si="21"/>
        <v>-5.25</v>
      </c>
    </row>
    <row r="295" spans="1:23" ht="13.05" customHeight="1" thickBot="1">
      <c r="H295" s="193"/>
      <c r="I295" s="194"/>
      <c r="J295" s="194"/>
      <c r="K295" s="194"/>
      <c r="L295" s="194"/>
      <c r="M295" s="194"/>
      <c r="N295" s="194"/>
      <c r="O295" s="194"/>
      <c r="P295" s="195"/>
      <c r="R295" s="69" t="s">
        <v>98</v>
      </c>
      <c r="S295" s="70" t="s">
        <v>11</v>
      </c>
      <c r="T295" s="71">
        <f>C284</f>
        <v>-5.25</v>
      </c>
      <c r="U295" s="72"/>
      <c r="V295" s="73"/>
      <c r="W295" s="133">
        <f t="shared" si="21"/>
        <v>-5.25</v>
      </c>
    </row>
    <row r="296" spans="1:23" ht="13.05" customHeight="1" thickBot="1">
      <c r="H296" s="193"/>
      <c r="I296" s="194"/>
      <c r="J296" s="194"/>
      <c r="K296" s="194"/>
      <c r="L296" s="194"/>
      <c r="M296" s="194"/>
      <c r="N296" s="194"/>
      <c r="O296" s="194"/>
      <c r="P296" s="195"/>
      <c r="R296" s="69" t="s">
        <v>98</v>
      </c>
      <c r="S296" s="70" t="s">
        <v>11</v>
      </c>
      <c r="T296" s="71">
        <f>C284</f>
        <v>-5.25</v>
      </c>
      <c r="U296" s="72"/>
      <c r="V296" s="73"/>
      <c r="W296" s="133">
        <f t="shared" si="21"/>
        <v>-5.25</v>
      </c>
    </row>
    <row r="297" spans="1:23" ht="13.05" customHeight="1" thickBot="1">
      <c r="H297" s="193"/>
      <c r="I297" s="194"/>
      <c r="J297" s="194"/>
      <c r="K297" s="194"/>
      <c r="L297" s="194"/>
      <c r="M297" s="194"/>
      <c r="N297" s="194"/>
      <c r="O297" s="194"/>
      <c r="P297" s="195"/>
      <c r="R297" s="69" t="s">
        <v>99</v>
      </c>
      <c r="S297" s="70" t="s">
        <v>8</v>
      </c>
      <c r="T297" s="71">
        <f>C280</f>
        <v>-5.25</v>
      </c>
      <c r="U297" s="72"/>
      <c r="V297" s="73"/>
      <c r="W297" s="133">
        <f t="shared" si="21"/>
        <v>-5.25</v>
      </c>
    </row>
    <row r="298" spans="1:23" ht="13.05" customHeight="1" thickBot="1">
      <c r="H298" s="196"/>
      <c r="I298" s="197"/>
      <c r="J298" s="197"/>
      <c r="K298" s="197"/>
      <c r="L298" s="197"/>
      <c r="M298" s="197"/>
      <c r="N298" s="197"/>
      <c r="O298" s="197"/>
      <c r="P298" s="198"/>
      <c r="R298" s="69" t="s">
        <v>100</v>
      </c>
      <c r="S298" s="70" t="s">
        <v>8</v>
      </c>
      <c r="T298" s="71">
        <f>C280</f>
        <v>-5.25</v>
      </c>
      <c r="U298" s="72"/>
      <c r="V298" s="73">
        <f>E279*4</f>
        <v>0</v>
      </c>
      <c r="W298" s="133">
        <f t="shared" si="21"/>
        <v>-5.25</v>
      </c>
    </row>
    <row r="299" spans="1:23" ht="13.05" customHeight="1" thickBot="1">
      <c r="H299" s="144"/>
      <c r="I299" s="144"/>
      <c r="J299" s="144"/>
      <c r="K299" s="144"/>
      <c r="L299" s="144"/>
      <c r="M299" s="144"/>
      <c r="N299" s="144"/>
      <c r="O299" s="144"/>
      <c r="R299" s="69" t="s">
        <v>101</v>
      </c>
      <c r="S299" s="70" t="s">
        <v>102</v>
      </c>
      <c r="T299" s="71">
        <f>C279</f>
        <v>-5.25</v>
      </c>
      <c r="U299" s="72"/>
      <c r="V299" s="73"/>
      <c r="W299" s="133">
        <f t="shared" si="21"/>
        <v>-5.25</v>
      </c>
    </row>
    <row r="300" spans="1:23" ht="13.05" customHeight="1" thickBot="1">
      <c r="H300" s="189" t="s">
        <v>164</v>
      </c>
      <c r="I300" s="189"/>
      <c r="J300" s="189"/>
      <c r="K300" s="189"/>
      <c r="L300" s="189"/>
      <c r="M300" s="189"/>
      <c r="N300" s="189"/>
      <c r="O300" s="189"/>
      <c r="P300" s="189"/>
      <c r="R300" s="69" t="s">
        <v>27</v>
      </c>
      <c r="S300" s="70" t="s">
        <v>9</v>
      </c>
      <c r="T300" s="71">
        <f>C283</f>
        <v>-5.25</v>
      </c>
      <c r="U300" s="72"/>
      <c r="V300" s="73"/>
      <c r="W300" s="133">
        <f t="shared" si="21"/>
        <v>-5.25</v>
      </c>
    </row>
    <row r="301" spans="1:23" ht="13.05" customHeight="1" thickBot="1">
      <c r="H301" s="190" t="s">
        <v>165</v>
      </c>
      <c r="I301" s="191"/>
      <c r="J301" s="191"/>
      <c r="K301" s="191"/>
      <c r="L301" s="191"/>
      <c r="M301" s="191"/>
      <c r="N301" s="191"/>
      <c r="O301" s="191"/>
      <c r="P301" s="192"/>
      <c r="R301" s="69" t="s">
        <v>28</v>
      </c>
      <c r="S301" s="70" t="s">
        <v>9</v>
      </c>
      <c r="T301" s="71">
        <f>C283</f>
        <v>-5.25</v>
      </c>
      <c r="U301" s="72"/>
      <c r="V301" s="73"/>
      <c r="W301" s="133">
        <f t="shared" si="21"/>
        <v>-5.25</v>
      </c>
    </row>
    <row r="302" spans="1:23" ht="13.05" customHeight="1" thickBot="1">
      <c r="H302" s="193"/>
      <c r="I302" s="194"/>
      <c r="J302" s="194"/>
      <c r="K302" s="194"/>
      <c r="L302" s="194"/>
      <c r="M302" s="194"/>
      <c r="N302" s="194"/>
      <c r="O302" s="194"/>
      <c r="P302" s="195"/>
      <c r="R302" s="69" t="s">
        <v>77</v>
      </c>
      <c r="S302" s="70" t="s">
        <v>9</v>
      </c>
      <c r="T302" s="71">
        <f>C283</f>
        <v>-5.25</v>
      </c>
      <c r="U302" s="72"/>
      <c r="V302" s="73"/>
      <c r="W302" s="133">
        <f t="shared" si="21"/>
        <v>-5.25</v>
      </c>
    </row>
    <row r="303" spans="1:23" ht="13.05" customHeight="1" thickBot="1">
      <c r="H303" s="193"/>
      <c r="I303" s="194"/>
      <c r="J303" s="194"/>
      <c r="K303" s="194"/>
      <c r="L303" s="194"/>
      <c r="M303" s="194"/>
      <c r="N303" s="194"/>
      <c r="O303" s="194"/>
      <c r="P303" s="195"/>
      <c r="R303" s="69" t="s">
        <v>77</v>
      </c>
      <c r="S303" s="70" t="s">
        <v>9</v>
      </c>
      <c r="T303" s="71">
        <f>C283</f>
        <v>-5.25</v>
      </c>
      <c r="U303" s="72"/>
      <c r="V303" s="73"/>
      <c r="W303" s="133">
        <f t="shared" si="21"/>
        <v>-5.25</v>
      </c>
    </row>
    <row r="304" spans="1:23" ht="13.05" customHeight="1" thickBot="1">
      <c r="H304" s="193"/>
      <c r="I304" s="194"/>
      <c r="J304" s="194"/>
      <c r="K304" s="194"/>
      <c r="L304" s="194"/>
      <c r="M304" s="194"/>
      <c r="N304" s="194"/>
      <c r="O304" s="194"/>
      <c r="P304" s="195"/>
      <c r="R304" s="69" t="s">
        <v>103</v>
      </c>
      <c r="S304" s="70" t="s">
        <v>11</v>
      </c>
      <c r="T304" s="71">
        <f>C284</f>
        <v>-5.25</v>
      </c>
      <c r="U304" s="72"/>
      <c r="V304" s="73"/>
      <c r="W304" s="133">
        <f t="shared" si="21"/>
        <v>-5.25</v>
      </c>
    </row>
    <row r="305" spans="1:23" ht="13.05" customHeight="1" thickBot="1">
      <c r="H305" s="196"/>
      <c r="I305" s="197"/>
      <c r="J305" s="197"/>
      <c r="K305" s="197"/>
      <c r="L305" s="197"/>
      <c r="M305" s="197"/>
      <c r="N305" s="197"/>
      <c r="O305" s="197"/>
      <c r="P305" s="198"/>
      <c r="R305" s="69" t="s">
        <v>30</v>
      </c>
      <c r="S305" s="128" t="s">
        <v>11</v>
      </c>
      <c r="T305" s="71">
        <f>C284</f>
        <v>-5.25</v>
      </c>
      <c r="U305" s="72"/>
      <c r="V305" s="73"/>
      <c r="W305" s="133">
        <f t="shared" si="21"/>
        <v>-5.25</v>
      </c>
    </row>
    <row r="306" spans="1:23" ht="13.05" customHeight="1" thickBot="1">
      <c r="H306" s="144"/>
      <c r="I306" s="144"/>
      <c r="J306" s="144"/>
      <c r="K306" s="144"/>
      <c r="L306" s="144"/>
      <c r="M306" s="144"/>
      <c r="N306" s="144"/>
      <c r="O306" s="144"/>
      <c r="R306" s="69" t="s">
        <v>104</v>
      </c>
      <c r="S306" s="70" t="s">
        <v>8</v>
      </c>
      <c r="T306" s="71">
        <f>C280</f>
        <v>-5.25</v>
      </c>
      <c r="U306" s="72"/>
      <c r="V306" s="73"/>
      <c r="W306" s="133">
        <f t="shared" si="21"/>
        <v>-5.25</v>
      </c>
    </row>
    <row r="307" spans="1:23" ht="13.05" customHeight="1" thickBot="1">
      <c r="H307" s="144"/>
      <c r="I307" s="144"/>
      <c r="J307" s="144"/>
      <c r="K307" s="144"/>
      <c r="L307" s="144"/>
      <c r="M307" s="144"/>
      <c r="N307" s="144"/>
      <c r="O307" s="144"/>
      <c r="R307" s="69" t="s">
        <v>105</v>
      </c>
      <c r="S307" s="70" t="s">
        <v>102</v>
      </c>
      <c r="T307" s="71">
        <f>C279</f>
        <v>-5.25</v>
      </c>
      <c r="U307" s="72"/>
      <c r="V307" s="73"/>
      <c r="W307" s="133">
        <f t="shared" si="21"/>
        <v>-5.25</v>
      </c>
    </row>
    <row r="308" spans="1:23" ht="13.05" customHeight="1" thickBot="1">
      <c r="H308" s="144"/>
      <c r="I308" s="144"/>
      <c r="J308" s="144"/>
      <c r="K308" s="144"/>
      <c r="L308" s="144"/>
      <c r="M308" s="144"/>
      <c r="N308" s="144"/>
      <c r="O308" s="144"/>
      <c r="R308" s="69" t="s">
        <v>31</v>
      </c>
      <c r="S308" s="70" t="s">
        <v>10</v>
      </c>
      <c r="T308" s="71">
        <f>C282</f>
        <v>-5.25</v>
      </c>
      <c r="U308" s="72"/>
      <c r="V308" s="73"/>
      <c r="W308" s="133">
        <f t="shared" si="21"/>
        <v>-5.25</v>
      </c>
    </row>
    <row r="309" spans="1:23" ht="13.05" customHeight="1" thickBot="1">
      <c r="H309" s="144"/>
      <c r="I309" s="144"/>
      <c r="J309" s="144"/>
      <c r="K309" s="144"/>
      <c r="L309" s="144"/>
      <c r="M309" s="144"/>
      <c r="N309" s="144"/>
      <c r="O309" s="144"/>
      <c r="R309" s="69" t="s">
        <v>106</v>
      </c>
      <c r="S309" s="70" t="s">
        <v>102</v>
      </c>
      <c r="T309" s="71">
        <f>C279</f>
        <v>-5.25</v>
      </c>
      <c r="U309" s="72"/>
      <c r="V309" s="73"/>
      <c r="W309" s="133">
        <f t="shared" si="21"/>
        <v>-5.25</v>
      </c>
    </row>
    <row r="310" spans="1:23" ht="13.05" customHeight="1" thickBot="1">
      <c r="H310" s="144"/>
      <c r="I310" s="144"/>
      <c r="J310" s="144"/>
      <c r="K310" s="144"/>
      <c r="L310" s="144"/>
      <c r="M310" s="144"/>
      <c r="N310" s="144"/>
      <c r="O310" s="144"/>
      <c r="R310" s="69" t="s">
        <v>7</v>
      </c>
      <c r="S310" s="70" t="s">
        <v>9</v>
      </c>
      <c r="T310" s="71">
        <f>C283</f>
        <v>-5.25</v>
      </c>
      <c r="U310" s="72"/>
      <c r="V310" s="73"/>
      <c r="W310" s="133">
        <f t="shared" si="21"/>
        <v>-5.25</v>
      </c>
    </row>
    <row r="311" spans="1:23" ht="13.05" customHeight="1" thickBot="1">
      <c r="H311" s="144"/>
      <c r="I311" s="144"/>
      <c r="J311" s="144"/>
      <c r="K311" s="144"/>
      <c r="L311" s="144"/>
      <c r="M311" s="144"/>
      <c r="N311" s="144"/>
      <c r="O311" s="144"/>
      <c r="R311" s="69" t="s">
        <v>107</v>
      </c>
      <c r="S311" s="70" t="s">
        <v>8</v>
      </c>
      <c r="T311" s="71">
        <f>C280</f>
        <v>-5.25</v>
      </c>
      <c r="U311" s="72"/>
      <c r="V311" s="73"/>
      <c r="W311" s="133">
        <f t="shared" si="21"/>
        <v>-5.25</v>
      </c>
    </row>
    <row r="312" spans="1:23" ht="13.05" customHeight="1" thickBot="1">
      <c r="R312" s="69" t="s">
        <v>108</v>
      </c>
      <c r="S312" s="70" t="s">
        <v>8</v>
      </c>
      <c r="T312" s="71">
        <f>C280</f>
        <v>-5.25</v>
      </c>
      <c r="U312" s="72"/>
      <c r="V312" s="73"/>
      <c r="W312" s="133">
        <f t="shared" si="21"/>
        <v>-5.25</v>
      </c>
    </row>
    <row r="313" spans="1:23" ht="13.05" customHeight="1" thickBot="1">
      <c r="R313" s="69" t="s">
        <v>32</v>
      </c>
      <c r="S313" s="70" t="s">
        <v>11</v>
      </c>
      <c r="T313" s="71">
        <f>C284</f>
        <v>-5.25</v>
      </c>
      <c r="U313" s="72"/>
      <c r="V313" s="73"/>
      <c r="W313" s="133">
        <f t="shared" si="21"/>
        <v>-5.25</v>
      </c>
    </row>
    <row r="314" spans="1:23" ht="13.05" customHeight="1" thickBot="1">
      <c r="R314" s="129" t="s">
        <v>33</v>
      </c>
      <c r="S314" s="130" t="s">
        <v>10</v>
      </c>
      <c r="T314" s="131">
        <f>C282</f>
        <v>-5.25</v>
      </c>
      <c r="U314" s="93"/>
      <c r="V314" s="132"/>
      <c r="W314" s="153">
        <f t="shared" si="21"/>
        <v>-5.25</v>
      </c>
    </row>
    <row r="315" spans="1:23" ht="13.05" customHeight="1" thickBot="1"/>
    <row r="316" spans="1:23" ht="13.05" customHeight="1" thickBot="1">
      <c r="A316" s="46" t="s">
        <v>171</v>
      </c>
      <c r="B316" s="46" t="s">
        <v>114</v>
      </c>
      <c r="C316" s="46" t="s">
        <v>116</v>
      </c>
      <c r="D316" s="46" t="s">
        <v>120</v>
      </c>
      <c r="E316" s="46" t="s">
        <v>117</v>
      </c>
      <c r="F316" s="46" t="s">
        <v>119</v>
      </c>
      <c r="G316" s="46"/>
      <c r="H316" s="47" t="s">
        <v>121</v>
      </c>
      <c r="I316" s="127" t="s">
        <v>122</v>
      </c>
      <c r="J316" s="127" t="s">
        <v>126</v>
      </c>
      <c r="K316" s="49"/>
      <c r="L316" s="49" t="s">
        <v>133</v>
      </c>
      <c r="M316" s="49" t="s">
        <v>135</v>
      </c>
      <c r="N316" s="49"/>
      <c r="O316" s="49" t="s">
        <v>134</v>
      </c>
      <c r="P316" s="127" t="s">
        <v>124</v>
      </c>
      <c r="Q316" s="49"/>
      <c r="R316" s="50" t="s">
        <v>34</v>
      </c>
      <c r="S316" s="51"/>
      <c r="T316" s="52" t="s">
        <v>11</v>
      </c>
      <c r="U316" s="53" t="s">
        <v>109</v>
      </c>
      <c r="V316" s="54" t="s">
        <v>110</v>
      </c>
      <c r="W316" s="55" t="s">
        <v>111</v>
      </c>
    </row>
    <row r="317" spans="1:23" ht="13.05" customHeight="1" thickBot="1">
      <c r="A317" s="57"/>
      <c r="B317" s="57"/>
      <c r="C317" s="105"/>
      <c r="D317" s="105"/>
      <c r="E317" s="105"/>
      <c r="F317" s="105"/>
      <c r="G317" s="59"/>
      <c r="H317" s="60"/>
      <c r="I317" s="61"/>
      <c r="J317" s="62">
        <f>C325</f>
        <v>-5.25</v>
      </c>
      <c r="K317" s="59"/>
      <c r="L317" s="63">
        <f>H319-M319-J319-I319</f>
        <v>4.75</v>
      </c>
      <c r="M317" s="105">
        <f>H319-K319-J319</f>
        <v>10</v>
      </c>
      <c r="N317" s="59"/>
      <c r="O317" s="57"/>
      <c r="P317" s="57"/>
      <c r="Q317" s="49"/>
      <c r="R317" s="64" t="s">
        <v>87</v>
      </c>
      <c r="S317" s="65" t="s">
        <v>8</v>
      </c>
      <c r="T317" s="66">
        <f>C325</f>
        <v>-5.25</v>
      </c>
      <c r="U317" s="67"/>
      <c r="V317" s="68"/>
      <c r="W317" s="133">
        <f>V317+U317+T317</f>
        <v>-5.25</v>
      </c>
    </row>
    <row r="318" spans="1:23" ht="13.05" customHeight="1" thickBot="1">
      <c r="A318" s="96" t="s">
        <v>172</v>
      </c>
      <c r="B318" s="46" t="s">
        <v>112</v>
      </c>
      <c r="C318" s="46" t="s">
        <v>115</v>
      </c>
      <c r="D318" s="46" t="s">
        <v>113</v>
      </c>
      <c r="E318" s="46" t="s">
        <v>118</v>
      </c>
      <c r="F318" s="46" t="s">
        <v>117</v>
      </c>
      <c r="G318" s="46"/>
      <c r="H318" s="127" t="s">
        <v>123</v>
      </c>
      <c r="I318" s="49" t="s">
        <v>127</v>
      </c>
      <c r="J318" s="49" t="s">
        <v>128</v>
      </c>
      <c r="K318" s="49" t="s">
        <v>8</v>
      </c>
      <c r="L318" s="49" t="s">
        <v>129</v>
      </c>
      <c r="M318" s="49" t="s">
        <v>130</v>
      </c>
      <c r="N318" s="49" t="s">
        <v>131</v>
      </c>
      <c r="O318" s="49" t="s">
        <v>132</v>
      </c>
      <c r="P318" s="127" t="s">
        <v>125</v>
      </c>
      <c r="R318" s="69" t="s">
        <v>20</v>
      </c>
      <c r="S318" s="70" t="s">
        <v>11</v>
      </c>
      <c r="T318" s="71">
        <f>C329</f>
        <v>-5.25</v>
      </c>
      <c r="U318" s="72"/>
      <c r="V318" s="73"/>
      <c r="W318" s="133">
        <f>V318+U318+T318</f>
        <v>-5.25</v>
      </c>
    </row>
    <row r="319" spans="1:23" ht="13.05" customHeight="1" thickBot="1">
      <c r="A319" s="61"/>
      <c r="B319" s="74"/>
      <c r="C319" s="74"/>
      <c r="D319" s="74"/>
      <c r="E319" s="74"/>
      <c r="F319" s="74"/>
      <c r="G319" s="75"/>
      <c r="H319" s="62">
        <f>10+I319+J319+K319+L319+M319+N319+O319</f>
        <v>4.75</v>
      </c>
      <c r="I319" s="61"/>
      <c r="J319" s="61"/>
      <c r="K319" s="63">
        <f>C325</f>
        <v>-5.25</v>
      </c>
      <c r="L319" s="57">
        <f>E324</f>
        <v>0</v>
      </c>
      <c r="M319" s="57"/>
      <c r="N319" s="57"/>
      <c r="O319" s="105"/>
      <c r="P319" s="57"/>
      <c r="Q319" s="49"/>
      <c r="R319" s="69" t="s">
        <v>86</v>
      </c>
      <c r="S319" s="70" t="s">
        <v>10</v>
      </c>
      <c r="T319" s="71">
        <f>C327</f>
        <v>-5.25</v>
      </c>
      <c r="U319" s="72"/>
      <c r="V319" s="73"/>
      <c r="W319" s="133">
        <f t="shared" ref="W319:W332" si="22">V319+U319+T319</f>
        <v>-5.25</v>
      </c>
    </row>
    <row r="320" spans="1:23" ht="13.05" customHeight="1" thickBot="1">
      <c r="A320" s="46" t="s">
        <v>158</v>
      </c>
      <c r="R320" s="69" t="s">
        <v>86</v>
      </c>
      <c r="S320" s="70" t="s">
        <v>10</v>
      </c>
      <c r="T320" s="71">
        <f>C327</f>
        <v>-5.25</v>
      </c>
      <c r="U320" s="72"/>
      <c r="V320" s="73"/>
      <c r="W320" s="133">
        <f t="shared" si="22"/>
        <v>-5.25</v>
      </c>
    </row>
    <row r="321" spans="1:23" ht="13.05" customHeight="1" thickBot="1">
      <c r="A321" s="61"/>
      <c r="R321" s="69" t="s">
        <v>86</v>
      </c>
      <c r="S321" s="70" t="s">
        <v>10</v>
      </c>
      <c r="T321" s="71">
        <f>C327</f>
        <v>-5.25</v>
      </c>
      <c r="U321" s="72"/>
      <c r="V321" s="73"/>
      <c r="W321" s="133">
        <f t="shared" si="22"/>
        <v>-5.25</v>
      </c>
    </row>
    <row r="322" spans="1:23" ht="13.05" customHeight="1" thickBot="1">
      <c r="R322" s="69" t="s">
        <v>86</v>
      </c>
      <c r="S322" s="70" t="s">
        <v>10</v>
      </c>
      <c r="T322" s="71">
        <f>C327</f>
        <v>-5.25</v>
      </c>
      <c r="U322" s="72"/>
      <c r="V322" s="73"/>
      <c r="W322" s="133">
        <f t="shared" si="22"/>
        <v>-5.25</v>
      </c>
    </row>
    <row r="323" spans="1:23" ht="13.05" customHeight="1" thickBot="1">
      <c r="A323" s="76" t="s">
        <v>6</v>
      </c>
      <c r="B323" s="77"/>
      <c r="C323" s="78"/>
      <c r="E323" s="127" t="s">
        <v>141</v>
      </c>
      <c r="H323" s="79" t="s">
        <v>136</v>
      </c>
      <c r="I323" s="80" t="s">
        <v>111</v>
      </c>
      <c r="J323" s="80" t="s">
        <v>139</v>
      </c>
      <c r="K323" s="80" t="s">
        <v>11</v>
      </c>
      <c r="L323" s="81" t="s">
        <v>180</v>
      </c>
      <c r="M323" s="100" t="s">
        <v>132</v>
      </c>
      <c r="R323" s="69" t="s">
        <v>88</v>
      </c>
      <c r="S323" s="70" t="s">
        <v>8</v>
      </c>
      <c r="T323" s="71">
        <f>C325</f>
        <v>-5.25</v>
      </c>
      <c r="U323" s="72"/>
      <c r="V323" s="73"/>
      <c r="W323" s="133">
        <f t="shared" si="22"/>
        <v>-5.25</v>
      </c>
    </row>
    <row r="324" spans="1:23" ht="13.05" customHeight="1" thickBot="1">
      <c r="A324" s="83" t="s">
        <v>0</v>
      </c>
      <c r="B324" s="84"/>
      <c r="C324" s="72">
        <f>(B324-10.5)/2</f>
        <v>-5.25</v>
      </c>
      <c r="D324" s="75"/>
      <c r="E324" s="57"/>
      <c r="H324" s="139" t="s">
        <v>140</v>
      </c>
      <c r="I324" s="85">
        <f>J324+K324+L324+M324</f>
        <v>-5.25</v>
      </c>
      <c r="J324" s="57"/>
      <c r="K324" s="63">
        <f>C326</f>
        <v>-5.25</v>
      </c>
      <c r="L324" s="86"/>
      <c r="M324" s="87"/>
      <c r="R324" s="69" t="s">
        <v>22</v>
      </c>
      <c r="S324" s="70" t="s">
        <v>9</v>
      </c>
      <c r="T324" s="71">
        <f>C328</f>
        <v>-5.25</v>
      </c>
      <c r="U324" s="72"/>
      <c r="V324" s="73"/>
      <c r="W324" s="133">
        <f t="shared" si="22"/>
        <v>-5.25</v>
      </c>
    </row>
    <row r="325" spans="1:23" ht="13.05" customHeight="1" thickBot="1">
      <c r="A325" s="83" t="s">
        <v>1</v>
      </c>
      <c r="B325" s="84"/>
      <c r="C325" s="72">
        <f t="shared" ref="C325:C329" si="23">(B325-10.5)/2</f>
        <v>-5.25</v>
      </c>
      <c r="E325" s="49"/>
      <c r="H325" s="141" t="s">
        <v>137</v>
      </c>
      <c r="I325" s="88">
        <f>J325+K325+L325+M325</f>
        <v>-5.25</v>
      </c>
      <c r="J325" s="89"/>
      <c r="K325" s="72">
        <f>C325</f>
        <v>-5.25</v>
      </c>
      <c r="L325" s="89"/>
      <c r="M325" s="90"/>
      <c r="R325" s="69" t="s">
        <v>89</v>
      </c>
      <c r="S325" s="70" t="s">
        <v>11</v>
      </c>
      <c r="T325" s="71">
        <f>C329</f>
        <v>-5.25</v>
      </c>
      <c r="U325" s="72"/>
      <c r="V325" s="73"/>
      <c r="W325" s="133">
        <f t="shared" si="22"/>
        <v>-5.25</v>
      </c>
    </row>
    <row r="326" spans="1:23" ht="13.05" customHeight="1" thickBot="1">
      <c r="A326" s="83" t="s">
        <v>2</v>
      </c>
      <c r="B326" s="84"/>
      <c r="C326" s="72">
        <f t="shared" si="23"/>
        <v>-5.25</v>
      </c>
      <c r="E326" s="127" t="s">
        <v>142</v>
      </c>
      <c r="H326" s="142" t="s">
        <v>138</v>
      </c>
      <c r="I326" s="91">
        <f>J326+K326+L326+M326</f>
        <v>-5.25</v>
      </c>
      <c r="J326" s="92"/>
      <c r="K326" s="93">
        <f>C328</f>
        <v>-5.25</v>
      </c>
      <c r="L326" s="92"/>
      <c r="M326" s="94"/>
      <c r="R326" s="69" t="s">
        <v>23</v>
      </c>
      <c r="S326" s="70" t="s">
        <v>8</v>
      </c>
      <c r="T326" s="71">
        <f>C325</f>
        <v>-5.25</v>
      </c>
      <c r="U326" s="72"/>
      <c r="V326" s="73"/>
      <c r="W326" s="133">
        <f t="shared" si="22"/>
        <v>-5.25</v>
      </c>
    </row>
    <row r="327" spans="1:23" ht="13.05" customHeight="1" thickBot="1">
      <c r="A327" s="83" t="s">
        <v>3</v>
      </c>
      <c r="B327" s="84"/>
      <c r="C327" s="72">
        <f t="shared" si="23"/>
        <v>-5.25</v>
      </c>
      <c r="D327" s="95"/>
      <c r="E327" s="57"/>
      <c r="R327" s="69" t="s">
        <v>90</v>
      </c>
      <c r="S327" s="70" t="s">
        <v>10</v>
      </c>
      <c r="T327" s="71">
        <f>C327</f>
        <v>-5.25</v>
      </c>
      <c r="U327" s="72"/>
      <c r="V327" s="73"/>
      <c r="W327" s="133">
        <f t="shared" si="22"/>
        <v>-5.25</v>
      </c>
    </row>
    <row r="328" spans="1:23" ht="13.05" customHeight="1" thickBot="1">
      <c r="A328" s="83" t="s">
        <v>4</v>
      </c>
      <c r="B328" s="84"/>
      <c r="C328" s="72">
        <f t="shared" si="23"/>
        <v>-5.25</v>
      </c>
      <c r="R328" s="69" t="s">
        <v>91</v>
      </c>
      <c r="S328" s="70" t="s">
        <v>92</v>
      </c>
      <c r="T328" s="71">
        <f>C326</f>
        <v>-5.25</v>
      </c>
      <c r="U328" s="72"/>
      <c r="V328" s="73"/>
      <c r="W328" s="133">
        <f t="shared" si="22"/>
        <v>-5.25</v>
      </c>
    </row>
    <row r="329" spans="1:23" ht="13.05" customHeight="1" thickBot="1">
      <c r="A329" s="83" t="s">
        <v>5</v>
      </c>
      <c r="B329" s="84"/>
      <c r="C329" s="72">
        <f t="shared" si="23"/>
        <v>-5.25</v>
      </c>
      <c r="R329" s="69" t="s">
        <v>75</v>
      </c>
      <c r="S329" s="70" t="s">
        <v>10</v>
      </c>
      <c r="T329" s="71">
        <f>C327</f>
        <v>-5.25</v>
      </c>
      <c r="U329" s="72"/>
      <c r="V329" s="73"/>
      <c r="W329" s="133">
        <f t="shared" si="22"/>
        <v>-5.25</v>
      </c>
    </row>
    <row r="330" spans="1:23" ht="13.05" customHeight="1" thickBot="1">
      <c r="R330" s="69" t="s">
        <v>75</v>
      </c>
      <c r="S330" s="70" t="s">
        <v>10</v>
      </c>
      <c r="T330" s="71">
        <f>C327</f>
        <v>-5.25</v>
      </c>
      <c r="U330" s="72"/>
      <c r="V330" s="73"/>
      <c r="W330" s="133">
        <f t="shared" si="22"/>
        <v>-5.25</v>
      </c>
    </row>
    <row r="331" spans="1:23" ht="13.05" customHeight="1" thickBot="1">
      <c r="A331" s="199" t="s">
        <v>143</v>
      </c>
      <c r="B331" s="199"/>
      <c r="C331" s="199"/>
      <c r="D331" s="199"/>
      <c r="E331" s="199"/>
      <c r="F331" s="199"/>
      <c r="G331" s="199"/>
      <c r="H331" s="199"/>
      <c r="J331" s="199" t="s">
        <v>150</v>
      </c>
      <c r="K331" s="199"/>
      <c r="L331" s="199"/>
      <c r="M331" s="199"/>
      <c r="N331" s="199"/>
      <c r="R331" s="69" t="s">
        <v>75</v>
      </c>
      <c r="S331" s="70" t="s">
        <v>10</v>
      </c>
      <c r="T331" s="71">
        <f>C327</f>
        <v>-5.25</v>
      </c>
      <c r="U331" s="72"/>
      <c r="V331" s="73"/>
      <c r="W331" s="133">
        <f t="shared" si="22"/>
        <v>-5.25</v>
      </c>
    </row>
    <row r="332" spans="1:23" ht="13.05" customHeight="1" thickBot="1">
      <c r="A332" s="80" t="s">
        <v>144</v>
      </c>
      <c r="B332" s="97" t="s">
        <v>145</v>
      </c>
      <c r="C332" s="98"/>
      <c r="D332" s="80" t="s">
        <v>146</v>
      </c>
      <c r="E332" s="99" t="s">
        <v>147</v>
      </c>
      <c r="F332" s="80" t="s">
        <v>148</v>
      </c>
      <c r="G332" s="187" t="s">
        <v>149</v>
      </c>
      <c r="H332" s="188"/>
      <c r="J332" s="100" t="s">
        <v>151</v>
      </c>
      <c r="K332" s="101" t="s">
        <v>142</v>
      </c>
      <c r="L332" s="102" t="s">
        <v>102</v>
      </c>
      <c r="M332" s="101" t="s">
        <v>129</v>
      </c>
      <c r="N332" s="102" t="s">
        <v>132</v>
      </c>
      <c r="R332" s="69" t="s">
        <v>75</v>
      </c>
      <c r="S332" s="70" t="s">
        <v>10</v>
      </c>
      <c r="T332" s="71">
        <f>C328</f>
        <v>-5.25</v>
      </c>
      <c r="U332" s="72"/>
      <c r="V332" s="73"/>
      <c r="W332" s="133">
        <f t="shared" si="22"/>
        <v>-5.25</v>
      </c>
    </row>
    <row r="333" spans="1:23" ht="13.05" customHeight="1" thickBot="1">
      <c r="A333" s="103"/>
      <c r="B333" s="104"/>
      <c r="C333" s="105"/>
      <c r="D333" s="61"/>
      <c r="E333" s="74"/>
      <c r="F333" s="106"/>
      <c r="G333" s="104"/>
      <c r="H333" s="107"/>
      <c r="J333" s="108">
        <f>K333+L333+M333+N333</f>
        <v>-5.25</v>
      </c>
      <c r="K333" s="109">
        <f>E327</f>
        <v>0</v>
      </c>
      <c r="L333" s="110">
        <f>C324</f>
        <v>-5.25</v>
      </c>
      <c r="M333" s="119">
        <f>E324*(-4)</f>
        <v>0</v>
      </c>
      <c r="N333" s="111"/>
      <c r="O333" s="106"/>
      <c r="R333" s="69" t="s">
        <v>93</v>
      </c>
      <c r="S333" s="70" t="s">
        <v>10</v>
      </c>
      <c r="T333" s="71">
        <f>C327</f>
        <v>-5.25</v>
      </c>
      <c r="U333" s="72"/>
      <c r="V333" s="73"/>
      <c r="W333" s="133">
        <f t="shared" ref="W333:W359" si="24">V333+U333+T333</f>
        <v>-5.25</v>
      </c>
    </row>
    <row r="334" spans="1:23" ht="13.05" customHeight="1" thickBot="1">
      <c r="A334" s="112"/>
      <c r="B334" s="113"/>
      <c r="C334" s="114"/>
      <c r="D334" s="89"/>
      <c r="E334" s="115"/>
      <c r="F334" s="89"/>
      <c r="G334" s="113"/>
      <c r="H334" s="116"/>
      <c r="J334" s="117"/>
      <c r="K334" s="117"/>
      <c r="L334" s="117"/>
      <c r="M334" s="117"/>
      <c r="N334" s="117"/>
      <c r="R334" s="69" t="s">
        <v>25</v>
      </c>
      <c r="S334" s="70" t="s">
        <v>11</v>
      </c>
      <c r="T334" s="71">
        <f>C329</f>
        <v>-5.25</v>
      </c>
      <c r="U334" s="72"/>
      <c r="V334" s="73"/>
      <c r="W334" s="133">
        <f t="shared" si="24"/>
        <v>-5.25</v>
      </c>
    </row>
    <row r="335" spans="1:23" ht="13.05" customHeight="1" thickBot="1">
      <c r="A335" s="112"/>
      <c r="B335" s="113"/>
      <c r="C335" s="114"/>
      <c r="D335" s="89"/>
      <c r="E335" s="115"/>
      <c r="F335" s="89"/>
      <c r="G335" s="113"/>
      <c r="H335" s="116"/>
      <c r="R335" s="69" t="s">
        <v>94</v>
      </c>
      <c r="S335" s="70" t="s">
        <v>10</v>
      </c>
      <c r="T335" s="71">
        <f>C327</f>
        <v>-5.25</v>
      </c>
      <c r="U335" s="72"/>
      <c r="V335" s="73"/>
      <c r="W335" s="133">
        <f t="shared" si="24"/>
        <v>-5.25</v>
      </c>
    </row>
    <row r="336" spans="1:23" ht="13.05" customHeight="1" thickBot="1">
      <c r="A336" s="118"/>
      <c r="B336" s="119"/>
      <c r="C336" s="120"/>
      <c r="D336" s="121"/>
      <c r="E336" s="122"/>
      <c r="F336" s="123"/>
      <c r="G336" s="119"/>
      <c r="H336" s="124"/>
      <c r="R336" s="69" t="s">
        <v>95</v>
      </c>
      <c r="S336" s="70" t="s">
        <v>8</v>
      </c>
      <c r="T336" s="71">
        <f>C325</f>
        <v>-5.25</v>
      </c>
      <c r="U336" s="72"/>
      <c r="V336" s="73"/>
      <c r="W336" s="133">
        <f t="shared" si="24"/>
        <v>-5.25</v>
      </c>
    </row>
    <row r="337" spans="1:23" ht="13.05" customHeight="1" thickBot="1">
      <c r="H337" s="186" t="s">
        <v>163</v>
      </c>
      <c r="I337" s="186"/>
      <c r="J337" s="186"/>
      <c r="K337" s="186"/>
      <c r="L337" s="186"/>
      <c r="M337" s="186"/>
      <c r="N337" s="186"/>
      <c r="O337" s="186"/>
      <c r="P337" s="186"/>
      <c r="R337" s="69" t="s">
        <v>96</v>
      </c>
      <c r="S337" s="70" t="s">
        <v>10</v>
      </c>
      <c r="T337" s="71">
        <f>C327</f>
        <v>-5.25</v>
      </c>
      <c r="U337" s="72"/>
      <c r="V337" s="73"/>
      <c r="W337" s="133">
        <f t="shared" si="24"/>
        <v>-5.25</v>
      </c>
    </row>
    <row r="338" spans="1:23" ht="13.05" customHeight="1" thickBot="1">
      <c r="A338" s="127" t="s">
        <v>152</v>
      </c>
      <c r="B338" s="126"/>
      <c r="C338" s="186" t="s">
        <v>153</v>
      </c>
      <c r="D338" s="186"/>
      <c r="E338" s="186"/>
      <c r="F338" s="186"/>
      <c r="H338" s="190" t="s">
        <v>162</v>
      </c>
      <c r="I338" s="191"/>
      <c r="J338" s="191"/>
      <c r="K338" s="191"/>
      <c r="L338" s="191"/>
      <c r="M338" s="191"/>
      <c r="N338" s="191"/>
      <c r="O338" s="191"/>
      <c r="P338" s="192"/>
      <c r="R338" s="69" t="s">
        <v>26</v>
      </c>
      <c r="S338" s="70" t="s">
        <v>9</v>
      </c>
      <c r="T338" s="71">
        <f>C328</f>
        <v>-5.25</v>
      </c>
      <c r="U338" s="72"/>
      <c r="V338" s="73"/>
      <c r="W338" s="133">
        <f t="shared" si="24"/>
        <v>-5.25</v>
      </c>
    </row>
    <row r="339" spans="1:23" ht="13.05" customHeight="1" thickBot="1">
      <c r="H339" s="193"/>
      <c r="I339" s="194"/>
      <c r="J339" s="194"/>
      <c r="K339" s="194"/>
      <c r="L339" s="194"/>
      <c r="M339" s="194"/>
      <c r="N339" s="194"/>
      <c r="O339" s="194"/>
      <c r="P339" s="195"/>
      <c r="R339" s="69" t="s">
        <v>97</v>
      </c>
      <c r="S339" s="70" t="s">
        <v>11</v>
      </c>
      <c r="T339" s="71">
        <f>C329</f>
        <v>-5.25</v>
      </c>
      <c r="U339" s="72"/>
      <c r="V339" s="73"/>
      <c r="W339" s="133">
        <f t="shared" si="24"/>
        <v>-5.25</v>
      </c>
    </row>
    <row r="340" spans="1:23" ht="13.05" customHeight="1" thickBot="1">
      <c r="H340" s="193"/>
      <c r="I340" s="194"/>
      <c r="J340" s="194"/>
      <c r="K340" s="194"/>
      <c r="L340" s="194"/>
      <c r="M340" s="194"/>
      <c r="N340" s="194"/>
      <c r="O340" s="194"/>
      <c r="P340" s="195"/>
      <c r="R340" s="69" t="s">
        <v>98</v>
      </c>
      <c r="S340" s="70" t="s">
        <v>11</v>
      </c>
      <c r="T340" s="71">
        <f>C329</f>
        <v>-5.25</v>
      </c>
      <c r="U340" s="72"/>
      <c r="V340" s="73"/>
      <c r="W340" s="133">
        <f t="shared" si="24"/>
        <v>-5.25</v>
      </c>
    </row>
    <row r="341" spans="1:23" ht="13.05" customHeight="1" thickBot="1">
      <c r="H341" s="193"/>
      <c r="I341" s="194"/>
      <c r="J341" s="194"/>
      <c r="K341" s="194"/>
      <c r="L341" s="194"/>
      <c r="M341" s="194"/>
      <c r="N341" s="194"/>
      <c r="O341" s="194"/>
      <c r="P341" s="195"/>
      <c r="R341" s="69" t="s">
        <v>98</v>
      </c>
      <c r="S341" s="70" t="s">
        <v>11</v>
      </c>
      <c r="T341" s="71">
        <f>C329</f>
        <v>-5.25</v>
      </c>
      <c r="U341" s="72"/>
      <c r="V341" s="73"/>
      <c r="W341" s="133">
        <f t="shared" si="24"/>
        <v>-5.25</v>
      </c>
    </row>
    <row r="342" spans="1:23" ht="13.05" customHeight="1" thickBot="1">
      <c r="H342" s="193"/>
      <c r="I342" s="194"/>
      <c r="J342" s="194"/>
      <c r="K342" s="194"/>
      <c r="L342" s="194"/>
      <c r="M342" s="194"/>
      <c r="N342" s="194"/>
      <c r="O342" s="194"/>
      <c r="P342" s="195"/>
      <c r="R342" s="69" t="s">
        <v>99</v>
      </c>
      <c r="S342" s="70" t="s">
        <v>8</v>
      </c>
      <c r="T342" s="71">
        <f>C325</f>
        <v>-5.25</v>
      </c>
      <c r="U342" s="72"/>
      <c r="V342" s="73"/>
      <c r="W342" s="133">
        <f t="shared" si="24"/>
        <v>-5.25</v>
      </c>
    </row>
    <row r="343" spans="1:23" ht="13.05" customHeight="1" thickBot="1">
      <c r="H343" s="196"/>
      <c r="I343" s="197"/>
      <c r="J343" s="197"/>
      <c r="K343" s="197"/>
      <c r="L343" s="197"/>
      <c r="M343" s="197"/>
      <c r="N343" s="197"/>
      <c r="O343" s="197"/>
      <c r="P343" s="198"/>
      <c r="R343" s="69" t="s">
        <v>100</v>
      </c>
      <c r="S343" s="70" t="s">
        <v>8</v>
      </c>
      <c r="T343" s="71">
        <f>C325</f>
        <v>-5.25</v>
      </c>
      <c r="U343" s="72"/>
      <c r="V343" s="73">
        <f>E324*4</f>
        <v>0</v>
      </c>
      <c r="W343" s="133">
        <f t="shared" si="24"/>
        <v>-5.25</v>
      </c>
    </row>
    <row r="344" spans="1:23" ht="13.05" customHeight="1" thickBot="1">
      <c r="H344" s="144"/>
      <c r="I344" s="144"/>
      <c r="J344" s="144"/>
      <c r="K344" s="144"/>
      <c r="L344" s="144"/>
      <c r="M344" s="144"/>
      <c r="N344" s="144"/>
      <c r="O344" s="144"/>
      <c r="R344" s="69" t="s">
        <v>101</v>
      </c>
      <c r="S344" s="70" t="s">
        <v>102</v>
      </c>
      <c r="T344" s="71">
        <f>C324</f>
        <v>-5.25</v>
      </c>
      <c r="U344" s="72"/>
      <c r="V344" s="73"/>
      <c r="W344" s="133">
        <f t="shared" si="24"/>
        <v>-5.25</v>
      </c>
    </row>
    <row r="345" spans="1:23" ht="13.05" customHeight="1" thickBot="1">
      <c r="H345" s="189" t="s">
        <v>164</v>
      </c>
      <c r="I345" s="189"/>
      <c r="J345" s="189"/>
      <c r="K345" s="189"/>
      <c r="L345" s="189"/>
      <c r="M345" s="189"/>
      <c r="N345" s="189"/>
      <c r="O345" s="189"/>
      <c r="P345" s="189"/>
      <c r="R345" s="69" t="s">
        <v>27</v>
      </c>
      <c r="S345" s="70" t="s">
        <v>9</v>
      </c>
      <c r="T345" s="71">
        <f>C328</f>
        <v>-5.25</v>
      </c>
      <c r="U345" s="72"/>
      <c r="V345" s="73"/>
      <c r="W345" s="133">
        <f t="shared" si="24"/>
        <v>-5.25</v>
      </c>
    </row>
    <row r="346" spans="1:23" ht="13.05" customHeight="1" thickBot="1">
      <c r="H346" s="190" t="s">
        <v>165</v>
      </c>
      <c r="I346" s="191"/>
      <c r="J346" s="191"/>
      <c r="K346" s="191"/>
      <c r="L346" s="191"/>
      <c r="M346" s="191"/>
      <c r="N346" s="191"/>
      <c r="O346" s="191"/>
      <c r="P346" s="192"/>
      <c r="R346" s="69" t="s">
        <v>28</v>
      </c>
      <c r="S346" s="70" t="s">
        <v>9</v>
      </c>
      <c r="T346" s="71">
        <f>C328</f>
        <v>-5.25</v>
      </c>
      <c r="U346" s="72"/>
      <c r="V346" s="73"/>
      <c r="W346" s="133">
        <f t="shared" si="24"/>
        <v>-5.25</v>
      </c>
    </row>
    <row r="347" spans="1:23" ht="13.05" customHeight="1" thickBot="1">
      <c r="H347" s="193"/>
      <c r="I347" s="194"/>
      <c r="J347" s="194"/>
      <c r="K347" s="194"/>
      <c r="L347" s="194"/>
      <c r="M347" s="194"/>
      <c r="N347" s="194"/>
      <c r="O347" s="194"/>
      <c r="P347" s="195"/>
      <c r="R347" s="69" t="s">
        <v>77</v>
      </c>
      <c r="S347" s="70" t="s">
        <v>9</v>
      </c>
      <c r="T347" s="71">
        <f>C328</f>
        <v>-5.25</v>
      </c>
      <c r="U347" s="72"/>
      <c r="V347" s="73"/>
      <c r="W347" s="133">
        <f t="shared" si="24"/>
        <v>-5.25</v>
      </c>
    </row>
    <row r="348" spans="1:23" ht="13.05" customHeight="1" thickBot="1">
      <c r="H348" s="193"/>
      <c r="I348" s="194"/>
      <c r="J348" s="194"/>
      <c r="K348" s="194"/>
      <c r="L348" s="194"/>
      <c r="M348" s="194"/>
      <c r="N348" s="194"/>
      <c r="O348" s="194"/>
      <c r="P348" s="195"/>
      <c r="R348" s="69" t="s">
        <v>77</v>
      </c>
      <c r="S348" s="70" t="s">
        <v>9</v>
      </c>
      <c r="T348" s="71">
        <f>C328</f>
        <v>-5.25</v>
      </c>
      <c r="U348" s="72"/>
      <c r="V348" s="73"/>
      <c r="W348" s="133">
        <f t="shared" si="24"/>
        <v>-5.25</v>
      </c>
    </row>
    <row r="349" spans="1:23" ht="13.05" customHeight="1" thickBot="1">
      <c r="H349" s="193"/>
      <c r="I349" s="194"/>
      <c r="J349" s="194"/>
      <c r="K349" s="194"/>
      <c r="L349" s="194"/>
      <c r="M349" s="194"/>
      <c r="N349" s="194"/>
      <c r="O349" s="194"/>
      <c r="P349" s="195"/>
      <c r="R349" s="69" t="s">
        <v>103</v>
      </c>
      <c r="S349" s="70" t="s">
        <v>11</v>
      </c>
      <c r="T349" s="71">
        <f>C329</f>
        <v>-5.25</v>
      </c>
      <c r="U349" s="72"/>
      <c r="V349" s="73"/>
      <c r="W349" s="133">
        <f t="shared" si="24"/>
        <v>-5.25</v>
      </c>
    </row>
    <row r="350" spans="1:23" ht="13.05" customHeight="1" thickBot="1">
      <c r="H350" s="196"/>
      <c r="I350" s="197"/>
      <c r="J350" s="197"/>
      <c r="K350" s="197"/>
      <c r="L350" s="197"/>
      <c r="M350" s="197"/>
      <c r="N350" s="197"/>
      <c r="O350" s="197"/>
      <c r="P350" s="198"/>
      <c r="R350" s="69" t="s">
        <v>30</v>
      </c>
      <c r="S350" s="128" t="s">
        <v>11</v>
      </c>
      <c r="T350" s="71">
        <f>C329</f>
        <v>-5.25</v>
      </c>
      <c r="U350" s="72"/>
      <c r="V350" s="73"/>
      <c r="W350" s="133">
        <f t="shared" si="24"/>
        <v>-5.25</v>
      </c>
    </row>
    <row r="351" spans="1:23" ht="13.05" customHeight="1" thickBot="1">
      <c r="H351" s="144"/>
      <c r="I351" s="144"/>
      <c r="J351" s="144"/>
      <c r="K351" s="144"/>
      <c r="L351" s="144"/>
      <c r="M351" s="144"/>
      <c r="N351" s="144"/>
      <c r="O351" s="144"/>
      <c r="R351" s="69" t="s">
        <v>104</v>
      </c>
      <c r="S351" s="70" t="s">
        <v>8</v>
      </c>
      <c r="T351" s="71">
        <f>C325</f>
        <v>-5.25</v>
      </c>
      <c r="U351" s="72"/>
      <c r="V351" s="73"/>
      <c r="W351" s="133">
        <f t="shared" si="24"/>
        <v>-5.25</v>
      </c>
    </row>
    <row r="352" spans="1:23" ht="13.05" customHeight="1" thickBot="1">
      <c r="H352" s="144"/>
      <c r="I352" s="144"/>
      <c r="J352" s="144"/>
      <c r="K352" s="144"/>
      <c r="L352" s="144"/>
      <c r="M352" s="144"/>
      <c r="N352" s="144"/>
      <c r="O352" s="144"/>
      <c r="R352" s="69" t="s">
        <v>105</v>
      </c>
      <c r="S352" s="70" t="s">
        <v>102</v>
      </c>
      <c r="T352" s="71">
        <f>C324</f>
        <v>-5.25</v>
      </c>
      <c r="U352" s="72"/>
      <c r="V352" s="73"/>
      <c r="W352" s="133">
        <f t="shared" si="24"/>
        <v>-5.25</v>
      </c>
    </row>
    <row r="353" spans="1:23" ht="13.05" customHeight="1" thickBot="1">
      <c r="H353" s="144"/>
      <c r="I353" s="144"/>
      <c r="J353" s="144"/>
      <c r="K353" s="144"/>
      <c r="L353" s="144"/>
      <c r="M353" s="144"/>
      <c r="N353" s="144"/>
      <c r="O353" s="144"/>
      <c r="R353" s="69" t="s">
        <v>31</v>
      </c>
      <c r="S353" s="70" t="s">
        <v>10</v>
      </c>
      <c r="T353" s="71">
        <f>C327</f>
        <v>-5.25</v>
      </c>
      <c r="U353" s="72"/>
      <c r="V353" s="73"/>
      <c r="W353" s="133">
        <f t="shared" si="24"/>
        <v>-5.25</v>
      </c>
    </row>
    <row r="354" spans="1:23" ht="13.05" customHeight="1" thickBot="1">
      <c r="H354" s="144"/>
      <c r="I354" s="144"/>
      <c r="J354" s="144"/>
      <c r="K354" s="144"/>
      <c r="L354" s="144"/>
      <c r="M354" s="144"/>
      <c r="N354" s="144"/>
      <c r="O354" s="144"/>
      <c r="R354" s="69" t="s">
        <v>106</v>
      </c>
      <c r="S354" s="70" t="s">
        <v>102</v>
      </c>
      <c r="T354" s="71">
        <f>C324</f>
        <v>-5.25</v>
      </c>
      <c r="U354" s="72"/>
      <c r="V354" s="73"/>
      <c r="W354" s="133">
        <f t="shared" si="24"/>
        <v>-5.25</v>
      </c>
    </row>
    <row r="355" spans="1:23" ht="13.05" customHeight="1" thickBot="1">
      <c r="H355" s="144"/>
      <c r="I355" s="144"/>
      <c r="J355" s="144"/>
      <c r="K355" s="144"/>
      <c r="L355" s="144"/>
      <c r="M355" s="144"/>
      <c r="N355" s="144"/>
      <c r="O355" s="144"/>
      <c r="R355" s="69" t="s">
        <v>7</v>
      </c>
      <c r="S355" s="70" t="s">
        <v>9</v>
      </c>
      <c r="T355" s="71">
        <f>C328</f>
        <v>-5.25</v>
      </c>
      <c r="U355" s="72"/>
      <c r="V355" s="73"/>
      <c r="W355" s="133">
        <f t="shared" si="24"/>
        <v>-5.25</v>
      </c>
    </row>
    <row r="356" spans="1:23" ht="13.05" customHeight="1" thickBot="1">
      <c r="H356" s="144"/>
      <c r="I356" s="144"/>
      <c r="J356" s="144"/>
      <c r="K356" s="144"/>
      <c r="L356" s="144"/>
      <c r="M356" s="144"/>
      <c r="N356" s="144"/>
      <c r="O356" s="144"/>
      <c r="R356" s="69" t="s">
        <v>107</v>
      </c>
      <c r="S356" s="70" t="s">
        <v>8</v>
      </c>
      <c r="T356" s="71">
        <f>C325</f>
        <v>-5.25</v>
      </c>
      <c r="U356" s="72"/>
      <c r="V356" s="73"/>
      <c r="W356" s="133">
        <f t="shared" si="24"/>
        <v>-5.25</v>
      </c>
    </row>
    <row r="357" spans="1:23" ht="13.05" customHeight="1" thickBot="1">
      <c r="R357" s="69" t="s">
        <v>108</v>
      </c>
      <c r="S357" s="70" t="s">
        <v>8</v>
      </c>
      <c r="T357" s="71">
        <f>C325</f>
        <v>-5.25</v>
      </c>
      <c r="U357" s="72"/>
      <c r="V357" s="73"/>
      <c r="W357" s="133">
        <f t="shared" si="24"/>
        <v>-5.25</v>
      </c>
    </row>
    <row r="358" spans="1:23" ht="13.05" customHeight="1" thickBot="1">
      <c r="R358" s="69" t="s">
        <v>32</v>
      </c>
      <c r="S358" s="70" t="s">
        <v>11</v>
      </c>
      <c r="T358" s="71">
        <f>C329</f>
        <v>-5.25</v>
      </c>
      <c r="U358" s="72"/>
      <c r="V358" s="73"/>
      <c r="W358" s="133">
        <f t="shared" si="24"/>
        <v>-5.25</v>
      </c>
    </row>
    <row r="359" spans="1:23" ht="13.05" customHeight="1" thickBot="1">
      <c r="R359" s="129" t="s">
        <v>33</v>
      </c>
      <c r="S359" s="130" t="s">
        <v>10</v>
      </c>
      <c r="T359" s="131">
        <f>C327</f>
        <v>-5.25</v>
      </c>
      <c r="U359" s="93"/>
      <c r="V359" s="132"/>
      <c r="W359" s="153">
        <f t="shared" si="24"/>
        <v>-5.25</v>
      </c>
    </row>
    <row r="360" spans="1:23" ht="13.05" customHeight="1" thickBot="1"/>
    <row r="361" spans="1:23" ht="13.05" customHeight="1" thickBot="1">
      <c r="A361" s="46" t="s">
        <v>171</v>
      </c>
      <c r="B361" s="46" t="s">
        <v>114</v>
      </c>
      <c r="C361" s="46" t="s">
        <v>116</v>
      </c>
      <c r="D361" s="46" t="s">
        <v>120</v>
      </c>
      <c r="E361" s="46" t="s">
        <v>117</v>
      </c>
      <c r="F361" s="46" t="s">
        <v>119</v>
      </c>
      <c r="G361" s="46"/>
      <c r="H361" s="47" t="s">
        <v>121</v>
      </c>
      <c r="I361" s="127" t="s">
        <v>122</v>
      </c>
      <c r="J361" s="127" t="s">
        <v>126</v>
      </c>
      <c r="K361" s="49"/>
      <c r="L361" s="49" t="s">
        <v>133</v>
      </c>
      <c r="M361" s="49" t="s">
        <v>135</v>
      </c>
      <c r="N361" s="49"/>
      <c r="O361" s="49" t="s">
        <v>134</v>
      </c>
      <c r="P361" s="127" t="s">
        <v>124</v>
      </c>
      <c r="Q361" s="49"/>
      <c r="R361" s="50" t="s">
        <v>34</v>
      </c>
      <c r="S361" s="51"/>
      <c r="T361" s="52" t="s">
        <v>11</v>
      </c>
      <c r="U361" s="53" t="s">
        <v>109</v>
      </c>
      <c r="V361" s="54" t="s">
        <v>110</v>
      </c>
      <c r="W361" s="55" t="s">
        <v>111</v>
      </c>
    </row>
    <row r="362" spans="1:23" ht="13.05" customHeight="1" thickBot="1">
      <c r="A362" s="57"/>
      <c r="B362" s="57"/>
      <c r="C362" s="105"/>
      <c r="D362" s="105"/>
      <c r="E362" s="105"/>
      <c r="F362" s="105"/>
      <c r="G362" s="59"/>
      <c r="H362" s="60"/>
      <c r="I362" s="61"/>
      <c r="J362" s="62">
        <f>C370</f>
        <v>-5.25</v>
      </c>
      <c r="K362" s="59"/>
      <c r="L362" s="63">
        <f>H364-M364-J364-I364</f>
        <v>4.75</v>
      </c>
      <c r="M362" s="105">
        <f>H364-K364-J364</f>
        <v>10</v>
      </c>
      <c r="N362" s="59"/>
      <c r="O362" s="57"/>
      <c r="P362" s="57"/>
      <c r="Q362" s="49"/>
      <c r="R362" s="64" t="s">
        <v>87</v>
      </c>
      <c r="S362" s="65" t="s">
        <v>8</v>
      </c>
      <c r="T362" s="66">
        <f>C370</f>
        <v>-5.25</v>
      </c>
      <c r="U362" s="67"/>
      <c r="V362" s="68"/>
      <c r="W362" s="133">
        <f>V362+U362+T362</f>
        <v>-5.25</v>
      </c>
    </row>
    <row r="363" spans="1:23" ht="13.05" customHeight="1" thickBot="1">
      <c r="A363" s="96" t="s">
        <v>172</v>
      </c>
      <c r="B363" s="46" t="s">
        <v>112</v>
      </c>
      <c r="C363" s="46" t="s">
        <v>115</v>
      </c>
      <c r="D363" s="46" t="s">
        <v>113</v>
      </c>
      <c r="E363" s="46" t="s">
        <v>118</v>
      </c>
      <c r="F363" s="46" t="s">
        <v>117</v>
      </c>
      <c r="G363" s="46"/>
      <c r="H363" s="127" t="s">
        <v>123</v>
      </c>
      <c r="I363" s="49" t="s">
        <v>127</v>
      </c>
      <c r="J363" s="49" t="s">
        <v>128</v>
      </c>
      <c r="K363" s="49" t="s">
        <v>8</v>
      </c>
      <c r="L363" s="49" t="s">
        <v>129</v>
      </c>
      <c r="M363" s="49" t="s">
        <v>130</v>
      </c>
      <c r="N363" s="49" t="s">
        <v>131</v>
      </c>
      <c r="O363" s="49" t="s">
        <v>132</v>
      </c>
      <c r="P363" s="127" t="s">
        <v>125</v>
      </c>
      <c r="R363" s="69" t="s">
        <v>20</v>
      </c>
      <c r="S363" s="70" t="s">
        <v>11</v>
      </c>
      <c r="T363" s="71">
        <f>C374</f>
        <v>-5.25</v>
      </c>
      <c r="U363" s="72"/>
      <c r="V363" s="73"/>
      <c r="W363" s="133">
        <f>V363+U363+T363</f>
        <v>-5.25</v>
      </c>
    </row>
    <row r="364" spans="1:23" ht="13.05" customHeight="1" thickBot="1">
      <c r="A364" s="61"/>
      <c r="B364" s="74"/>
      <c r="C364" s="74"/>
      <c r="D364" s="74"/>
      <c r="E364" s="74"/>
      <c r="F364" s="74"/>
      <c r="G364" s="75"/>
      <c r="H364" s="62">
        <f>10+I364+J364+K364+L364+M364+N364+O364</f>
        <v>4.75</v>
      </c>
      <c r="I364" s="61"/>
      <c r="J364" s="61"/>
      <c r="K364" s="63">
        <f>C370</f>
        <v>-5.25</v>
      </c>
      <c r="L364" s="57">
        <f>E369</f>
        <v>0</v>
      </c>
      <c r="M364" s="57"/>
      <c r="N364" s="57"/>
      <c r="O364" s="105"/>
      <c r="P364" s="57"/>
      <c r="Q364" s="49"/>
      <c r="R364" s="69" t="s">
        <v>86</v>
      </c>
      <c r="S364" s="70" t="s">
        <v>10</v>
      </c>
      <c r="T364" s="71">
        <f>C372</f>
        <v>-5.25</v>
      </c>
      <c r="U364" s="72"/>
      <c r="V364" s="73"/>
      <c r="W364" s="133">
        <f t="shared" ref="W364:W377" si="25">V364+U364+T364</f>
        <v>-5.25</v>
      </c>
    </row>
    <row r="365" spans="1:23" ht="13.05" customHeight="1" thickBot="1">
      <c r="A365" s="46" t="s">
        <v>158</v>
      </c>
      <c r="R365" s="69" t="s">
        <v>86</v>
      </c>
      <c r="S365" s="70" t="s">
        <v>10</v>
      </c>
      <c r="T365" s="71">
        <f>C372</f>
        <v>-5.25</v>
      </c>
      <c r="U365" s="72"/>
      <c r="V365" s="73"/>
      <c r="W365" s="133">
        <f t="shared" si="25"/>
        <v>-5.25</v>
      </c>
    </row>
    <row r="366" spans="1:23" ht="13.05" customHeight="1" thickBot="1">
      <c r="A366" s="61"/>
      <c r="R366" s="69" t="s">
        <v>86</v>
      </c>
      <c r="S366" s="70" t="s">
        <v>10</v>
      </c>
      <c r="T366" s="71">
        <f>C372</f>
        <v>-5.25</v>
      </c>
      <c r="U366" s="72"/>
      <c r="V366" s="73"/>
      <c r="W366" s="133">
        <f t="shared" si="25"/>
        <v>-5.25</v>
      </c>
    </row>
    <row r="367" spans="1:23" ht="13.05" customHeight="1" thickBot="1">
      <c r="R367" s="69" t="s">
        <v>86</v>
      </c>
      <c r="S367" s="70" t="s">
        <v>10</v>
      </c>
      <c r="T367" s="71">
        <f>C372</f>
        <v>-5.25</v>
      </c>
      <c r="U367" s="72"/>
      <c r="V367" s="73"/>
      <c r="W367" s="133">
        <f t="shared" si="25"/>
        <v>-5.25</v>
      </c>
    </row>
    <row r="368" spans="1:23" ht="13.05" customHeight="1" thickBot="1">
      <c r="A368" s="76" t="s">
        <v>6</v>
      </c>
      <c r="B368" s="77"/>
      <c r="C368" s="78"/>
      <c r="E368" s="127" t="s">
        <v>141</v>
      </c>
      <c r="H368" s="79" t="s">
        <v>136</v>
      </c>
      <c r="I368" s="80" t="s">
        <v>111</v>
      </c>
      <c r="J368" s="80" t="s">
        <v>139</v>
      </c>
      <c r="K368" s="80" t="s">
        <v>11</v>
      </c>
      <c r="L368" s="81" t="s">
        <v>180</v>
      </c>
      <c r="M368" s="100" t="s">
        <v>132</v>
      </c>
      <c r="R368" s="69" t="s">
        <v>88</v>
      </c>
      <c r="S368" s="70" t="s">
        <v>8</v>
      </c>
      <c r="T368" s="71">
        <f>C370</f>
        <v>-5.25</v>
      </c>
      <c r="U368" s="72"/>
      <c r="V368" s="73"/>
      <c r="W368" s="133">
        <f t="shared" si="25"/>
        <v>-5.25</v>
      </c>
    </row>
    <row r="369" spans="1:23" ht="13.05" customHeight="1" thickBot="1">
      <c r="A369" s="83" t="s">
        <v>0</v>
      </c>
      <c r="B369" s="84"/>
      <c r="C369" s="72">
        <f>(B369-10.5)/2</f>
        <v>-5.25</v>
      </c>
      <c r="D369" s="75"/>
      <c r="E369" s="57"/>
      <c r="H369" s="139" t="s">
        <v>140</v>
      </c>
      <c r="I369" s="85">
        <f>J369+K369+L369+M369</f>
        <v>-5.25</v>
      </c>
      <c r="J369" s="57"/>
      <c r="K369" s="63">
        <f>C371</f>
        <v>-5.25</v>
      </c>
      <c r="L369" s="86"/>
      <c r="M369" s="87"/>
      <c r="R369" s="69" t="s">
        <v>22</v>
      </c>
      <c r="S369" s="70" t="s">
        <v>9</v>
      </c>
      <c r="T369" s="71">
        <f>C373</f>
        <v>-5.25</v>
      </c>
      <c r="U369" s="72"/>
      <c r="V369" s="73"/>
      <c r="W369" s="133">
        <f t="shared" si="25"/>
        <v>-5.25</v>
      </c>
    </row>
    <row r="370" spans="1:23" ht="13.05" customHeight="1" thickBot="1">
      <c r="A370" s="83" t="s">
        <v>1</v>
      </c>
      <c r="B370" s="84"/>
      <c r="C370" s="72">
        <f t="shared" ref="C370:C374" si="26">(B370-10.5)/2</f>
        <v>-5.25</v>
      </c>
      <c r="E370" s="49"/>
      <c r="H370" s="141" t="s">
        <v>137</v>
      </c>
      <c r="I370" s="88">
        <f>J370+K370+L370+M370</f>
        <v>-5.25</v>
      </c>
      <c r="J370" s="89"/>
      <c r="K370" s="72">
        <f>C370</f>
        <v>-5.25</v>
      </c>
      <c r="L370" s="89"/>
      <c r="M370" s="90"/>
      <c r="R370" s="69" t="s">
        <v>89</v>
      </c>
      <c r="S370" s="70" t="s">
        <v>11</v>
      </c>
      <c r="T370" s="71">
        <f>C374</f>
        <v>-5.25</v>
      </c>
      <c r="U370" s="72"/>
      <c r="V370" s="73"/>
      <c r="W370" s="133">
        <f t="shared" si="25"/>
        <v>-5.25</v>
      </c>
    </row>
    <row r="371" spans="1:23" ht="13.05" customHeight="1" thickBot="1">
      <c r="A371" s="83" t="s">
        <v>2</v>
      </c>
      <c r="B371" s="84"/>
      <c r="C371" s="72">
        <f t="shared" si="26"/>
        <v>-5.25</v>
      </c>
      <c r="E371" s="127" t="s">
        <v>142</v>
      </c>
      <c r="H371" s="142" t="s">
        <v>138</v>
      </c>
      <c r="I371" s="91">
        <f>J371+K371+L371+M371</f>
        <v>-5.25</v>
      </c>
      <c r="J371" s="92"/>
      <c r="K371" s="93">
        <f>C373</f>
        <v>-5.25</v>
      </c>
      <c r="L371" s="92"/>
      <c r="M371" s="94"/>
      <c r="R371" s="69" t="s">
        <v>23</v>
      </c>
      <c r="S371" s="70" t="s">
        <v>8</v>
      </c>
      <c r="T371" s="71">
        <f>C370</f>
        <v>-5.25</v>
      </c>
      <c r="U371" s="72"/>
      <c r="V371" s="73"/>
      <c r="W371" s="133">
        <f t="shared" si="25"/>
        <v>-5.25</v>
      </c>
    </row>
    <row r="372" spans="1:23" ht="13.05" customHeight="1" thickBot="1">
      <c r="A372" s="83" t="s">
        <v>3</v>
      </c>
      <c r="B372" s="84"/>
      <c r="C372" s="72">
        <f t="shared" si="26"/>
        <v>-5.25</v>
      </c>
      <c r="D372" s="95"/>
      <c r="E372" s="57"/>
      <c r="R372" s="69" t="s">
        <v>90</v>
      </c>
      <c r="S372" s="70" t="s">
        <v>10</v>
      </c>
      <c r="T372" s="71">
        <f>C372</f>
        <v>-5.25</v>
      </c>
      <c r="U372" s="72"/>
      <c r="V372" s="73"/>
      <c r="W372" s="133">
        <f t="shared" si="25"/>
        <v>-5.25</v>
      </c>
    </row>
    <row r="373" spans="1:23" ht="13.05" customHeight="1" thickBot="1">
      <c r="A373" s="83" t="s">
        <v>4</v>
      </c>
      <c r="B373" s="84"/>
      <c r="C373" s="72">
        <f t="shared" si="26"/>
        <v>-5.25</v>
      </c>
      <c r="R373" s="69" t="s">
        <v>91</v>
      </c>
      <c r="S373" s="70" t="s">
        <v>92</v>
      </c>
      <c r="T373" s="71">
        <f>C371</f>
        <v>-5.25</v>
      </c>
      <c r="U373" s="72"/>
      <c r="V373" s="73"/>
      <c r="W373" s="133">
        <f t="shared" si="25"/>
        <v>-5.25</v>
      </c>
    </row>
    <row r="374" spans="1:23" ht="13.05" customHeight="1" thickBot="1">
      <c r="A374" s="83" t="s">
        <v>5</v>
      </c>
      <c r="B374" s="84"/>
      <c r="C374" s="72">
        <f t="shared" si="26"/>
        <v>-5.25</v>
      </c>
      <c r="R374" s="69" t="s">
        <v>75</v>
      </c>
      <c r="S374" s="70" t="s">
        <v>10</v>
      </c>
      <c r="T374" s="71">
        <f>C372</f>
        <v>-5.25</v>
      </c>
      <c r="U374" s="72"/>
      <c r="V374" s="73"/>
      <c r="W374" s="133">
        <f t="shared" si="25"/>
        <v>-5.25</v>
      </c>
    </row>
    <row r="375" spans="1:23" ht="13.05" customHeight="1" thickBot="1">
      <c r="R375" s="69" t="s">
        <v>75</v>
      </c>
      <c r="S375" s="70" t="s">
        <v>10</v>
      </c>
      <c r="T375" s="71">
        <f>C372</f>
        <v>-5.25</v>
      </c>
      <c r="U375" s="72"/>
      <c r="V375" s="73"/>
      <c r="W375" s="133">
        <f t="shared" si="25"/>
        <v>-5.25</v>
      </c>
    </row>
    <row r="376" spans="1:23" ht="13.05" customHeight="1" thickBot="1">
      <c r="A376" s="199" t="s">
        <v>143</v>
      </c>
      <c r="B376" s="199"/>
      <c r="C376" s="199"/>
      <c r="D376" s="199"/>
      <c r="E376" s="199"/>
      <c r="F376" s="199"/>
      <c r="G376" s="199"/>
      <c r="H376" s="199"/>
      <c r="J376" s="199" t="s">
        <v>150</v>
      </c>
      <c r="K376" s="199"/>
      <c r="L376" s="199"/>
      <c r="M376" s="199"/>
      <c r="N376" s="199"/>
      <c r="R376" s="69" t="s">
        <v>75</v>
      </c>
      <c r="S376" s="70" t="s">
        <v>10</v>
      </c>
      <c r="T376" s="71">
        <f>C372</f>
        <v>-5.25</v>
      </c>
      <c r="U376" s="72"/>
      <c r="V376" s="73"/>
      <c r="W376" s="133">
        <f t="shared" si="25"/>
        <v>-5.25</v>
      </c>
    </row>
    <row r="377" spans="1:23" ht="13.05" customHeight="1" thickBot="1">
      <c r="A377" s="80" t="s">
        <v>144</v>
      </c>
      <c r="B377" s="97" t="s">
        <v>145</v>
      </c>
      <c r="C377" s="98"/>
      <c r="D377" s="80" t="s">
        <v>146</v>
      </c>
      <c r="E377" s="99" t="s">
        <v>147</v>
      </c>
      <c r="F377" s="80" t="s">
        <v>148</v>
      </c>
      <c r="G377" s="187" t="s">
        <v>149</v>
      </c>
      <c r="H377" s="188"/>
      <c r="J377" s="100" t="s">
        <v>151</v>
      </c>
      <c r="K377" s="101" t="s">
        <v>142</v>
      </c>
      <c r="L377" s="102" t="s">
        <v>102</v>
      </c>
      <c r="M377" s="101" t="s">
        <v>129</v>
      </c>
      <c r="N377" s="102" t="s">
        <v>132</v>
      </c>
      <c r="R377" s="69" t="s">
        <v>75</v>
      </c>
      <c r="S377" s="70" t="s">
        <v>10</v>
      </c>
      <c r="T377" s="71">
        <f>C373</f>
        <v>-5.25</v>
      </c>
      <c r="U377" s="72"/>
      <c r="V377" s="73"/>
      <c r="W377" s="133">
        <f t="shared" si="25"/>
        <v>-5.25</v>
      </c>
    </row>
    <row r="378" spans="1:23" ht="13.05" customHeight="1" thickBot="1">
      <c r="A378" s="103"/>
      <c r="B378" s="104"/>
      <c r="C378" s="105"/>
      <c r="D378" s="61"/>
      <c r="E378" s="74"/>
      <c r="F378" s="106"/>
      <c r="G378" s="104"/>
      <c r="H378" s="107"/>
      <c r="J378" s="108">
        <f>K378+L378+M378+N378</f>
        <v>-5.25</v>
      </c>
      <c r="K378" s="109">
        <f>E372</f>
        <v>0</v>
      </c>
      <c r="L378" s="110">
        <f>C369</f>
        <v>-5.25</v>
      </c>
      <c r="M378" s="119">
        <f>E369*(-4)</f>
        <v>0</v>
      </c>
      <c r="N378" s="111"/>
      <c r="O378" s="106"/>
      <c r="R378" s="69" t="s">
        <v>93</v>
      </c>
      <c r="S378" s="70" t="s">
        <v>10</v>
      </c>
      <c r="T378" s="71">
        <f>C372</f>
        <v>-5.25</v>
      </c>
      <c r="U378" s="72"/>
      <c r="V378" s="73"/>
      <c r="W378" s="133">
        <f t="shared" ref="W378:W404" si="27">V378+U378+T378</f>
        <v>-5.25</v>
      </c>
    </row>
    <row r="379" spans="1:23" ht="13.05" customHeight="1" thickBot="1">
      <c r="A379" s="112"/>
      <c r="B379" s="113"/>
      <c r="C379" s="114"/>
      <c r="D379" s="89"/>
      <c r="E379" s="115"/>
      <c r="F379" s="89"/>
      <c r="G379" s="113"/>
      <c r="H379" s="116"/>
      <c r="J379" s="117"/>
      <c r="K379" s="117"/>
      <c r="L379" s="117"/>
      <c r="M379" s="117"/>
      <c r="N379" s="117"/>
      <c r="R379" s="69" t="s">
        <v>25</v>
      </c>
      <c r="S379" s="70" t="s">
        <v>11</v>
      </c>
      <c r="T379" s="71">
        <f>C374</f>
        <v>-5.25</v>
      </c>
      <c r="U379" s="72"/>
      <c r="V379" s="73"/>
      <c r="W379" s="133">
        <f t="shared" si="27"/>
        <v>-5.25</v>
      </c>
    </row>
    <row r="380" spans="1:23" ht="13.05" customHeight="1" thickBot="1">
      <c r="A380" s="112"/>
      <c r="B380" s="113"/>
      <c r="C380" s="114"/>
      <c r="D380" s="89"/>
      <c r="E380" s="115"/>
      <c r="F380" s="89"/>
      <c r="G380" s="113"/>
      <c r="H380" s="116"/>
      <c r="R380" s="69" t="s">
        <v>94</v>
      </c>
      <c r="S380" s="70" t="s">
        <v>10</v>
      </c>
      <c r="T380" s="71">
        <f>C372</f>
        <v>-5.25</v>
      </c>
      <c r="U380" s="72"/>
      <c r="V380" s="73"/>
      <c r="W380" s="133">
        <f t="shared" si="27"/>
        <v>-5.25</v>
      </c>
    </row>
    <row r="381" spans="1:23" ht="13.05" customHeight="1" thickBot="1">
      <c r="A381" s="118"/>
      <c r="B381" s="119"/>
      <c r="C381" s="120"/>
      <c r="D381" s="121"/>
      <c r="E381" s="122"/>
      <c r="F381" s="123"/>
      <c r="G381" s="119"/>
      <c r="H381" s="124"/>
      <c r="R381" s="69" t="s">
        <v>95</v>
      </c>
      <c r="S381" s="70" t="s">
        <v>8</v>
      </c>
      <c r="T381" s="71">
        <f>C370</f>
        <v>-5.25</v>
      </c>
      <c r="U381" s="72"/>
      <c r="V381" s="73"/>
      <c r="W381" s="133">
        <f t="shared" si="27"/>
        <v>-5.25</v>
      </c>
    </row>
    <row r="382" spans="1:23" ht="13.05" customHeight="1" thickBot="1">
      <c r="H382" s="186" t="s">
        <v>163</v>
      </c>
      <c r="I382" s="186"/>
      <c r="J382" s="186"/>
      <c r="K382" s="186"/>
      <c r="L382" s="186"/>
      <c r="M382" s="186"/>
      <c r="N382" s="186"/>
      <c r="O382" s="186"/>
      <c r="P382" s="186"/>
      <c r="R382" s="69" t="s">
        <v>96</v>
      </c>
      <c r="S382" s="70" t="s">
        <v>10</v>
      </c>
      <c r="T382" s="71">
        <f>C372</f>
        <v>-5.25</v>
      </c>
      <c r="U382" s="72"/>
      <c r="V382" s="73"/>
      <c r="W382" s="133">
        <f t="shared" si="27"/>
        <v>-5.25</v>
      </c>
    </row>
    <row r="383" spans="1:23" ht="13.05" customHeight="1" thickBot="1">
      <c r="A383" s="127" t="s">
        <v>152</v>
      </c>
      <c r="B383" s="126"/>
      <c r="C383" s="186" t="s">
        <v>153</v>
      </c>
      <c r="D383" s="186"/>
      <c r="E383" s="186"/>
      <c r="F383" s="186"/>
      <c r="H383" s="190" t="s">
        <v>162</v>
      </c>
      <c r="I383" s="191"/>
      <c r="J383" s="191"/>
      <c r="K383" s="191"/>
      <c r="L383" s="191"/>
      <c r="M383" s="191"/>
      <c r="N383" s="191"/>
      <c r="O383" s="191"/>
      <c r="P383" s="192"/>
      <c r="R383" s="69" t="s">
        <v>26</v>
      </c>
      <c r="S383" s="70" t="s">
        <v>9</v>
      </c>
      <c r="T383" s="71">
        <f>C373</f>
        <v>-5.25</v>
      </c>
      <c r="U383" s="72"/>
      <c r="V383" s="73"/>
      <c r="W383" s="133">
        <f t="shared" si="27"/>
        <v>-5.25</v>
      </c>
    </row>
    <row r="384" spans="1:23" ht="13.05" customHeight="1" thickBot="1">
      <c r="H384" s="193"/>
      <c r="I384" s="194"/>
      <c r="J384" s="194"/>
      <c r="K384" s="194"/>
      <c r="L384" s="194"/>
      <c r="M384" s="194"/>
      <c r="N384" s="194"/>
      <c r="O384" s="194"/>
      <c r="P384" s="195"/>
      <c r="R384" s="69" t="s">
        <v>97</v>
      </c>
      <c r="S384" s="70" t="s">
        <v>11</v>
      </c>
      <c r="T384" s="71">
        <f>C374</f>
        <v>-5.25</v>
      </c>
      <c r="U384" s="72"/>
      <c r="V384" s="73"/>
      <c r="W384" s="133">
        <f t="shared" si="27"/>
        <v>-5.25</v>
      </c>
    </row>
    <row r="385" spans="8:23" ht="13.05" customHeight="1" thickBot="1">
      <c r="H385" s="193"/>
      <c r="I385" s="194"/>
      <c r="J385" s="194"/>
      <c r="K385" s="194"/>
      <c r="L385" s="194"/>
      <c r="M385" s="194"/>
      <c r="N385" s="194"/>
      <c r="O385" s="194"/>
      <c r="P385" s="195"/>
      <c r="R385" s="69" t="s">
        <v>98</v>
      </c>
      <c r="S385" s="70" t="s">
        <v>11</v>
      </c>
      <c r="T385" s="71">
        <f>C374</f>
        <v>-5.25</v>
      </c>
      <c r="U385" s="72"/>
      <c r="V385" s="73"/>
      <c r="W385" s="133">
        <f t="shared" si="27"/>
        <v>-5.25</v>
      </c>
    </row>
    <row r="386" spans="8:23" ht="13.05" customHeight="1" thickBot="1">
      <c r="H386" s="193"/>
      <c r="I386" s="194"/>
      <c r="J386" s="194"/>
      <c r="K386" s="194"/>
      <c r="L386" s="194"/>
      <c r="M386" s="194"/>
      <c r="N386" s="194"/>
      <c r="O386" s="194"/>
      <c r="P386" s="195"/>
      <c r="R386" s="69" t="s">
        <v>98</v>
      </c>
      <c r="S386" s="70" t="s">
        <v>11</v>
      </c>
      <c r="T386" s="71">
        <f>C374</f>
        <v>-5.25</v>
      </c>
      <c r="U386" s="72"/>
      <c r="V386" s="73"/>
      <c r="W386" s="133">
        <f t="shared" si="27"/>
        <v>-5.25</v>
      </c>
    </row>
    <row r="387" spans="8:23" ht="13.05" customHeight="1" thickBot="1">
      <c r="H387" s="193"/>
      <c r="I387" s="194"/>
      <c r="J387" s="194"/>
      <c r="K387" s="194"/>
      <c r="L387" s="194"/>
      <c r="M387" s="194"/>
      <c r="N387" s="194"/>
      <c r="O387" s="194"/>
      <c r="P387" s="195"/>
      <c r="R387" s="69" t="s">
        <v>99</v>
      </c>
      <c r="S387" s="70" t="s">
        <v>8</v>
      </c>
      <c r="T387" s="71">
        <f>C370</f>
        <v>-5.25</v>
      </c>
      <c r="U387" s="72"/>
      <c r="V387" s="73"/>
      <c r="W387" s="133">
        <f t="shared" si="27"/>
        <v>-5.25</v>
      </c>
    </row>
    <row r="388" spans="8:23" ht="13.05" customHeight="1" thickBot="1">
      <c r="H388" s="196"/>
      <c r="I388" s="197"/>
      <c r="J388" s="197"/>
      <c r="K388" s="197"/>
      <c r="L388" s="197"/>
      <c r="M388" s="197"/>
      <c r="N388" s="197"/>
      <c r="O388" s="197"/>
      <c r="P388" s="198"/>
      <c r="R388" s="69" t="s">
        <v>100</v>
      </c>
      <c r="S388" s="70" t="s">
        <v>8</v>
      </c>
      <c r="T388" s="71">
        <f>C370</f>
        <v>-5.25</v>
      </c>
      <c r="U388" s="72"/>
      <c r="V388" s="73">
        <f>E369*4</f>
        <v>0</v>
      </c>
      <c r="W388" s="133">
        <f t="shared" si="27"/>
        <v>-5.25</v>
      </c>
    </row>
    <row r="389" spans="8:23" ht="13.05" customHeight="1" thickBot="1">
      <c r="H389" s="144"/>
      <c r="I389" s="144"/>
      <c r="J389" s="144"/>
      <c r="K389" s="144"/>
      <c r="L389" s="144"/>
      <c r="M389" s="144"/>
      <c r="N389" s="144"/>
      <c r="O389" s="144"/>
      <c r="R389" s="69" t="s">
        <v>101</v>
      </c>
      <c r="S389" s="70" t="s">
        <v>102</v>
      </c>
      <c r="T389" s="71">
        <f>C369</f>
        <v>-5.25</v>
      </c>
      <c r="U389" s="72"/>
      <c r="V389" s="73"/>
      <c r="W389" s="133">
        <f t="shared" si="27"/>
        <v>-5.25</v>
      </c>
    </row>
    <row r="390" spans="8:23" ht="13.05" customHeight="1" thickBot="1">
      <c r="H390" s="189" t="s">
        <v>164</v>
      </c>
      <c r="I390" s="189"/>
      <c r="J390" s="189"/>
      <c r="K390" s="189"/>
      <c r="L390" s="189"/>
      <c r="M390" s="189"/>
      <c r="N390" s="189"/>
      <c r="O390" s="189"/>
      <c r="P390" s="189"/>
      <c r="R390" s="69" t="s">
        <v>27</v>
      </c>
      <c r="S390" s="70" t="s">
        <v>9</v>
      </c>
      <c r="T390" s="71">
        <f>C373</f>
        <v>-5.25</v>
      </c>
      <c r="U390" s="72"/>
      <c r="V390" s="73"/>
      <c r="W390" s="133">
        <f t="shared" si="27"/>
        <v>-5.25</v>
      </c>
    </row>
    <row r="391" spans="8:23" ht="13.05" customHeight="1" thickBot="1">
      <c r="H391" s="190" t="s">
        <v>165</v>
      </c>
      <c r="I391" s="191"/>
      <c r="J391" s="191"/>
      <c r="K391" s="191"/>
      <c r="L391" s="191"/>
      <c r="M391" s="191"/>
      <c r="N391" s="191"/>
      <c r="O391" s="191"/>
      <c r="P391" s="192"/>
      <c r="R391" s="69" t="s">
        <v>28</v>
      </c>
      <c r="S391" s="70" t="s">
        <v>9</v>
      </c>
      <c r="T391" s="71">
        <f>C373</f>
        <v>-5.25</v>
      </c>
      <c r="U391" s="72"/>
      <c r="V391" s="73"/>
      <c r="W391" s="133">
        <f t="shared" si="27"/>
        <v>-5.25</v>
      </c>
    </row>
    <row r="392" spans="8:23" ht="13.05" customHeight="1" thickBot="1">
      <c r="H392" s="193"/>
      <c r="I392" s="194"/>
      <c r="J392" s="194"/>
      <c r="K392" s="194"/>
      <c r="L392" s="194"/>
      <c r="M392" s="194"/>
      <c r="N392" s="194"/>
      <c r="O392" s="194"/>
      <c r="P392" s="195"/>
      <c r="R392" s="69" t="s">
        <v>77</v>
      </c>
      <c r="S392" s="70" t="s">
        <v>9</v>
      </c>
      <c r="T392" s="71">
        <f>C373</f>
        <v>-5.25</v>
      </c>
      <c r="U392" s="72"/>
      <c r="V392" s="73"/>
      <c r="W392" s="133">
        <f t="shared" si="27"/>
        <v>-5.25</v>
      </c>
    </row>
    <row r="393" spans="8:23" ht="13.05" customHeight="1" thickBot="1">
      <c r="H393" s="193"/>
      <c r="I393" s="194"/>
      <c r="J393" s="194"/>
      <c r="K393" s="194"/>
      <c r="L393" s="194"/>
      <c r="M393" s="194"/>
      <c r="N393" s="194"/>
      <c r="O393" s="194"/>
      <c r="P393" s="195"/>
      <c r="R393" s="69" t="s">
        <v>77</v>
      </c>
      <c r="S393" s="70" t="s">
        <v>9</v>
      </c>
      <c r="T393" s="71">
        <f>C373</f>
        <v>-5.25</v>
      </c>
      <c r="U393" s="72"/>
      <c r="V393" s="73"/>
      <c r="W393" s="133">
        <f t="shared" si="27"/>
        <v>-5.25</v>
      </c>
    </row>
    <row r="394" spans="8:23" ht="13.05" customHeight="1" thickBot="1">
      <c r="H394" s="193"/>
      <c r="I394" s="194"/>
      <c r="J394" s="194"/>
      <c r="K394" s="194"/>
      <c r="L394" s="194"/>
      <c r="M394" s="194"/>
      <c r="N394" s="194"/>
      <c r="O394" s="194"/>
      <c r="P394" s="195"/>
      <c r="R394" s="69" t="s">
        <v>103</v>
      </c>
      <c r="S394" s="70" t="s">
        <v>11</v>
      </c>
      <c r="T394" s="71">
        <f>C374</f>
        <v>-5.25</v>
      </c>
      <c r="U394" s="72"/>
      <c r="V394" s="73"/>
      <c r="W394" s="133">
        <f t="shared" si="27"/>
        <v>-5.25</v>
      </c>
    </row>
    <row r="395" spans="8:23" ht="13.05" customHeight="1" thickBot="1">
      <c r="H395" s="196"/>
      <c r="I395" s="197"/>
      <c r="J395" s="197"/>
      <c r="K395" s="197"/>
      <c r="L395" s="197"/>
      <c r="M395" s="197"/>
      <c r="N395" s="197"/>
      <c r="O395" s="197"/>
      <c r="P395" s="198"/>
      <c r="R395" s="69" t="s">
        <v>30</v>
      </c>
      <c r="S395" s="128" t="s">
        <v>11</v>
      </c>
      <c r="T395" s="71">
        <f>C374</f>
        <v>-5.25</v>
      </c>
      <c r="U395" s="72"/>
      <c r="V395" s="73"/>
      <c r="W395" s="133">
        <f t="shared" si="27"/>
        <v>-5.25</v>
      </c>
    </row>
    <row r="396" spans="8:23" ht="13.05" customHeight="1" thickBot="1">
      <c r="H396" s="144"/>
      <c r="I396" s="144"/>
      <c r="J396" s="144"/>
      <c r="K396" s="144"/>
      <c r="L396" s="144"/>
      <c r="M396" s="144"/>
      <c r="N396" s="144"/>
      <c r="O396" s="144"/>
      <c r="R396" s="69" t="s">
        <v>104</v>
      </c>
      <c r="S396" s="70" t="s">
        <v>8</v>
      </c>
      <c r="T396" s="71">
        <f>C370</f>
        <v>-5.25</v>
      </c>
      <c r="U396" s="72"/>
      <c r="V396" s="73"/>
      <c r="W396" s="133">
        <f t="shared" si="27"/>
        <v>-5.25</v>
      </c>
    </row>
    <row r="397" spans="8:23" ht="13.05" customHeight="1" thickBot="1">
      <c r="H397" s="144"/>
      <c r="I397" s="144"/>
      <c r="J397" s="144"/>
      <c r="K397" s="144"/>
      <c r="L397" s="144"/>
      <c r="M397" s="144"/>
      <c r="N397" s="144"/>
      <c r="O397" s="144"/>
      <c r="R397" s="69" t="s">
        <v>105</v>
      </c>
      <c r="S397" s="70" t="s">
        <v>102</v>
      </c>
      <c r="T397" s="71">
        <f>C369</f>
        <v>-5.25</v>
      </c>
      <c r="U397" s="72"/>
      <c r="V397" s="73"/>
      <c r="W397" s="133">
        <f t="shared" si="27"/>
        <v>-5.25</v>
      </c>
    </row>
    <row r="398" spans="8:23" ht="13.05" customHeight="1" thickBot="1">
      <c r="H398" s="144"/>
      <c r="I398" s="144"/>
      <c r="J398" s="144"/>
      <c r="K398" s="144"/>
      <c r="L398" s="144"/>
      <c r="M398" s="144"/>
      <c r="N398" s="144"/>
      <c r="O398" s="144"/>
      <c r="R398" s="69" t="s">
        <v>31</v>
      </c>
      <c r="S398" s="70" t="s">
        <v>10</v>
      </c>
      <c r="T398" s="71">
        <f>C372</f>
        <v>-5.25</v>
      </c>
      <c r="U398" s="72"/>
      <c r="V398" s="73"/>
      <c r="W398" s="133">
        <f t="shared" si="27"/>
        <v>-5.25</v>
      </c>
    </row>
    <row r="399" spans="8:23" ht="13.05" customHeight="1" thickBot="1">
      <c r="H399" s="144"/>
      <c r="I399" s="144"/>
      <c r="J399" s="144"/>
      <c r="K399" s="144"/>
      <c r="L399" s="144"/>
      <c r="M399" s="144"/>
      <c r="N399" s="144"/>
      <c r="O399" s="144"/>
      <c r="R399" s="69" t="s">
        <v>106</v>
      </c>
      <c r="S399" s="70" t="s">
        <v>102</v>
      </c>
      <c r="T399" s="71">
        <f>C369</f>
        <v>-5.25</v>
      </c>
      <c r="U399" s="72"/>
      <c r="V399" s="73"/>
      <c r="W399" s="133">
        <f t="shared" si="27"/>
        <v>-5.25</v>
      </c>
    </row>
    <row r="400" spans="8:23" ht="13.05" customHeight="1" thickBot="1">
      <c r="H400" s="144"/>
      <c r="I400" s="144"/>
      <c r="J400" s="144"/>
      <c r="K400" s="144"/>
      <c r="L400" s="144"/>
      <c r="M400" s="144"/>
      <c r="N400" s="144"/>
      <c r="O400" s="144"/>
      <c r="R400" s="69" t="s">
        <v>7</v>
      </c>
      <c r="S400" s="70" t="s">
        <v>9</v>
      </c>
      <c r="T400" s="71">
        <f>C373</f>
        <v>-5.25</v>
      </c>
      <c r="U400" s="72"/>
      <c r="V400" s="73"/>
      <c r="W400" s="133">
        <f t="shared" si="27"/>
        <v>-5.25</v>
      </c>
    </row>
    <row r="401" spans="1:23" ht="13.05" customHeight="1" thickBot="1">
      <c r="H401" s="144"/>
      <c r="I401" s="144"/>
      <c r="J401" s="144"/>
      <c r="K401" s="144"/>
      <c r="L401" s="144"/>
      <c r="M401" s="144"/>
      <c r="N401" s="144"/>
      <c r="O401" s="144"/>
      <c r="R401" s="69" t="s">
        <v>107</v>
      </c>
      <c r="S401" s="70" t="s">
        <v>8</v>
      </c>
      <c r="T401" s="71">
        <f>C370</f>
        <v>-5.25</v>
      </c>
      <c r="U401" s="72"/>
      <c r="V401" s="73"/>
      <c r="W401" s="133">
        <f t="shared" si="27"/>
        <v>-5.25</v>
      </c>
    </row>
    <row r="402" spans="1:23" ht="13.05" customHeight="1" thickBot="1">
      <c r="R402" s="69" t="s">
        <v>108</v>
      </c>
      <c r="S402" s="70" t="s">
        <v>8</v>
      </c>
      <c r="T402" s="71">
        <f>C370</f>
        <v>-5.25</v>
      </c>
      <c r="U402" s="72"/>
      <c r="V402" s="73"/>
      <c r="W402" s="133">
        <f t="shared" si="27"/>
        <v>-5.25</v>
      </c>
    </row>
    <row r="403" spans="1:23" ht="13.05" customHeight="1" thickBot="1">
      <c r="R403" s="69" t="s">
        <v>32</v>
      </c>
      <c r="S403" s="70" t="s">
        <v>11</v>
      </c>
      <c r="T403" s="71">
        <f>C374</f>
        <v>-5.25</v>
      </c>
      <c r="U403" s="72"/>
      <c r="V403" s="73"/>
      <c r="W403" s="133">
        <f t="shared" si="27"/>
        <v>-5.25</v>
      </c>
    </row>
    <row r="404" spans="1:23" ht="13.05" customHeight="1" thickBot="1">
      <c r="R404" s="129" t="s">
        <v>33</v>
      </c>
      <c r="S404" s="130" t="s">
        <v>10</v>
      </c>
      <c r="T404" s="131">
        <f>C372</f>
        <v>-5.25</v>
      </c>
      <c r="U404" s="93"/>
      <c r="V404" s="132"/>
      <c r="W404" s="153">
        <f t="shared" si="27"/>
        <v>-5.25</v>
      </c>
    </row>
    <row r="405" spans="1:23" ht="13.05" customHeight="1" thickBot="1"/>
    <row r="406" spans="1:23" ht="13.05" customHeight="1" thickBot="1">
      <c r="A406" s="46" t="s">
        <v>171</v>
      </c>
      <c r="B406" s="46" t="s">
        <v>114</v>
      </c>
      <c r="C406" s="46" t="s">
        <v>116</v>
      </c>
      <c r="D406" s="46" t="s">
        <v>120</v>
      </c>
      <c r="E406" s="46" t="s">
        <v>117</v>
      </c>
      <c r="F406" s="46" t="s">
        <v>119</v>
      </c>
      <c r="G406" s="46"/>
      <c r="H406" s="47" t="s">
        <v>121</v>
      </c>
      <c r="I406" s="127" t="s">
        <v>122</v>
      </c>
      <c r="J406" s="127" t="s">
        <v>126</v>
      </c>
      <c r="K406" s="49"/>
      <c r="L406" s="49" t="s">
        <v>133</v>
      </c>
      <c r="M406" s="49" t="s">
        <v>135</v>
      </c>
      <c r="N406" s="49"/>
      <c r="O406" s="49" t="s">
        <v>134</v>
      </c>
      <c r="P406" s="127" t="s">
        <v>124</v>
      </c>
      <c r="Q406" s="49"/>
      <c r="R406" s="50" t="s">
        <v>34</v>
      </c>
      <c r="S406" s="51"/>
      <c r="T406" s="52" t="s">
        <v>11</v>
      </c>
      <c r="U406" s="53" t="s">
        <v>109</v>
      </c>
      <c r="V406" s="54" t="s">
        <v>110</v>
      </c>
      <c r="W406" s="55" t="s">
        <v>111</v>
      </c>
    </row>
    <row r="407" spans="1:23" ht="13.05" customHeight="1" thickBot="1">
      <c r="A407" s="57"/>
      <c r="B407" s="57"/>
      <c r="C407" s="105"/>
      <c r="D407" s="105"/>
      <c r="E407" s="105"/>
      <c r="F407" s="105"/>
      <c r="G407" s="59"/>
      <c r="H407" s="60"/>
      <c r="I407" s="61"/>
      <c r="J407" s="62">
        <f>C415</f>
        <v>-5.25</v>
      </c>
      <c r="K407" s="59"/>
      <c r="L407" s="63">
        <f>H409-M409-J409-I409</f>
        <v>4.75</v>
      </c>
      <c r="M407" s="105">
        <f>H409-K409-J409</f>
        <v>10</v>
      </c>
      <c r="N407" s="59"/>
      <c r="O407" s="57"/>
      <c r="P407" s="57"/>
      <c r="Q407" s="49"/>
      <c r="R407" s="64" t="s">
        <v>87</v>
      </c>
      <c r="S407" s="65" t="s">
        <v>8</v>
      </c>
      <c r="T407" s="66">
        <f>C415</f>
        <v>-5.25</v>
      </c>
      <c r="U407" s="67"/>
      <c r="V407" s="68"/>
      <c r="W407" s="133">
        <f>V407+U407+T407</f>
        <v>-5.25</v>
      </c>
    </row>
    <row r="408" spans="1:23" ht="13.05" customHeight="1" thickBot="1">
      <c r="A408" s="96" t="s">
        <v>172</v>
      </c>
      <c r="B408" s="46" t="s">
        <v>112</v>
      </c>
      <c r="C408" s="46" t="s">
        <v>115</v>
      </c>
      <c r="D408" s="46" t="s">
        <v>113</v>
      </c>
      <c r="E408" s="46" t="s">
        <v>118</v>
      </c>
      <c r="F408" s="46" t="s">
        <v>117</v>
      </c>
      <c r="G408" s="46"/>
      <c r="H408" s="127" t="s">
        <v>123</v>
      </c>
      <c r="I408" s="49" t="s">
        <v>127</v>
      </c>
      <c r="J408" s="49" t="s">
        <v>128</v>
      </c>
      <c r="K408" s="49" t="s">
        <v>8</v>
      </c>
      <c r="L408" s="49" t="s">
        <v>129</v>
      </c>
      <c r="M408" s="49" t="s">
        <v>130</v>
      </c>
      <c r="N408" s="49" t="s">
        <v>131</v>
      </c>
      <c r="O408" s="49" t="s">
        <v>132</v>
      </c>
      <c r="P408" s="127" t="s">
        <v>125</v>
      </c>
      <c r="R408" s="69" t="s">
        <v>20</v>
      </c>
      <c r="S408" s="70" t="s">
        <v>11</v>
      </c>
      <c r="T408" s="71">
        <f>C419</f>
        <v>-5.25</v>
      </c>
      <c r="U408" s="72"/>
      <c r="V408" s="73"/>
      <c r="W408" s="133">
        <f>V408+U408+T408</f>
        <v>-5.25</v>
      </c>
    </row>
    <row r="409" spans="1:23" ht="13.05" customHeight="1" thickBot="1">
      <c r="A409" s="61"/>
      <c r="B409" s="74"/>
      <c r="C409" s="74"/>
      <c r="D409" s="74"/>
      <c r="E409" s="74"/>
      <c r="F409" s="74"/>
      <c r="G409" s="75"/>
      <c r="H409" s="62">
        <f>10+I409+J409+K409+L409+M409+N409+O409</f>
        <v>4.75</v>
      </c>
      <c r="I409" s="61"/>
      <c r="J409" s="61"/>
      <c r="K409" s="63">
        <f>C415</f>
        <v>-5.25</v>
      </c>
      <c r="L409" s="57">
        <f>E414</f>
        <v>0</v>
      </c>
      <c r="M409" s="57"/>
      <c r="N409" s="57"/>
      <c r="O409" s="105"/>
      <c r="P409" s="57"/>
      <c r="Q409" s="49"/>
      <c r="R409" s="69" t="s">
        <v>86</v>
      </c>
      <c r="S409" s="70" t="s">
        <v>10</v>
      </c>
      <c r="T409" s="71">
        <f>C417</f>
        <v>-5.25</v>
      </c>
      <c r="U409" s="72"/>
      <c r="V409" s="73"/>
      <c r="W409" s="133">
        <f t="shared" ref="W409:W422" si="28">V409+U409+T409</f>
        <v>-5.25</v>
      </c>
    </row>
    <row r="410" spans="1:23" ht="13.05" customHeight="1" thickBot="1">
      <c r="A410" s="46" t="s">
        <v>158</v>
      </c>
      <c r="R410" s="69" t="s">
        <v>86</v>
      </c>
      <c r="S410" s="70" t="s">
        <v>10</v>
      </c>
      <c r="T410" s="71">
        <f>C417</f>
        <v>-5.25</v>
      </c>
      <c r="U410" s="72"/>
      <c r="V410" s="73"/>
      <c r="W410" s="133">
        <f t="shared" si="28"/>
        <v>-5.25</v>
      </c>
    </row>
    <row r="411" spans="1:23" ht="13.05" customHeight="1" thickBot="1">
      <c r="A411" s="61"/>
      <c r="R411" s="69" t="s">
        <v>86</v>
      </c>
      <c r="S411" s="70" t="s">
        <v>10</v>
      </c>
      <c r="T411" s="71">
        <f>C417</f>
        <v>-5.25</v>
      </c>
      <c r="U411" s="72"/>
      <c r="V411" s="73"/>
      <c r="W411" s="133">
        <f t="shared" si="28"/>
        <v>-5.25</v>
      </c>
    </row>
    <row r="412" spans="1:23" ht="13.05" customHeight="1" thickBot="1">
      <c r="R412" s="69" t="s">
        <v>86</v>
      </c>
      <c r="S412" s="70" t="s">
        <v>10</v>
      </c>
      <c r="T412" s="71">
        <f>C417</f>
        <v>-5.25</v>
      </c>
      <c r="U412" s="72"/>
      <c r="V412" s="73"/>
      <c r="W412" s="133">
        <f t="shared" si="28"/>
        <v>-5.25</v>
      </c>
    </row>
    <row r="413" spans="1:23" ht="13.05" customHeight="1" thickBot="1">
      <c r="A413" s="76" t="s">
        <v>6</v>
      </c>
      <c r="B413" s="77"/>
      <c r="C413" s="78"/>
      <c r="E413" s="127" t="s">
        <v>141</v>
      </c>
      <c r="H413" s="79" t="s">
        <v>136</v>
      </c>
      <c r="I413" s="80" t="s">
        <v>111</v>
      </c>
      <c r="J413" s="80" t="s">
        <v>139</v>
      </c>
      <c r="K413" s="80" t="s">
        <v>11</v>
      </c>
      <c r="L413" s="81" t="s">
        <v>180</v>
      </c>
      <c r="M413" s="100" t="s">
        <v>132</v>
      </c>
      <c r="R413" s="69" t="s">
        <v>88</v>
      </c>
      <c r="S413" s="70" t="s">
        <v>8</v>
      </c>
      <c r="T413" s="71">
        <f>C415</f>
        <v>-5.25</v>
      </c>
      <c r="U413" s="72"/>
      <c r="V413" s="73"/>
      <c r="W413" s="133">
        <f t="shared" si="28"/>
        <v>-5.25</v>
      </c>
    </row>
    <row r="414" spans="1:23" ht="13.05" customHeight="1" thickBot="1">
      <c r="A414" s="83" t="s">
        <v>0</v>
      </c>
      <c r="B414" s="84"/>
      <c r="C414" s="72">
        <f>(B414-10.5)/2</f>
        <v>-5.25</v>
      </c>
      <c r="D414" s="75"/>
      <c r="E414" s="57"/>
      <c r="H414" s="139" t="s">
        <v>140</v>
      </c>
      <c r="I414" s="85">
        <f>J414+K414+L414+M414</f>
        <v>-5.25</v>
      </c>
      <c r="J414" s="57"/>
      <c r="K414" s="63">
        <f>C416</f>
        <v>-5.25</v>
      </c>
      <c r="L414" s="86"/>
      <c r="M414" s="87"/>
      <c r="R414" s="69" t="s">
        <v>22</v>
      </c>
      <c r="S414" s="70" t="s">
        <v>9</v>
      </c>
      <c r="T414" s="71">
        <f>C418</f>
        <v>-5.25</v>
      </c>
      <c r="U414" s="72"/>
      <c r="V414" s="73"/>
      <c r="W414" s="133">
        <f t="shared" si="28"/>
        <v>-5.25</v>
      </c>
    </row>
    <row r="415" spans="1:23" ht="13.05" customHeight="1" thickBot="1">
      <c r="A415" s="83" t="s">
        <v>1</v>
      </c>
      <c r="B415" s="84"/>
      <c r="C415" s="72">
        <f t="shared" ref="C415:C419" si="29">(B415-10.5)/2</f>
        <v>-5.25</v>
      </c>
      <c r="E415" s="49"/>
      <c r="H415" s="141" t="s">
        <v>137</v>
      </c>
      <c r="I415" s="88">
        <f>J415+K415+L415+M415</f>
        <v>-5.25</v>
      </c>
      <c r="J415" s="89"/>
      <c r="K415" s="72">
        <f>C415</f>
        <v>-5.25</v>
      </c>
      <c r="L415" s="89"/>
      <c r="M415" s="90"/>
      <c r="R415" s="69" t="s">
        <v>89</v>
      </c>
      <c r="S415" s="70" t="s">
        <v>11</v>
      </c>
      <c r="T415" s="71">
        <f>C419</f>
        <v>-5.25</v>
      </c>
      <c r="U415" s="72"/>
      <c r="V415" s="73"/>
      <c r="W415" s="133">
        <f t="shared" si="28"/>
        <v>-5.25</v>
      </c>
    </row>
    <row r="416" spans="1:23" ht="13.05" customHeight="1" thickBot="1">
      <c r="A416" s="83" t="s">
        <v>2</v>
      </c>
      <c r="B416" s="84"/>
      <c r="C416" s="72">
        <f t="shared" si="29"/>
        <v>-5.25</v>
      </c>
      <c r="E416" s="127" t="s">
        <v>142</v>
      </c>
      <c r="H416" s="142" t="s">
        <v>138</v>
      </c>
      <c r="I416" s="91">
        <f>J416+K416+L416+M416</f>
        <v>-5.25</v>
      </c>
      <c r="J416" s="92"/>
      <c r="K416" s="93">
        <f>C418</f>
        <v>-5.25</v>
      </c>
      <c r="L416" s="92"/>
      <c r="M416" s="94"/>
      <c r="R416" s="69" t="s">
        <v>23</v>
      </c>
      <c r="S416" s="70" t="s">
        <v>8</v>
      </c>
      <c r="T416" s="71">
        <f>C415</f>
        <v>-5.25</v>
      </c>
      <c r="U416" s="72"/>
      <c r="V416" s="73"/>
      <c r="W416" s="133">
        <f t="shared" si="28"/>
        <v>-5.25</v>
      </c>
    </row>
    <row r="417" spans="1:23" ht="13.05" customHeight="1" thickBot="1">
      <c r="A417" s="83" t="s">
        <v>3</v>
      </c>
      <c r="B417" s="84"/>
      <c r="C417" s="72">
        <f t="shared" si="29"/>
        <v>-5.25</v>
      </c>
      <c r="D417" s="95"/>
      <c r="E417" s="57"/>
      <c r="R417" s="69" t="s">
        <v>90</v>
      </c>
      <c r="S417" s="70" t="s">
        <v>10</v>
      </c>
      <c r="T417" s="71">
        <f>C417</f>
        <v>-5.25</v>
      </c>
      <c r="U417" s="72"/>
      <c r="V417" s="73"/>
      <c r="W417" s="133">
        <f t="shared" si="28"/>
        <v>-5.25</v>
      </c>
    </row>
    <row r="418" spans="1:23" ht="13.05" customHeight="1" thickBot="1">
      <c r="A418" s="83" t="s">
        <v>4</v>
      </c>
      <c r="B418" s="84"/>
      <c r="C418" s="72">
        <f t="shared" si="29"/>
        <v>-5.25</v>
      </c>
      <c r="R418" s="69" t="s">
        <v>91</v>
      </c>
      <c r="S418" s="70" t="s">
        <v>92</v>
      </c>
      <c r="T418" s="71">
        <f>C416</f>
        <v>-5.25</v>
      </c>
      <c r="U418" s="72"/>
      <c r="V418" s="73"/>
      <c r="W418" s="133">
        <f t="shared" si="28"/>
        <v>-5.25</v>
      </c>
    </row>
    <row r="419" spans="1:23" ht="13.05" customHeight="1" thickBot="1">
      <c r="A419" s="83" t="s">
        <v>5</v>
      </c>
      <c r="B419" s="84"/>
      <c r="C419" s="72">
        <f t="shared" si="29"/>
        <v>-5.25</v>
      </c>
      <c r="R419" s="69" t="s">
        <v>75</v>
      </c>
      <c r="S419" s="70" t="s">
        <v>10</v>
      </c>
      <c r="T419" s="71">
        <f>C417</f>
        <v>-5.25</v>
      </c>
      <c r="U419" s="72"/>
      <c r="V419" s="73"/>
      <c r="W419" s="133">
        <f t="shared" si="28"/>
        <v>-5.25</v>
      </c>
    </row>
    <row r="420" spans="1:23" ht="13.05" customHeight="1" thickBot="1">
      <c r="R420" s="69" t="s">
        <v>75</v>
      </c>
      <c r="S420" s="70" t="s">
        <v>10</v>
      </c>
      <c r="T420" s="71">
        <f>C417</f>
        <v>-5.25</v>
      </c>
      <c r="U420" s="72"/>
      <c r="V420" s="73"/>
      <c r="W420" s="133">
        <f t="shared" si="28"/>
        <v>-5.25</v>
      </c>
    </row>
    <row r="421" spans="1:23" ht="13.05" customHeight="1" thickBot="1">
      <c r="A421" s="199" t="s">
        <v>143</v>
      </c>
      <c r="B421" s="199"/>
      <c r="C421" s="199"/>
      <c r="D421" s="199"/>
      <c r="E421" s="199"/>
      <c r="F421" s="199"/>
      <c r="G421" s="199"/>
      <c r="H421" s="199"/>
      <c r="J421" s="199" t="s">
        <v>150</v>
      </c>
      <c r="K421" s="199"/>
      <c r="L421" s="199"/>
      <c r="M421" s="199"/>
      <c r="N421" s="199"/>
      <c r="R421" s="69" t="s">
        <v>75</v>
      </c>
      <c r="S421" s="70" t="s">
        <v>10</v>
      </c>
      <c r="T421" s="71">
        <f>C417</f>
        <v>-5.25</v>
      </c>
      <c r="U421" s="72"/>
      <c r="V421" s="73"/>
      <c r="W421" s="133">
        <f t="shared" si="28"/>
        <v>-5.25</v>
      </c>
    </row>
    <row r="422" spans="1:23" ht="13.05" customHeight="1" thickBot="1">
      <c r="A422" s="80" t="s">
        <v>144</v>
      </c>
      <c r="B422" s="97" t="s">
        <v>145</v>
      </c>
      <c r="C422" s="98"/>
      <c r="D422" s="80" t="s">
        <v>146</v>
      </c>
      <c r="E422" s="99" t="s">
        <v>147</v>
      </c>
      <c r="F422" s="80" t="s">
        <v>148</v>
      </c>
      <c r="G422" s="187" t="s">
        <v>149</v>
      </c>
      <c r="H422" s="188"/>
      <c r="J422" s="100" t="s">
        <v>151</v>
      </c>
      <c r="K422" s="101" t="s">
        <v>142</v>
      </c>
      <c r="L422" s="102" t="s">
        <v>102</v>
      </c>
      <c r="M422" s="101" t="s">
        <v>129</v>
      </c>
      <c r="N422" s="102" t="s">
        <v>132</v>
      </c>
      <c r="R422" s="69" t="s">
        <v>75</v>
      </c>
      <c r="S422" s="70" t="s">
        <v>10</v>
      </c>
      <c r="T422" s="71">
        <f>C418</f>
        <v>-5.25</v>
      </c>
      <c r="U422" s="72"/>
      <c r="V422" s="73"/>
      <c r="W422" s="133">
        <f t="shared" si="28"/>
        <v>-5.25</v>
      </c>
    </row>
    <row r="423" spans="1:23" ht="13.05" customHeight="1" thickBot="1">
      <c r="A423" s="103"/>
      <c r="B423" s="104"/>
      <c r="C423" s="105"/>
      <c r="D423" s="61"/>
      <c r="E423" s="74"/>
      <c r="F423" s="106"/>
      <c r="G423" s="104"/>
      <c r="H423" s="107"/>
      <c r="J423" s="108">
        <f>K423+L423+M423+N423</f>
        <v>-5.25</v>
      </c>
      <c r="K423" s="109">
        <f>E417</f>
        <v>0</v>
      </c>
      <c r="L423" s="110">
        <f>C414</f>
        <v>-5.25</v>
      </c>
      <c r="M423" s="119">
        <f>E414*(-4)</f>
        <v>0</v>
      </c>
      <c r="N423" s="111"/>
      <c r="O423" s="106"/>
      <c r="R423" s="69" t="s">
        <v>93</v>
      </c>
      <c r="S423" s="70" t="s">
        <v>10</v>
      </c>
      <c r="T423" s="71">
        <f>C417</f>
        <v>-5.25</v>
      </c>
      <c r="U423" s="72"/>
      <c r="V423" s="73"/>
      <c r="W423" s="133">
        <f t="shared" ref="W423:W449" si="30">V423+U423+T423</f>
        <v>-5.25</v>
      </c>
    </row>
    <row r="424" spans="1:23" ht="13.05" customHeight="1" thickBot="1">
      <c r="A424" s="112"/>
      <c r="B424" s="113"/>
      <c r="C424" s="114"/>
      <c r="D424" s="89"/>
      <c r="E424" s="115"/>
      <c r="F424" s="89"/>
      <c r="G424" s="113"/>
      <c r="H424" s="116"/>
      <c r="J424" s="117"/>
      <c r="K424" s="117"/>
      <c r="L424" s="117"/>
      <c r="M424" s="117"/>
      <c r="N424" s="117"/>
      <c r="R424" s="69" t="s">
        <v>25</v>
      </c>
      <c r="S424" s="70" t="s">
        <v>11</v>
      </c>
      <c r="T424" s="71">
        <f>C419</f>
        <v>-5.25</v>
      </c>
      <c r="U424" s="72"/>
      <c r="V424" s="73"/>
      <c r="W424" s="133">
        <f t="shared" si="30"/>
        <v>-5.25</v>
      </c>
    </row>
    <row r="425" spans="1:23" ht="13.05" customHeight="1" thickBot="1">
      <c r="A425" s="112"/>
      <c r="B425" s="113"/>
      <c r="C425" s="114"/>
      <c r="D425" s="89"/>
      <c r="E425" s="115"/>
      <c r="F425" s="89"/>
      <c r="G425" s="113"/>
      <c r="H425" s="116"/>
      <c r="R425" s="69" t="s">
        <v>94</v>
      </c>
      <c r="S425" s="70" t="s">
        <v>10</v>
      </c>
      <c r="T425" s="71">
        <f>C417</f>
        <v>-5.25</v>
      </c>
      <c r="U425" s="72"/>
      <c r="V425" s="73"/>
      <c r="W425" s="133">
        <f t="shared" si="30"/>
        <v>-5.25</v>
      </c>
    </row>
    <row r="426" spans="1:23" ht="13.05" customHeight="1" thickBot="1">
      <c r="A426" s="118"/>
      <c r="B426" s="119"/>
      <c r="C426" s="120"/>
      <c r="D426" s="121"/>
      <c r="E426" s="122"/>
      <c r="F426" s="123"/>
      <c r="G426" s="119"/>
      <c r="H426" s="124"/>
      <c r="R426" s="69" t="s">
        <v>95</v>
      </c>
      <c r="S426" s="70" t="s">
        <v>8</v>
      </c>
      <c r="T426" s="71">
        <f>C415</f>
        <v>-5.25</v>
      </c>
      <c r="U426" s="72"/>
      <c r="V426" s="73"/>
      <c r="W426" s="133">
        <f t="shared" si="30"/>
        <v>-5.25</v>
      </c>
    </row>
    <row r="427" spans="1:23" ht="13.05" customHeight="1" thickBot="1">
      <c r="H427" s="186" t="s">
        <v>163</v>
      </c>
      <c r="I427" s="186"/>
      <c r="J427" s="186"/>
      <c r="K427" s="186"/>
      <c r="L427" s="186"/>
      <c r="M427" s="186"/>
      <c r="N427" s="186"/>
      <c r="O427" s="186"/>
      <c r="P427" s="186"/>
      <c r="R427" s="69" t="s">
        <v>96</v>
      </c>
      <c r="S427" s="70" t="s">
        <v>10</v>
      </c>
      <c r="T427" s="71">
        <f>C417</f>
        <v>-5.25</v>
      </c>
      <c r="U427" s="72"/>
      <c r="V427" s="73"/>
      <c r="W427" s="133">
        <f t="shared" si="30"/>
        <v>-5.25</v>
      </c>
    </row>
    <row r="428" spans="1:23" ht="13.05" customHeight="1" thickBot="1">
      <c r="A428" s="127" t="s">
        <v>152</v>
      </c>
      <c r="B428" s="126"/>
      <c r="C428" s="186" t="s">
        <v>153</v>
      </c>
      <c r="D428" s="186"/>
      <c r="E428" s="186"/>
      <c r="F428" s="186"/>
      <c r="H428" s="190" t="s">
        <v>162</v>
      </c>
      <c r="I428" s="191"/>
      <c r="J428" s="191"/>
      <c r="K428" s="191"/>
      <c r="L428" s="191"/>
      <c r="M428" s="191"/>
      <c r="N428" s="191"/>
      <c r="O428" s="191"/>
      <c r="P428" s="192"/>
      <c r="R428" s="69" t="s">
        <v>26</v>
      </c>
      <c r="S428" s="70" t="s">
        <v>9</v>
      </c>
      <c r="T428" s="71">
        <f>C418</f>
        <v>-5.25</v>
      </c>
      <c r="U428" s="72"/>
      <c r="V428" s="73"/>
      <c r="W428" s="133">
        <f t="shared" si="30"/>
        <v>-5.25</v>
      </c>
    </row>
    <row r="429" spans="1:23" ht="13.05" customHeight="1" thickBot="1">
      <c r="H429" s="193"/>
      <c r="I429" s="194"/>
      <c r="J429" s="194"/>
      <c r="K429" s="194"/>
      <c r="L429" s="194"/>
      <c r="M429" s="194"/>
      <c r="N429" s="194"/>
      <c r="O429" s="194"/>
      <c r="P429" s="195"/>
      <c r="R429" s="69" t="s">
        <v>97</v>
      </c>
      <c r="S429" s="70" t="s">
        <v>11</v>
      </c>
      <c r="T429" s="71">
        <f>C419</f>
        <v>-5.25</v>
      </c>
      <c r="U429" s="72"/>
      <c r="V429" s="73"/>
      <c r="W429" s="133">
        <f t="shared" si="30"/>
        <v>-5.25</v>
      </c>
    </row>
    <row r="430" spans="1:23" ht="13.05" customHeight="1" thickBot="1">
      <c r="H430" s="193"/>
      <c r="I430" s="194"/>
      <c r="J430" s="194"/>
      <c r="K430" s="194"/>
      <c r="L430" s="194"/>
      <c r="M430" s="194"/>
      <c r="N430" s="194"/>
      <c r="O430" s="194"/>
      <c r="P430" s="195"/>
      <c r="R430" s="69" t="s">
        <v>98</v>
      </c>
      <c r="S430" s="70" t="s">
        <v>11</v>
      </c>
      <c r="T430" s="71">
        <f>C419</f>
        <v>-5.25</v>
      </c>
      <c r="U430" s="72"/>
      <c r="V430" s="73"/>
      <c r="W430" s="133">
        <f t="shared" si="30"/>
        <v>-5.25</v>
      </c>
    </row>
    <row r="431" spans="1:23" ht="13.05" customHeight="1" thickBot="1">
      <c r="H431" s="193"/>
      <c r="I431" s="194"/>
      <c r="J431" s="194"/>
      <c r="K431" s="194"/>
      <c r="L431" s="194"/>
      <c r="M431" s="194"/>
      <c r="N431" s="194"/>
      <c r="O431" s="194"/>
      <c r="P431" s="195"/>
      <c r="R431" s="69" t="s">
        <v>98</v>
      </c>
      <c r="S431" s="70" t="s">
        <v>11</v>
      </c>
      <c r="T431" s="71">
        <f>C419</f>
        <v>-5.25</v>
      </c>
      <c r="U431" s="72"/>
      <c r="V431" s="73"/>
      <c r="W431" s="133">
        <f t="shared" si="30"/>
        <v>-5.25</v>
      </c>
    </row>
    <row r="432" spans="1:23" ht="13.05" customHeight="1" thickBot="1">
      <c r="H432" s="193"/>
      <c r="I432" s="194"/>
      <c r="J432" s="194"/>
      <c r="K432" s="194"/>
      <c r="L432" s="194"/>
      <c r="M432" s="194"/>
      <c r="N432" s="194"/>
      <c r="O432" s="194"/>
      <c r="P432" s="195"/>
      <c r="R432" s="69" t="s">
        <v>99</v>
      </c>
      <c r="S432" s="70" t="s">
        <v>8</v>
      </c>
      <c r="T432" s="71">
        <f>C415</f>
        <v>-5.25</v>
      </c>
      <c r="U432" s="72"/>
      <c r="V432" s="73"/>
      <c r="W432" s="133">
        <f t="shared" si="30"/>
        <v>-5.25</v>
      </c>
    </row>
    <row r="433" spans="8:23" ht="13.05" customHeight="1" thickBot="1">
      <c r="H433" s="196"/>
      <c r="I433" s="197"/>
      <c r="J433" s="197"/>
      <c r="K433" s="197"/>
      <c r="L433" s="197"/>
      <c r="M433" s="197"/>
      <c r="N433" s="197"/>
      <c r="O433" s="197"/>
      <c r="P433" s="198"/>
      <c r="R433" s="69" t="s">
        <v>100</v>
      </c>
      <c r="S433" s="70" t="s">
        <v>8</v>
      </c>
      <c r="T433" s="71">
        <f>C415</f>
        <v>-5.25</v>
      </c>
      <c r="U433" s="72"/>
      <c r="V433" s="73">
        <f>E414*4</f>
        <v>0</v>
      </c>
      <c r="W433" s="133">
        <f t="shared" si="30"/>
        <v>-5.25</v>
      </c>
    </row>
    <row r="434" spans="8:23" ht="13.05" customHeight="1" thickBot="1">
      <c r="H434" s="144"/>
      <c r="I434" s="144"/>
      <c r="J434" s="144"/>
      <c r="K434" s="144"/>
      <c r="L434" s="144"/>
      <c r="M434" s="144"/>
      <c r="N434" s="144"/>
      <c r="O434" s="144"/>
      <c r="R434" s="69" t="s">
        <v>101</v>
      </c>
      <c r="S434" s="70" t="s">
        <v>102</v>
      </c>
      <c r="T434" s="71">
        <f>C414</f>
        <v>-5.25</v>
      </c>
      <c r="U434" s="72"/>
      <c r="V434" s="73"/>
      <c r="W434" s="133">
        <f t="shared" si="30"/>
        <v>-5.25</v>
      </c>
    </row>
    <row r="435" spans="8:23" ht="13.05" customHeight="1" thickBot="1">
      <c r="H435" s="189" t="s">
        <v>164</v>
      </c>
      <c r="I435" s="189"/>
      <c r="J435" s="189"/>
      <c r="K435" s="189"/>
      <c r="L435" s="189"/>
      <c r="M435" s="189"/>
      <c r="N435" s="189"/>
      <c r="O435" s="189"/>
      <c r="P435" s="189"/>
      <c r="R435" s="69" t="s">
        <v>27</v>
      </c>
      <c r="S435" s="70" t="s">
        <v>9</v>
      </c>
      <c r="T435" s="71">
        <f>C418</f>
        <v>-5.25</v>
      </c>
      <c r="U435" s="72"/>
      <c r="V435" s="73"/>
      <c r="W435" s="133">
        <f t="shared" si="30"/>
        <v>-5.25</v>
      </c>
    </row>
    <row r="436" spans="8:23" ht="13.05" customHeight="1" thickBot="1">
      <c r="H436" s="190" t="s">
        <v>165</v>
      </c>
      <c r="I436" s="191"/>
      <c r="J436" s="191"/>
      <c r="K436" s="191"/>
      <c r="L436" s="191"/>
      <c r="M436" s="191"/>
      <c r="N436" s="191"/>
      <c r="O436" s="191"/>
      <c r="P436" s="192"/>
      <c r="R436" s="69" t="s">
        <v>28</v>
      </c>
      <c r="S436" s="70" t="s">
        <v>9</v>
      </c>
      <c r="T436" s="71">
        <f>C418</f>
        <v>-5.25</v>
      </c>
      <c r="U436" s="72"/>
      <c r="V436" s="73"/>
      <c r="W436" s="133">
        <f t="shared" si="30"/>
        <v>-5.25</v>
      </c>
    </row>
    <row r="437" spans="8:23" ht="13.05" customHeight="1" thickBot="1">
      <c r="H437" s="193"/>
      <c r="I437" s="194"/>
      <c r="J437" s="194"/>
      <c r="K437" s="194"/>
      <c r="L437" s="194"/>
      <c r="M437" s="194"/>
      <c r="N437" s="194"/>
      <c r="O437" s="194"/>
      <c r="P437" s="195"/>
      <c r="R437" s="69" t="s">
        <v>77</v>
      </c>
      <c r="S437" s="70" t="s">
        <v>9</v>
      </c>
      <c r="T437" s="71">
        <f>C418</f>
        <v>-5.25</v>
      </c>
      <c r="U437" s="72"/>
      <c r="V437" s="73"/>
      <c r="W437" s="133">
        <f t="shared" si="30"/>
        <v>-5.25</v>
      </c>
    </row>
    <row r="438" spans="8:23" ht="13.05" customHeight="1" thickBot="1">
      <c r="H438" s="193"/>
      <c r="I438" s="194"/>
      <c r="J438" s="194"/>
      <c r="K438" s="194"/>
      <c r="L438" s="194"/>
      <c r="M438" s="194"/>
      <c r="N438" s="194"/>
      <c r="O438" s="194"/>
      <c r="P438" s="195"/>
      <c r="R438" s="69" t="s">
        <v>77</v>
      </c>
      <c r="S438" s="70" t="s">
        <v>9</v>
      </c>
      <c r="T438" s="71">
        <f>C418</f>
        <v>-5.25</v>
      </c>
      <c r="U438" s="72"/>
      <c r="V438" s="73"/>
      <c r="W438" s="133">
        <f t="shared" si="30"/>
        <v>-5.25</v>
      </c>
    </row>
    <row r="439" spans="8:23" ht="13.05" customHeight="1" thickBot="1">
      <c r="H439" s="193"/>
      <c r="I439" s="194"/>
      <c r="J439" s="194"/>
      <c r="K439" s="194"/>
      <c r="L439" s="194"/>
      <c r="M439" s="194"/>
      <c r="N439" s="194"/>
      <c r="O439" s="194"/>
      <c r="P439" s="195"/>
      <c r="R439" s="69" t="s">
        <v>103</v>
      </c>
      <c r="S439" s="70" t="s">
        <v>11</v>
      </c>
      <c r="T439" s="71">
        <f>C419</f>
        <v>-5.25</v>
      </c>
      <c r="U439" s="72"/>
      <c r="V439" s="73"/>
      <c r="W439" s="133">
        <f t="shared" si="30"/>
        <v>-5.25</v>
      </c>
    </row>
    <row r="440" spans="8:23" ht="13.05" customHeight="1" thickBot="1">
      <c r="H440" s="196"/>
      <c r="I440" s="197"/>
      <c r="J440" s="197"/>
      <c r="K440" s="197"/>
      <c r="L440" s="197"/>
      <c r="M440" s="197"/>
      <c r="N440" s="197"/>
      <c r="O440" s="197"/>
      <c r="P440" s="198"/>
      <c r="R440" s="69" t="s">
        <v>30</v>
      </c>
      <c r="S440" s="128" t="s">
        <v>11</v>
      </c>
      <c r="T440" s="71">
        <f>C419</f>
        <v>-5.25</v>
      </c>
      <c r="U440" s="72"/>
      <c r="V440" s="73"/>
      <c r="W440" s="133">
        <f t="shared" si="30"/>
        <v>-5.25</v>
      </c>
    </row>
    <row r="441" spans="8:23" ht="13.05" customHeight="1" thickBot="1">
      <c r="H441" s="144"/>
      <c r="I441" s="144"/>
      <c r="J441" s="144"/>
      <c r="K441" s="144"/>
      <c r="L441" s="144"/>
      <c r="M441" s="144"/>
      <c r="N441" s="144"/>
      <c r="O441" s="144"/>
      <c r="R441" s="69" t="s">
        <v>104</v>
      </c>
      <c r="S441" s="70" t="s">
        <v>8</v>
      </c>
      <c r="T441" s="71">
        <f>C415</f>
        <v>-5.25</v>
      </c>
      <c r="U441" s="72"/>
      <c r="V441" s="73"/>
      <c r="W441" s="133">
        <f t="shared" si="30"/>
        <v>-5.25</v>
      </c>
    </row>
    <row r="442" spans="8:23" ht="13.05" customHeight="1" thickBot="1">
      <c r="H442" s="144"/>
      <c r="I442" s="144"/>
      <c r="J442" s="144"/>
      <c r="K442" s="144"/>
      <c r="L442" s="144"/>
      <c r="M442" s="144"/>
      <c r="N442" s="144"/>
      <c r="O442" s="144"/>
      <c r="R442" s="69" t="s">
        <v>105</v>
      </c>
      <c r="S442" s="70" t="s">
        <v>102</v>
      </c>
      <c r="T442" s="71">
        <f>C414</f>
        <v>-5.25</v>
      </c>
      <c r="U442" s="72"/>
      <c r="V442" s="73"/>
      <c r="W442" s="133">
        <f t="shared" si="30"/>
        <v>-5.25</v>
      </c>
    </row>
    <row r="443" spans="8:23" ht="13.05" customHeight="1" thickBot="1">
      <c r="H443" s="144"/>
      <c r="I443" s="144"/>
      <c r="J443" s="144"/>
      <c r="K443" s="144"/>
      <c r="L443" s="144"/>
      <c r="M443" s="144"/>
      <c r="N443" s="144"/>
      <c r="O443" s="144"/>
      <c r="R443" s="69" t="s">
        <v>31</v>
      </c>
      <c r="S443" s="70" t="s">
        <v>10</v>
      </c>
      <c r="T443" s="71">
        <f>C417</f>
        <v>-5.25</v>
      </c>
      <c r="U443" s="72"/>
      <c r="V443" s="73"/>
      <c r="W443" s="133">
        <f t="shared" si="30"/>
        <v>-5.25</v>
      </c>
    </row>
    <row r="444" spans="8:23" ht="13.05" customHeight="1" thickBot="1">
      <c r="H444" s="144"/>
      <c r="I444" s="144"/>
      <c r="J444" s="144"/>
      <c r="K444" s="144"/>
      <c r="L444" s="144"/>
      <c r="M444" s="144"/>
      <c r="N444" s="144"/>
      <c r="O444" s="144"/>
      <c r="R444" s="69" t="s">
        <v>106</v>
      </c>
      <c r="S444" s="70" t="s">
        <v>102</v>
      </c>
      <c r="T444" s="71">
        <f>C414</f>
        <v>-5.25</v>
      </c>
      <c r="U444" s="72"/>
      <c r="V444" s="73"/>
      <c r="W444" s="133">
        <f t="shared" si="30"/>
        <v>-5.25</v>
      </c>
    </row>
    <row r="445" spans="8:23" ht="13.05" customHeight="1" thickBot="1">
      <c r="H445" s="144"/>
      <c r="I445" s="144"/>
      <c r="J445" s="144"/>
      <c r="K445" s="144"/>
      <c r="L445" s="144"/>
      <c r="M445" s="144"/>
      <c r="N445" s="144"/>
      <c r="O445" s="144"/>
      <c r="R445" s="69" t="s">
        <v>7</v>
      </c>
      <c r="S445" s="70" t="s">
        <v>9</v>
      </c>
      <c r="T445" s="71">
        <f>C418</f>
        <v>-5.25</v>
      </c>
      <c r="U445" s="72"/>
      <c r="V445" s="73"/>
      <c r="W445" s="133">
        <f t="shared" si="30"/>
        <v>-5.25</v>
      </c>
    </row>
    <row r="446" spans="8:23" ht="13.05" customHeight="1" thickBot="1">
      <c r="H446" s="144"/>
      <c r="I446" s="144"/>
      <c r="J446" s="144"/>
      <c r="K446" s="144"/>
      <c r="L446" s="144"/>
      <c r="M446" s="144"/>
      <c r="N446" s="144"/>
      <c r="O446" s="144"/>
      <c r="R446" s="69" t="s">
        <v>107</v>
      </c>
      <c r="S446" s="70" t="s">
        <v>8</v>
      </c>
      <c r="T446" s="71">
        <f>C415</f>
        <v>-5.25</v>
      </c>
      <c r="U446" s="72"/>
      <c r="V446" s="73"/>
      <c r="W446" s="133">
        <f t="shared" si="30"/>
        <v>-5.25</v>
      </c>
    </row>
    <row r="447" spans="8:23" ht="13.05" customHeight="1" thickBot="1">
      <c r="R447" s="69" t="s">
        <v>108</v>
      </c>
      <c r="S447" s="70" t="s">
        <v>8</v>
      </c>
      <c r="T447" s="71">
        <f>C415</f>
        <v>-5.25</v>
      </c>
      <c r="U447" s="72"/>
      <c r="V447" s="73"/>
      <c r="W447" s="133">
        <f t="shared" si="30"/>
        <v>-5.25</v>
      </c>
    </row>
    <row r="448" spans="8:23" ht="13.05" customHeight="1" thickBot="1">
      <c r="R448" s="69" t="s">
        <v>32</v>
      </c>
      <c r="S448" s="70" t="s">
        <v>11</v>
      </c>
      <c r="T448" s="71">
        <f>C419</f>
        <v>-5.25</v>
      </c>
      <c r="U448" s="72"/>
      <c r="V448" s="73"/>
      <c r="W448" s="133">
        <f t="shared" si="30"/>
        <v>-5.25</v>
      </c>
    </row>
    <row r="449" spans="18:23" ht="13.05" customHeight="1" thickBot="1">
      <c r="R449" s="129" t="s">
        <v>33</v>
      </c>
      <c r="S449" s="130" t="s">
        <v>10</v>
      </c>
      <c r="T449" s="131">
        <f>C417</f>
        <v>-5.25</v>
      </c>
      <c r="U449" s="93"/>
      <c r="V449" s="132"/>
      <c r="W449" s="153">
        <f t="shared" si="30"/>
        <v>-5.25</v>
      </c>
    </row>
  </sheetData>
  <mergeCells count="80">
    <mergeCell ref="J16:N16"/>
    <mergeCell ref="C23:F23"/>
    <mergeCell ref="A16:H16"/>
    <mergeCell ref="G17:H17"/>
    <mergeCell ref="A61:H61"/>
    <mergeCell ref="J61:N61"/>
    <mergeCell ref="H23:P28"/>
    <mergeCell ref="H22:P22"/>
    <mergeCell ref="H30:P30"/>
    <mergeCell ref="H31:P35"/>
    <mergeCell ref="H76:P80"/>
    <mergeCell ref="A106:H106"/>
    <mergeCell ref="J106:N106"/>
    <mergeCell ref="G107:H107"/>
    <mergeCell ref="C68:F68"/>
    <mergeCell ref="H68:P73"/>
    <mergeCell ref="H75:P75"/>
    <mergeCell ref="G152:H152"/>
    <mergeCell ref="C113:F113"/>
    <mergeCell ref="H112:P112"/>
    <mergeCell ref="H113:P118"/>
    <mergeCell ref="H120:P120"/>
    <mergeCell ref="H121:P125"/>
    <mergeCell ref="A151:H151"/>
    <mergeCell ref="J151:N151"/>
    <mergeCell ref="C158:F158"/>
    <mergeCell ref="G197:H197"/>
    <mergeCell ref="A196:H196"/>
    <mergeCell ref="J196:N196"/>
    <mergeCell ref="H210:P210"/>
    <mergeCell ref="H202:P202"/>
    <mergeCell ref="H211:P215"/>
    <mergeCell ref="A241:H241"/>
    <mergeCell ref="J241:N241"/>
    <mergeCell ref="G242:H242"/>
    <mergeCell ref="C203:F203"/>
    <mergeCell ref="H203:P208"/>
    <mergeCell ref="C248:F248"/>
    <mergeCell ref="H247:P247"/>
    <mergeCell ref="H248:P253"/>
    <mergeCell ref="H255:P255"/>
    <mergeCell ref="H256:P260"/>
    <mergeCell ref="G377:H377"/>
    <mergeCell ref="C338:F338"/>
    <mergeCell ref="H345:P345"/>
    <mergeCell ref="H346:P350"/>
    <mergeCell ref="A376:H376"/>
    <mergeCell ref="J376:N376"/>
    <mergeCell ref="H427:P427"/>
    <mergeCell ref="H428:P433"/>
    <mergeCell ref="A421:H421"/>
    <mergeCell ref="J421:N421"/>
    <mergeCell ref="H157:P157"/>
    <mergeCell ref="H158:P163"/>
    <mergeCell ref="H165:P165"/>
    <mergeCell ref="H166:P170"/>
    <mergeCell ref="G287:H287"/>
    <mergeCell ref="A286:H286"/>
    <mergeCell ref="J286:N286"/>
    <mergeCell ref="C293:F293"/>
    <mergeCell ref="G332:H332"/>
    <mergeCell ref="C383:F383"/>
    <mergeCell ref="H382:P382"/>
    <mergeCell ref="H383:P388"/>
    <mergeCell ref="H67:P67"/>
    <mergeCell ref="G62:H62"/>
    <mergeCell ref="H435:P435"/>
    <mergeCell ref="H436:P440"/>
    <mergeCell ref="H292:P292"/>
    <mergeCell ref="H293:P298"/>
    <mergeCell ref="H300:P300"/>
    <mergeCell ref="H301:P305"/>
    <mergeCell ref="H337:P337"/>
    <mergeCell ref="H338:P343"/>
    <mergeCell ref="G422:H422"/>
    <mergeCell ref="H390:P390"/>
    <mergeCell ref="H391:P395"/>
    <mergeCell ref="A331:H331"/>
    <mergeCell ref="J331:N331"/>
    <mergeCell ref="C428:F428"/>
  </mergeCells>
  <pageMargins left="0.19685039370078741" right="0.19685039370078741" top="0.19685039370078741" bottom="0.19685039370078741" header="0.31496062992125984" footer="0.19685039370078741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0"/>
  <sheetViews>
    <sheetView workbookViewId="0">
      <selection activeCell="U10" sqref="U10"/>
    </sheetView>
  </sheetViews>
  <sheetFormatPr defaultColWidth="9.109375" defaultRowHeight="14.4"/>
  <cols>
    <col min="1" max="1" width="21.6640625" style="2" customWidth="1"/>
    <col min="2" max="2" width="4.33203125" style="9" bestFit="1" customWidth="1"/>
    <col min="3" max="3" width="4.5546875" style="9" bestFit="1" customWidth="1"/>
    <col min="4" max="4" width="5.6640625" style="2" bestFit="1" customWidth="1"/>
    <col min="5" max="5" width="6.33203125" style="1" bestFit="1" customWidth="1"/>
    <col min="6" max="6" width="4.44140625" style="1" bestFit="1" customWidth="1"/>
    <col min="7" max="7" width="3.33203125" style="2" customWidth="1"/>
    <col min="8" max="8" width="13.6640625" style="2" customWidth="1"/>
    <col min="9" max="9" width="9.44140625" style="2" customWidth="1"/>
    <col min="10" max="10" width="0.88671875" style="2" customWidth="1"/>
    <col min="11" max="11" width="1.6640625" style="2" customWidth="1"/>
    <col min="12" max="12" width="22.5546875" style="2" bestFit="1" customWidth="1"/>
    <col min="13" max="13" width="4.33203125" style="2" bestFit="1" customWidth="1"/>
    <col min="14" max="14" width="3.88671875" style="2" bestFit="1" customWidth="1"/>
    <col min="15" max="15" width="5.88671875" style="2" bestFit="1" customWidth="1"/>
    <col min="16" max="16" width="5.6640625" style="2" bestFit="1" customWidth="1"/>
    <col min="17" max="17" width="4.44140625" style="2" bestFit="1" customWidth="1"/>
    <col min="18" max="18" width="3.33203125" style="2" customWidth="1"/>
    <col min="19" max="19" width="9.44140625" style="2" customWidth="1"/>
    <col min="20" max="20" width="11.109375" style="2" customWidth="1"/>
    <col min="21" max="16384" width="9.109375" style="2"/>
  </cols>
  <sheetData>
    <row r="1" spans="1:20">
      <c r="A1" s="34" t="s">
        <v>56</v>
      </c>
      <c r="B1" s="34"/>
      <c r="C1" s="200" t="s">
        <v>40</v>
      </c>
      <c r="D1" s="200"/>
      <c r="E1" s="200"/>
      <c r="F1" s="5"/>
      <c r="G1" s="8"/>
      <c r="H1" s="37" t="s">
        <v>39</v>
      </c>
      <c r="I1" s="8"/>
      <c r="J1" s="8"/>
      <c r="K1" s="6"/>
      <c r="L1" s="34" t="s">
        <v>57</v>
      </c>
      <c r="M1" s="38"/>
      <c r="N1" s="201" t="s">
        <v>15</v>
      </c>
      <c r="O1" s="201"/>
      <c r="P1" s="8" t="s">
        <v>58</v>
      </c>
      <c r="R1" s="34" t="s">
        <v>38</v>
      </c>
      <c r="S1" s="34"/>
      <c r="T1" s="34"/>
    </row>
    <row r="2" spans="1:20">
      <c r="B2" s="40"/>
      <c r="C2" s="40"/>
      <c r="J2" s="35"/>
      <c r="K2" s="1"/>
      <c r="M2" s="9"/>
      <c r="N2" s="9"/>
      <c r="O2" s="8"/>
      <c r="P2" s="1"/>
      <c r="Q2" s="1"/>
    </row>
    <row r="3" spans="1:20">
      <c r="A3" s="33" t="s">
        <v>6</v>
      </c>
      <c r="B3" s="41"/>
      <c r="C3" s="42"/>
      <c r="D3" s="32"/>
      <c r="H3" s="202" t="s">
        <v>16</v>
      </c>
      <c r="I3" s="202"/>
      <c r="J3" s="7"/>
      <c r="L3" s="33" t="s">
        <v>6</v>
      </c>
      <c r="M3" s="41"/>
      <c r="N3" s="42"/>
      <c r="O3" s="32"/>
      <c r="P3" s="1"/>
      <c r="Q3" s="1"/>
      <c r="S3" s="202" t="s">
        <v>16</v>
      </c>
      <c r="T3" s="202"/>
    </row>
    <row r="4" spans="1:20">
      <c r="A4" s="3" t="s">
        <v>0</v>
      </c>
      <c r="B4" s="4" t="s">
        <v>41</v>
      </c>
      <c r="C4" s="10">
        <f>(B4-10.5)/2</f>
        <v>0.25</v>
      </c>
      <c r="D4" s="36"/>
      <c r="H4" s="2" t="s">
        <v>54</v>
      </c>
      <c r="J4" s="7"/>
      <c r="K4" s="8"/>
      <c r="L4" s="3" t="s">
        <v>0</v>
      </c>
      <c r="M4" s="4" t="s">
        <v>42</v>
      </c>
      <c r="N4" s="10">
        <f>(M4-10.5)/2</f>
        <v>1.75</v>
      </c>
      <c r="O4" s="36"/>
      <c r="P4" s="1"/>
      <c r="Q4" s="1"/>
      <c r="S4" s="2" t="s">
        <v>54</v>
      </c>
    </row>
    <row r="5" spans="1:20">
      <c r="A5" s="3" t="s">
        <v>1</v>
      </c>
      <c r="B5" s="4" t="s">
        <v>13</v>
      </c>
      <c r="C5" s="10">
        <f t="shared" ref="C5:C9" si="0">(B5-10.5)/2</f>
        <v>2.75</v>
      </c>
      <c r="D5" s="36"/>
      <c r="H5" s="2" t="s">
        <v>62</v>
      </c>
      <c r="J5" s="7"/>
      <c r="L5" s="3" t="s">
        <v>1</v>
      </c>
      <c r="M5" s="4" t="s">
        <v>12</v>
      </c>
      <c r="N5" s="10">
        <f t="shared" ref="N5:N9" si="1">(M5-10.5)/2</f>
        <v>3.75</v>
      </c>
      <c r="O5" s="36"/>
      <c r="P5" s="1"/>
      <c r="Q5" s="1"/>
      <c r="S5" s="2" t="s">
        <v>62</v>
      </c>
    </row>
    <row r="6" spans="1:20">
      <c r="A6" s="3" t="s">
        <v>2</v>
      </c>
      <c r="B6" s="4" t="s">
        <v>42</v>
      </c>
      <c r="C6" s="10">
        <f t="shared" si="0"/>
        <v>1.75</v>
      </c>
      <c r="D6" s="36"/>
      <c r="H6" s="2" t="s">
        <v>55</v>
      </c>
      <c r="J6" s="7"/>
      <c r="L6" s="3" t="s">
        <v>2</v>
      </c>
      <c r="M6" s="4" t="s">
        <v>41</v>
      </c>
      <c r="N6" s="10">
        <f t="shared" si="1"/>
        <v>0.25</v>
      </c>
      <c r="O6" s="36"/>
      <c r="P6" s="1"/>
      <c r="Q6" s="1"/>
      <c r="S6" s="2" t="s">
        <v>55</v>
      </c>
    </row>
    <row r="7" spans="1:20">
      <c r="A7" s="3" t="s">
        <v>3</v>
      </c>
      <c r="B7" s="4" t="s">
        <v>53</v>
      </c>
      <c r="C7" s="10">
        <f t="shared" si="0"/>
        <v>0.75</v>
      </c>
      <c r="D7" s="36"/>
      <c r="J7" s="7"/>
      <c r="L7" s="3" t="s">
        <v>3</v>
      </c>
      <c r="M7" s="4" t="s">
        <v>42</v>
      </c>
      <c r="N7" s="10">
        <f t="shared" si="1"/>
        <v>1.75</v>
      </c>
      <c r="O7" s="36"/>
      <c r="P7" s="1"/>
      <c r="Q7" s="1"/>
      <c r="S7" s="2" t="s">
        <v>67</v>
      </c>
    </row>
    <row r="8" spans="1:20">
      <c r="A8" s="3" t="s">
        <v>4</v>
      </c>
      <c r="B8" s="4" t="s">
        <v>17</v>
      </c>
      <c r="C8" s="10">
        <f t="shared" si="0"/>
        <v>-0.25</v>
      </c>
      <c r="D8" s="36"/>
      <c r="J8" s="7"/>
      <c r="L8" s="3" t="s">
        <v>4</v>
      </c>
      <c r="M8" s="4" t="s">
        <v>19</v>
      </c>
      <c r="N8" s="10">
        <f t="shared" si="1"/>
        <v>3.25</v>
      </c>
      <c r="O8" s="36"/>
      <c r="P8" s="1"/>
      <c r="Q8" s="1"/>
    </row>
    <row r="9" spans="1:20">
      <c r="A9" s="3" t="s">
        <v>5</v>
      </c>
      <c r="B9" s="4" t="s">
        <v>17</v>
      </c>
      <c r="C9" s="10">
        <f t="shared" si="0"/>
        <v>-0.25</v>
      </c>
      <c r="D9" s="36"/>
      <c r="J9" s="7"/>
      <c r="L9" s="3" t="s">
        <v>5</v>
      </c>
      <c r="M9" s="4" t="s">
        <v>41</v>
      </c>
      <c r="N9" s="10">
        <f t="shared" si="1"/>
        <v>0.25</v>
      </c>
      <c r="O9" s="36"/>
      <c r="P9" s="1"/>
      <c r="Q9" s="1"/>
      <c r="S9" s="2" t="s">
        <v>63</v>
      </c>
    </row>
    <row r="10" spans="1:20" ht="15" thickBot="1">
      <c r="D10" s="39"/>
      <c r="J10" s="7"/>
      <c r="M10" s="9"/>
      <c r="N10" s="9"/>
      <c r="O10" s="39"/>
      <c r="P10" s="1"/>
      <c r="Q10" s="1"/>
      <c r="S10" s="2" t="s">
        <v>64</v>
      </c>
    </row>
    <row r="11" spans="1:20" ht="15" thickBot="1">
      <c r="A11" s="203" t="s">
        <v>34</v>
      </c>
      <c r="B11" s="204"/>
      <c r="C11" s="23" t="s">
        <v>11</v>
      </c>
      <c r="D11" s="24" t="s">
        <v>35</v>
      </c>
      <c r="E11" s="25" t="s">
        <v>36</v>
      </c>
      <c r="F11" s="19" t="s">
        <v>37</v>
      </c>
      <c r="J11" s="7"/>
      <c r="L11" s="203" t="s">
        <v>34</v>
      </c>
      <c r="M11" s="204"/>
      <c r="N11" s="23" t="s">
        <v>11</v>
      </c>
      <c r="O11" s="24" t="s">
        <v>35</v>
      </c>
      <c r="P11" s="25" t="s">
        <v>36</v>
      </c>
      <c r="Q11" s="19" t="s">
        <v>37</v>
      </c>
      <c r="R11" s="1"/>
      <c r="S11" s="2" t="s">
        <v>65</v>
      </c>
    </row>
    <row r="12" spans="1:20">
      <c r="A12" s="26" t="s">
        <v>20</v>
      </c>
      <c r="B12" s="18" t="s">
        <v>11</v>
      </c>
      <c r="C12" s="15">
        <f>C9</f>
        <v>-0.25</v>
      </c>
      <c r="D12" s="16">
        <v>2</v>
      </c>
      <c r="E12" s="17"/>
      <c r="F12" s="20">
        <f>E12+D12+C12</f>
        <v>1.75</v>
      </c>
      <c r="G12" s="1" t="s">
        <v>43</v>
      </c>
      <c r="J12" s="7"/>
      <c r="L12" s="26" t="s">
        <v>20</v>
      </c>
      <c r="M12" s="18" t="s">
        <v>11</v>
      </c>
      <c r="N12" s="15">
        <f>N9</f>
        <v>0.25</v>
      </c>
      <c r="O12" s="16">
        <v>0</v>
      </c>
      <c r="P12" s="17"/>
      <c r="Q12" s="20">
        <f>P12+O12+N12</f>
        <v>0.25</v>
      </c>
      <c r="R12" s="1" t="s">
        <v>43</v>
      </c>
    </row>
    <row r="13" spans="1:20">
      <c r="A13" s="27" t="s">
        <v>49</v>
      </c>
      <c r="B13" s="13" t="s">
        <v>10</v>
      </c>
      <c r="C13" s="12">
        <f>C7</f>
        <v>0.75</v>
      </c>
      <c r="D13" s="11">
        <f>5+3</f>
        <v>8</v>
      </c>
      <c r="E13" s="14"/>
      <c r="F13" s="21">
        <f>E13+D13+C13</f>
        <v>8.75</v>
      </c>
      <c r="G13" s="1" t="s">
        <v>43</v>
      </c>
      <c r="J13" s="7"/>
      <c r="L13" s="27" t="s">
        <v>49</v>
      </c>
      <c r="M13" s="13" t="s">
        <v>10</v>
      </c>
      <c r="N13" s="12">
        <f>N7</f>
        <v>1.75</v>
      </c>
      <c r="O13" s="11">
        <v>4</v>
      </c>
      <c r="P13" s="14"/>
      <c r="Q13" s="21">
        <f>P13+O13+N13</f>
        <v>5.75</v>
      </c>
      <c r="R13" s="1" t="s">
        <v>43</v>
      </c>
    </row>
    <row r="14" spans="1:20">
      <c r="A14" s="27" t="s">
        <v>51</v>
      </c>
      <c r="B14" s="13" t="s">
        <v>10</v>
      </c>
      <c r="C14" s="12">
        <f>C7</f>
        <v>0.75</v>
      </c>
      <c r="D14" s="10">
        <f>5+4</f>
        <v>9</v>
      </c>
      <c r="E14" s="14"/>
      <c r="F14" s="21">
        <f>E14+D14+C14</f>
        <v>9.75</v>
      </c>
      <c r="G14" s="1" t="s">
        <v>43</v>
      </c>
      <c r="J14" s="7"/>
      <c r="L14" s="27" t="s">
        <v>51</v>
      </c>
      <c r="M14" s="13" t="s">
        <v>10</v>
      </c>
      <c r="N14" s="12">
        <f>N7</f>
        <v>1.75</v>
      </c>
      <c r="O14" s="10">
        <v>4</v>
      </c>
      <c r="P14" s="14"/>
      <c r="Q14" s="21">
        <f>P14+O14+N14</f>
        <v>5.75</v>
      </c>
      <c r="R14" s="1" t="s">
        <v>43</v>
      </c>
    </row>
    <row r="15" spans="1:20">
      <c r="A15" s="27" t="s">
        <v>50</v>
      </c>
      <c r="B15" s="13" t="s">
        <v>10</v>
      </c>
      <c r="C15" s="12">
        <f>C7</f>
        <v>0.75</v>
      </c>
      <c r="D15" s="11">
        <f>5+5</f>
        <v>10</v>
      </c>
      <c r="E15" s="14"/>
      <c r="F15" s="21">
        <f t="shared" ref="F15:F34" si="2">E15+D15+C15</f>
        <v>10.75</v>
      </c>
      <c r="G15" s="1" t="s">
        <v>43</v>
      </c>
      <c r="J15" s="7"/>
      <c r="L15" s="27" t="s">
        <v>50</v>
      </c>
      <c r="M15" s="13" t="s">
        <v>10</v>
      </c>
      <c r="N15" s="12">
        <f>N7</f>
        <v>1.75</v>
      </c>
      <c r="O15" s="11">
        <v>4</v>
      </c>
      <c r="P15" s="14"/>
      <c r="Q15" s="21">
        <f t="shared" ref="Q15:Q34" si="3">P15+O15+N15</f>
        <v>5.75</v>
      </c>
      <c r="R15" s="1" t="s">
        <v>43</v>
      </c>
    </row>
    <row r="16" spans="1:20">
      <c r="A16" s="27" t="s">
        <v>52</v>
      </c>
      <c r="B16" s="13" t="s">
        <v>10</v>
      </c>
      <c r="C16" s="12">
        <f>C7</f>
        <v>0.75</v>
      </c>
      <c r="D16" s="11"/>
      <c r="E16" s="14"/>
      <c r="F16" s="21">
        <f t="shared" si="2"/>
        <v>0.75</v>
      </c>
      <c r="G16" s="1" t="s">
        <v>43</v>
      </c>
      <c r="J16" s="7"/>
      <c r="L16" s="27" t="s">
        <v>21</v>
      </c>
      <c r="M16" s="13" t="s">
        <v>10</v>
      </c>
      <c r="N16" s="12">
        <f>N7</f>
        <v>1.75</v>
      </c>
      <c r="O16" s="11"/>
      <c r="P16" s="14"/>
      <c r="Q16" s="21">
        <f t="shared" si="3"/>
        <v>1.75</v>
      </c>
      <c r="R16" s="1" t="s">
        <v>43</v>
      </c>
    </row>
    <row r="17" spans="1:18">
      <c r="A17" s="27" t="s">
        <v>22</v>
      </c>
      <c r="B17" s="13" t="s">
        <v>9</v>
      </c>
      <c r="C17" s="12">
        <f>C8</f>
        <v>-0.25</v>
      </c>
      <c r="D17" s="11">
        <v>2</v>
      </c>
      <c r="E17" s="14"/>
      <c r="F17" s="21">
        <f t="shared" si="2"/>
        <v>1.75</v>
      </c>
      <c r="G17" s="1" t="s">
        <v>43</v>
      </c>
      <c r="J17" s="7"/>
      <c r="L17" s="27" t="s">
        <v>22</v>
      </c>
      <c r="M17" s="13" t="s">
        <v>9</v>
      </c>
      <c r="N17" s="12">
        <f>N8</f>
        <v>3.25</v>
      </c>
      <c r="O17" s="11">
        <v>4</v>
      </c>
      <c r="P17" s="14"/>
      <c r="Q17" s="21">
        <f t="shared" si="3"/>
        <v>7.25</v>
      </c>
      <c r="R17" s="1" t="s">
        <v>43</v>
      </c>
    </row>
    <row r="18" spans="1:18">
      <c r="A18" s="27" t="s">
        <v>23</v>
      </c>
      <c r="B18" s="13" t="s">
        <v>8</v>
      </c>
      <c r="C18" s="12">
        <f>C5</f>
        <v>2.75</v>
      </c>
      <c r="D18" s="11"/>
      <c r="E18" s="14"/>
      <c r="F18" s="21">
        <f t="shared" si="2"/>
        <v>2.75</v>
      </c>
      <c r="G18" s="1" t="s">
        <v>43</v>
      </c>
      <c r="J18" s="7"/>
      <c r="L18" s="27" t="s">
        <v>23</v>
      </c>
      <c r="M18" s="13" t="s">
        <v>8</v>
      </c>
      <c r="N18" s="12">
        <f>N5</f>
        <v>3.75</v>
      </c>
      <c r="O18" s="11"/>
      <c r="P18" s="14"/>
      <c r="Q18" s="21">
        <f t="shared" si="3"/>
        <v>3.75</v>
      </c>
      <c r="R18" s="1" t="s">
        <v>43</v>
      </c>
    </row>
    <row r="19" spans="1:18">
      <c r="A19" s="27" t="s">
        <v>24</v>
      </c>
      <c r="B19" s="13" t="s">
        <v>10</v>
      </c>
      <c r="C19" s="12">
        <f>C7</f>
        <v>0.75</v>
      </c>
      <c r="D19" s="11"/>
      <c r="E19" s="14"/>
      <c r="F19" s="21">
        <f t="shared" si="2"/>
        <v>0.75</v>
      </c>
      <c r="G19" s="1"/>
      <c r="J19" s="7"/>
      <c r="L19" s="27" t="s">
        <v>59</v>
      </c>
      <c r="M19" s="13" t="s">
        <v>10</v>
      </c>
      <c r="N19" s="12">
        <f>N7</f>
        <v>1.75</v>
      </c>
      <c r="O19" s="11">
        <v>3</v>
      </c>
      <c r="P19" s="14"/>
      <c r="Q19" s="21">
        <f t="shared" si="3"/>
        <v>4.75</v>
      </c>
      <c r="R19" s="1" t="s">
        <v>43</v>
      </c>
    </row>
    <row r="20" spans="1:18">
      <c r="A20" s="27" t="s">
        <v>24</v>
      </c>
      <c r="B20" s="13" t="s">
        <v>10</v>
      </c>
      <c r="C20" s="12">
        <f>C7</f>
        <v>0.75</v>
      </c>
      <c r="D20" s="11"/>
      <c r="E20" s="14"/>
      <c r="F20" s="21">
        <f t="shared" si="2"/>
        <v>0.75</v>
      </c>
      <c r="G20" s="1"/>
      <c r="J20" s="7"/>
      <c r="L20" s="27" t="s">
        <v>60</v>
      </c>
      <c r="M20" s="13" t="s">
        <v>10</v>
      </c>
      <c r="N20" s="12">
        <f>N7</f>
        <v>1.75</v>
      </c>
      <c r="O20" s="11">
        <v>3</v>
      </c>
      <c r="P20" s="14"/>
      <c r="Q20" s="21">
        <f t="shared" si="3"/>
        <v>4.75</v>
      </c>
      <c r="R20" s="1" t="s">
        <v>43</v>
      </c>
    </row>
    <row r="21" spans="1:18">
      <c r="A21" s="27" t="s">
        <v>24</v>
      </c>
      <c r="B21" s="13" t="s">
        <v>10</v>
      </c>
      <c r="C21" s="12">
        <f>C7</f>
        <v>0.75</v>
      </c>
      <c r="D21" s="11"/>
      <c r="E21" s="14"/>
      <c r="F21" s="21">
        <f t="shared" si="2"/>
        <v>0.75</v>
      </c>
      <c r="G21" s="1"/>
      <c r="J21" s="7"/>
      <c r="L21" s="27" t="s">
        <v>61</v>
      </c>
      <c r="M21" s="13" t="s">
        <v>10</v>
      </c>
      <c r="N21" s="12">
        <f>N7</f>
        <v>1.75</v>
      </c>
      <c r="O21" s="11">
        <v>3</v>
      </c>
      <c r="P21" s="14"/>
      <c r="Q21" s="21">
        <f t="shared" si="3"/>
        <v>4.75</v>
      </c>
      <c r="R21" s="1" t="s">
        <v>43</v>
      </c>
    </row>
    <row r="22" spans="1:18">
      <c r="A22" s="27" t="s">
        <v>25</v>
      </c>
      <c r="B22" s="13" t="s">
        <v>11</v>
      </c>
      <c r="C22" s="12">
        <f>C9</f>
        <v>-0.25</v>
      </c>
      <c r="D22" s="11"/>
      <c r="E22" s="14">
        <v>2</v>
      </c>
      <c r="F22" s="21">
        <f t="shared" si="2"/>
        <v>1.75</v>
      </c>
      <c r="G22" s="1"/>
      <c r="J22" s="7"/>
      <c r="L22" s="27" t="s">
        <v>25</v>
      </c>
      <c r="M22" s="13" t="s">
        <v>11</v>
      </c>
      <c r="N22" s="12">
        <f>N9</f>
        <v>0.25</v>
      </c>
      <c r="O22" s="11"/>
      <c r="P22" s="14">
        <v>2</v>
      </c>
      <c r="Q22" s="21">
        <f t="shared" si="3"/>
        <v>2.25</v>
      </c>
      <c r="R22" s="1"/>
    </row>
    <row r="23" spans="1:18">
      <c r="A23" s="27" t="s">
        <v>26</v>
      </c>
      <c r="B23" s="13" t="s">
        <v>9</v>
      </c>
      <c r="C23" s="12">
        <f>C8</f>
        <v>-0.25</v>
      </c>
      <c r="D23" s="11"/>
      <c r="E23" s="14">
        <v>2</v>
      </c>
      <c r="F23" s="21">
        <f t="shared" si="2"/>
        <v>1.75</v>
      </c>
      <c r="G23" s="1"/>
      <c r="J23" s="7"/>
      <c r="L23" s="27" t="s">
        <v>26</v>
      </c>
      <c r="M23" s="13" t="s">
        <v>9</v>
      </c>
      <c r="N23" s="12">
        <f>N8</f>
        <v>3.25</v>
      </c>
      <c r="O23" s="11">
        <v>2</v>
      </c>
      <c r="P23" s="14">
        <v>2</v>
      </c>
      <c r="Q23" s="21">
        <f t="shared" si="3"/>
        <v>7.25</v>
      </c>
      <c r="R23" s="1" t="s">
        <v>43</v>
      </c>
    </row>
    <row r="24" spans="1:18">
      <c r="A24" s="27" t="s">
        <v>27</v>
      </c>
      <c r="B24" s="13" t="s">
        <v>9</v>
      </c>
      <c r="C24" s="12">
        <f>C8</f>
        <v>-0.25</v>
      </c>
      <c r="D24" s="11"/>
      <c r="E24" s="14"/>
      <c r="F24" s="21">
        <f t="shared" si="2"/>
        <v>-0.25</v>
      </c>
      <c r="G24" s="1"/>
      <c r="J24" s="7"/>
      <c r="L24" s="27" t="s">
        <v>27</v>
      </c>
      <c r="M24" s="13" t="s">
        <v>9</v>
      </c>
      <c r="N24" s="12">
        <f>N8</f>
        <v>3.25</v>
      </c>
      <c r="O24" s="11">
        <v>2</v>
      </c>
      <c r="P24" s="14"/>
      <c r="Q24" s="21">
        <f t="shared" si="3"/>
        <v>5.25</v>
      </c>
      <c r="R24" s="1" t="s">
        <v>43</v>
      </c>
    </row>
    <row r="25" spans="1:18">
      <c r="A25" s="27" t="s">
        <v>28</v>
      </c>
      <c r="B25" s="13" t="s">
        <v>9</v>
      </c>
      <c r="C25" s="12">
        <f>C8</f>
        <v>-0.25</v>
      </c>
      <c r="D25" s="11"/>
      <c r="E25" s="14">
        <v>2</v>
      </c>
      <c r="F25" s="21">
        <f t="shared" si="2"/>
        <v>1.75</v>
      </c>
      <c r="G25" s="1"/>
      <c r="J25" s="7"/>
      <c r="L25" s="27" t="s">
        <v>28</v>
      </c>
      <c r="M25" s="13" t="s">
        <v>9</v>
      </c>
      <c r="N25" s="12">
        <f>N8</f>
        <v>3.25</v>
      </c>
      <c r="O25" s="11"/>
      <c r="P25" s="14">
        <v>2</v>
      </c>
      <c r="Q25" s="21">
        <f t="shared" si="3"/>
        <v>5.25</v>
      </c>
      <c r="R25" s="1"/>
    </row>
    <row r="26" spans="1:18">
      <c r="A26" s="27" t="s">
        <v>29</v>
      </c>
      <c r="B26" s="13" t="s">
        <v>9</v>
      </c>
      <c r="C26" s="12">
        <f>C8</f>
        <v>-0.25</v>
      </c>
      <c r="D26" s="11"/>
      <c r="E26" s="14"/>
      <c r="F26" s="21">
        <f t="shared" si="2"/>
        <v>-0.25</v>
      </c>
      <c r="G26" s="1"/>
      <c r="J26" s="7"/>
      <c r="L26" s="27" t="s">
        <v>66</v>
      </c>
      <c r="M26" s="13" t="s">
        <v>9</v>
      </c>
      <c r="N26" s="12">
        <f>N8</f>
        <v>3.25</v>
      </c>
      <c r="O26" s="11">
        <v>1</v>
      </c>
      <c r="P26" s="14">
        <v>3</v>
      </c>
      <c r="Q26" s="21">
        <f t="shared" si="3"/>
        <v>7.25</v>
      </c>
      <c r="R26" s="1" t="s">
        <v>43</v>
      </c>
    </row>
    <row r="27" spans="1:18">
      <c r="A27" s="27" t="s">
        <v>29</v>
      </c>
      <c r="B27" s="13" t="s">
        <v>9</v>
      </c>
      <c r="C27" s="12">
        <f>C8</f>
        <v>-0.25</v>
      </c>
      <c r="D27" s="11"/>
      <c r="E27" s="14"/>
      <c r="F27" s="21">
        <f t="shared" si="2"/>
        <v>-0.25</v>
      </c>
      <c r="G27" s="1"/>
      <c r="J27" s="7"/>
      <c r="L27" s="27" t="s">
        <v>29</v>
      </c>
      <c r="M27" s="13" t="s">
        <v>9</v>
      </c>
      <c r="N27" s="12">
        <f>N8</f>
        <v>3.25</v>
      </c>
      <c r="O27" s="11"/>
      <c r="P27" s="14"/>
      <c r="Q27" s="21">
        <f t="shared" si="3"/>
        <v>3.25</v>
      </c>
      <c r="R27" s="1" t="s">
        <v>43</v>
      </c>
    </row>
    <row r="28" spans="1:18">
      <c r="A28" s="27" t="s">
        <v>29</v>
      </c>
      <c r="B28" s="13" t="s">
        <v>9</v>
      </c>
      <c r="C28" s="12">
        <f>C8</f>
        <v>-0.25</v>
      </c>
      <c r="D28" s="11"/>
      <c r="E28" s="14"/>
      <c r="F28" s="21">
        <f t="shared" si="2"/>
        <v>-0.25</v>
      </c>
      <c r="G28" s="1"/>
      <c r="J28" s="7"/>
      <c r="L28" s="27" t="s">
        <v>29</v>
      </c>
      <c r="M28" s="13" t="s">
        <v>9</v>
      </c>
      <c r="N28" s="12">
        <f>N8</f>
        <v>3.25</v>
      </c>
      <c r="O28" s="11"/>
      <c r="P28" s="14"/>
      <c r="Q28" s="21">
        <f t="shared" si="3"/>
        <v>3.25</v>
      </c>
      <c r="R28" s="1" t="s">
        <v>43</v>
      </c>
    </row>
    <row r="29" spans="1:18">
      <c r="A29" s="27" t="s">
        <v>29</v>
      </c>
      <c r="B29" s="13" t="s">
        <v>9</v>
      </c>
      <c r="C29" s="12">
        <f>C8</f>
        <v>-0.25</v>
      </c>
      <c r="D29" s="11"/>
      <c r="E29" s="14"/>
      <c r="F29" s="21">
        <f t="shared" si="2"/>
        <v>-0.25</v>
      </c>
      <c r="G29" s="1"/>
      <c r="J29" s="7"/>
      <c r="L29" s="27" t="s">
        <v>29</v>
      </c>
      <c r="M29" s="13" t="s">
        <v>9</v>
      </c>
      <c r="N29" s="12">
        <f>N8</f>
        <v>3.25</v>
      </c>
      <c r="O29" s="11"/>
      <c r="P29" s="14"/>
      <c r="Q29" s="21">
        <f t="shared" si="3"/>
        <v>3.25</v>
      </c>
      <c r="R29" s="1" t="s">
        <v>43</v>
      </c>
    </row>
    <row r="30" spans="1:18">
      <c r="A30" s="27" t="s">
        <v>30</v>
      </c>
      <c r="B30" s="13" t="s">
        <v>11</v>
      </c>
      <c r="C30" s="12">
        <f>C9</f>
        <v>-0.25</v>
      </c>
      <c r="D30" s="11"/>
      <c r="E30" s="14"/>
      <c r="F30" s="21">
        <f t="shared" si="2"/>
        <v>-0.25</v>
      </c>
      <c r="G30" s="1"/>
      <c r="J30" s="7"/>
      <c r="L30" s="27" t="s">
        <v>30</v>
      </c>
      <c r="M30" s="13" t="s">
        <v>11</v>
      </c>
      <c r="N30" s="12">
        <f>N9</f>
        <v>0.25</v>
      </c>
      <c r="O30" s="11"/>
      <c r="P30" s="14"/>
      <c r="Q30" s="21">
        <f t="shared" si="3"/>
        <v>0.25</v>
      </c>
      <c r="R30" s="1"/>
    </row>
    <row r="31" spans="1:18">
      <c r="A31" s="27" t="s">
        <v>31</v>
      </c>
      <c r="B31" s="13" t="s">
        <v>10</v>
      </c>
      <c r="C31" s="12">
        <f>C7</f>
        <v>0.75</v>
      </c>
      <c r="D31" s="11"/>
      <c r="E31" s="14"/>
      <c r="F31" s="21">
        <f t="shared" si="2"/>
        <v>0.75</v>
      </c>
      <c r="G31" s="1"/>
      <c r="J31" s="7"/>
      <c r="L31" s="27" t="s">
        <v>31</v>
      </c>
      <c r="M31" s="13" t="s">
        <v>10</v>
      </c>
      <c r="N31" s="12">
        <f>N7</f>
        <v>1.75</v>
      </c>
      <c r="O31" s="11"/>
      <c r="P31" s="14"/>
      <c r="Q31" s="21">
        <f t="shared" si="3"/>
        <v>1.75</v>
      </c>
      <c r="R31" s="1"/>
    </row>
    <row r="32" spans="1:18">
      <c r="A32" s="27" t="s">
        <v>7</v>
      </c>
      <c r="B32" s="13" t="s">
        <v>9</v>
      </c>
      <c r="C32" s="12">
        <f>C8</f>
        <v>-0.25</v>
      </c>
      <c r="D32" s="11">
        <f>5+4</f>
        <v>9</v>
      </c>
      <c r="E32" s="14">
        <v>2</v>
      </c>
      <c r="F32" s="21">
        <f t="shared" si="2"/>
        <v>10.75</v>
      </c>
      <c r="G32" s="1" t="s">
        <v>43</v>
      </c>
      <c r="J32" s="7"/>
      <c r="L32" s="27" t="s">
        <v>7</v>
      </c>
      <c r="M32" s="13" t="s">
        <v>9</v>
      </c>
      <c r="N32" s="12">
        <f>N8</f>
        <v>3.25</v>
      </c>
      <c r="O32" s="11">
        <v>3</v>
      </c>
      <c r="P32" s="14">
        <v>2</v>
      </c>
      <c r="Q32" s="21">
        <f t="shared" si="3"/>
        <v>8.25</v>
      </c>
      <c r="R32" s="1" t="s">
        <v>43</v>
      </c>
    </row>
    <row r="33" spans="1:18">
      <c r="A33" s="27" t="s">
        <v>32</v>
      </c>
      <c r="B33" s="13" t="s">
        <v>11</v>
      </c>
      <c r="C33" s="12">
        <f>C9</f>
        <v>-0.25</v>
      </c>
      <c r="D33" s="11"/>
      <c r="E33" s="14"/>
      <c r="F33" s="21">
        <f t="shared" si="2"/>
        <v>-0.25</v>
      </c>
      <c r="G33" s="1"/>
      <c r="J33" s="7"/>
      <c r="L33" s="27" t="s">
        <v>32</v>
      </c>
      <c r="M33" s="13" t="s">
        <v>11</v>
      </c>
      <c r="N33" s="12">
        <f>N9</f>
        <v>0.25</v>
      </c>
      <c r="O33" s="11"/>
      <c r="P33" s="14"/>
      <c r="Q33" s="21">
        <f t="shared" si="3"/>
        <v>0.25</v>
      </c>
      <c r="R33" s="1"/>
    </row>
    <row r="34" spans="1:18" ht="15" thickBot="1">
      <c r="A34" s="28" t="s">
        <v>33</v>
      </c>
      <c r="B34" s="29" t="s">
        <v>10</v>
      </c>
      <c r="C34" s="30">
        <f>C7</f>
        <v>0.75</v>
      </c>
      <c r="D34" s="43">
        <v>1</v>
      </c>
      <c r="E34" s="31"/>
      <c r="F34" s="22">
        <f t="shared" si="2"/>
        <v>1.75</v>
      </c>
      <c r="G34" s="1"/>
      <c r="J34" s="7"/>
      <c r="L34" s="28" t="s">
        <v>33</v>
      </c>
      <c r="M34" s="29" t="s">
        <v>10</v>
      </c>
      <c r="N34" s="30">
        <f>N7</f>
        <v>1.75</v>
      </c>
      <c r="O34" s="43"/>
      <c r="P34" s="31"/>
      <c r="Q34" s="22">
        <f t="shared" si="3"/>
        <v>1.75</v>
      </c>
      <c r="R34" s="1"/>
    </row>
    <row r="35" spans="1:18">
      <c r="J35" s="7"/>
    </row>
    <row r="36" spans="1:18">
      <c r="A36" s="2" t="s">
        <v>48</v>
      </c>
      <c r="J36" s="7"/>
    </row>
    <row r="37" spans="1:18">
      <c r="A37" s="2" t="s">
        <v>47</v>
      </c>
      <c r="J37" s="7"/>
    </row>
    <row r="38" spans="1:18">
      <c r="A38" s="2" t="s">
        <v>44</v>
      </c>
      <c r="J38" s="7"/>
    </row>
    <row r="39" spans="1:18">
      <c r="A39" s="2" t="s">
        <v>45</v>
      </c>
      <c r="J39" s="7"/>
    </row>
    <row r="40" spans="1:18">
      <c r="A40" s="2" t="s">
        <v>46</v>
      </c>
      <c r="J40" s="7"/>
    </row>
  </sheetData>
  <mergeCells count="6">
    <mergeCell ref="C1:E1"/>
    <mergeCell ref="N1:O1"/>
    <mergeCell ref="H3:I3"/>
    <mergeCell ref="S3:T3"/>
    <mergeCell ref="A11:B11"/>
    <mergeCell ref="L11:M11"/>
  </mergeCells>
  <pageMargins left="7.874015748031496E-2" right="7.874015748031496E-2" top="7.874015748031496E-2" bottom="7.874015748031496E-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05"/>
  <sheetViews>
    <sheetView tabSelected="1" topLeftCell="A301" workbookViewId="0">
      <selection activeCell="P331" sqref="P331:P334"/>
    </sheetView>
  </sheetViews>
  <sheetFormatPr defaultColWidth="9.109375" defaultRowHeight="13.05" customHeight="1"/>
  <cols>
    <col min="1" max="1" width="20.88671875" style="56" customWidth="1"/>
    <col min="2" max="3" width="4.33203125" style="56" customWidth="1"/>
    <col min="4" max="4" width="10" style="56" bestFit="1" customWidth="1"/>
    <col min="5" max="6" width="6.109375" style="56" customWidth="1"/>
    <col min="7" max="7" width="1.109375" style="56" customWidth="1"/>
    <col min="8" max="13" width="4.109375" style="56" customWidth="1"/>
    <col min="14" max="14" width="4" style="56" customWidth="1"/>
    <col min="15" max="15" width="4.109375" style="56" customWidth="1"/>
    <col min="16" max="16" width="15.44140625" style="56" customWidth="1"/>
    <col min="17" max="17" width="1.109375" style="56" customWidth="1"/>
    <col min="18" max="18" width="22" style="56" bestFit="1" customWidth="1"/>
    <col min="19" max="19" width="3.88671875" style="56" bestFit="1" customWidth="1"/>
    <col min="20" max="20" width="3.88671875" style="56" customWidth="1"/>
    <col min="21" max="21" width="3.88671875" style="49" bestFit="1" customWidth="1"/>
    <col min="22" max="22" width="3.88671875" style="56" customWidth="1"/>
    <col min="23" max="23" width="3.88671875" style="126" customWidth="1"/>
    <col min="24" max="24" width="2.33203125" style="49" customWidth="1"/>
    <col min="25" max="16384" width="9.109375" style="56"/>
  </cols>
  <sheetData>
    <row r="1" spans="1:24" ht="13.05" customHeight="1" thickBot="1">
      <c r="A1" s="46" t="s">
        <v>171</v>
      </c>
      <c r="B1" s="46" t="s">
        <v>114</v>
      </c>
      <c r="C1" s="46" t="s">
        <v>116</v>
      </c>
      <c r="D1" s="46" t="s">
        <v>120</v>
      </c>
      <c r="E1" s="46" t="s">
        <v>255</v>
      </c>
      <c r="F1" s="46" t="s">
        <v>119</v>
      </c>
      <c r="G1" s="46"/>
      <c r="H1" s="47" t="s">
        <v>121</v>
      </c>
      <c r="I1" s="48" t="s">
        <v>122</v>
      </c>
      <c r="J1" s="48" t="s">
        <v>126</v>
      </c>
      <c r="K1" s="49"/>
      <c r="L1" s="49" t="s">
        <v>133</v>
      </c>
      <c r="M1" s="49" t="s">
        <v>135</v>
      </c>
      <c r="N1" s="49"/>
      <c r="O1" s="49" t="s">
        <v>134</v>
      </c>
      <c r="P1" s="48" t="s">
        <v>124</v>
      </c>
      <c r="Q1" s="49"/>
      <c r="R1" s="50" t="s">
        <v>34</v>
      </c>
      <c r="S1" s="51"/>
      <c r="T1" s="52" t="s">
        <v>11</v>
      </c>
      <c r="U1" s="156" t="s">
        <v>109</v>
      </c>
      <c r="V1" s="54" t="s">
        <v>110</v>
      </c>
      <c r="W1" s="55" t="s">
        <v>111</v>
      </c>
    </row>
    <row r="2" spans="1:24" ht="13.05" customHeight="1" thickBot="1">
      <c r="A2" s="57" t="s">
        <v>176</v>
      </c>
      <c r="B2" s="57" t="s">
        <v>159</v>
      </c>
      <c r="C2" s="58" t="s">
        <v>155</v>
      </c>
      <c r="D2" s="58" t="s">
        <v>154</v>
      </c>
      <c r="E2" s="171">
        <f>112.5+9*2.5</f>
        <v>135</v>
      </c>
      <c r="F2" s="58"/>
      <c r="G2" s="59"/>
      <c r="H2" s="60"/>
      <c r="I2" s="57"/>
      <c r="J2" s="62">
        <f>C10</f>
        <v>2.25</v>
      </c>
      <c r="K2" s="59"/>
      <c r="L2" s="63">
        <f>H4-M4-J4-I4</f>
        <v>12.25</v>
      </c>
      <c r="M2" s="58">
        <f>H4-K4-J4</f>
        <v>18</v>
      </c>
      <c r="N2" s="59"/>
      <c r="O2" s="57"/>
      <c r="P2" s="57"/>
      <c r="Q2" s="49"/>
      <c r="R2" s="64" t="s">
        <v>87</v>
      </c>
      <c r="S2" s="65" t="s">
        <v>8</v>
      </c>
      <c r="T2" s="66">
        <f>C10</f>
        <v>2.25</v>
      </c>
      <c r="U2" s="157"/>
      <c r="V2" s="68"/>
      <c r="W2" s="133">
        <f>V2+U2+T2</f>
        <v>2.25</v>
      </c>
    </row>
    <row r="3" spans="1:24" ht="13.05" customHeight="1" thickBot="1">
      <c r="A3" s="96" t="s">
        <v>174</v>
      </c>
      <c r="B3" s="46" t="s">
        <v>112</v>
      </c>
      <c r="C3" s="46" t="s">
        <v>115</v>
      </c>
      <c r="D3" s="46" t="s">
        <v>113</v>
      </c>
      <c r="E3" s="46" t="s">
        <v>118</v>
      </c>
      <c r="F3" s="46" t="s">
        <v>117</v>
      </c>
      <c r="G3" s="46"/>
      <c r="H3" s="48" t="s">
        <v>123</v>
      </c>
      <c r="I3" s="49" t="s">
        <v>127</v>
      </c>
      <c r="J3" s="49" t="s">
        <v>128</v>
      </c>
      <c r="K3" s="49" t="s">
        <v>8</v>
      </c>
      <c r="L3" s="49" t="s">
        <v>129</v>
      </c>
      <c r="M3" s="49" t="s">
        <v>130</v>
      </c>
      <c r="N3" s="49" t="s">
        <v>131</v>
      </c>
      <c r="O3" s="49" t="s">
        <v>132</v>
      </c>
      <c r="P3" s="48" t="s">
        <v>125</v>
      </c>
      <c r="R3" s="69" t="s">
        <v>20</v>
      </c>
      <c r="S3" s="70" t="s">
        <v>11</v>
      </c>
      <c r="T3" s="71">
        <f>C14</f>
        <v>1.25</v>
      </c>
      <c r="U3" s="72">
        <v>9</v>
      </c>
      <c r="V3" s="73"/>
      <c r="W3" s="133">
        <f>V3+U3+T3</f>
        <v>10.25</v>
      </c>
      <c r="X3" s="49" t="s">
        <v>43</v>
      </c>
    </row>
    <row r="4" spans="1:24" ht="13.05" customHeight="1" thickBot="1">
      <c r="A4" s="57" t="s">
        <v>175</v>
      </c>
      <c r="B4" s="57">
        <f>40+5+3+5+5+2</f>
        <v>60</v>
      </c>
      <c r="C4" s="58" t="s">
        <v>155</v>
      </c>
      <c r="D4" s="58" t="s">
        <v>160</v>
      </c>
      <c r="E4" s="58" t="s">
        <v>161</v>
      </c>
      <c r="F4" s="171">
        <f>65+(6+3)*0.5</f>
        <v>69.5</v>
      </c>
      <c r="G4" s="143"/>
      <c r="H4" s="62">
        <f>10+I4+J4+K4+L4+M4+N4+O4</f>
        <v>22.25</v>
      </c>
      <c r="I4" s="57">
        <v>8</v>
      </c>
      <c r="J4" s="57">
        <v>2</v>
      </c>
      <c r="K4" s="63">
        <f>C10</f>
        <v>2.25</v>
      </c>
      <c r="L4" s="57">
        <f>E9</f>
        <v>0</v>
      </c>
      <c r="M4" s="57"/>
      <c r="N4" s="57"/>
      <c r="O4" s="58"/>
      <c r="P4" s="57"/>
      <c r="Q4" s="49"/>
      <c r="R4" s="69" t="s">
        <v>86</v>
      </c>
      <c r="S4" s="70" t="s">
        <v>10</v>
      </c>
      <c r="T4" s="71">
        <f>C12</f>
        <v>0.75</v>
      </c>
      <c r="U4" s="72"/>
      <c r="V4" s="73"/>
      <c r="W4" s="133">
        <f t="shared" ref="W4:W43" si="0">V4+U4+T4</f>
        <v>0.75</v>
      </c>
      <c r="X4" s="49" t="s">
        <v>43</v>
      </c>
    </row>
    <row r="5" spans="1:24" ht="13.05" customHeight="1" thickBot="1">
      <c r="A5" s="46" t="s">
        <v>158</v>
      </c>
      <c r="F5" s="106"/>
      <c r="R5" s="69" t="s">
        <v>86</v>
      </c>
      <c r="S5" s="70" t="s">
        <v>10</v>
      </c>
      <c r="T5" s="71">
        <f>C12</f>
        <v>0.75</v>
      </c>
      <c r="U5" s="72"/>
      <c r="V5" s="73"/>
      <c r="W5" s="133">
        <f t="shared" si="0"/>
        <v>0.75</v>
      </c>
      <c r="X5" s="49" t="s">
        <v>43</v>
      </c>
    </row>
    <row r="6" spans="1:24" ht="13.05" customHeight="1" thickBot="1">
      <c r="A6" s="57" t="s">
        <v>244</v>
      </c>
      <c r="R6" s="69" t="s">
        <v>86</v>
      </c>
      <c r="S6" s="70" t="s">
        <v>10</v>
      </c>
      <c r="T6" s="71">
        <f>C12</f>
        <v>0.75</v>
      </c>
      <c r="U6" s="72"/>
      <c r="V6" s="73"/>
      <c r="W6" s="133">
        <f t="shared" si="0"/>
        <v>0.75</v>
      </c>
      <c r="X6" s="49" t="s">
        <v>43</v>
      </c>
    </row>
    <row r="7" spans="1:24" ht="13.05" customHeight="1" thickBot="1">
      <c r="R7" s="69" t="s">
        <v>86</v>
      </c>
      <c r="S7" s="70" t="s">
        <v>10</v>
      </c>
      <c r="T7" s="71">
        <f>C12</f>
        <v>0.75</v>
      </c>
      <c r="U7" s="72"/>
      <c r="V7" s="73"/>
      <c r="W7" s="133">
        <f t="shared" si="0"/>
        <v>0.75</v>
      </c>
      <c r="X7" s="49" t="s">
        <v>43</v>
      </c>
    </row>
    <row r="8" spans="1:24" ht="13.05" customHeight="1" thickBot="1">
      <c r="A8" s="76" t="s">
        <v>6</v>
      </c>
      <c r="B8" s="77"/>
      <c r="C8" s="78"/>
      <c r="E8" s="48" t="s">
        <v>141</v>
      </c>
      <c r="H8" s="79" t="s">
        <v>136</v>
      </c>
      <c r="I8" s="80" t="s">
        <v>111</v>
      </c>
      <c r="J8" s="80" t="s">
        <v>139</v>
      </c>
      <c r="K8" s="80" t="s">
        <v>11</v>
      </c>
      <c r="L8" s="81" t="s">
        <v>180</v>
      </c>
      <c r="M8" s="100" t="s">
        <v>132</v>
      </c>
      <c r="R8" s="69" t="s">
        <v>88</v>
      </c>
      <c r="S8" s="70" t="s">
        <v>8</v>
      </c>
      <c r="T8" s="71">
        <f>C10</f>
        <v>2.25</v>
      </c>
      <c r="U8" s="72"/>
      <c r="V8" s="73"/>
      <c r="W8" s="133">
        <f t="shared" si="0"/>
        <v>2.25</v>
      </c>
    </row>
    <row r="9" spans="1:24" ht="13.05" customHeight="1" thickBot="1">
      <c r="A9" s="83" t="s">
        <v>0</v>
      </c>
      <c r="B9" s="45" t="s">
        <v>19</v>
      </c>
      <c r="C9" s="72">
        <f>(B9-10.5)/2</f>
        <v>3.25</v>
      </c>
      <c r="D9" s="75"/>
      <c r="E9" s="57"/>
      <c r="H9" s="139" t="s">
        <v>140</v>
      </c>
      <c r="I9" s="85">
        <f>J9+K9+L9+M9</f>
        <v>10.75</v>
      </c>
      <c r="J9" s="57">
        <v>6</v>
      </c>
      <c r="K9" s="63">
        <f>C11</f>
        <v>4.75</v>
      </c>
      <c r="L9" s="86"/>
      <c r="M9" s="87"/>
      <c r="R9" s="69" t="s">
        <v>22</v>
      </c>
      <c r="S9" s="70" t="s">
        <v>9</v>
      </c>
      <c r="T9" s="71">
        <f>C13</f>
        <v>2.75</v>
      </c>
      <c r="U9" s="72"/>
      <c r="V9" s="73"/>
      <c r="W9" s="133">
        <f t="shared" si="0"/>
        <v>2.75</v>
      </c>
    </row>
    <row r="10" spans="1:24" ht="13.05" customHeight="1" thickBot="1">
      <c r="A10" s="83" t="s">
        <v>1</v>
      </c>
      <c r="B10" s="45" t="s">
        <v>69</v>
      </c>
      <c r="C10" s="72">
        <f t="shared" ref="C10:C14" si="1">(B10-10.5)/2</f>
        <v>2.25</v>
      </c>
      <c r="E10" s="49"/>
      <c r="G10" s="87"/>
      <c r="H10" s="140" t="s">
        <v>137</v>
      </c>
      <c r="I10" s="88">
        <f>J10+K10+L10+M10</f>
        <v>3.25</v>
      </c>
      <c r="J10" s="89">
        <v>1</v>
      </c>
      <c r="K10" s="72">
        <f>C10</f>
        <v>2.25</v>
      </c>
      <c r="L10" s="89"/>
      <c r="M10" s="90"/>
      <c r="R10" s="69" t="s">
        <v>89</v>
      </c>
      <c r="S10" s="70" t="s">
        <v>11</v>
      </c>
      <c r="T10" s="71">
        <f>C14</f>
        <v>1.25</v>
      </c>
      <c r="U10" s="72"/>
      <c r="V10" s="73"/>
      <c r="W10" s="133">
        <f t="shared" si="0"/>
        <v>1.25</v>
      </c>
    </row>
    <row r="11" spans="1:24" ht="13.05" customHeight="1" thickBot="1">
      <c r="A11" s="83" t="s">
        <v>2</v>
      </c>
      <c r="B11" s="45" t="s">
        <v>18</v>
      </c>
      <c r="C11" s="72">
        <f t="shared" si="1"/>
        <v>4.75</v>
      </c>
      <c r="E11" s="127" t="s">
        <v>142</v>
      </c>
      <c r="G11" s="87"/>
      <c r="H11" s="141" t="s">
        <v>138</v>
      </c>
      <c r="I11" s="91">
        <f>J11+K11+L11+M11</f>
        <v>3.75</v>
      </c>
      <c r="J11" s="92">
        <v>1</v>
      </c>
      <c r="K11" s="93">
        <f>C13</f>
        <v>2.75</v>
      </c>
      <c r="L11" s="92"/>
      <c r="M11" s="94"/>
      <c r="R11" s="69" t="s">
        <v>23</v>
      </c>
      <c r="S11" s="70" t="s">
        <v>8</v>
      </c>
      <c r="T11" s="71">
        <f>C10</f>
        <v>2.25</v>
      </c>
      <c r="U11" s="72">
        <v>9</v>
      </c>
      <c r="V11" s="73">
        <v>2</v>
      </c>
      <c r="W11" s="133">
        <f t="shared" si="0"/>
        <v>13.25</v>
      </c>
      <c r="X11" s="49" t="s">
        <v>43</v>
      </c>
    </row>
    <row r="12" spans="1:24" ht="13.05" customHeight="1" thickBot="1">
      <c r="A12" s="83" t="s">
        <v>3</v>
      </c>
      <c r="B12" s="45" t="s">
        <v>53</v>
      </c>
      <c r="C12" s="72">
        <f t="shared" si="1"/>
        <v>0.75</v>
      </c>
      <c r="D12" s="95"/>
      <c r="E12" s="57">
        <v>6</v>
      </c>
      <c r="R12" s="69" t="s">
        <v>90</v>
      </c>
      <c r="S12" s="70" t="s">
        <v>10</v>
      </c>
      <c r="T12" s="71">
        <f>C12</f>
        <v>0.75</v>
      </c>
      <c r="U12" s="72"/>
      <c r="V12" s="73"/>
      <c r="W12" s="133">
        <f t="shared" si="0"/>
        <v>0.75</v>
      </c>
    </row>
    <row r="13" spans="1:24" ht="13.05" customHeight="1" thickBot="1">
      <c r="A13" s="83" t="s">
        <v>4</v>
      </c>
      <c r="B13" s="45" t="s">
        <v>13</v>
      </c>
      <c r="C13" s="72">
        <f t="shared" si="1"/>
        <v>2.75</v>
      </c>
      <c r="E13" s="89">
        <v>1</v>
      </c>
      <c r="R13" s="69" t="s">
        <v>91</v>
      </c>
      <c r="S13" s="70" t="s">
        <v>92</v>
      </c>
      <c r="T13" s="71">
        <f>C11</f>
        <v>4.75</v>
      </c>
      <c r="U13" s="72"/>
      <c r="V13" s="73"/>
      <c r="W13" s="133">
        <f t="shared" si="0"/>
        <v>4.75</v>
      </c>
    </row>
    <row r="14" spans="1:24" ht="13.05" customHeight="1" thickBot="1">
      <c r="A14" s="83" t="s">
        <v>5</v>
      </c>
      <c r="B14" s="45" t="s">
        <v>14</v>
      </c>
      <c r="C14" s="72">
        <f t="shared" si="1"/>
        <v>1.25</v>
      </c>
      <c r="R14" s="69" t="s">
        <v>75</v>
      </c>
      <c r="S14" s="70" t="s">
        <v>10</v>
      </c>
      <c r="T14" s="71">
        <f>C12</f>
        <v>0.75</v>
      </c>
      <c r="U14" s="72"/>
      <c r="V14" s="73"/>
      <c r="W14" s="133">
        <f t="shared" si="0"/>
        <v>0.75</v>
      </c>
    </row>
    <row r="15" spans="1:24" ht="13.05" customHeight="1" thickBot="1">
      <c r="R15" s="69" t="s">
        <v>75</v>
      </c>
      <c r="S15" s="70" t="s">
        <v>10</v>
      </c>
      <c r="T15" s="71">
        <f>C12</f>
        <v>0.75</v>
      </c>
      <c r="U15" s="72"/>
      <c r="V15" s="73"/>
      <c r="W15" s="133">
        <f t="shared" si="0"/>
        <v>0.75</v>
      </c>
    </row>
    <row r="16" spans="1:24" ht="13.05" customHeight="1" thickBot="1">
      <c r="A16" s="205" t="s">
        <v>143</v>
      </c>
      <c r="B16" s="205"/>
      <c r="C16" s="205"/>
      <c r="D16" s="205"/>
      <c r="E16" s="205"/>
      <c r="F16" s="205"/>
      <c r="G16" s="205"/>
      <c r="H16" s="205"/>
      <c r="J16" s="205" t="s">
        <v>150</v>
      </c>
      <c r="K16" s="205"/>
      <c r="L16" s="205"/>
      <c r="M16" s="205"/>
      <c r="N16" s="205"/>
      <c r="R16" s="69" t="s">
        <v>75</v>
      </c>
      <c r="S16" s="70" t="s">
        <v>10</v>
      </c>
      <c r="T16" s="71">
        <f>C12</f>
        <v>0.75</v>
      </c>
      <c r="U16" s="72"/>
      <c r="V16" s="73"/>
      <c r="W16" s="133">
        <f t="shared" si="0"/>
        <v>0.75</v>
      </c>
    </row>
    <row r="17" spans="1:24" ht="13.05" customHeight="1" thickBot="1">
      <c r="A17" s="80" t="s">
        <v>144</v>
      </c>
      <c r="B17" s="187" t="s">
        <v>145</v>
      </c>
      <c r="C17" s="188"/>
      <c r="D17" s="80" t="s">
        <v>146</v>
      </c>
      <c r="E17" s="99" t="s">
        <v>147</v>
      </c>
      <c r="F17" s="80" t="s">
        <v>148</v>
      </c>
      <c r="G17" s="187" t="s">
        <v>149</v>
      </c>
      <c r="H17" s="188"/>
      <c r="J17" s="100" t="s">
        <v>151</v>
      </c>
      <c r="K17" s="101" t="s">
        <v>142</v>
      </c>
      <c r="L17" s="102" t="s">
        <v>102</v>
      </c>
      <c r="M17" s="101" t="s">
        <v>129</v>
      </c>
      <c r="N17" s="102" t="s">
        <v>132</v>
      </c>
      <c r="R17" s="69" t="s">
        <v>93</v>
      </c>
      <c r="S17" s="70" t="s">
        <v>10</v>
      </c>
      <c r="T17" s="71">
        <f>C12</f>
        <v>0.75</v>
      </c>
      <c r="U17" s="72"/>
      <c r="V17" s="73"/>
      <c r="W17" s="133">
        <f t="shared" si="0"/>
        <v>0.75</v>
      </c>
    </row>
    <row r="18" spans="1:24" ht="13.05" customHeight="1" thickBot="1">
      <c r="A18" s="103" t="s">
        <v>156</v>
      </c>
      <c r="B18" s="206">
        <f>E12+C9+1</f>
        <v>10.25</v>
      </c>
      <c r="C18" s="207"/>
      <c r="D18" s="57" t="s">
        <v>247</v>
      </c>
      <c r="E18" s="164" t="s">
        <v>245</v>
      </c>
      <c r="F18" s="170" t="s">
        <v>236</v>
      </c>
      <c r="G18" s="163"/>
      <c r="H18" s="165"/>
      <c r="J18" s="138">
        <f>K18+L18+M18+N18</f>
        <v>9.25</v>
      </c>
      <c r="K18" s="109">
        <f>E12</f>
        <v>6</v>
      </c>
      <c r="L18" s="110">
        <f>C9</f>
        <v>3.25</v>
      </c>
      <c r="M18" s="119">
        <f>E9*(-4)</f>
        <v>0</v>
      </c>
      <c r="N18" s="111"/>
      <c r="O18" s="106"/>
      <c r="R18" s="69" t="s">
        <v>25</v>
      </c>
      <c r="S18" s="70" t="s">
        <v>11</v>
      </c>
      <c r="T18" s="71">
        <f>C14</f>
        <v>1.25</v>
      </c>
      <c r="U18" s="72">
        <v>5</v>
      </c>
      <c r="V18" s="73"/>
      <c r="W18" s="133">
        <f t="shared" si="0"/>
        <v>6.25</v>
      </c>
    </row>
    <row r="19" spans="1:24" ht="13.05" customHeight="1" thickBot="1">
      <c r="A19" s="103" t="s">
        <v>246</v>
      </c>
      <c r="B19" s="208">
        <f>B18+2</f>
        <v>12.25</v>
      </c>
      <c r="C19" s="209"/>
      <c r="D19" s="89" t="s">
        <v>248</v>
      </c>
      <c r="E19" s="115" t="s">
        <v>245</v>
      </c>
      <c r="F19" s="89" t="s">
        <v>236</v>
      </c>
      <c r="G19" s="161"/>
      <c r="H19" s="166"/>
      <c r="J19" s="117"/>
      <c r="K19" s="117"/>
      <c r="L19" s="117"/>
      <c r="M19" s="117"/>
      <c r="N19" s="117"/>
      <c r="R19" s="69" t="s">
        <v>94</v>
      </c>
      <c r="S19" s="70" t="s">
        <v>10</v>
      </c>
      <c r="T19" s="71">
        <f>C12</f>
        <v>0.75</v>
      </c>
      <c r="U19" s="72"/>
      <c r="V19" s="73"/>
      <c r="W19" s="133">
        <f t="shared" si="0"/>
        <v>0.75</v>
      </c>
    </row>
    <row r="20" spans="1:24" ht="13.05" customHeight="1" thickBot="1">
      <c r="A20" s="112"/>
      <c r="B20" s="210"/>
      <c r="C20" s="209"/>
      <c r="D20" s="89"/>
      <c r="E20" s="115"/>
      <c r="F20" s="89"/>
      <c r="G20" s="161"/>
      <c r="H20" s="166"/>
      <c r="R20" s="69" t="s">
        <v>95</v>
      </c>
      <c r="S20" s="70" t="s">
        <v>8</v>
      </c>
      <c r="T20" s="71">
        <f>C10</f>
        <v>2.25</v>
      </c>
      <c r="U20" s="72"/>
      <c r="V20" s="73"/>
      <c r="W20" s="133">
        <f t="shared" si="0"/>
        <v>2.25</v>
      </c>
    </row>
    <row r="21" spans="1:24" ht="13.05" customHeight="1" thickBot="1">
      <c r="A21" s="118"/>
      <c r="B21" s="213"/>
      <c r="C21" s="214"/>
      <c r="D21" s="174"/>
      <c r="E21" s="168"/>
      <c r="F21" s="109"/>
      <c r="G21" s="167"/>
      <c r="H21" s="169"/>
      <c r="R21" s="69" t="s">
        <v>96</v>
      </c>
      <c r="S21" s="70" t="s">
        <v>10</v>
      </c>
      <c r="T21" s="71">
        <f>C12</f>
        <v>0.75</v>
      </c>
      <c r="U21" s="72"/>
      <c r="V21" s="73"/>
      <c r="W21" s="133">
        <f t="shared" si="0"/>
        <v>0.75</v>
      </c>
    </row>
    <row r="22" spans="1:24" ht="13.05" customHeight="1" thickBot="1">
      <c r="R22" s="69" t="s">
        <v>26</v>
      </c>
      <c r="S22" s="70" t="s">
        <v>9</v>
      </c>
      <c r="T22" s="71">
        <f>C13</f>
        <v>2.75</v>
      </c>
      <c r="U22" s="72"/>
      <c r="V22" s="73"/>
      <c r="W22" s="133">
        <f t="shared" si="0"/>
        <v>2.75</v>
      </c>
    </row>
    <row r="23" spans="1:24" ht="13.05" customHeight="1" thickBot="1">
      <c r="A23" s="48" t="s">
        <v>152</v>
      </c>
      <c r="B23" s="126"/>
      <c r="C23" s="186" t="s">
        <v>153</v>
      </c>
      <c r="D23" s="186"/>
      <c r="E23" s="186"/>
      <c r="F23" s="186"/>
      <c r="I23" s="186" t="s">
        <v>277</v>
      </c>
      <c r="J23" s="186"/>
      <c r="K23" s="186"/>
      <c r="L23" s="186"/>
      <c r="M23" s="186"/>
      <c r="N23" s="186"/>
      <c r="R23" s="69" t="s">
        <v>97</v>
      </c>
      <c r="S23" s="70" t="s">
        <v>11</v>
      </c>
      <c r="T23" s="71">
        <f>C14</f>
        <v>1.25</v>
      </c>
      <c r="U23" s="72"/>
      <c r="V23" s="73"/>
      <c r="W23" s="133">
        <f t="shared" si="0"/>
        <v>1.25</v>
      </c>
      <c r="X23" s="49" t="s">
        <v>43</v>
      </c>
    </row>
    <row r="24" spans="1:24" ht="13.05" customHeight="1" thickBot="1">
      <c r="A24" s="44" t="s">
        <v>70</v>
      </c>
      <c r="I24" s="56" t="s">
        <v>278</v>
      </c>
      <c r="R24" s="69" t="s">
        <v>98</v>
      </c>
      <c r="S24" s="70" t="s">
        <v>11</v>
      </c>
      <c r="T24" s="71">
        <f>C14</f>
        <v>1.25</v>
      </c>
      <c r="U24" s="72"/>
      <c r="V24" s="73"/>
      <c r="W24" s="133">
        <f t="shared" si="0"/>
        <v>1.25</v>
      </c>
    </row>
    <row r="25" spans="1:24" ht="13.05" customHeight="1" thickBot="1">
      <c r="A25" s="44" t="s">
        <v>71</v>
      </c>
      <c r="D25" s="56" t="s">
        <v>257</v>
      </c>
      <c r="I25" s="56" t="s">
        <v>279</v>
      </c>
      <c r="R25" s="69" t="s">
        <v>98</v>
      </c>
      <c r="S25" s="70" t="s">
        <v>11</v>
      </c>
      <c r="T25" s="71">
        <f>C14</f>
        <v>1.25</v>
      </c>
      <c r="U25" s="72"/>
      <c r="V25" s="73"/>
      <c r="W25" s="133">
        <f t="shared" si="0"/>
        <v>1.25</v>
      </c>
    </row>
    <row r="26" spans="1:24" ht="13.05" customHeight="1" thickBot="1">
      <c r="A26" s="44" t="s">
        <v>72</v>
      </c>
      <c r="D26" s="158" t="s">
        <v>258</v>
      </c>
      <c r="E26" s="158"/>
      <c r="F26" s="158"/>
      <c r="R26" s="69" t="s">
        <v>99</v>
      </c>
      <c r="S26" s="70" t="s">
        <v>8</v>
      </c>
      <c r="T26" s="71">
        <f>C10</f>
        <v>2.25</v>
      </c>
      <c r="U26" s="72"/>
      <c r="V26" s="73"/>
      <c r="W26" s="133">
        <f t="shared" si="0"/>
        <v>2.25</v>
      </c>
    </row>
    <row r="27" spans="1:24" ht="13.05" customHeight="1" thickBot="1">
      <c r="A27" s="44" t="s">
        <v>73</v>
      </c>
      <c r="D27" s="158"/>
      <c r="E27" s="158"/>
      <c r="F27" s="158"/>
      <c r="R27" s="69" t="s">
        <v>100</v>
      </c>
      <c r="S27" s="70" t="s">
        <v>8</v>
      </c>
      <c r="T27" s="71">
        <f>C10</f>
        <v>2.25</v>
      </c>
      <c r="U27" s="72"/>
      <c r="V27" s="73">
        <f>E9*4</f>
        <v>0</v>
      </c>
      <c r="W27" s="133">
        <f t="shared" si="0"/>
        <v>2.25</v>
      </c>
    </row>
    <row r="28" spans="1:24" ht="13.05" customHeight="1" thickBot="1">
      <c r="A28" s="44" t="s">
        <v>74</v>
      </c>
      <c r="D28" s="158"/>
      <c r="E28" s="158"/>
      <c r="F28" s="158"/>
      <c r="R28" s="69" t="s">
        <v>101</v>
      </c>
      <c r="S28" s="70" t="s">
        <v>102</v>
      </c>
      <c r="T28" s="71">
        <f>C9</f>
        <v>3.25</v>
      </c>
      <c r="U28" s="72"/>
      <c r="V28" s="73"/>
      <c r="W28" s="133">
        <f t="shared" si="0"/>
        <v>3.25</v>
      </c>
      <c r="X28" s="49" t="s">
        <v>43</v>
      </c>
    </row>
    <row r="29" spans="1:24" ht="13.05" customHeight="1" thickBot="1">
      <c r="A29" s="158" t="s">
        <v>252</v>
      </c>
      <c r="B29" s="158"/>
      <c r="C29" s="158"/>
      <c r="D29" s="158"/>
      <c r="E29" s="158"/>
      <c r="F29" s="158"/>
      <c r="R29" s="69" t="s">
        <v>27</v>
      </c>
      <c r="S29" s="70" t="s">
        <v>9</v>
      </c>
      <c r="T29" s="71">
        <f>C13</f>
        <v>2.75</v>
      </c>
      <c r="U29" s="72"/>
      <c r="V29" s="73"/>
      <c r="W29" s="133">
        <f t="shared" si="0"/>
        <v>2.75</v>
      </c>
    </row>
    <row r="30" spans="1:24" ht="13.05" customHeight="1" thickBot="1">
      <c r="A30" s="158" t="s">
        <v>214</v>
      </c>
      <c r="B30" s="158"/>
      <c r="C30" s="158"/>
      <c r="D30" s="158"/>
      <c r="E30" s="158"/>
      <c r="F30" s="158"/>
      <c r="R30" s="69" t="s">
        <v>28</v>
      </c>
      <c r="S30" s="70" t="s">
        <v>9</v>
      </c>
      <c r="T30" s="71">
        <f>C13</f>
        <v>2.75</v>
      </c>
      <c r="U30" s="72"/>
      <c r="V30" s="73"/>
      <c r="W30" s="133">
        <f t="shared" si="0"/>
        <v>2.75</v>
      </c>
    </row>
    <row r="31" spans="1:24" ht="13.05" customHeight="1" thickBot="1">
      <c r="A31" s="158"/>
      <c r="B31" s="158"/>
      <c r="C31" s="158"/>
      <c r="D31" s="158"/>
      <c r="E31" s="158"/>
      <c r="F31" s="158"/>
      <c r="R31" s="69" t="s">
        <v>77</v>
      </c>
      <c r="S31" s="70" t="s">
        <v>9</v>
      </c>
      <c r="T31" s="71">
        <f>C13</f>
        <v>2.75</v>
      </c>
      <c r="U31" s="72"/>
      <c r="V31" s="73"/>
      <c r="W31" s="133">
        <f t="shared" si="0"/>
        <v>2.75</v>
      </c>
    </row>
    <row r="32" spans="1:24" ht="13.05" customHeight="1" thickBot="1">
      <c r="D32" s="158"/>
      <c r="E32" s="158"/>
      <c r="F32" s="158"/>
      <c r="R32" s="69" t="s">
        <v>77</v>
      </c>
      <c r="S32" s="70" t="s">
        <v>9</v>
      </c>
      <c r="T32" s="71">
        <f>C13</f>
        <v>2.75</v>
      </c>
      <c r="U32" s="72"/>
      <c r="V32" s="73"/>
      <c r="W32" s="133">
        <f t="shared" si="0"/>
        <v>2.75</v>
      </c>
    </row>
    <row r="33" spans="1:24" ht="13.05" customHeight="1" thickBot="1">
      <c r="R33" s="69" t="s">
        <v>103</v>
      </c>
      <c r="S33" s="70" t="s">
        <v>11</v>
      </c>
      <c r="T33" s="71">
        <f>C14</f>
        <v>1.25</v>
      </c>
      <c r="U33" s="72"/>
      <c r="V33" s="73"/>
      <c r="W33" s="133">
        <f t="shared" si="0"/>
        <v>1.25</v>
      </c>
    </row>
    <row r="34" spans="1:24" ht="13.05" customHeight="1" thickBot="1">
      <c r="R34" s="69" t="s">
        <v>30</v>
      </c>
      <c r="S34" s="128" t="s">
        <v>11</v>
      </c>
      <c r="T34" s="71">
        <f>C14</f>
        <v>1.25</v>
      </c>
      <c r="U34" s="72"/>
      <c r="V34" s="73"/>
      <c r="W34" s="133">
        <f t="shared" si="0"/>
        <v>1.25</v>
      </c>
    </row>
    <row r="35" spans="1:24" ht="13.05" customHeight="1" thickBot="1">
      <c r="R35" s="69" t="s">
        <v>104</v>
      </c>
      <c r="S35" s="70" t="s">
        <v>8</v>
      </c>
      <c r="T35" s="71">
        <f>C10</f>
        <v>2.25</v>
      </c>
      <c r="U35" s="72"/>
      <c r="V35" s="73"/>
      <c r="W35" s="133">
        <f t="shared" si="0"/>
        <v>2.25</v>
      </c>
    </row>
    <row r="36" spans="1:24" ht="13.05" customHeight="1" thickBot="1">
      <c r="R36" s="69" t="s">
        <v>105</v>
      </c>
      <c r="S36" s="70" t="s">
        <v>102</v>
      </c>
      <c r="T36" s="71">
        <f>C9</f>
        <v>3.25</v>
      </c>
      <c r="U36" s="72"/>
      <c r="V36" s="73"/>
      <c r="W36" s="133">
        <f t="shared" si="0"/>
        <v>3.25</v>
      </c>
      <c r="X36" s="49" t="s">
        <v>43</v>
      </c>
    </row>
    <row r="37" spans="1:24" ht="13.05" customHeight="1" thickBot="1">
      <c r="R37" s="69" t="s">
        <v>31</v>
      </c>
      <c r="S37" s="70" t="s">
        <v>10</v>
      </c>
      <c r="T37" s="71">
        <f>C12</f>
        <v>0.75</v>
      </c>
      <c r="U37" s="72"/>
      <c r="V37" s="73"/>
      <c r="W37" s="133">
        <f t="shared" si="0"/>
        <v>0.75</v>
      </c>
    </row>
    <row r="38" spans="1:24" ht="13.05" customHeight="1" thickBot="1">
      <c r="R38" s="69" t="s">
        <v>106</v>
      </c>
      <c r="S38" s="70" t="s">
        <v>102</v>
      </c>
      <c r="T38" s="71">
        <f>C9</f>
        <v>3.25</v>
      </c>
      <c r="U38" s="72"/>
      <c r="V38" s="73"/>
      <c r="W38" s="133">
        <f t="shared" si="0"/>
        <v>3.25</v>
      </c>
      <c r="X38" s="49" t="s">
        <v>43</v>
      </c>
    </row>
    <row r="39" spans="1:24" ht="13.05" customHeight="1" thickBot="1">
      <c r="R39" s="69" t="s">
        <v>7</v>
      </c>
      <c r="S39" s="70" t="s">
        <v>9</v>
      </c>
      <c r="T39" s="71">
        <f>C13</f>
        <v>2.75</v>
      </c>
      <c r="U39" s="72"/>
      <c r="V39" s="73"/>
      <c r="W39" s="133">
        <f t="shared" si="0"/>
        <v>2.75</v>
      </c>
    </row>
    <row r="40" spans="1:24" ht="13.05" customHeight="1" thickBot="1">
      <c r="R40" s="69" t="s">
        <v>107</v>
      </c>
      <c r="S40" s="70" t="s">
        <v>8</v>
      </c>
      <c r="T40" s="71">
        <f>C10</f>
        <v>2.25</v>
      </c>
      <c r="U40" s="72"/>
      <c r="V40" s="73"/>
      <c r="W40" s="133">
        <f t="shared" si="0"/>
        <v>2.25</v>
      </c>
    </row>
    <row r="41" spans="1:24" ht="13.05" customHeight="1" thickBot="1">
      <c r="R41" s="69" t="s">
        <v>108</v>
      </c>
      <c r="S41" s="70" t="s">
        <v>8</v>
      </c>
      <c r="T41" s="71">
        <f>C10</f>
        <v>2.25</v>
      </c>
      <c r="U41" s="72"/>
      <c r="V41" s="73"/>
      <c r="W41" s="133">
        <f t="shared" si="0"/>
        <v>2.25</v>
      </c>
    </row>
    <row r="42" spans="1:24" ht="13.05" customHeight="1" thickBot="1">
      <c r="R42" s="69" t="s">
        <v>32</v>
      </c>
      <c r="S42" s="70" t="s">
        <v>11</v>
      </c>
      <c r="T42" s="71">
        <f>C14</f>
        <v>1.25</v>
      </c>
      <c r="U42" s="72"/>
      <c r="V42" s="73"/>
      <c r="W42" s="133">
        <f t="shared" si="0"/>
        <v>1.25</v>
      </c>
    </row>
    <row r="43" spans="1:24" ht="13.05" customHeight="1" thickBot="1">
      <c r="R43" s="129" t="s">
        <v>33</v>
      </c>
      <c r="S43" s="130" t="s">
        <v>10</v>
      </c>
      <c r="T43" s="131">
        <f>C12</f>
        <v>0.75</v>
      </c>
      <c r="U43" s="93"/>
      <c r="V43" s="132">
        <v>2</v>
      </c>
      <c r="W43" s="136">
        <f t="shared" si="0"/>
        <v>2.75</v>
      </c>
    </row>
    <row r="44" spans="1:24" ht="13.05" customHeight="1">
      <c r="W44" s="137"/>
    </row>
    <row r="45" spans="1:24" ht="13.05" customHeight="1" thickBot="1"/>
    <row r="46" spans="1:24" ht="13.05" customHeight="1" thickBot="1">
      <c r="A46" s="46" t="s">
        <v>171</v>
      </c>
      <c r="B46" s="46" t="s">
        <v>114</v>
      </c>
      <c r="C46" s="46" t="s">
        <v>116</v>
      </c>
      <c r="D46" s="46" t="s">
        <v>120</v>
      </c>
      <c r="E46" s="46" t="s">
        <v>255</v>
      </c>
      <c r="F46" s="46" t="s">
        <v>119</v>
      </c>
      <c r="G46" s="46"/>
      <c r="H46" s="47" t="s">
        <v>121</v>
      </c>
      <c r="I46" s="48" t="s">
        <v>122</v>
      </c>
      <c r="J46" s="48" t="s">
        <v>126</v>
      </c>
      <c r="K46" s="49"/>
      <c r="L46" s="49" t="s">
        <v>133</v>
      </c>
      <c r="M46" s="49" t="s">
        <v>135</v>
      </c>
      <c r="N46" s="49"/>
      <c r="O46" s="49" t="s">
        <v>134</v>
      </c>
      <c r="P46" s="48" t="s">
        <v>124</v>
      </c>
      <c r="Q46" s="49"/>
      <c r="R46" s="50" t="s">
        <v>34</v>
      </c>
      <c r="S46" s="51"/>
      <c r="T46" s="52" t="s">
        <v>11</v>
      </c>
      <c r="U46" s="156" t="s">
        <v>109</v>
      </c>
      <c r="V46" s="54" t="s">
        <v>110</v>
      </c>
      <c r="W46" s="55" t="s">
        <v>111</v>
      </c>
    </row>
    <row r="47" spans="1:24" ht="13.05" customHeight="1" thickBot="1">
      <c r="A47" s="57" t="s">
        <v>177</v>
      </c>
      <c r="B47" s="57"/>
      <c r="C47" s="164" t="s">
        <v>236</v>
      </c>
      <c r="D47" s="58"/>
      <c r="E47" s="58">
        <f>75+5*2.5</f>
        <v>87.5</v>
      </c>
      <c r="F47" s="58"/>
      <c r="G47" s="59"/>
      <c r="H47" s="60"/>
      <c r="I47" s="61"/>
      <c r="J47" s="62">
        <f>C55</f>
        <v>4.75</v>
      </c>
      <c r="K47" s="59"/>
      <c r="L47" s="63">
        <f>H49-M49-J49-I49</f>
        <v>15.75</v>
      </c>
      <c r="M47" s="58">
        <f>H49-K49-J49</f>
        <v>14</v>
      </c>
      <c r="N47" s="59"/>
      <c r="O47" s="57"/>
      <c r="P47" s="57"/>
      <c r="Q47" s="49"/>
      <c r="R47" s="64" t="s">
        <v>87</v>
      </c>
      <c r="S47" s="65" t="s">
        <v>8</v>
      </c>
      <c r="T47" s="66">
        <f>C55</f>
        <v>4.75</v>
      </c>
      <c r="U47" s="157">
        <v>1</v>
      </c>
      <c r="V47" s="68"/>
      <c r="W47" s="133">
        <f>V47+U47+T47</f>
        <v>5.75</v>
      </c>
      <c r="X47" s="49" t="s">
        <v>43</v>
      </c>
    </row>
    <row r="48" spans="1:24" ht="13.05" customHeight="1" thickBot="1">
      <c r="A48" s="96" t="s">
        <v>172</v>
      </c>
      <c r="B48" s="46" t="s">
        <v>112</v>
      </c>
      <c r="C48" s="46" t="s">
        <v>115</v>
      </c>
      <c r="D48" s="46" t="s">
        <v>113</v>
      </c>
      <c r="E48" s="46" t="s">
        <v>118</v>
      </c>
      <c r="F48" s="46" t="s">
        <v>117</v>
      </c>
      <c r="G48" s="46"/>
      <c r="H48" s="48" t="s">
        <v>123</v>
      </c>
      <c r="I48" s="49" t="s">
        <v>127</v>
      </c>
      <c r="J48" s="49" t="s">
        <v>128</v>
      </c>
      <c r="K48" s="49" t="s">
        <v>8</v>
      </c>
      <c r="L48" s="49" t="s">
        <v>129</v>
      </c>
      <c r="M48" s="49" t="s">
        <v>130</v>
      </c>
      <c r="N48" s="49" t="s">
        <v>131</v>
      </c>
      <c r="O48" s="49" t="s">
        <v>132</v>
      </c>
      <c r="P48" s="48" t="s">
        <v>125</v>
      </c>
      <c r="R48" s="69" t="s">
        <v>20</v>
      </c>
      <c r="S48" s="70" t="s">
        <v>11</v>
      </c>
      <c r="T48" s="71">
        <f>C59</f>
        <v>1.75</v>
      </c>
      <c r="U48" s="72"/>
      <c r="V48" s="73"/>
      <c r="W48" s="133">
        <f>V48+U48+T48</f>
        <v>1.75</v>
      </c>
    </row>
    <row r="49" spans="1:24" ht="13.05" customHeight="1" thickBot="1">
      <c r="A49" s="57" t="s">
        <v>68</v>
      </c>
      <c r="B49" s="57">
        <f>20+3+4</f>
        <v>27</v>
      </c>
      <c r="C49" s="105" t="s">
        <v>179</v>
      </c>
      <c r="D49" s="58"/>
      <c r="E49" s="58"/>
      <c r="F49" s="58">
        <f>12.5+5*0.5</f>
        <v>15</v>
      </c>
      <c r="G49" s="59"/>
      <c r="H49" s="62">
        <f>10+I49+J49+K49+L49+M49+N49+O49</f>
        <v>18.75</v>
      </c>
      <c r="I49" s="57">
        <v>3</v>
      </c>
      <c r="J49" s="57"/>
      <c r="K49" s="63">
        <f>C55</f>
        <v>4.75</v>
      </c>
      <c r="L49" s="57">
        <f>E54</f>
        <v>1</v>
      </c>
      <c r="M49" s="57"/>
      <c r="N49" s="57"/>
      <c r="O49" s="58"/>
      <c r="P49" s="57"/>
      <c r="Q49" s="49"/>
      <c r="R49" s="69" t="s">
        <v>51</v>
      </c>
      <c r="S49" s="70" t="s">
        <v>10</v>
      </c>
      <c r="T49" s="71">
        <f>C57</f>
        <v>2.75</v>
      </c>
      <c r="U49" s="72">
        <v>1</v>
      </c>
      <c r="V49" s="73"/>
      <c r="W49" s="133">
        <f t="shared" ref="W49:W88" si="2">V49+U49+T49</f>
        <v>3.75</v>
      </c>
      <c r="X49" s="49" t="s">
        <v>43</v>
      </c>
    </row>
    <row r="50" spans="1:24" ht="13.05" customHeight="1" thickBot="1">
      <c r="A50" s="46" t="s">
        <v>158</v>
      </c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R50" s="69" t="s">
        <v>86</v>
      </c>
      <c r="S50" s="70" t="s">
        <v>10</v>
      </c>
      <c r="T50" s="71">
        <f>C57</f>
        <v>2.75</v>
      </c>
      <c r="U50" s="72"/>
      <c r="V50" s="73"/>
      <c r="W50" s="133">
        <f t="shared" si="2"/>
        <v>2.75</v>
      </c>
      <c r="X50" s="49" t="s">
        <v>43</v>
      </c>
    </row>
    <row r="51" spans="1:24" ht="13.05" customHeight="1" thickBot="1">
      <c r="A51" s="57" t="s">
        <v>235</v>
      </c>
      <c r="O51" s="49"/>
      <c r="R51" s="69" t="s">
        <v>86</v>
      </c>
      <c r="S51" s="70" t="s">
        <v>10</v>
      </c>
      <c r="T51" s="71">
        <f>C57</f>
        <v>2.75</v>
      </c>
      <c r="U51" s="72"/>
      <c r="V51" s="73"/>
      <c r="W51" s="133">
        <f t="shared" si="2"/>
        <v>2.75</v>
      </c>
      <c r="X51" s="49" t="s">
        <v>43</v>
      </c>
    </row>
    <row r="52" spans="1:24" ht="13.05" customHeight="1" thickBot="1">
      <c r="O52" s="49"/>
      <c r="R52" s="69" t="s">
        <v>86</v>
      </c>
      <c r="S52" s="70" t="s">
        <v>10</v>
      </c>
      <c r="T52" s="71">
        <f>C57</f>
        <v>2.75</v>
      </c>
      <c r="U52" s="72"/>
      <c r="V52" s="73"/>
      <c r="W52" s="133">
        <f t="shared" si="2"/>
        <v>2.75</v>
      </c>
      <c r="X52" s="49" t="s">
        <v>43</v>
      </c>
    </row>
    <row r="53" spans="1:24" ht="13.05" customHeight="1" thickBot="1">
      <c r="A53" s="147" t="s">
        <v>6</v>
      </c>
      <c r="B53" s="77"/>
      <c r="C53" s="78"/>
      <c r="D53" s="49"/>
      <c r="E53" s="48" t="s">
        <v>141</v>
      </c>
      <c r="F53" s="49"/>
      <c r="G53" s="49"/>
      <c r="H53" s="79" t="s">
        <v>136</v>
      </c>
      <c r="I53" s="80" t="s">
        <v>111</v>
      </c>
      <c r="J53" s="80" t="s">
        <v>139</v>
      </c>
      <c r="K53" s="80" t="s">
        <v>11</v>
      </c>
      <c r="L53" s="81" t="s">
        <v>180</v>
      </c>
      <c r="M53" s="80" t="s">
        <v>132</v>
      </c>
      <c r="N53" s="49"/>
      <c r="O53" s="49"/>
      <c r="R53" s="69" t="s">
        <v>88</v>
      </c>
      <c r="S53" s="70" t="s">
        <v>8</v>
      </c>
      <c r="T53" s="71">
        <f>C55</f>
        <v>4.75</v>
      </c>
      <c r="U53" s="72">
        <v>1</v>
      </c>
      <c r="V53" s="73"/>
      <c r="W53" s="133">
        <f t="shared" si="2"/>
        <v>5.75</v>
      </c>
      <c r="X53" s="49" t="s">
        <v>43</v>
      </c>
    </row>
    <row r="54" spans="1:24" ht="13.05" customHeight="1" thickBot="1">
      <c r="A54" s="148" t="s">
        <v>0</v>
      </c>
      <c r="B54" s="45" t="s">
        <v>53</v>
      </c>
      <c r="C54" s="72">
        <f>(B54-10.5)/2</f>
        <v>0.75</v>
      </c>
      <c r="D54" s="59"/>
      <c r="E54" s="57">
        <v>1</v>
      </c>
      <c r="F54" s="49"/>
      <c r="G54" s="49"/>
      <c r="H54" s="145" t="s">
        <v>140</v>
      </c>
      <c r="I54" s="85">
        <f>J54+K54+L54+M54</f>
        <v>2.75</v>
      </c>
      <c r="J54" s="57">
        <v>2</v>
      </c>
      <c r="K54" s="63">
        <f>C56</f>
        <v>0.75</v>
      </c>
      <c r="L54" s="86"/>
      <c r="M54" s="146"/>
      <c r="N54" s="49"/>
      <c r="O54" s="49"/>
      <c r="R54" s="69" t="s">
        <v>22</v>
      </c>
      <c r="S54" s="70" t="s">
        <v>9</v>
      </c>
      <c r="T54" s="71">
        <f>C58</f>
        <v>2.25</v>
      </c>
      <c r="U54" s="72">
        <v>6</v>
      </c>
      <c r="V54" s="73"/>
      <c r="W54" s="133">
        <f t="shared" si="2"/>
        <v>8.25</v>
      </c>
      <c r="X54" s="49" t="s">
        <v>43</v>
      </c>
    </row>
    <row r="55" spans="1:24" ht="13.05" customHeight="1" thickBot="1">
      <c r="A55" s="148" t="s">
        <v>1</v>
      </c>
      <c r="B55" s="45" t="s">
        <v>18</v>
      </c>
      <c r="C55" s="72">
        <f t="shared" ref="C55:C59" si="3">(B55-10.5)/2</f>
        <v>4.75</v>
      </c>
      <c r="D55" s="49"/>
      <c r="E55" s="49"/>
      <c r="F55" s="49"/>
      <c r="G55" s="49"/>
      <c r="H55" s="80" t="s">
        <v>137</v>
      </c>
      <c r="I55" s="88">
        <f>J55+K55+L55+M55</f>
        <v>7.75</v>
      </c>
      <c r="J55" s="89">
        <v>3</v>
      </c>
      <c r="K55" s="72">
        <f>C55</f>
        <v>4.75</v>
      </c>
      <c r="L55" s="89"/>
      <c r="M55" s="134"/>
      <c r="N55" s="49"/>
      <c r="R55" s="69" t="s">
        <v>89</v>
      </c>
      <c r="S55" s="70" t="s">
        <v>11</v>
      </c>
      <c r="T55" s="71">
        <f>C59</f>
        <v>1.75</v>
      </c>
      <c r="U55" s="72"/>
      <c r="V55" s="73"/>
      <c r="W55" s="133">
        <f t="shared" si="2"/>
        <v>1.75</v>
      </c>
      <c r="X55" s="49" t="s">
        <v>43</v>
      </c>
    </row>
    <row r="56" spans="1:24" ht="13.05" customHeight="1" thickBot="1">
      <c r="A56" s="148" t="s">
        <v>2</v>
      </c>
      <c r="B56" s="45" t="s">
        <v>53</v>
      </c>
      <c r="C56" s="72">
        <f t="shared" si="3"/>
        <v>0.75</v>
      </c>
      <c r="D56" s="49"/>
      <c r="E56" s="127" t="s">
        <v>142</v>
      </c>
      <c r="F56" s="49"/>
      <c r="G56" s="49"/>
      <c r="H56" s="108" t="s">
        <v>138</v>
      </c>
      <c r="I56" s="91">
        <f>J56+K56+L56+M56</f>
        <v>2.25</v>
      </c>
      <c r="J56" s="92">
        <v>0</v>
      </c>
      <c r="K56" s="93">
        <f>C58</f>
        <v>2.25</v>
      </c>
      <c r="L56" s="92"/>
      <c r="M56" s="135"/>
      <c r="N56" s="49"/>
      <c r="O56" s="149"/>
      <c r="R56" s="69" t="s">
        <v>23</v>
      </c>
      <c r="S56" s="70" t="s">
        <v>8</v>
      </c>
      <c r="T56" s="71">
        <f>C55</f>
        <v>4.75</v>
      </c>
      <c r="U56" s="72"/>
      <c r="V56" s="73"/>
      <c r="W56" s="133">
        <f t="shared" si="2"/>
        <v>4.75</v>
      </c>
    </row>
    <row r="57" spans="1:24" ht="13.05" customHeight="1" thickBot="1">
      <c r="A57" s="83" t="s">
        <v>3</v>
      </c>
      <c r="B57" s="45" t="s">
        <v>13</v>
      </c>
      <c r="C57" s="72">
        <f t="shared" si="3"/>
        <v>2.75</v>
      </c>
      <c r="D57" s="95"/>
      <c r="E57" s="57">
        <v>3</v>
      </c>
      <c r="O57" s="150"/>
      <c r="R57" s="69" t="s">
        <v>90</v>
      </c>
      <c r="S57" s="70" t="s">
        <v>10</v>
      </c>
      <c r="T57" s="71">
        <f>C57</f>
        <v>2.75</v>
      </c>
      <c r="U57" s="72">
        <v>6</v>
      </c>
      <c r="V57" s="73">
        <v>2</v>
      </c>
      <c r="W57" s="133">
        <f t="shared" si="2"/>
        <v>10.75</v>
      </c>
      <c r="X57" s="49" t="s">
        <v>43</v>
      </c>
    </row>
    <row r="58" spans="1:24" ht="13.05" customHeight="1" thickBot="1">
      <c r="A58" s="83" t="s">
        <v>4</v>
      </c>
      <c r="B58" s="45" t="s">
        <v>69</v>
      </c>
      <c r="C58" s="72">
        <f t="shared" si="3"/>
        <v>2.25</v>
      </c>
      <c r="H58" s="149"/>
      <c r="I58" s="149"/>
      <c r="J58" s="149"/>
      <c r="K58" s="149"/>
      <c r="L58" s="149"/>
      <c r="M58" s="149"/>
      <c r="N58" s="149"/>
      <c r="O58" s="106"/>
      <c r="R58" s="69" t="s">
        <v>91</v>
      </c>
      <c r="S58" s="70" t="s">
        <v>92</v>
      </c>
      <c r="T58" s="71">
        <f>C56</f>
        <v>0.75</v>
      </c>
      <c r="U58" s="72"/>
      <c r="V58" s="73"/>
      <c r="W58" s="133">
        <f t="shared" si="2"/>
        <v>0.75</v>
      </c>
    </row>
    <row r="59" spans="1:24" ht="13.05" customHeight="1" thickBot="1">
      <c r="A59" s="83" t="s">
        <v>5</v>
      </c>
      <c r="B59" s="45" t="s">
        <v>42</v>
      </c>
      <c r="C59" s="72">
        <f t="shared" si="3"/>
        <v>1.75</v>
      </c>
      <c r="H59" s="150"/>
      <c r="I59" s="150"/>
      <c r="J59" s="150"/>
      <c r="K59" s="150"/>
      <c r="L59" s="150"/>
      <c r="M59" s="150"/>
      <c r="N59" s="150"/>
      <c r="R59" s="69" t="s">
        <v>76</v>
      </c>
      <c r="S59" s="70" t="s">
        <v>10</v>
      </c>
      <c r="T59" s="71">
        <f>C57</f>
        <v>2.75</v>
      </c>
      <c r="U59" s="72">
        <v>6</v>
      </c>
      <c r="V59" s="73"/>
      <c r="W59" s="133">
        <f t="shared" si="2"/>
        <v>8.75</v>
      </c>
      <c r="X59" s="49" t="s">
        <v>43</v>
      </c>
    </row>
    <row r="60" spans="1:24" ht="13.05" customHeight="1" thickBot="1">
      <c r="H60" s="106"/>
      <c r="I60" s="106"/>
      <c r="J60" s="106"/>
      <c r="K60" s="106"/>
      <c r="L60" s="106"/>
      <c r="M60" s="106"/>
      <c r="N60" s="106"/>
      <c r="R60" s="69" t="s">
        <v>75</v>
      </c>
      <c r="S60" s="70" t="s">
        <v>10</v>
      </c>
      <c r="T60" s="71">
        <f>C57</f>
        <v>2.75</v>
      </c>
      <c r="U60" s="72"/>
      <c r="V60" s="73"/>
      <c r="W60" s="133">
        <f t="shared" si="2"/>
        <v>2.75</v>
      </c>
    </row>
    <row r="61" spans="1:24" ht="13.05" customHeight="1" thickBot="1">
      <c r="A61" s="96" t="s">
        <v>143</v>
      </c>
      <c r="B61" s="96"/>
      <c r="C61" s="96"/>
      <c r="D61" s="96"/>
      <c r="E61" s="96"/>
      <c r="F61" s="96"/>
      <c r="G61" s="96"/>
      <c r="H61" s="96"/>
      <c r="J61" s="96" t="s">
        <v>150</v>
      </c>
      <c r="K61" s="96"/>
      <c r="L61" s="96"/>
      <c r="M61" s="96"/>
      <c r="N61" s="96"/>
      <c r="R61" s="69" t="s">
        <v>75</v>
      </c>
      <c r="S61" s="70" t="s">
        <v>10</v>
      </c>
      <c r="T61" s="71">
        <f>C57</f>
        <v>2.75</v>
      </c>
      <c r="U61" s="72"/>
      <c r="V61" s="73"/>
      <c r="W61" s="133">
        <f t="shared" si="2"/>
        <v>2.75</v>
      </c>
    </row>
    <row r="62" spans="1:24" ht="13.05" customHeight="1" thickBot="1">
      <c r="A62" s="80" t="s">
        <v>144</v>
      </c>
      <c r="B62" s="187" t="s">
        <v>145</v>
      </c>
      <c r="C62" s="188"/>
      <c r="D62" s="80" t="s">
        <v>146</v>
      </c>
      <c r="E62" s="99" t="s">
        <v>147</v>
      </c>
      <c r="F62" s="80" t="s">
        <v>148</v>
      </c>
      <c r="G62" s="187" t="s">
        <v>149</v>
      </c>
      <c r="H62" s="188"/>
      <c r="J62" s="100" t="s">
        <v>151</v>
      </c>
      <c r="K62" s="101" t="s">
        <v>142</v>
      </c>
      <c r="L62" s="102" t="s">
        <v>102</v>
      </c>
      <c r="M62" s="101" t="s">
        <v>129</v>
      </c>
      <c r="N62" s="102" t="s">
        <v>132</v>
      </c>
      <c r="R62" s="69" t="s">
        <v>93</v>
      </c>
      <c r="S62" s="70" t="s">
        <v>10</v>
      </c>
      <c r="T62" s="71">
        <f>C57</f>
        <v>2.75</v>
      </c>
      <c r="U62" s="72">
        <v>6</v>
      </c>
      <c r="V62" s="73"/>
      <c r="W62" s="133">
        <f t="shared" si="2"/>
        <v>8.75</v>
      </c>
      <c r="X62" s="49" t="s">
        <v>43</v>
      </c>
    </row>
    <row r="63" spans="1:24" ht="13.05" customHeight="1" thickBot="1">
      <c r="A63" s="103" t="s">
        <v>240</v>
      </c>
      <c r="B63" s="206">
        <f>E57+E54+C55</f>
        <v>8.75</v>
      </c>
      <c r="C63" s="211"/>
      <c r="D63" s="57" t="s">
        <v>241</v>
      </c>
      <c r="E63" s="164"/>
      <c r="F63" s="170" t="s">
        <v>236</v>
      </c>
      <c r="G63" s="163"/>
      <c r="H63" s="165"/>
      <c r="J63" s="138">
        <f>K63+L63+M63+N63</f>
        <v>-0.25</v>
      </c>
      <c r="K63" s="109">
        <f>E57</f>
        <v>3</v>
      </c>
      <c r="L63" s="110">
        <f>C54</f>
        <v>0.75</v>
      </c>
      <c r="M63" s="119">
        <f>E54*(-4)</f>
        <v>-4</v>
      </c>
      <c r="N63" s="111"/>
      <c r="O63" s="106"/>
      <c r="R63" s="69" t="s">
        <v>25</v>
      </c>
      <c r="S63" s="70" t="s">
        <v>11</v>
      </c>
      <c r="T63" s="71">
        <f>C59</f>
        <v>1.75</v>
      </c>
      <c r="U63" s="72">
        <v>1</v>
      </c>
      <c r="V63" s="73"/>
      <c r="W63" s="133">
        <f t="shared" si="2"/>
        <v>2.75</v>
      </c>
      <c r="X63" s="49" t="s">
        <v>43</v>
      </c>
    </row>
    <row r="64" spans="1:24" ht="13.05" customHeight="1" thickBot="1">
      <c r="A64" s="103" t="s">
        <v>242</v>
      </c>
      <c r="B64" s="215">
        <f>B63+1</f>
        <v>9.75</v>
      </c>
      <c r="C64" s="216"/>
      <c r="D64" s="57" t="s">
        <v>243</v>
      </c>
      <c r="E64" s="115"/>
      <c r="F64" s="89" t="s">
        <v>236</v>
      </c>
      <c r="G64" s="161"/>
      <c r="H64" s="166"/>
      <c r="J64" s="117"/>
      <c r="K64" s="117"/>
      <c r="L64" s="117"/>
      <c r="M64" s="117"/>
      <c r="N64" s="117"/>
      <c r="R64" s="69" t="s">
        <v>94</v>
      </c>
      <c r="S64" s="70" t="s">
        <v>10</v>
      </c>
      <c r="T64" s="71">
        <f>C57</f>
        <v>2.75</v>
      </c>
      <c r="U64" s="72">
        <v>4</v>
      </c>
      <c r="V64" s="73"/>
      <c r="W64" s="133">
        <f t="shared" si="2"/>
        <v>6.75</v>
      </c>
      <c r="X64" s="49" t="s">
        <v>43</v>
      </c>
    </row>
    <row r="65" spans="1:24" ht="13.05" customHeight="1" thickBot="1">
      <c r="A65" s="112"/>
      <c r="B65" s="113"/>
      <c r="C65" s="114"/>
      <c r="D65" s="89"/>
      <c r="E65" s="115"/>
      <c r="F65" s="89"/>
      <c r="G65" s="161"/>
      <c r="H65" s="166"/>
      <c r="R65" s="69" t="s">
        <v>95</v>
      </c>
      <c r="S65" s="70" t="s">
        <v>8</v>
      </c>
      <c r="T65" s="71">
        <f>C55</f>
        <v>4.75</v>
      </c>
      <c r="U65" s="72"/>
      <c r="V65" s="73"/>
      <c r="W65" s="133">
        <f t="shared" si="2"/>
        <v>4.75</v>
      </c>
      <c r="X65" s="49" t="s">
        <v>43</v>
      </c>
    </row>
    <row r="66" spans="1:24" ht="13.05" customHeight="1" thickBot="1">
      <c r="A66" s="118"/>
      <c r="B66" s="119"/>
      <c r="C66" s="120"/>
      <c r="D66" s="174"/>
      <c r="E66" s="168"/>
      <c r="F66" s="109"/>
      <c r="G66" s="167"/>
      <c r="H66" s="169"/>
      <c r="R66" s="69" t="s">
        <v>96</v>
      </c>
      <c r="S66" s="70" t="s">
        <v>10</v>
      </c>
      <c r="T66" s="71">
        <f>C57</f>
        <v>2.75</v>
      </c>
      <c r="U66" s="72"/>
      <c r="V66" s="73"/>
      <c r="W66" s="133">
        <f t="shared" si="2"/>
        <v>2.75</v>
      </c>
      <c r="X66" s="49" t="s">
        <v>43</v>
      </c>
    </row>
    <row r="67" spans="1:24" ht="13.05" customHeight="1" thickBot="1">
      <c r="R67" s="69" t="s">
        <v>26</v>
      </c>
      <c r="S67" s="70" t="s">
        <v>9</v>
      </c>
      <c r="T67" s="71">
        <f>C58</f>
        <v>2.25</v>
      </c>
      <c r="U67" s="72"/>
      <c r="V67" s="73"/>
      <c r="W67" s="133">
        <f t="shared" si="2"/>
        <v>2.25</v>
      </c>
    </row>
    <row r="68" spans="1:24" ht="13.05" customHeight="1" thickBot="1">
      <c r="A68" s="48" t="s">
        <v>152</v>
      </c>
      <c r="B68" s="126"/>
      <c r="C68" s="186" t="s">
        <v>153</v>
      </c>
      <c r="D68" s="186"/>
      <c r="E68" s="186"/>
      <c r="F68" s="186"/>
      <c r="I68" s="186" t="s">
        <v>277</v>
      </c>
      <c r="J68" s="186"/>
      <c r="K68" s="186"/>
      <c r="L68" s="186"/>
      <c r="M68" s="186"/>
      <c r="N68" s="186"/>
      <c r="O68" s="126"/>
      <c r="R68" s="69" t="s">
        <v>97</v>
      </c>
      <c r="S68" s="70" t="s">
        <v>11</v>
      </c>
      <c r="T68" s="71">
        <f>C59</f>
        <v>1.75</v>
      </c>
      <c r="U68" s="72"/>
      <c r="V68" s="73"/>
      <c r="W68" s="133">
        <f t="shared" si="2"/>
        <v>1.75</v>
      </c>
      <c r="X68" s="49" t="s">
        <v>43</v>
      </c>
    </row>
    <row r="69" spans="1:24" ht="13.05" customHeight="1" thickBot="1">
      <c r="A69" s="158" t="s">
        <v>238</v>
      </c>
      <c r="B69" s="158"/>
      <c r="C69" s="158"/>
      <c r="D69" s="158"/>
      <c r="E69" s="158"/>
      <c r="J69" s="158" t="s">
        <v>280</v>
      </c>
      <c r="R69" s="69" t="s">
        <v>98</v>
      </c>
      <c r="S69" s="70" t="s">
        <v>11</v>
      </c>
      <c r="T69" s="71">
        <f>C59</f>
        <v>1.75</v>
      </c>
      <c r="U69" s="72"/>
      <c r="V69" s="73"/>
      <c r="W69" s="133">
        <f t="shared" si="2"/>
        <v>1.75</v>
      </c>
      <c r="X69" s="49" t="s">
        <v>43</v>
      </c>
    </row>
    <row r="70" spans="1:24" ht="13.05" customHeight="1" thickBot="1">
      <c r="A70" s="158" t="s">
        <v>239</v>
      </c>
      <c r="B70" s="158"/>
      <c r="C70" s="158"/>
      <c r="D70" s="158" t="s">
        <v>257</v>
      </c>
      <c r="E70" s="158"/>
      <c r="J70" s="158" t="s">
        <v>281</v>
      </c>
      <c r="R70" s="69" t="s">
        <v>98</v>
      </c>
      <c r="S70" s="70" t="s">
        <v>11</v>
      </c>
      <c r="T70" s="71">
        <f>C59</f>
        <v>1.75</v>
      </c>
      <c r="U70" s="72"/>
      <c r="V70" s="73"/>
      <c r="W70" s="133">
        <f t="shared" si="2"/>
        <v>1.75</v>
      </c>
      <c r="X70" s="49" t="s">
        <v>43</v>
      </c>
    </row>
    <row r="71" spans="1:24" ht="13.05" customHeight="1" thickBot="1">
      <c r="A71" s="158"/>
      <c r="B71" s="158"/>
      <c r="C71" s="158"/>
      <c r="D71" s="158" t="s">
        <v>259</v>
      </c>
      <c r="E71" s="158"/>
      <c r="R71" s="69" t="s">
        <v>99</v>
      </c>
      <c r="S71" s="70" t="s">
        <v>8</v>
      </c>
      <c r="T71" s="71">
        <f>C55</f>
        <v>4.75</v>
      </c>
      <c r="U71" s="72">
        <v>5</v>
      </c>
      <c r="V71" s="73"/>
      <c r="W71" s="133">
        <f t="shared" si="2"/>
        <v>9.75</v>
      </c>
      <c r="X71" s="49" t="s">
        <v>43</v>
      </c>
    </row>
    <row r="72" spans="1:24" ht="13.05" customHeight="1" thickBot="1">
      <c r="A72" s="158"/>
      <c r="B72" s="158"/>
      <c r="C72" s="158"/>
      <c r="D72" s="158"/>
      <c r="E72" s="158"/>
      <c r="R72" s="69" t="s">
        <v>100</v>
      </c>
      <c r="S72" s="70" t="s">
        <v>8</v>
      </c>
      <c r="T72" s="71">
        <f>C55</f>
        <v>4.75</v>
      </c>
      <c r="U72" s="72">
        <v>5</v>
      </c>
      <c r="V72" s="73"/>
      <c r="W72" s="133">
        <f t="shared" si="2"/>
        <v>9.75</v>
      </c>
      <c r="X72" s="49" t="s">
        <v>43</v>
      </c>
    </row>
    <row r="73" spans="1:24" ht="13.05" customHeight="1" thickBot="1">
      <c r="A73" s="158"/>
      <c r="B73" s="158"/>
      <c r="C73" s="158"/>
      <c r="D73" s="158"/>
      <c r="E73" s="158"/>
      <c r="R73" s="69" t="s">
        <v>101</v>
      </c>
      <c r="S73" s="70" t="s">
        <v>102</v>
      </c>
      <c r="T73" s="71">
        <f>C54</f>
        <v>0.75</v>
      </c>
      <c r="U73" s="72"/>
      <c r="V73" s="73"/>
      <c r="W73" s="133">
        <f t="shared" si="2"/>
        <v>0.75</v>
      </c>
      <c r="X73" s="49" t="s">
        <v>43</v>
      </c>
    </row>
    <row r="74" spans="1:24" ht="13.05" customHeight="1" thickBot="1">
      <c r="A74" s="158"/>
      <c r="B74" s="158"/>
      <c r="C74" s="158"/>
      <c r="D74" s="158"/>
      <c r="E74" s="158"/>
      <c r="R74" s="69" t="s">
        <v>27</v>
      </c>
      <c r="S74" s="70" t="s">
        <v>9</v>
      </c>
      <c r="T74" s="71">
        <f>C58</f>
        <v>2.25</v>
      </c>
      <c r="U74" s="72">
        <v>6</v>
      </c>
      <c r="V74" s="73"/>
      <c r="W74" s="133">
        <f t="shared" si="2"/>
        <v>8.25</v>
      </c>
      <c r="X74" s="49" t="s">
        <v>43</v>
      </c>
    </row>
    <row r="75" spans="1:24" ht="13.05" customHeight="1" thickBot="1">
      <c r="A75" s="126"/>
      <c r="B75" s="126"/>
      <c r="C75" s="126"/>
      <c r="D75" s="126"/>
      <c r="E75" s="126"/>
      <c r="F75" s="126"/>
      <c r="H75" s="186" t="s">
        <v>163</v>
      </c>
      <c r="I75" s="186"/>
      <c r="J75" s="186"/>
      <c r="K75" s="186"/>
      <c r="L75" s="186"/>
      <c r="M75" s="186"/>
      <c r="N75" s="186"/>
      <c r="O75" s="186"/>
      <c r="P75" s="186"/>
      <c r="R75" s="69" t="s">
        <v>28</v>
      </c>
      <c r="S75" s="70" t="s">
        <v>9</v>
      </c>
      <c r="T75" s="71">
        <f>C58</f>
        <v>2.25</v>
      </c>
      <c r="U75" s="72"/>
      <c r="V75" s="73"/>
      <c r="W75" s="133">
        <f t="shared" si="2"/>
        <v>2.25</v>
      </c>
    </row>
    <row r="76" spans="1:24" ht="13.05" customHeight="1" thickBot="1">
      <c r="A76" s="158"/>
      <c r="B76" s="158"/>
      <c r="C76" s="158"/>
      <c r="D76" s="158"/>
      <c r="E76" s="158"/>
      <c r="H76" s="190" t="s">
        <v>162</v>
      </c>
      <c r="I76" s="191"/>
      <c r="J76" s="191"/>
      <c r="K76" s="191"/>
      <c r="L76" s="191"/>
      <c r="M76" s="191"/>
      <c r="N76" s="191"/>
      <c r="O76" s="191"/>
      <c r="P76" s="192"/>
      <c r="R76" s="69" t="s">
        <v>66</v>
      </c>
      <c r="S76" s="70" t="s">
        <v>9</v>
      </c>
      <c r="T76" s="71">
        <f>C58</f>
        <v>2.25</v>
      </c>
      <c r="U76" s="72">
        <v>1</v>
      </c>
      <c r="V76" s="73"/>
      <c r="W76" s="133">
        <f t="shared" si="2"/>
        <v>3.25</v>
      </c>
      <c r="X76" s="49" t="s">
        <v>43</v>
      </c>
    </row>
    <row r="77" spans="1:24" ht="13.05" customHeight="1" thickBot="1">
      <c r="A77" s="158"/>
      <c r="B77" s="158"/>
      <c r="C77" s="158"/>
      <c r="D77" s="158"/>
      <c r="E77" s="158"/>
      <c r="H77" s="193"/>
      <c r="I77" s="194"/>
      <c r="J77" s="194"/>
      <c r="K77" s="194"/>
      <c r="L77" s="194"/>
      <c r="M77" s="194"/>
      <c r="N77" s="194"/>
      <c r="O77" s="194"/>
      <c r="P77" s="195"/>
      <c r="R77" s="69" t="s">
        <v>237</v>
      </c>
      <c r="S77" s="70" t="s">
        <v>9</v>
      </c>
      <c r="T77" s="71">
        <f>C58</f>
        <v>2.25</v>
      </c>
      <c r="U77" s="72">
        <v>1</v>
      </c>
      <c r="V77" s="73"/>
      <c r="W77" s="133">
        <f t="shared" si="2"/>
        <v>3.25</v>
      </c>
      <c r="X77" s="49" t="s">
        <v>43</v>
      </c>
    </row>
    <row r="78" spans="1:24" ht="13.05" customHeight="1" thickBot="1">
      <c r="H78" s="193"/>
      <c r="I78" s="194"/>
      <c r="J78" s="194"/>
      <c r="K78" s="194"/>
      <c r="L78" s="194"/>
      <c r="M78" s="194"/>
      <c r="N78" s="194"/>
      <c r="O78" s="194"/>
      <c r="P78" s="195"/>
      <c r="R78" s="69" t="s">
        <v>103</v>
      </c>
      <c r="S78" s="70" t="s">
        <v>11</v>
      </c>
      <c r="T78" s="71">
        <f>C59</f>
        <v>1.75</v>
      </c>
      <c r="U78" s="72">
        <v>5</v>
      </c>
      <c r="V78" s="73">
        <v>2</v>
      </c>
      <c r="W78" s="133">
        <f t="shared" si="2"/>
        <v>8.75</v>
      </c>
      <c r="X78" s="49" t="s">
        <v>43</v>
      </c>
    </row>
    <row r="79" spans="1:24" ht="13.05" customHeight="1" thickBot="1">
      <c r="H79" s="193"/>
      <c r="I79" s="194"/>
      <c r="J79" s="194"/>
      <c r="K79" s="194"/>
      <c r="L79" s="194"/>
      <c r="M79" s="194"/>
      <c r="N79" s="194"/>
      <c r="O79" s="194"/>
      <c r="P79" s="195"/>
      <c r="R79" s="69" t="s">
        <v>30</v>
      </c>
      <c r="S79" s="128" t="s">
        <v>11</v>
      </c>
      <c r="T79" s="71">
        <f>C59</f>
        <v>1.75</v>
      </c>
      <c r="U79" s="72">
        <v>1</v>
      </c>
      <c r="V79" s="73"/>
      <c r="W79" s="133">
        <f t="shared" si="2"/>
        <v>2.75</v>
      </c>
      <c r="X79" s="49" t="s">
        <v>43</v>
      </c>
    </row>
    <row r="80" spans="1:24" ht="13.05" customHeight="1" thickBot="1">
      <c r="H80" s="193"/>
      <c r="I80" s="194"/>
      <c r="J80" s="194"/>
      <c r="K80" s="194"/>
      <c r="L80" s="194"/>
      <c r="M80" s="194"/>
      <c r="N80" s="194"/>
      <c r="O80" s="194"/>
      <c r="P80" s="195"/>
      <c r="R80" s="69" t="s">
        <v>104</v>
      </c>
      <c r="S80" s="70" t="s">
        <v>8</v>
      </c>
      <c r="T80" s="71">
        <f>C55</f>
        <v>4.75</v>
      </c>
      <c r="U80" s="72">
        <v>1</v>
      </c>
      <c r="V80" s="73"/>
      <c r="W80" s="133">
        <f t="shared" si="2"/>
        <v>5.75</v>
      </c>
      <c r="X80" s="49" t="s">
        <v>43</v>
      </c>
    </row>
    <row r="81" spans="1:24" ht="17.55" customHeight="1" thickBot="1">
      <c r="H81" s="196"/>
      <c r="I81" s="197"/>
      <c r="J81" s="197"/>
      <c r="K81" s="197"/>
      <c r="L81" s="197"/>
      <c r="M81" s="197"/>
      <c r="N81" s="197"/>
      <c r="O81" s="197"/>
      <c r="P81" s="198"/>
      <c r="R81" s="69" t="s">
        <v>105</v>
      </c>
      <c r="S81" s="70" t="s">
        <v>102</v>
      </c>
      <c r="T81" s="71">
        <f>C54</f>
        <v>0.75</v>
      </c>
      <c r="U81" s="72">
        <v>1</v>
      </c>
      <c r="V81" s="73"/>
      <c r="W81" s="133">
        <f t="shared" si="2"/>
        <v>1.75</v>
      </c>
      <c r="X81" s="49" t="s">
        <v>43</v>
      </c>
    </row>
    <row r="82" spans="1:24" ht="13.05" customHeight="1" thickBot="1">
      <c r="H82" s="212" t="s">
        <v>164</v>
      </c>
      <c r="I82" s="212"/>
      <c r="J82" s="212"/>
      <c r="K82" s="212"/>
      <c r="L82" s="212"/>
      <c r="M82" s="212"/>
      <c r="N82" s="212"/>
      <c r="O82" s="212"/>
      <c r="P82" s="212"/>
      <c r="R82" s="69" t="s">
        <v>31</v>
      </c>
      <c r="S82" s="70" t="s">
        <v>10</v>
      </c>
      <c r="T82" s="71">
        <f>C57</f>
        <v>2.75</v>
      </c>
      <c r="U82" s="72"/>
      <c r="V82" s="73"/>
      <c r="W82" s="133">
        <f t="shared" si="2"/>
        <v>2.75</v>
      </c>
    </row>
    <row r="83" spans="1:24" ht="13.05" customHeight="1" thickBot="1">
      <c r="H83" s="190" t="s">
        <v>271</v>
      </c>
      <c r="I83" s="191"/>
      <c r="J83" s="191"/>
      <c r="K83" s="191"/>
      <c r="L83" s="191"/>
      <c r="M83" s="191"/>
      <c r="N83" s="191"/>
      <c r="O83" s="191"/>
      <c r="P83" s="192"/>
      <c r="R83" s="69" t="s">
        <v>106</v>
      </c>
      <c r="S83" s="70" t="s">
        <v>102</v>
      </c>
      <c r="T83" s="71">
        <f>C54</f>
        <v>0.75</v>
      </c>
      <c r="U83" s="72">
        <v>1</v>
      </c>
      <c r="V83" s="73"/>
      <c r="W83" s="133">
        <f t="shared" si="2"/>
        <v>1.75</v>
      </c>
      <c r="X83" s="49" t="s">
        <v>43</v>
      </c>
    </row>
    <row r="84" spans="1:24" ht="13.05" customHeight="1" thickBot="1">
      <c r="H84" s="193"/>
      <c r="I84" s="194"/>
      <c r="J84" s="194"/>
      <c r="K84" s="194"/>
      <c r="L84" s="194"/>
      <c r="M84" s="194"/>
      <c r="N84" s="194"/>
      <c r="O84" s="194"/>
      <c r="P84" s="195"/>
      <c r="R84" s="69" t="s">
        <v>7</v>
      </c>
      <c r="S84" s="70" t="s">
        <v>9</v>
      </c>
      <c r="T84" s="71">
        <f>C58</f>
        <v>2.25</v>
      </c>
      <c r="U84" s="72"/>
      <c r="V84" s="73"/>
      <c r="W84" s="133">
        <f t="shared" si="2"/>
        <v>2.25</v>
      </c>
    </row>
    <row r="85" spans="1:24" ht="13.05" customHeight="1" thickBot="1">
      <c r="H85" s="193"/>
      <c r="I85" s="194"/>
      <c r="J85" s="194"/>
      <c r="K85" s="194"/>
      <c r="L85" s="194"/>
      <c r="M85" s="194"/>
      <c r="N85" s="194"/>
      <c r="O85" s="194"/>
      <c r="P85" s="195"/>
      <c r="R85" s="69" t="s">
        <v>107</v>
      </c>
      <c r="S85" s="70" t="s">
        <v>8</v>
      </c>
      <c r="T85" s="71">
        <f>C55</f>
        <v>4.75</v>
      </c>
      <c r="U85" s="72">
        <v>6</v>
      </c>
      <c r="V85" s="73"/>
      <c r="W85" s="133">
        <f t="shared" si="2"/>
        <v>10.75</v>
      </c>
      <c r="X85" s="49" t="s">
        <v>43</v>
      </c>
    </row>
    <row r="86" spans="1:24" ht="13.05" customHeight="1" thickBot="1">
      <c r="H86" s="193"/>
      <c r="I86" s="194"/>
      <c r="J86" s="194"/>
      <c r="K86" s="194"/>
      <c r="L86" s="194"/>
      <c r="M86" s="194"/>
      <c r="N86" s="194"/>
      <c r="O86" s="194"/>
      <c r="P86" s="195"/>
      <c r="R86" s="69" t="s">
        <v>108</v>
      </c>
      <c r="S86" s="70" t="s">
        <v>8</v>
      </c>
      <c r="T86" s="71">
        <f>C55</f>
        <v>4.75</v>
      </c>
      <c r="U86" s="72">
        <v>1</v>
      </c>
      <c r="V86" s="73"/>
      <c r="W86" s="133">
        <f t="shared" si="2"/>
        <v>5.75</v>
      </c>
      <c r="X86" s="49" t="s">
        <v>43</v>
      </c>
    </row>
    <row r="87" spans="1:24" ht="13.05" customHeight="1" thickBot="1">
      <c r="H87" s="196"/>
      <c r="I87" s="197"/>
      <c r="J87" s="197"/>
      <c r="K87" s="197"/>
      <c r="L87" s="197"/>
      <c r="M87" s="197"/>
      <c r="N87" s="197"/>
      <c r="O87" s="197"/>
      <c r="P87" s="198"/>
      <c r="R87" s="69" t="s">
        <v>32</v>
      </c>
      <c r="S87" s="70" t="s">
        <v>11</v>
      </c>
      <c r="T87" s="71">
        <f>C59</f>
        <v>1.75</v>
      </c>
      <c r="U87" s="72">
        <v>1</v>
      </c>
      <c r="V87" s="73"/>
      <c r="W87" s="133">
        <f t="shared" si="2"/>
        <v>2.75</v>
      </c>
      <c r="X87" s="49" t="s">
        <v>43</v>
      </c>
    </row>
    <row r="88" spans="1:24" ht="13.05" customHeight="1" thickBot="1">
      <c r="R88" s="129" t="s">
        <v>33</v>
      </c>
      <c r="S88" s="130" t="s">
        <v>10</v>
      </c>
      <c r="T88" s="131">
        <f>C57</f>
        <v>2.75</v>
      </c>
      <c r="U88" s="93">
        <v>1</v>
      </c>
      <c r="V88" s="132"/>
      <c r="W88" s="153">
        <f t="shared" si="2"/>
        <v>3.75</v>
      </c>
      <c r="X88" s="49" t="s">
        <v>43</v>
      </c>
    </row>
    <row r="90" spans="1:24" ht="13.05" customHeight="1" thickBot="1"/>
    <row r="91" spans="1:24" ht="13.05" customHeight="1" thickBot="1">
      <c r="A91" s="46" t="s">
        <v>171</v>
      </c>
      <c r="B91" s="46" t="s">
        <v>114</v>
      </c>
      <c r="C91" s="46" t="s">
        <v>116</v>
      </c>
      <c r="D91" s="46" t="s">
        <v>120</v>
      </c>
      <c r="E91" s="46" t="s">
        <v>255</v>
      </c>
      <c r="F91" s="46" t="s">
        <v>119</v>
      </c>
      <c r="G91" s="46"/>
      <c r="H91" s="47" t="s">
        <v>121</v>
      </c>
      <c r="I91" s="48" t="s">
        <v>122</v>
      </c>
      <c r="J91" s="48" t="s">
        <v>126</v>
      </c>
      <c r="K91" s="49"/>
      <c r="L91" s="49" t="s">
        <v>133</v>
      </c>
      <c r="M91" s="49" t="s">
        <v>135</v>
      </c>
      <c r="N91" s="49"/>
      <c r="O91" s="49" t="s">
        <v>134</v>
      </c>
      <c r="P91" s="48" t="s">
        <v>124</v>
      </c>
      <c r="Q91" s="49"/>
      <c r="R91" s="50" t="s">
        <v>34</v>
      </c>
      <c r="S91" s="51"/>
      <c r="T91" s="52" t="s">
        <v>11</v>
      </c>
      <c r="U91" s="156" t="s">
        <v>109</v>
      </c>
      <c r="V91" s="54" t="s">
        <v>110</v>
      </c>
      <c r="W91" s="55" t="s">
        <v>111</v>
      </c>
    </row>
    <row r="92" spans="1:24" ht="13.05" customHeight="1" thickBot="1">
      <c r="A92" s="57" t="s">
        <v>170</v>
      </c>
      <c r="B92" s="57"/>
      <c r="C92" s="172" t="s">
        <v>236</v>
      </c>
      <c r="D92" s="58"/>
      <c r="E92" s="58">
        <f>90+(2+3)*2.5</f>
        <v>102.5</v>
      </c>
      <c r="F92" s="58"/>
      <c r="G92" s="59"/>
      <c r="H92" s="60"/>
      <c r="I92" s="61"/>
      <c r="J92" s="62">
        <f>C100</f>
        <v>0.75</v>
      </c>
      <c r="K92" s="59"/>
      <c r="L92" s="63">
        <f>H94-M94-J94-I94</f>
        <v>11.75</v>
      </c>
      <c r="M92" s="58">
        <f>H94-K94-J94</f>
        <v>11</v>
      </c>
      <c r="N92" s="59"/>
      <c r="O92" s="57"/>
      <c r="P92" s="57"/>
      <c r="Q92" s="49"/>
      <c r="R92" s="64" t="s">
        <v>87</v>
      </c>
      <c r="S92" s="65" t="s">
        <v>8</v>
      </c>
      <c r="T92" s="66">
        <f>C100</f>
        <v>0.75</v>
      </c>
      <c r="U92" s="157"/>
      <c r="V92" s="68"/>
      <c r="W92" s="133">
        <f>V92+U92+T92</f>
        <v>0.75</v>
      </c>
    </row>
    <row r="93" spans="1:24" ht="13.05" customHeight="1" thickBot="1">
      <c r="A93" s="96" t="s">
        <v>172</v>
      </c>
      <c r="B93" s="46" t="s">
        <v>112</v>
      </c>
      <c r="C93" s="46" t="s">
        <v>115</v>
      </c>
      <c r="D93" s="46" t="s">
        <v>113</v>
      </c>
      <c r="E93" s="46" t="s">
        <v>118</v>
      </c>
      <c r="F93" s="46" t="s">
        <v>117</v>
      </c>
      <c r="G93" s="46"/>
      <c r="H93" s="48" t="s">
        <v>123</v>
      </c>
      <c r="I93" s="49" t="s">
        <v>127</v>
      </c>
      <c r="J93" s="49" t="s">
        <v>128</v>
      </c>
      <c r="K93" s="49" t="s">
        <v>8</v>
      </c>
      <c r="L93" s="49" t="s">
        <v>129</v>
      </c>
      <c r="M93" s="49" t="s">
        <v>130</v>
      </c>
      <c r="N93" s="49" t="s">
        <v>131</v>
      </c>
      <c r="O93" s="49" t="s">
        <v>132</v>
      </c>
      <c r="P93" s="48" t="s">
        <v>125</v>
      </c>
      <c r="R93" s="69" t="s">
        <v>20</v>
      </c>
      <c r="S93" s="70" t="s">
        <v>11</v>
      </c>
      <c r="T93" s="71">
        <f>C104</f>
        <v>0.25</v>
      </c>
      <c r="U93" s="72"/>
      <c r="V93" s="73"/>
      <c r="W93" s="133">
        <f>V93+U93+T93</f>
        <v>0.25</v>
      </c>
    </row>
    <row r="94" spans="1:24" ht="13.05" customHeight="1" thickBot="1">
      <c r="A94" s="57" t="s">
        <v>173</v>
      </c>
      <c r="B94" s="57">
        <v>42</v>
      </c>
      <c r="C94" s="105" t="s">
        <v>155</v>
      </c>
      <c r="D94" s="74"/>
      <c r="E94" s="74"/>
      <c r="F94" s="74">
        <f>12.5+5*0.5</f>
        <v>15</v>
      </c>
      <c r="G94" s="75"/>
      <c r="H94" s="62">
        <f>10+I94+J94+K94+L94+M94+N94+O94</f>
        <v>11.75</v>
      </c>
      <c r="I94" s="61"/>
      <c r="J94" s="61"/>
      <c r="K94" s="63">
        <f>C100</f>
        <v>0.75</v>
      </c>
      <c r="L94" s="57">
        <f>E99</f>
        <v>1</v>
      </c>
      <c r="M94" s="57"/>
      <c r="N94" s="57"/>
      <c r="O94" s="58"/>
      <c r="P94" s="57"/>
      <c r="Q94" s="49"/>
      <c r="R94" s="69" t="s">
        <v>80</v>
      </c>
      <c r="S94" s="70" t="s">
        <v>10</v>
      </c>
      <c r="T94" s="71">
        <f>C102</f>
        <v>3.75</v>
      </c>
      <c r="U94" s="72">
        <v>5</v>
      </c>
      <c r="V94" s="73">
        <v>2</v>
      </c>
      <c r="W94" s="133">
        <f t="shared" ref="W94:W133" si="4">V94+U94+T94</f>
        <v>10.75</v>
      </c>
      <c r="X94" s="49" t="s">
        <v>43</v>
      </c>
    </row>
    <row r="95" spans="1:24" ht="13.05" customHeight="1" thickBot="1">
      <c r="A95" s="151" t="s">
        <v>158</v>
      </c>
      <c r="R95" s="69" t="s">
        <v>86</v>
      </c>
      <c r="S95" s="70" t="s">
        <v>10</v>
      </c>
      <c r="T95" s="71">
        <f>C102</f>
        <v>3.75</v>
      </c>
      <c r="U95" s="72"/>
      <c r="V95" s="73"/>
      <c r="W95" s="133">
        <f t="shared" si="4"/>
        <v>3.75</v>
      </c>
      <c r="X95" s="49" t="s">
        <v>43</v>
      </c>
    </row>
    <row r="96" spans="1:24" ht="13.05" customHeight="1" thickBot="1">
      <c r="A96" s="57" t="s">
        <v>234</v>
      </c>
      <c r="R96" s="69" t="s">
        <v>86</v>
      </c>
      <c r="S96" s="70" t="s">
        <v>10</v>
      </c>
      <c r="T96" s="71">
        <f>C102</f>
        <v>3.75</v>
      </c>
      <c r="U96" s="72"/>
      <c r="V96" s="73"/>
      <c r="W96" s="133">
        <f t="shared" si="4"/>
        <v>3.75</v>
      </c>
      <c r="X96" s="49" t="s">
        <v>43</v>
      </c>
    </row>
    <row r="97" spans="1:24" ht="13.05" customHeight="1" thickBot="1">
      <c r="R97" s="69" t="s">
        <v>88</v>
      </c>
      <c r="S97" s="70" t="s">
        <v>8</v>
      </c>
      <c r="T97" s="71">
        <f>C100</f>
        <v>0.75</v>
      </c>
      <c r="U97" s="72"/>
      <c r="V97" s="73"/>
      <c r="W97" s="133">
        <f>V97+U97+T97</f>
        <v>0.75</v>
      </c>
      <c r="X97" s="49" t="s">
        <v>43</v>
      </c>
    </row>
    <row r="98" spans="1:24" ht="13.05" customHeight="1" thickBot="1">
      <c r="A98" s="76" t="s">
        <v>6</v>
      </c>
      <c r="B98" s="77"/>
      <c r="C98" s="78"/>
      <c r="E98" s="48" t="s">
        <v>141</v>
      </c>
      <c r="H98" s="79" t="s">
        <v>136</v>
      </c>
      <c r="I98" s="80" t="s">
        <v>111</v>
      </c>
      <c r="J98" s="80" t="s">
        <v>139</v>
      </c>
      <c r="K98" s="80" t="s">
        <v>11</v>
      </c>
      <c r="L98" s="81" t="s">
        <v>180</v>
      </c>
      <c r="M98" s="100" t="s">
        <v>132</v>
      </c>
      <c r="R98" s="69" t="s">
        <v>22</v>
      </c>
      <c r="S98" s="70" t="s">
        <v>9</v>
      </c>
      <c r="T98" s="71">
        <f>C103</f>
        <v>1.75</v>
      </c>
      <c r="U98" s="72"/>
      <c r="V98" s="73">
        <v>4</v>
      </c>
      <c r="W98" s="133">
        <f t="shared" ref="W98:W106" si="5">V98+U98+T97</f>
        <v>4.75</v>
      </c>
    </row>
    <row r="99" spans="1:24" ht="13.05" customHeight="1" thickBot="1">
      <c r="A99" s="83" t="s">
        <v>0</v>
      </c>
      <c r="B99" s="45" t="s">
        <v>78</v>
      </c>
      <c r="C99" s="72">
        <f>(B99-10.5)/2</f>
        <v>-1.75</v>
      </c>
      <c r="D99" s="75"/>
      <c r="E99" s="57">
        <v>1</v>
      </c>
      <c r="H99" s="139" t="s">
        <v>140</v>
      </c>
      <c r="I99" s="85">
        <f>J99+K99+L99+M99</f>
        <v>2.75</v>
      </c>
      <c r="J99" s="57">
        <v>2</v>
      </c>
      <c r="K99" s="63">
        <f>C101</f>
        <v>0.75</v>
      </c>
      <c r="L99" s="86"/>
      <c r="M99" s="87"/>
      <c r="R99" s="69" t="s">
        <v>89</v>
      </c>
      <c r="S99" s="70" t="s">
        <v>11</v>
      </c>
      <c r="T99" s="71">
        <f>C104</f>
        <v>0.25</v>
      </c>
      <c r="U99" s="72"/>
      <c r="V99" s="73"/>
      <c r="W99" s="133">
        <f t="shared" si="5"/>
        <v>1.75</v>
      </c>
    </row>
    <row r="100" spans="1:24" ht="13.05" customHeight="1" thickBot="1">
      <c r="A100" s="83" t="s">
        <v>1</v>
      </c>
      <c r="B100" s="45" t="s">
        <v>53</v>
      </c>
      <c r="C100" s="72">
        <f t="shared" ref="C100:C104" si="6">(B100-10.5)/2</f>
        <v>0.75</v>
      </c>
      <c r="E100" s="49"/>
      <c r="H100" s="141" t="s">
        <v>137</v>
      </c>
      <c r="I100" s="88">
        <f>J100+K100+L100+M100</f>
        <v>0.75</v>
      </c>
      <c r="J100" s="89">
        <v>0</v>
      </c>
      <c r="K100" s="72">
        <f>C100</f>
        <v>0.75</v>
      </c>
      <c r="L100" s="89"/>
      <c r="M100" s="90"/>
      <c r="R100" s="69" t="s">
        <v>23</v>
      </c>
      <c r="S100" s="70" t="s">
        <v>8</v>
      </c>
      <c r="T100" s="71">
        <f>C100</f>
        <v>0.75</v>
      </c>
      <c r="U100" s="72"/>
      <c r="V100" s="73"/>
      <c r="W100" s="133">
        <f t="shared" si="5"/>
        <v>0.25</v>
      </c>
    </row>
    <row r="101" spans="1:24" ht="13.05" customHeight="1" thickBot="1">
      <c r="A101" s="83" t="s">
        <v>2</v>
      </c>
      <c r="B101" s="45" t="s">
        <v>53</v>
      </c>
      <c r="C101" s="72">
        <f t="shared" si="6"/>
        <v>0.75</v>
      </c>
      <c r="E101" s="127" t="s">
        <v>142</v>
      </c>
      <c r="H101" s="142" t="s">
        <v>138</v>
      </c>
      <c r="I101" s="91">
        <f>J101+K101+L101+M101</f>
        <v>3.75</v>
      </c>
      <c r="J101" s="92">
        <v>2</v>
      </c>
      <c r="K101" s="132">
        <f>C103</f>
        <v>1.75</v>
      </c>
      <c r="L101" s="92"/>
      <c r="M101" s="154"/>
      <c r="R101" s="69" t="s">
        <v>90</v>
      </c>
      <c r="S101" s="70" t="s">
        <v>10</v>
      </c>
      <c r="T101" s="71">
        <f>C102</f>
        <v>3.75</v>
      </c>
      <c r="U101" s="72"/>
      <c r="V101" s="73"/>
      <c r="W101" s="133">
        <f t="shared" si="5"/>
        <v>0.75</v>
      </c>
    </row>
    <row r="102" spans="1:24" ht="13.05" customHeight="1" thickBot="1">
      <c r="A102" s="83" t="s">
        <v>3</v>
      </c>
      <c r="B102" s="45" t="s">
        <v>12</v>
      </c>
      <c r="C102" s="72">
        <f t="shared" si="6"/>
        <v>3.75</v>
      </c>
      <c r="D102" s="95"/>
      <c r="E102" s="57">
        <v>1</v>
      </c>
      <c r="R102" s="69" t="s">
        <v>91</v>
      </c>
      <c r="S102" s="70" t="s">
        <v>92</v>
      </c>
      <c r="T102" s="71">
        <f>C101</f>
        <v>0.75</v>
      </c>
      <c r="U102" s="72"/>
      <c r="V102" s="73"/>
      <c r="W102" s="133">
        <f t="shared" si="5"/>
        <v>3.75</v>
      </c>
      <c r="X102" s="49" t="s">
        <v>43</v>
      </c>
    </row>
    <row r="103" spans="1:24" ht="13.05" customHeight="1" thickBot="1">
      <c r="A103" s="83" t="s">
        <v>4</v>
      </c>
      <c r="B103" s="45" t="s">
        <v>42</v>
      </c>
      <c r="C103" s="72">
        <f t="shared" si="6"/>
        <v>1.75</v>
      </c>
      <c r="R103" s="69" t="s">
        <v>82</v>
      </c>
      <c r="S103" s="70" t="s">
        <v>10</v>
      </c>
      <c r="T103" s="71">
        <f>C102</f>
        <v>3.75</v>
      </c>
      <c r="U103" s="72">
        <v>3</v>
      </c>
      <c r="V103" s="73"/>
      <c r="W103" s="133">
        <f t="shared" si="5"/>
        <v>3.75</v>
      </c>
      <c r="X103" s="49" t="s">
        <v>43</v>
      </c>
    </row>
    <row r="104" spans="1:24" ht="13.05" customHeight="1" thickBot="1">
      <c r="A104" s="83" t="s">
        <v>5</v>
      </c>
      <c r="B104" s="45" t="s">
        <v>41</v>
      </c>
      <c r="C104" s="72">
        <f t="shared" si="6"/>
        <v>0.25</v>
      </c>
      <c r="R104" s="69" t="s">
        <v>60</v>
      </c>
      <c r="S104" s="70" t="s">
        <v>10</v>
      </c>
      <c r="T104" s="71">
        <f>C102</f>
        <v>3.75</v>
      </c>
      <c r="U104" s="72">
        <v>5</v>
      </c>
      <c r="V104" s="73"/>
      <c r="W104" s="133">
        <f t="shared" si="5"/>
        <v>8.75</v>
      </c>
      <c r="X104" s="49" t="s">
        <v>43</v>
      </c>
    </row>
    <row r="105" spans="1:24" ht="13.05" customHeight="1" thickBot="1">
      <c r="R105" s="69" t="s">
        <v>61</v>
      </c>
      <c r="S105" s="70" t="s">
        <v>10</v>
      </c>
      <c r="T105" s="71">
        <f>C102</f>
        <v>3.75</v>
      </c>
      <c r="U105" s="72">
        <v>5</v>
      </c>
      <c r="V105" s="73"/>
      <c r="W105" s="133">
        <f t="shared" si="5"/>
        <v>8.75</v>
      </c>
      <c r="X105" s="49" t="s">
        <v>43</v>
      </c>
    </row>
    <row r="106" spans="1:24" ht="13.05" customHeight="1" thickBot="1">
      <c r="R106" s="152" t="s">
        <v>76</v>
      </c>
      <c r="S106" s="113" t="s">
        <v>10</v>
      </c>
      <c r="T106" s="155">
        <f>C102</f>
        <v>3.75</v>
      </c>
      <c r="U106" s="72">
        <v>4</v>
      </c>
      <c r="V106" s="73"/>
      <c r="W106" s="153">
        <f t="shared" si="5"/>
        <v>7.75</v>
      </c>
      <c r="X106" s="49" t="s">
        <v>43</v>
      </c>
    </row>
    <row r="107" spans="1:24" ht="13.05" customHeight="1" thickBot="1">
      <c r="A107" s="96" t="s">
        <v>143</v>
      </c>
      <c r="B107" s="96"/>
      <c r="C107" s="96"/>
      <c r="D107" s="96"/>
      <c r="E107" s="96"/>
      <c r="F107" s="96"/>
      <c r="G107" s="96"/>
      <c r="H107" s="96"/>
      <c r="J107" s="205" t="s">
        <v>150</v>
      </c>
      <c r="K107" s="205"/>
      <c r="L107" s="205"/>
      <c r="M107" s="205"/>
      <c r="N107" s="205"/>
      <c r="R107" s="69" t="s">
        <v>93</v>
      </c>
      <c r="S107" s="70" t="s">
        <v>10</v>
      </c>
      <c r="T107" s="71">
        <f>C102</f>
        <v>3.75</v>
      </c>
      <c r="U107" s="72">
        <v>3</v>
      </c>
      <c r="V107" s="73"/>
      <c r="W107" s="133">
        <f t="shared" si="4"/>
        <v>6.75</v>
      </c>
    </row>
    <row r="108" spans="1:24" ht="13.05" customHeight="1" thickBot="1">
      <c r="A108" s="80" t="s">
        <v>144</v>
      </c>
      <c r="B108" s="187" t="s">
        <v>145</v>
      </c>
      <c r="C108" s="188"/>
      <c r="D108" s="80" t="s">
        <v>146</v>
      </c>
      <c r="E108" s="99" t="s">
        <v>147</v>
      </c>
      <c r="F108" s="80" t="s">
        <v>148</v>
      </c>
      <c r="G108" s="187" t="s">
        <v>149</v>
      </c>
      <c r="H108" s="188"/>
      <c r="J108" s="100" t="s">
        <v>151</v>
      </c>
      <c r="K108" s="101" t="s">
        <v>142</v>
      </c>
      <c r="L108" s="102" t="s">
        <v>102</v>
      </c>
      <c r="M108" s="101" t="s">
        <v>129</v>
      </c>
      <c r="N108" s="102" t="s">
        <v>132</v>
      </c>
      <c r="O108" s="106"/>
      <c r="R108" s="69" t="s">
        <v>25</v>
      </c>
      <c r="S108" s="70" t="s">
        <v>11</v>
      </c>
      <c r="T108" s="71">
        <f>C104</f>
        <v>0.25</v>
      </c>
      <c r="U108" s="72"/>
      <c r="V108" s="73"/>
      <c r="W108" s="133">
        <f t="shared" si="4"/>
        <v>0.25</v>
      </c>
    </row>
    <row r="109" spans="1:24" ht="13.05" customHeight="1" thickBot="1">
      <c r="A109" s="103"/>
      <c r="B109" s="104"/>
      <c r="C109" s="105"/>
      <c r="D109" s="61"/>
      <c r="E109" s="74"/>
      <c r="F109" s="106"/>
      <c r="G109" s="104"/>
      <c r="H109" s="107"/>
      <c r="J109" s="108">
        <f>K109+L109+M109+N109</f>
        <v>-4.75</v>
      </c>
      <c r="K109" s="109">
        <f>E102</f>
        <v>1</v>
      </c>
      <c r="L109" s="110">
        <f>C99</f>
        <v>-1.75</v>
      </c>
      <c r="M109" s="119">
        <f>E99*-4</f>
        <v>-4</v>
      </c>
      <c r="N109" s="111"/>
      <c r="R109" s="69" t="s">
        <v>94</v>
      </c>
      <c r="S109" s="70" t="s">
        <v>10</v>
      </c>
      <c r="T109" s="71">
        <f>C102</f>
        <v>3.75</v>
      </c>
      <c r="U109" s="72"/>
      <c r="V109" s="73"/>
      <c r="W109" s="133">
        <f t="shared" si="4"/>
        <v>3.75</v>
      </c>
    </row>
    <row r="110" spans="1:24" ht="13.05" customHeight="1" thickBot="1">
      <c r="A110" s="112"/>
      <c r="B110" s="113"/>
      <c r="C110" s="114"/>
      <c r="D110" s="89"/>
      <c r="E110" s="115"/>
      <c r="F110" s="89"/>
      <c r="G110" s="113"/>
      <c r="H110" s="116"/>
      <c r="J110" s="117"/>
      <c r="K110" s="117"/>
      <c r="L110" s="117"/>
      <c r="M110" s="117"/>
      <c r="N110" s="117"/>
      <c r="R110" s="69" t="s">
        <v>95</v>
      </c>
      <c r="S110" s="70" t="s">
        <v>8</v>
      </c>
      <c r="T110" s="71">
        <f>C100</f>
        <v>0.75</v>
      </c>
      <c r="U110" s="72"/>
      <c r="V110" s="73"/>
      <c r="W110" s="133">
        <f t="shared" si="4"/>
        <v>0.75</v>
      </c>
    </row>
    <row r="111" spans="1:24" ht="13.05" customHeight="1" thickBot="1">
      <c r="A111" s="112"/>
      <c r="B111" s="113"/>
      <c r="C111" s="114"/>
      <c r="D111" s="89"/>
      <c r="E111" s="115"/>
      <c r="F111" s="89"/>
      <c r="G111" s="113"/>
      <c r="H111" s="116"/>
      <c r="R111" s="69" t="s">
        <v>96</v>
      </c>
      <c r="S111" s="70" t="s">
        <v>10</v>
      </c>
      <c r="T111" s="71">
        <f>C102</f>
        <v>3.75</v>
      </c>
      <c r="U111" s="72"/>
      <c r="V111" s="73"/>
      <c r="W111" s="133">
        <f t="shared" si="4"/>
        <v>3.75</v>
      </c>
    </row>
    <row r="112" spans="1:24" ht="13.05" customHeight="1" thickBot="1">
      <c r="A112" s="118"/>
      <c r="B112" s="119"/>
      <c r="C112" s="120"/>
      <c r="D112" s="121"/>
      <c r="E112" s="122"/>
      <c r="F112" s="123"/>
      <c r="G112" s="119"/>
      <c r="H112" s="124"/>
      <c r="R112" s="69" t="s">
        <v>26</v>
      </c>
      <c r="S112" s="70" t="s">
        <v>9</v>
      </c>
      <c r="T112" s="71">
        <f>C103</f>
        <v>1.75</v>
      </c>
      <c r="U112" s="72"/>
      <c r="V112" s="73"/>
      <c r="W112" s="133">
        <f t="shared" si="4"/>
        <v>1.75</v>
      </c>
    </row>
    <row r="113" spans="1:24" ht="13.05" customHeight="1" thickBot="1">
      <c r="A113" s="125"/>
      <c r="B113" s="125"/>
      <c r="C113" s="125"/>
      <c r="D113" s="125"/>
      <c r="E113" s="125"/>
      <c r="F113" s="125"/>
      <c r="G113" s="125"/>
      <c r="H113" s="125"/>
      <c r="I113" s="106"/>
      <c r="R113" s="69" t="s">
        <v>97</v>
      </c>
      <c r="S113" s="70" t="s">
        <v>11</v>
      </c>
      <c r="T113" s="71">
        <f>C104</f>
        <v>0.25</v>
      </c>
      <c r="U113" s="72"/>
      <c r="V113" s="73"/>
      <c r="W113" s="133">
        <f t="shared" si="4"/>
        <v>0.25</v>
      </c>
    </row>
    <row r="114" spans="1:24" ht="13.05" customHeight="1" thickBot="1">
      <c r="R114" s="69" t="s">
        <v>98</v>
      </c>
      <c r="S114" s="70" t="s">
        <v>11</v>
      </c>
      <c r="T114" s="71">
        <f>C104</f>
        <v>0.25</v>
      </c>
      <c r="U114" s="72"/>
      <c r="V114" s="73"/>
      <c r="W114" s="133">
        <f t="shared" si="4"/>
        <v>0.25</v>
      </c>
    </row>
    <row r="115" spans="1:24" ht="13.05" customHeight="1" thickBot="1">
      <c r="A115" s="127" t="s">
        <v>152</v>
      </c>
      <c r="B115" s="126"/>
      <c r="C115" s="186" t="s">
        <v>153</v>
      </c>
      <c r="D115" s="186"/>
      <c r="E115" s="186"/>
      <c r="F115" s="186"/>
      <c r="J115" s="126" t="s">
        <v>277</v>
      </c>
      <c r="K115" s="126"/>
      <c r="L115" s="126"/>
      <c r="M115" s="126"/>
      <c r="N115" s="126"/>
      <c r="O115" s="126"/>
      <c r="R115" s="69" t="s">
        <v>98</v>
      </c>
      <c r="S115" s="70" t="s">
        <v>11</v>
      </c>
      <c r="T115" s="71">
        <f>C104</f>
        <v>0.25</v>
      </c>
      <c r="U115" s="72"/>
      <c r="V115" s="73"/>
      <c r="W115" s="133">
        <f t="shared" si="4"/>
        <v>0.25</v>
      </c>
    </row>
    <row r="116" spans="1:24" ht="13.05" customHeight="1" thickBot="1">
      <c r="A116" s="44" t="s">
        <v>81</v>
      </c>
      <c r="B116" s="158"/>
      <c r="C116" s="158"/>
      <c r="D116" s="158" t="s">
        <v>181</v>
      </c>
      <c r="K116" s="56" t="s">
        <v>282</v>
      </c>
      <c r="R116" s="69" t="s">
        <v>99</v>
      </c>
      <c r="S116" s="70" t="s">
        <v>8</v>
      </c>
      <c r="T116" s="71">
        <f>C100</f>
        <v>0.75</v>
      </c>
      <c r="U116" s="72"/>
      <c r="V116" s="73"/>
      <c r="W116" s="133">
        <f t="shared" si="4"/>
        <v>0.75</v>
      </c>
    </row>
    <row r="117" spans="1:24" ht="13.05" customHeight="1" thickBot="1">
      <c r="A117" s="158" t="s">
        <v>189</v>
      </c>
      <c r="B117" s="158"/>
      <c r="C117" s="158"/>
      <c r="D117" s="158" t="s">
        <v>182</v>
      </c>
      <c r="K117" s="56" t="s">
        <v>283</v>
      </c>
      <c r="R117" s="69" t="s">
        <v>100</v>
      </c>
      <c r="S117" s="70" t="s">
        <v>8</v>
      </c>
      <c r="T117" s="71">
        <f>C100</f>
        <v>0.75</v>
      </c>
      <c r="U117" s="72"/>
      <c r="V117" s="73">
        <f>E99*4</f>
        <v>4</v>
      </c>
      <c r="W117" s="133">
        <f t="shared" si="4"/>
        <v>4.75</v>
      </c>
    </row>
    <row r="118" spans="1:24" ht="13.05" customHeight="1" thickBot="1">
      <c r="A118" s="158"/>
      <c r="B118" s="158"/>
      <c r="C118" s="158"/>
      <c r="D118" s="158" t="s">
        <v>190</v>
      </c>
      <c r="R118" s="69" t="s">
        <v>101</v>
      </c>
      <c r="S118" s="70" t="s">
        <v>102</v>
      </c>
      <c r="T118" s="71">
        <f>C99</f>
        <v>-1.75</v>
      </c>
      <c r="U118" s="72"/>
      <c r="V118" s="73"/>
      <c r="W118" s="133">
        <f t="shared" si="4"/>
        <v>-1.75</v>
      </c>
    </row>
    <row r="119" spans="1:24" ht="13.05" customHeight="1" thickBot="1">
      <c r="A119" s="158"/>
      <c r="B119" s="158"/>
      <c r="C119" s="158"/>
      <c r="R119" s="69" t="s">
        <v>27</v>
      </c>
      <c r="S119" s="70" t="s">
        <v>9</v>
      </c>
      <c r="T119" s="71">
        <f>C103</f>
        <v>1.75</v>
      </c>
      <c r="U119" s="72"/>
      <c r="V119" s="73">
        <v>2</v>
      </c>
      <c r="W119" s="133">
        <f t="shared" si="4"/>
        <v>3.75</v>
      </c>
    </row>
    <row r="120" spans="1:24" ht="13.05" customHeight="1" thickBot="1">
      <c r="A120" s="158"/>
      <c r="B120" s="158"/>
      <c r="C120" s="158"/>
      <c r="D120" s="158" t="s">
        <v>183</v>
      </c>
      <c r="E120" s="56" t="s">
        <v>188</v>
      </c>
      <c r="R120" s="69" t="s">
        <v>28</v>
      </c>
      <c r="S120" s="70" t="s">
        <v>9</v>
      </c>
      <c r="T120" s="71">
        <f>C103</f>
        <v>1.75</v>
      </c>
      <c r="U120" s="72">
        <v>2</v>
      </c>
      <c r="V120" s="73"/>
      <c r="W120" s="133">
        <f t="shared" si="4"/>
        <v>3.75</v>
      </c>
    </row>
    <row r="121" spans="1:24" ht="13.05" customHeight="1" thickBot="1">
      <c r="A121" s="158"/>
      <c r="B121" s="158"/>
      <c r="C121" s="158"/>
      <c r="D121" s="56" t="s">
        <v>184</v>
      </c>
      <c r="R121" s="69" t="s">
        <v>201</v>
      </c>
      <c r="S121" s="70" t="s">
        <v>9</v>
      </c>
      <c r="T121" s="71">
        <f>C103</f>
        <v>1.75</v>
      </c>
      <c r="U121" s="72">
        <v>1</v>
      </c>
      <c r="V121" s="73"/>
      <c r="W121" s="133">
        <f t="shared" si="4"/>
        <v>2.75</v>
      </c>
      <c r="X121" s="49" t="s">
        <v>43</v>
      </c>
    </row>
    <row r="122" spans="1:24" ht="13.05" customHeight="1" thickBot="1">
      <c r="A122" s="158"/>
      <c r="B122" s="158"/>
      <c r="C122" s="158"/>
      <c r="D122" s="158" t="s">
        <v>185</v>
      </c>
      <c r="R122" s="69" t="s">
        <v>77</v>
      </c>
      <c r="S122" s="70" t="s">
        <v>9</v>
      </c>
      <c r="T122" s="71">
        <f>C103</f>
        <v>1.75</v>
      </c>
      <c r="U122" s="72"/>
      <c r="V122" s="73"/>
      <c r="W122" s="133">
        <f t="shared" si="4"/>
        <v>1.75</v>
      </c>
      <c r="X122" s="49" t="s">
        <v>43</v>
      </c>
    </row>
    <row r="123" spans="1:24" ht="13.05" customHeight="1" thickBot="1">
      <c r="A123" s="158"/>
      <c r="B123" s="158"/>
      <c r="C123" s="158"/>
      <c r="D123" s="158" t="s">
        <v>186</v>
      </c>
      <c r="R123" s="69" t="s">
        <v>103</v>
      </c>
      <c r="S123" s="70" t="s">
        <v>11</v>
      </c>
      <c r="T123" s="71">
        <f>C104</f>
        <v>0.25</v>
      </c>
      <c r="U123" s="72"/>
      <c r="V123" s="73"/>
      <c r="W123" s="133">
        <f t="shared" si="4"/>
        <v>0.25</v>
      </c>
      <c r="X123" s="49" t="s">
        <v>43</v>
      </c>
    </row>
    <row r="124" spans="1:24" ht="13.05" customHeight="1" thickBot="1">
      <c r="A124" s="158"/>
      <c r="B124" s="158"/>
      <c r="C124" s="158"/>
      <c r="D124" s="158" t="s">
        <v>187</v>
      </c>
      <c r="R124" s="69" t="s">
        <v>30</v>
      </c>
      <c r="S124" s="128" t="s">
        <v>11</v>
      </c>
      <c r="T124" s="71">
        <f>C104</f>
        <v>0.25</v>
      </c>
      <c r="U124" s="72"/>
      <c r="V124" s="73"/>
      <c r="W124" s="133">
        <f t="shared" si="4"/>
        <v>0.25</v>
      </c>
    </row>
    <row r="125" spans="1:24" ht="13.05" customHeight="1" thickBot="1">
      <c r="A125" s="158"/>
      <c r="B125" s="158"/>
      <c r="C125" s="158"/>
      <c r="D125" s="158"/>
      <c r="R125" s="69" t="s">
        <v>104</v>
      </c>
      <c r="S125" s="70" t="s">
        <v>8</v>
      </c>
      <c r="T125" s="71">
        <f>C100</f>
        <v>0.75</v>
      </c>
      <c r="U125" s="72"/>
      <c r="V125" s="73"/>
      <c r="W125" s="133">
        <f t="shared" si="4"/>
        <v>0.75</v>
      </c>
    </row>
    <row r="126" spans="1:24" ht="13.05" customHeight="1" thickBot="1">
      <c r="D126" s="56" t="s">
        <v>257</v>
      </c>
      <c r="R126" s="69" t="s">
        <v>105</v>
      </c>
      <c r="S126" s="70" t="s">
        <v>102</v>
      </c>
      <c r="T126" s="71">
        <f>C99</f>
        <v>-1.75</v>
      </c>
      <c r="U126" s="72"/>
      <c r="V126" s="73"/>
      <c r="W126" s="133">
        <f t="shared" si="4"/>
        <v>-1.75</v>
      </c>
    </row>
    <row r="127" spans="1:24" ht="13.05" customHeight="1" thickBot="1">
      <c r="D127" s="158" t="s">
        <v>260</v>
      </c>
      <c r="R127" s="69" t="s">
        <v>31</v>
      </c>
      <c r="S127" s="70" t="s">
        <v>10</v>
      </c>
      <c r="T127" s="71">
        <f>C102</f>
        <v>3.75</v>
      </c>
      <c r="U127" s="72">
        <v>2</v>
      </c>
      <c r="V127" s="73"/>
      <c r="W127" s="133">
        <f t="shared" si="4"/>
        <v>5.75</v>
      </c>
      <c r="X127" s="49" t="s">
        <v>43</v>
      </c>
    </row>
    <row r="128" spans="1:24" ht="13.05" customHeight="1" thickBot="1">
      <c r="R128" s="69" t="s">
        <v>106</v>
      </c>
      <c r="S128" s="70" t="s">
        <v>102</v>
      </c>
      <c r="T128" s="71">
        <f>C99</f>
        <v>-1.75</v>
      </c>
      <c r="U128" s="72"/>
      <c r="V128" s="73"/>
      <c r="W128" s="133">
        <f t="shared" si="4"/>
        <v>-1.75</v>
      </c>
    </row>
    <row r="129" spans="1:24" ht="13.05" customHeight="1" thickBot="1">
      <c r="R129" s="69" t="s">
        <v>7</v>
      </c>
      <c r="S129" s="70" t="s">
        <v>9</v>
      </c>
      <c r="T129" s="71">
        <f>C103</f>
        <v>1.75</v>
      </c>
      <c r="U129" s="72"/>
      <c r="V129" s="73"/>
      <c r="W129" s="133">
        <f t="shared" si="4"/>
        <v>1.75</v>
      </c>
    </row>
    <row r="130" spans="1:24" ht="13.05" customHeight="1" thickBot="1">
      <c r="R130" s="69" t="s">
        <v>107</v>
      </c>
      <c r="S130" s="70" t="s">
        <v>8</v>
      </c>
      <c r="T130" s="71">
        <f>C100</f>
        <v>0.75</v>
      </c>
      <c r="U130" s="72"/>
      <c r="V130" s="73"/>
      <c r="W130" s="133">
        <f t="shared" si="4"/>
        <v>0.75</v>
      </c>
    </row>
    <row r="131" spans="1:24" ht="13.05" customHeight="1" thickBot="1">
      <c r="R131" s="69" t="s">
        <v>108</v>
      </c>
      <c r="S131" s="70" t="s">
        <v>8</v>
      </c>
      <c r="T131" s="71">
        <f>C100</f>
        <v>0.75</v>
      </c>
      <c r="U131" s="72"/>
      <c r="V131" s="73"/>
      <c r="W131" s="133">
        <f t="shared" si="4"/>
        <v>0.75</v>
      </c>
    </row>
    <row r="132" spans="1:24" ht="13.05" customHeight="1" thickBot="1">
      <c r="R132" s="69" t="s">
        <v>32</v>
      </c>
      <c r="S132" s="70" t="s">
        <v>11</v>
      </c>
      <c r="T132" s="71">
        <f>C104</f>
        <v>0.25</v>
      </c>
      <c r="U132" s="72"/>
      <c r="V132" s="73"/>
      <c r="W132" s="133">
        <f t="shared" si="4"/>
        <v>0.25</v>
      </c>
    </row>
    <row r="133" spans="1:24" ht="13.05" customHeight="1" thickBot="1">
      <c r="R133" s="129" t="s">
        <v>33</v>
      </c>
      <c r="S133" s="130" t="s">
        <v>10</v>
      </c>
      <c r="T133" s="131">
        <f>C102</f>
        <v>3.75</v>
      </c>
      <c r="U133" s="93">
        <v>2</v>
      </c>
      <c r="V133" s="132"/>
      <c r="W133" s="136">
        <f t="shared" si="4"/>
        <v>5.75</v>
      </c>
    </row>
    <row r="134" spans="1:24" ht="13.05" customHeight="1">
      <c r="W134" s="137"/>
    </row>
    <row r="135" spans="1:24" ht="13.05" customHeight="1" thickBot="1"/>
    <row r="136" spans="1:24" ht="13.05" customHeight="1" thickBot="1">
      <c r="A136" s="46" t="s">
        <v>171</v>
      </c>
      <c r="B136" s="46" t="s">
        <v>114</v>
      </c>
      <c r="C136" s="46" t="s">
        <v>116</v>
      </c>
      <c r="D136" s="46" t="s">
        <v>120</v>
      </c>
      <c r="E136" s="46" t="s">
        <v>255</v>
      </c>
      <c r="F136" s="46" t="s">
        <v>119</v>
      </c>
      <c r="G136" s="46"/>
      <c r="H136" s="47" t="s">
        <v>121</v>
      </c>
      <c r="I136" s="48" t="s">
        <v>122</v>
      </c>
      <c r="J136" s="48" t="s">
        <v>126</v>
      </c>
      <c r="K136" s="49"/>
      <c r="L136" s="49" t="s">
        <v>133</v>
      </c>
      <c r="M136" s="49" t="s">
        <v>135</v>
      </c>
      <c r="N136" s="49"/>
      <c r="O136" s="49" t="s">
        <v>134</v>
      </c>
      <c r="P136" s="48" t="s">
        <v>124</v>
      </c>
      <c r="Q136" s="49"/>
      <c r="R136" s="50" t="s">
        <v>34</v>
      </c>
      <c r="S136" s="51"/>
      <c r="T136" s="52" t="s">
        <v>11</v>
      </c>
      <c r="U136" s="156" t="s">
        <v>109</v>
      </c>
      <c r="V136" s="54" t="s">
        <v>110</v>
      </c>
      <c r="W136" s="55" t="s">
        <v>111</v>
      </c>
    </row>
    <row r="137" spans="1:24" ht="13.05" customHeight="1" thickBot="1">
      <c r="A137" s="57" t="s">
        <v>178</v>
      </c>
      <c r="B137" s="57"/>
      <c r="C137" s="58"/>
      <c r="D137" s="58"/>
      <c r="E137" s="58">
        <f>132.5+10</f>
        <v>142.5</v>
      </c>
      <c r="F137" s="58"/>
      <c r="G137" s="59"/>
      <c r="H137" s="60"/>
      <c r="I137" s="61" t="s">
        <v>191</v>
      </c>
      <c r="J137" s="62">
        <f>C145</f>
        <v>3.75</v>
      </c>
      <c r="K137" s="59"/>
      <c r="L137" s="63">
        <f>H139-M139-J139-I139</f>
        <v>21.5</v>
      </c>
      <c r="M137" s="58">
        <f>H139-K139-J139</f>
        <v>17.75</v>
      </c>
      <c r="N137" s="59"/>
      <c r="O137" s="57"/>
      <c r="P137" s="57"/>
      <c r="Q137" s="49"/>
      <c r="R137" s="64" t="s">
        <v>87</v>
      </c>
      <c r="S137" s="65" t="s">
        <v>8</v>
      </c>
      <c r="T137" s="66">
        <f>C145</f>
        <v>3.75</v>
      </c>
      <c r="U137" s="157">
        <v>5</v>
      </c>
      <c r="V137" s="68"/>
      <c r="W137" s="133">
        <f>V137+U137+T137</f>
        <v>8.75</v>
      </c>
      <c r="X137" s="49" t="s">
        <v>43</v>
      </c>
    </row>
    <row r="138" spans="1:24" ht="13.05" customHeight="1" thickBot="1">
      <c r="A138" s="159" t="s">
        <v>172</v>
      </c>
      <c r="B138" s="46" t="s">
        <v>112</v>
      </c>
      <c r="C138" s="46" t="s">
        <v>115</v>
      </c>
      <c r="D138" s="46" t="s">
        <v>113</v>
      </c>
      <c r="E138" s="46" t="s">
        <v>118</v>
      </c>
      <c r="F138" s="46" t="s">
        <v>117</v>
      </c>
      <c r="G138" s="46"/>
      <c r="H138" s="48" t="s">
        <v>123</v>
      </c>
      <c r="I138" s="49" t="s">
        <v>127</v>
      </c>
      <c r="J138" s="49" t="s">
        <v>128</v>
      </c>
      <c r="K138" s="49" t="s">
        <v>8</v>
      </c>
      <c r="L138" s="49" t="s">
        <v>129</v>
      </c>
      <c r="M138" s="49" t="s">
        <v>130</v>
      </c>
      <c r="N138" s="49" t="s">
        <v>131</v>
      </c>
      <c r="O138" s="49" t="s">
        <v>132</v>
      </c>
      <c r="P138" s="48" t="s">
        <v>125</v>
      </c>
      <c r="R138" s="69" t="s">
        <v>20</v>
      </c>
      <c r="S138" s="70" t="s">
        <v>11</v>
      </c>
      <c r="T138" s="71">
        <f>C149</f>
        <v>-0.25</v>
      </c>
      <c r="U138" s="72"/>
      <c r="V138" s="73">
        <v>2</v>
      </c>
      <c r="W138" s="133">
        <f>V138+U138+T138</f>
        <v>1.75</v>
      </c>
    </row>
    <row r="139" spans="1:24" ht="13.05" customHeight="1" thickBot="1">
      <c r="A139" s="57" t="s">
        <v>194</v>
      </c>
      <c r="B139" s="172">
        <f>110+5+6+5+4+5+4+5+4+6+5+6+6+6+3</f>
        <v>180</v>
      </c>
      <c r="C139" s="164" t="s">
        <v>155</v>
      </c>
      <c r="D139" s="74"/>
      <c r="E139" s="74"/>
      <c r="F139" s="172">
        <f>42.5+5*(6)*0.5</f>
        <v>57.5</v>
      </c>
      <c r="G139" s="75"/>
      <c r="H139" s="62">
        <f>10+I139+J139+K139+L139+M139+N139+O139</f>
        <v>21.5</v>
      </c>
      <c r="I139" s="63"/>
      <c r="J139" s="61"/>
      <c r="K139" s="63">
        <f>C145</f>
        <v>3.75</v>
      </c>
      <c r="L139" s="57">
        <f>E144</f>
        <v>0</v>
      </c>
      <c r="M139" s="57"/>
      <c r="N139" s="57"/>
      <c r="O139" s="171">
        <f>C148+5</f>
        <v>7.75</v>
      </c>
      <c r="P139" s="57"/>
      <c r="Q139" s="49"/>
      <c r="R139" s="69" t="s">
        <v>195</v>
      </c>
      <c r="S139" s="70" t="s">
        <v>10</v>
      </c>
      <c r="T139" s="71">
        <f>C147</f>
        <v>1.75</v>
      </c>
      <c r="U139" s="72">
        <v>2</v>
      </c>
      <c r="V139" s="73"/>
      <c r="W139" s="133">
        <f t="shared" ref="W139:W178" si="7">V139+U139+T139</f>
        <v>3.75</v>
      </c>
      <c r="X139" s="49" t="s">
        <v>43</v>
      </c>
    </row>
    <row r="140" spans="1:24" ht="13.05" customHeight="1" thickBot="1">
      <c r="A140" s="46" t="s">
        <v>158</v>
      </c>
      <c r="R140" s="69" t="s">
        <v>197</v>
      </c>
      <c r="S140" s="70" t="s">
        <v>10</v>
      </c>
      <c r="T140" s="71">
        <f>C147</f>
        <v>1.75</v>
      </c>
      <c r="U140" s="72">
        <v>2</v>
      </c>
      <c r="V140" s="73"/>
      <c r="W140" s="133">
        <f t="shared" si="7"/>
        <v>3.75</v>
      </c>
      <c r="X140" s="49" t="s">
        <v>43</v>
      </c>
    </row>
    <row r="141" spans="1:24" ht="13.05" customHeight="1" thickBot="1">
      <c r="A141" s="57" t="s">
        <v>233</v>
      </c>
      <c r="R141" s="69" t="s">
        <v>86</v>
      </c>
      <c r="S141" s="70" t="s">
        <v>10</v>
      </c>
      <c r="T141" s="71">
        <f>C147</f>
        <v>1.75</v>
      </c>
      <c r="U141" s="72"/>
      <c r="V141" s="73"/>
      <c r="W141" s="133">
        <f t="shared" si="7"/>
        <v>1.75</v>
      </c>
      <c r="X141" s="49" t="s">
        <v>43</v>
      </c>
    </row>
    <row r="142" spans="1:24" ht="13.05" customHeight="1" thickBot="1">
      <c r="R142" s="69" t="s">
        <v>86</v>
      </c>
      <c r="S142" s="70" t="s">
        <v>10</v>
      </c>
      <c r="T142" s="71">
        <f>C147</f>
        <v>1.75</v>
      </c>
      <c r="U142" s="72"/>
      <c r="V142" s="73"/>
      <c r="W142" s="133">
        <f t="shared" si="7"/>
        <v>1.75</v>
      </c>
      <c r="X142" s="49" t="s">
        <v>43</v>
      </c>
    </row>
    <row r="143" spans="1:24" ht="13.05" customHeight="1" thickBot="1">
      <c r="A143" s="76" t="s">
        <v>6</v>
      </c>
      <c r="B143" s="77"/>
      <c r="C143" s="78"/>
      <c r="E143" s="48" t="s">
        <v>141</v>
      </c>
      <c r="H143" s="79" t="s">
        <v>136</v>
      </c>
      <c r="I143" s="80" t="s">
        <v>111</v>
      </c>
      <c r="J143" s="80" t="s">
        <v>139</v>
      </c>
      <c r="K143" s="80" t="s">
        <v>11</v>
      </c>
      <c r="L143" s="81" t="s">
        <v>129</v>
      </c>
      <c r="M143" s="100" t="s">
        <v>132</v>
      </c>
      <c r="R143" s="69" t="s">
        <v>88</v>
      </c>
      <c r="S143" s="70" t="s">
        <v>8</v>
      </c>
      <c r="T143" s="71">
        <f>C145</f>
        <v>3.75</v>
      </c>
      <c r="U143" s="72"/>
      <c r="V143" s="73"/>
      <c r="W143" s="133">
        <f t="shared" si="7"/>
        <v>3.75</v>
      </c>
      <c r="X143" s="49" t="s">
        <v>43</v>
      </c>
    </row>
    <row r="144" spans="1:24" ht="13.05" customHeight="1" thickBot="1">
      <c r="A144" s="83" t="s">
        <v>0</v>
      </c>
      <c r="B144" s="45" t="s">
        <v>53</v>
      </c>
      <c r="C144" s="72">
        <f>(B144-10.5)/2</f>
        <v>0.75</v>
      </c>
      <c r="D144" s="75"/>
      <c r="E144" s="57"/>
      <c r="H144" s="139" t="s">
        <v>140</v>
      </c>
      <c r="I144" s="85">
        <f>J144+K144+L144+M144</f>
        <v>4.75</v>
      </c>
      <c r="J144" s="57">
        <v>5</v>
      </c>
      <c r="K144" s="63">
        <f>C146</f>
        <v>-0.25</v>
      </c>
      <c r="L144" s="86">
        <f>E144</f>
        <v>0</v>
      </c>
      <c r="M144" s="87"/>
      <c r="R144" s="69" t="s">
        <v>22</v>
      </c>
      <c r="S144" s="70" t="s">
        <v>9</v>
      </c>
      <c r="T144" s="71">
        <f>C148</f>
        <v>2.75</v>
      </c>
      <c r="U144" s="72"/>
      <c r="V144" s="73">
        <v>2</v>
      </c>
      <c r="W144" s="133">
        <f t="shared" si="7"/>
        <v>4.75</v>
      </c>
      <c r="X144" s="49" t="s">
        <v>43</v>
      </c>
    </row>
    <row r="145" spans="1:26" ht="13.05" customHeight="1" thickBot="1">
      <c r="A145" s="83" t="s">
        <v>1</v>
      </c>
      <c r="B145" s="45" t="s">
        <v>12</v>
      </c>
      <c r="C145" s="72">
        <f t="shared" ref="C145:C149" si="8">(B145-10.5)/2</f>
        <v>3.75</v>
      </c>
      <c r="E145" s="49"/>
      <c r="H145" s="140" t="s">
        <v>137</v>
      </c>
      <c r="I145" s="88">
        <f>J145+K145+L145+M145</f>
        <v>6.75</v>
      </c>
      <c r="J145" s="89">
        <v>3</v>
      </c>
      <c r="K145" s="72">
        <f>C145</f>
        <v>3.75</v>
      </c>
      <c r="L145" s="89">
        <f>E144</f>
        <v>0</v>
      </c>
      <c r="M145" s="90"/>
      <c r="R145" s="69" t="s">
        <v>89</v>
      </c>
      <c r="S145" s="70" t="s">
        <v>11</v>
      </c>
      <c r="T145" s="71">
        <f>C149</f>
        <v>-0.25</v>
      </c>
      <c r="U145" s="72"/>
      <c r="V145" s="73">
        <v>2</v>
      </c>
      <c r="W145" s="133">
        <f t="shared" si="7"/>
        <v>1.75</v>
      </c>
    </row>
    <row r="146" spans="1:26" ht="13.05" customHeight="1" thickBot="1">
      <c r="A146" s="83" t="s">
        <v>2</v>
      </c>
      <c r="B146" s="45" t="s">
        <v>17</v>
      </c>
      <c r="C146" s="72">
        <f t="shared" si="8"/>
        <v>-0.25</v>
      </c>
      <c r="E146" s="48" t="s">
        <v>142</v>
      </c>
      <c r="H146" s="141" t="s">
        <v>138</v>
      </c>
      <c r="I146" s="91">
        <f>J146+K146+L146+M146</f>
        <v>5.75</v>
      </c>
      <c r="J146" s="92">
        <v>3</v>
      </c>
      <c r="K146" s="93">
        <f>C148</f>
        <v>2.75</v>
      </c>
      <c r="L146" s="92">
        <f>E144</f>
        <v>0</v>
      </c>
      <c r="M146" s="94"/>
      <c r="R146" s="69" t="s">
        <v>23</v>
      </c>
      <c r="S146" s="70" t="s">
        <v>8</v>
      </c>
      <c r="T146" s="71">
        <f>C145</f>
        <v>3.75</v>
      </c>
      <c r="U146" s="72"/>
      <c r="V146" s="73"/>
      <c r="W146" s="133">
        <f t="shared" si="7"/>
        <v>3.75</v>
      </c>
    </row>
    <row r="147" spans="1:26" ht="13.05" customHeight="1" thickBot="1">
      <c r="A147" s="83" t="s">
        <v>3</v>
      </c>
      <c r="B147" s="45" t="s">
        <v>42</v>
      </c>
      <c r="C147" s="72">
        <f t="shared" si="8"/>
        <v>1.75</v>
      </c>
      <c r="D147" s="95"/>
      <c r="E147" s="57">
        <v>3</v>
      </c>
      <c r="R147" s="69" t="s">
        <v>90</v>
      </c>
      <c r="S147" s="70" t="s">
        <v>10</v>
      </c>
      <c r="T147" s="71">
        <f>C147</f>
        <v>1.75</v>
      </c>
      <c r="U147" s="72"/>
      <c r="V147" s="73">
        <v>2</v>
      </c>
      <c r="W147" s="133">
        <f t="shared" si="7"/>
        <v>3.75</v>
      </c>
    </row>
    <row r="148" spans="1:26" ht="13.05" customHeight="1" thickBot="1">
      <c r="A148" s="83" t="s">
        <v>4</v>
      </c>
      <c r="B148" s="45" t="s">
        <v>13</v>
      </c>
      <c r="C148" s="72">
        <f t="shared" si="8"/>
        <v>2.75</v>
      </c>
      <c r="R148" s="69" t="s">
        <v>91</v>
      </c>
      <c r="S148" s="70" t="s">
        <v>92</v>
      </c>
      <c r="T148" s="71">
        <f>C146</f>
        <v>-0.25</v>
      </c>
      <c r="U148" s="72"/>
      <c r="V148" s="73"/>
      <c r="W148" s="133">
        <f t="shared" si="7"/>
        <v>-0.25</v>
      </c>
      <c r="X148" s="49" t="s">
        <v>43</v>
      </c>
    </row>
    <row r="149" spans="1:26" ht="13.05" customHeight="1" thickBot="1">
      <c r="A149" s="83" t="s">
        <v>5</v>
      </c>
      <c r="B149" s="45" t="s">
        <v>17</v>
      </c>
      <c r="C149" s="72">
        <f t="shared" si="8"/>
        <v>-0.25</v>
      </c>
      <c r="R149" s="69" t="s">
        <v>82</v>
      </c>
      <c r="S149" s="70" t="s">
        <v>10</v>
      </c>
      <c r="T149" s="71">
        <f>C147</f>
        <v>1.75</v>
      </c>
      <c r="U149" s="72">
        <v>2</v>
      </c>
      <c r="V149" s="73"/>
      <c r="W149" s="133">
        <f t="shared" si="7"/>
        <v>3.75</v>
      </c>
      <c r="X149" s="49" t="s">
        <v>43</v>
      </c>
    </row>
    <row r="150" spans="1:26" ht="13.05" customHeight="1" thickBot="1">
      <c r="R150" s="69" t="s">
        <v>167</v>
      </c>
      <c r="S150" s="70" t="s">
        <v>10</v>
      </c>
      <c r="T150" s="71">
        <f>C147</f>
        <v>1.75</v>
      </c>
      <c r="U150" s="72">
        <v>4</v>
      </c>
      <c r="V150" s="73"/>
      <c r="W150" s="133">
        <f t="shared" si="7"/>
        <v>5.75</v>
      </c>
      <c r="X150" s="49" t="s">
        <v>43</v>
      </c>
      <c r="Z150" s="173"/>
    </row>
    <row r="151" spans="1:26" ht="13.05" customHeight="1" thickBot="1">
      <c r="A151" s="199" t="s">
        <v>143</v>
      </c>
      <c r="B151" s="199"/>
      <c r="C151" s="199"/>
      <c r="D151" s="199"/>
      <c r="E151" s="199"/>
      <c r="F151" s="199"/>
      <c r="G151" s="199"/>
      <c r="H151" s="199"/>
      <c r="J151" s="199" t="s">
        <v>150</v>
      </c>
      <c r="K151" s="199"/>
      <c r="L151" s="199"/>
      <c r="M151" s="199"/>
      <c r="N151" s="199"/>
      <c r="R151" s="69" t="s">
        <v>75</v>
      </c>
      <c r="S151" s="70" t="s">
        <v>10</v>
      </c>
      <c r="T151" s="71">
        <f>C147</f>
        <v>1.75</v>
      </c>
      <c r="U151" s="72"/>
      <c r="V151" s="73"/>
      <c r="W151" s="133">
        <f t="shared" si="7"/>
        <v>1.75</v>
      </c>
    </row>
    <row r="152" spans="1:26" ht="13.05" customHeight="1" thickBot="1">
      <c r="A152" s="80" t="s">
        <v>144</v>
      </c>
      <c r="B152" s="187" t="s">
        <v>145</v>
      </c>
      <c r="C152" s="188"/>
      <c r="D152" s="80" t="s">
        <v>146</v>
      </c>
      <c r="E152" s="99" t="s">
        <v>147</v>
      </c>
      <c r="F152" s="80" t="s">
        <v>148</v>
      </c>
      <c r="G152" s="187" t="s">
        <v>149</v>
      </c>
      <c r="H152" s="188"/>
      <c r="J152" s="100" t="s">
        <v>151</v>
      </c>
      <c r="K152" s="101" t="s">
        <v>142</v>
      </c>
      <c r="L152" s="102" t="s">
        <v>102</v>
      </c>
      <c r="M152" s="101" t="s">
        <v>129</v>
      </c>
      <c r="N152" s="102" t="s">
        <v>132</v>
      </c>
      <c r="R152" s="69" t="s">
        <v>93</v>
      </c>
      <c r="S152" s="70" t="s">
        <v>10</v>
      </c>
      <c r="T152" s="71">
        <f>C147</f>
        <v>1.75</v>
      </c>
      <c r="U152" s="72"/>
      <c r="V152" s="73"/>
      <c r="W152" s="133">
        <f t="shared" si="7"/>
        <v>1.75</v>
      </c>
    </row>
    <row r="153" spans="1:26" ht="13.05" customHeight="1" thickBot="1">
      <c r="A153" s="103"/>
      <c r="B153" s="163"/>
      <c r="C153" s="164"/>
      <c r="D153" s="61"/>
      <c r="E153" s="74"/>
      <c r="F153" s="106"/>
      <c r="G153" s="163"/>
      <c r="H153" s="165"/>
      <c r="J153" s="138">
        <f>K153+L153+M153+N153</f>
        <v>3.75</v>
      </c>
      <c r="K153" s="109">
        <f>E147</f>
        <v>3</v>
      </c>
      <c r="L153" s="110">
        <f>C144</f>
        <v>0.75</v>
      </c>
      <c r="M153" s="167">
        <f>E144</f>
        <v>0</v>
      </c>
      <c r="N153" s="111"/>
      <c r="O153" s="106"/>
      <c r="R153" s="69" t="s">
        <v>25</v>
      </c>
      <c r="S153" s="70" t="s">
        <v>11</v>
      </c>
      <c r="T153" s="71">
        <f>C149</f>
        <v>-0.25</v>
      </c>
      <c r="U153" s="72"/>
      <c r="V153" s="73">
        <f>2+2+2</f>
        <v>6</v>
      </c>
      <c r="W153" s="133">
        <f t="shared" si="7"/>
        <v>5.75</v>
      </c>
      <c r="X153" s="49" t="s">
        <v>43</v>
      </c>
    </row>
    <row r="154" spans="1:26" ht="13.05" customHeight="1" thickBot="1">
      <c r="A154" s="112"/>
      <c r="B154" s="161"/>
      <c r="C154" s="162"/>
      <c r="D154" s="89"/>
      <c r="E154" s="115"/>
      <c r="F154" s="89"/>
      <c r="G154" s="161"/>
      <c r="H154" s="166"/>
      <c r="J154" s="117"/>
      <c r="K154" s="117"/>
      <c r="L154" s="117"/>
      <c r="M154" s="117"/>
      <c r="N154" s="117"/>
      <c r="R154" s="69" t="s">
        <v>94</v>
      </c>
      <c r="S154" s="70" t="s">
        <v>10</v>
      </c>
      <c r="T154" s="71">
        <f>C147</f>
        <v>1.75</v>
      </c>
      <c r="U154" s="72"/>
      <c r="V154" s="73"/>
      <c r="W154" s="133">
        <f t="shared" si="7"/>
        <v>1.75</v>
      </c>
    </row>
    <row r="155" spans="1:26" ht="13.05" customHeight="1" thickBot="1">
      <c r="A155" s="112"/>
      <c r="B155" s="161"/>
      <c r="C155" s="162"/>
      <c r="D155" s="89"/>
      <c r="E155" s="115"/>
      <c r="F155" s="89"/>
      <c r="G155" s="161"/>
      <c r="H155" s="166"/>
      <c r="R155" s="69" t="s">
        <v>95</v>
      </c>
      <c r="S155" s="70" t="s">
        <v>8</v>
      </c>
      <c r="T155" s="71">
        <f>C145</f>
        <v>3.75</v>
      </c>
      <c r="U155" s="72"/>
      <c r="V155" s="73">
        <v>2</v>
      </c>
      <c r="W155" s="133">
        <f t="shared" si="7"/>
        <v>5.75</v>
      </c>
      <c r="X155" s="49" t="s">
        <v>43</v>
      </c>
    </row>
    <row r="156" spans="1:26" ht="13.05" customHeight="1" thickBot="1">
      <c r="A156" s="118"/>
      <c r="B156" s="167"/>
      <c r="C156" s="168"/>
      <c r="D156" s="121"/>
      <c r="E156" s="122"/>
      <c r="F156" s="123"/>
      <c r="G156" s="167"/>
      <c r="H156" s="169"/>
      <c r="R156" s="69" t="s">
        <v>96</v>
      </c>
      <c r="S156" s="70" t="s">
        <v>10</v>
      </c>
      <c r="T156" s="71">
        <f>C147</f>
        <v>1.75</v>
      </c>
      <c r="U156" s="72"/>
      <c r="V156" s="73"/>
      <c r="W156" s="133">
        <f t="shared" si="7"/>
        <v>1.75</v>
      </c>
    </row>
    <row r="157" spans="1:26" ht="13.05" customHeight="1" thickBot="1">
      <c r="A157" s="170"/>
      <c r="B157" s="170"/>
      <c r="C157" s="170"/>
      <c r="D157" s="170"/>
      <c r="E157" s="170"/>
      <c r="F157" s="170"/>
      <c r="G157" s="170"/>
      <c r="H157" s="170"/>
      <c r="I157" s="106"/>
      <c r="R157" s="69" t="s">
        <v>26</v>
      </c>
      <c r="S157" s="70" t="s">
        <v>9</v>
      </c>
      <c r="T157" s="71">
        <f>C148</f>
        <v>2.75</v>
      </c>
      <c r="U157" s="72">
        <v>4</v>
      </c>
      <c r="V157" s="73"/>
      <c r="W157" s="133">
        <f t="shared" si="7"/>
        <v>6.75</v>
      </c>
    </row>
    <row r="158" spans="1:26" ht="13.05" customHeight="1" thickBot="1">
      <c r="R158" s="69" t="s">
        <v>97</v>
      </c>
      <c r="S158" s="70" t="s">
        <v>11</v>
      </c>
      <c r="T158" s="71">
        <f>C149</f>
        <v>-0.25</v>
      </c>
      <c r="U158" s="72"/>
      <c r="V158" s="73">
        <v>2</v>
      </c>
      <c r="W158" s="133">
        <f t="shared" si="7"/>
        <v>1.75</v>
      </c>
    </row>
    <row r="159" spans="1:26" ht="13.05" customHeight="1" thickBot="1">
      <c r="A159" s="160" t="s">
        <v>152</v>
      </c>
      <c r="B159" s="126"/>
      <c r="C159" s="186" t="s">
        <v>153</v>
      </c>
      <c r="D159" s="186"/>
      <c r="E159" s="186"/>
      <c r="F159" s="186"/>
      <c r="I159" s="186" t="s">
        <v>277</v>
      </c>
      <c r="J159" s="186"/>
      <c r="K159" s="186"/>
      <c r="L159" s="186"/>
      <c r="M159" s="186"/>
      <c r="N159" s="126"/>
      <c r="R159" s="69" t="s">
        <v>98</v>
      </c>
      <c r="S159" s="70" t="s">
        <v>11</v>
      </c>
      <c r="T159" s="71">
        <f>C149</f>
        <v>-0.25</v>
      </c>
      <c r="U159" s="72"/>
      <c r="V159" s="73">
        <v>2</v>
      </c>
      <c r="W159" s="133">
        <f t="shared" si="7"/>
        <v>1.75</v>
      </c>
      <c r="X159" s="49" t="s">
        <v>43</v>
      </c>
    </row>
    <row r="160" spans="1:26" ht="13.05" customHeight="1" thickBot="1">
      <c r="A160" s="44" t="s">
        <v>84</v>
      </c>
      <c r="D160" s="158" t="s">
        <v>192</v>
      </c>
      <c r="I160" s="56" t="s">
        <v>284</v>
      </c>
      <c r="R160" s="69" t="s">
        <v>98</v>
      </c>
      <c r="S160" s="70" t="s">
        <v>11</v>
      </c>
      <c r="T160" s="71">
        <f>C149</f>
        <v>-0.25</v>
      </c>
      <c r="U160" s="72"/>
      <c r="V160" s="73">
        <v>2</v>
      </c>
      <c r="W160" s="133">
        <f t="shared" si="7"/>
        <v>1.75</v>
      </c>
      <c r="X160" s="49" t="s">
        <v>43</v>
      </c>
    </row>
    <row r="161" spans="1:24" ht="13.05" customHeight="1" thickBot="1">
      <c r="A161" s="44" t="s">
        <v>85</v>
      </c>
      <c r="B161" s="158"/>
      <c r="C161" s="158"/>
      <c r="D161" s="158" t="s">
        <v>193</v>
      </c>
      <c r="E161" s="158"/>
      <c r="F161" s="158"/>
      <c r="I161" s="56" t="s">
        <v>285</v>
      </c>
      <c r="R161" s="69" t="s">
        <v>99</v>
      </c>
      <c r="S161" s="70" t="s">
        <v>8</v>
      </c>
      <c r="T161" s="71">
        <f>C145</f>
        <v>3.75</v>
      </c>
      <c r="U161" s="72">
        <v>2</v>
      </c>
      <c r="V161" s="73"/>
      <c r="W161" s="133">
        <f t="shared" si="7"/>
        <v>5.75</v>
      </c>
      <c r="X161" s="49" t="s">
        <v>43</v>
      </c>
    </row>
    <row r="162" spans="1:24" ht="13.05" customHeight="1" thickBot="1">
      <c r="A162" s="158" t="s">
        <v>196</v>
      </c>
      <c r="B162" s="158"/>
      <c r="C162" s="158"/>
      <c r="D162" s="158"/>
      <c r="E162" s="158"/>
      <c r="F162" s="158"/>
      <c r="R162" s="69" t="s">
        <v>100</v>
      </c>
      <c r="S162" s="70" t="s">
        <v>8</v>
      </c>
      <c r="T162" s="71">
        <f>C145</f>
        <v>3.75</v>
      </c>
      <c r="U162" s="72">
        <v>2</v>
      </c>
      <c r="V162" s="73"/>
      <c r="W162" s="133">
        <f t="shared" si="7"/>
        <v>5.75</v>
      </c>
      <c r="X162" s="49" t="s">
        <v>43</v>
      </c>
    </row>
    <row r="163" spans="1:24" ht="13.05" customHeight="1" thickBot="1">
      <c r="A163" s="158" t="s">
        <v>198</v>
      </c>
      <c r="B163" s="158"/>
      <c r="C163" s="158"/>
      <c r="D163" s="158"/>
      <c r="E163" s="158"/>
      <c r="F163" s="158"/>
      <c r="R163" s="69" t="s">
        <v>101</v>
      </c>
      <c r="S163" s="70" t="s">
        <v>102</v>
      </c>
      <c r="T163" s="71">
        <f>C144</f>
        <v>0.75</v>
      </c>
      <c r="U163" s="72"/>
      <c r="V163" s="73"/>
      <c r="W163" s="133">
        <f t="shared" si="7"/>
        <v>0.75</v>
      </c>
      <c r="X163" s="49" t="s">
        <v>43</v>
      </c>
    </row>
    <row r="164" spans="1:24" ht="13.05" customHeight="1" thickBot="1">
      <c r="A164" s="158"/>
      <c r="B164" s="158"/>
      <c r="C164" s="158"/>
      <c r="D164" s="158"/>
      <c r="E164" s="158"/>
      <c r="F164" s="158"/>
      <c r="R164" s="69" t="s">
        <v>27</v>
      </c>
      <c r="S164" s="70" t="s">
        <v>9</v>
      </c>
      <c r="T164" s="71">
        <f>C148</f>
        <v>2.75</v>
      </c>
      <c r="U164" s="72">
        <v>6</v>
      </c>
      <c r="V164" s="73">
        <v>2</v>
      </c>
      <c r="W164" s="133">
        <f t="shared" si="7"/>
        <v>10.75</v>
      </c>
      <c r="X164" s="49" t="s">
        <v>43</v>
      </c>
    </row>
    <row r="165" spans="1:24" ht="13.05" customHeight="1" thickBot="1">
      <c r="A165" s="158"/>
      <c r="B165" s="158"/>
      <c r="C165" s="158"/>
      <c r="D165" s="56" t="s">
        <v>257</v>
      </c>
      <c r="E165" s="158"/>
      <c r="F165" s="158"/>
      <c r="R165" s="69" t="s">
        <v>28</v>
      </c>
      <c r="S165" s="70" t="s">
        <v>9</v>
      </c>
      <c r="T165" s="71">
        <f>C148</f>
        <v>2.75</v>
      </c>
      <c r="U165" s="72">
        <v>7</v>
      </c>
      <c r="V165" s="73"/>
      <c r="W165" s="133">
        <f t="shared" si="7"/>
        <v>9.75</v>
      </c>
      <c r="X165" s="49" t="s">
        <v>43</v>
      </c>
    </row>
    <row r="166" spans="1:24" ht="13.05" customHeight="1" thickBot="1">
      <c r="A166" s="158"/>
      <c r="B166" s="158"/>
      <c r="C166" s="158"/>
      <c r="D166" s="158" t="s">
        <v>261</v>
      </c>
      <c r="E166" s="158"/>
      <c r="F166" s="158"/>
      <c r="R166" s="69" t="s">
        <v>77</v>
      </c>
      <c r="S166" s="70" t="s">
        <v>9</v>
      </c>
      <c r="T166" s="71">
        <f>C148</f>
        <v>2.75</v>
      </c>
      <c r="U166" s="72"/>
      <c r="V166" s="73"/>
      <c r="W166" s="133">
        <f t="shared" si="7"/>
        <v>2.75</v>
      </c>
      <c r="X166" s="49" t="s">
        <v>43</v>
      </c>
    </row>
    <row r="167" spans="1:24" ht="13.05" customHeight="1" thickBot="1">
      <c r="A167" s="158"/>
      <c r="B167" s="158"/>
      <c r="C167" s="158"/>
      <c r="D167" s="158"/>
      <c r="E167" s="158"/>
      <c r="F167" s="158"/>
      <c r="R167" s="69" t="s">
        <v>77</v>
      </c>
      <c r="S167" s="70" t="s">
        <v>9</v>
      </c>
      <c r="T167" s="71">
        <f>C148</f>
        <v>2.75</v>
      </c>
      <c r="U167" s="72"/>
      <c r="V167" s="73"/>
      <c r="W167" s="133">
        <f t="shared" si="7"/>
        <v>2.75</v>
      </c>
      <c r="X167" s="49" t="s">
        <v>43</v>
      </c>
    </row>
    <row r="168" spans="1:24" ht="13.05" customHeight="1" thickBot="1">
      <c r="A168" s="158"/>
      <c r="B168" s="158"/>
      <c r="C168" s="158"/>
      <c r="D168" s="158"/>
      <c r="E168" s="158"/>
      <c r="F168" s="158"/>
      <c r="R168" s="69" t="s">
        <v>103</v>
      </c>
      <c r="S168" s="70" t="s">
        <v>11</v>
      </c>
      <c r="T168" s="71">
        <f>C149</f>
        <v>-0.25</v>
      </c>
      <c r="U168" s="72"/>
      <c r="V168" s="73">
        <v>2</v>
      </c>
      <c r="W168" s="133">
        <f t="shared" si="7"/>
        <v>1.75</v>
      </c>
    </row>
    <row r="169" spans="1:24" ht="13.05" customHeight="1" thickBot="1">
      <c r="A169" s="158"/>
      <c r="B169" s="158"/>
      <c r="C169" s="158"/>
      <c r="D169" s="158"/>
      <c r="E169" s="158"/>
      <c r="F169" s="158"/>
      <c r="R169" s="69" t="s">
        <v>30</v>
      </c>
      <c r="S169" s="128" t="s">
        <v>11</v>
      </c>
      <c r="T169" s="71">
        <f>C149</f>
        <v>-0.25</v>
      </c>
      <c r="U169" s="72"/>
      <c r="V169" s="73">
        <v>2</v>
      </c>
      <c r="W169" s="133">
        <f t="shared" si="7"/>
        <v>1.75</v>
      </c>
    </row>
    <row r="170" spans="1:24" ht="13.05" customHeight="1" thickBot="1">
      <c r="A170" s="158"/>
      <c r="B170" s="158"/>
      <c r="C170" s="158"/>
      <c r="D170" s="158"/>
      <c r="E170" s="158"/>
      <c r="F170" s="158"/>
      <c r="R170" s="69" t="s">
        <v>104</v>
      </c>
      <c r="S170" s="70" t="s">
        <v>8</v>
      </c>
      <c r="T170" s="71">
        <f>C145</f>
        <v>3.75</v>
      </c>
      <c r="U170" s="72"/>
      <c r="V170" s="73"/>
      <c r="W170" s="133">
        <f t="shared" si="7"/>
        <v>3.75</v>
      </c>
    </row>
    <row r="171" spans="1:24" ht="13.05" customHeight="1" thickBot="1">
      <c r="A171" s="158"/>
      <c r="B171" s="158"/>
      <c r="C171" s="158"/>
      <c r="D171" s="158"/>
      <c r="E171" s="158"/>
      <c r="F171" s="158"/>
      <c r="R171" s="69" t="s">
        <v>105</v>
      </c>
      <c r="S171" s="70" t="s">
        <v>102</v>
      </c>
      <c r="T171" s="71">
        <f>C144</f>
        <v>0.75</v>
      </c>
      <c r="U171" s="72">
        <v>2</v>
      </c>
      <c r="V171" s="73">
        <v>2</v>
      </c>
      <c r="W171" s="133">
        <f t="shared" si="7"/>
        <v>4.75</v>
      </c>
      <c r="X171" s="49" t="s">
        <v>43</v>
      </c>
    </row>
    <row r="172" spans="1:24" ht="13.05" customHeight="1" thickBot="1">
      <c r="A172" s="158"/>
      <c r="B172" s="158"/>
      <c r="C172" s="158"/>
      <c r="D172" s="158"/>
      <c r="E172" s="158"/>
      <c r="F172" s="158"/>
      <c r="R172" s="69" t="s">
        <v>31</v>
      </c>
      <c r="S172" s="70" t="s">
        <v>10</v>
      </c>
      <c r="T172" s="71">
        <f>C147</f>
        <v>1.75</v>
      </c>
      <c r="U172" s="72"/>
      <c r="V172" s="73"/>
      <c r="W172" s="133">
        <f t="shared" si="7"/>
        <v>1.75</v>
      </c>
    </row>
    <row r="173" spans="1:24" ht="13.05" customHeight="1" thickBot="1">
      <c r="A173" s="158"/>
      <c r="B173" s="158"/>
      <c r="C173" s="158"/>
      <c r="D173" s="158"/>
      <c r="E173" s="158"/>
      <c r="F173" s="158"/>
      <c r="R173" s="69" t="s">
        <v>106</v>
      </c>
      <c r="S173" s="70" t="s">
        <v>102</v>
      </c>
      <c r="T173" s="71">
        <f>C144</f>
        <v>0.75</v>
      </c>
      <c r="U173" s="72">
        <v>2</v>
      </c>
      <c r="V173" s="73"/>
      <c r="W173" s="133">
        <f t="shared" si="7"/>
        <v>2.75</v>
      </c>
      <c r="X173" s="49" t="s">
        <v>43</v>
      </c>
    </row>
    <row r="174" spans="1:24" ht="13.05" customHeight="1" thickBot="1">
      <c r="R174" s="69" t="s">
        <v>7</v>
      </c>
      <c r="S174" s="70" t="s">
        <v>9</v>
      </c>
      <c r="T174" s="71">
        <f>C148</f>
        <v>2.75</v>
      </c>
      <c r="U174" s="72"/>
      <c r="V174" s="73"/>
      <c r="W174" s="133">
        <f t="shared" si="7"/>
        <v>2.75</v>
      </c>
    </row>
    <row r="175" spans="1:24" ht="13.05" customHeight="1" thickBot="1">
      <c r="R175" s="69" t="s">
        <v>107</v>
      </c>
      <c r="S175" s="70" t="s">
        <v>8</v>
      </c>
      <c r="T175" s="71">
        <f>C145</f>
        <v>3.75</v>
      </c>
      <c r="U175" s="72"/>
      <c r="V175" s="73"/>
      <c r="W175" s="133">
        <f t="shared" si="7"/>
        <v>3.75</v>
      </c>
    </row>
    <row r="176" spans="1:24" ht="13.05" customHeight="1" thickBot="1">
      <c r="R176" s="69" t="s">
        <v>108</v>
      </c>
      <c r="S176" s="70" t="s">
        <v>8</v>
      </c>
      <c r="T176" s="71">
        <f>C145</f>
        <v>3.75</v>
      </c>
      <c r="U176" s="72"/>
      <c r="V176" s="73"/>
      <c r="W176" s="133">
        <f t="shared" si="7"/>
        <v>3.75</v>
      </c>
    </row>
    <row r="177" spans="1:24" ht="13.05" customHeight="1" thickBot="1">
      <c r="R177" s="69" t="s">
        <v>32</v>
      </c>
      <c r="S177" s="70" t="s">
        <v>11</v>
      </c>
      <c r="T177" s="71">
        <f>C149</f>
        <v>-0.25</v>
      </c>
      <c r="U177" s="72"/>
      <c r="V177" s="73">
        <v>2</v>
      </c>
      <c r="W177" s="136">
        <f t="shared" si="7"/>
        <v>1.75</v>
      </c>
    </row>
    <row r="178" spans="1:24" ht="13.05" customHeight="1" thickBot="1">
      <c r="R178" s="129" t="s">
        <v>33</v>
      </c>
      <c r="S178" s="130" t="s">
        <v>10</v>
      </c>
      <c r="T178" s="131">
        <f>C147</f>
        <v>1.75</v>
      </c>
      <c r="U178" s="93"/>
      <c r="V178" s="132"/>
      <c r="W178" s="153">
        <f t="shared" si="7"/>
        <v>1.75</v>
      </c>
    </row>
    <row r="180" spans="1:24" ht="13.05" customHeight="1" thickBot="1"/>
    <row r="181" spans="1:24" ht="13.05" customHeight="1" thickBot="1">
      <c r="A181" s="46" t="s">
        <v>171</v>
      </c>
      <c r="B181" s="46" t="s">
        <v>114</v>
      </c>
      <c r="C181" s="46" t="s">
        <v>116</v>
      </c>
      <c r="D181" s="46" t="s">
        <v>120</v>
      </c>
      <c r="E181" s="46" t="s">
        <v>255</v>
      </c>
      <c r="F181" s="46" t="s">
        <v>119</v>
      </c>
      <c r="G181" s="46"/>
      <c r="H181" s="47" t="s">
        <v>121</v>
      </c>
      <c r="I181" s="48" t="s">
        <v>122</v>
      </c>
      <c r="J181" s="48" t="s">
        <v>126</v>
      </c>
      <c r="K181" s="49"/>
      <c r="L181" s="49" t="s">
        <v>133</v>
      </c>
      <c r="M181" s="49" t="s">
        <v>135</v>
      </c>
      <c r="N181" s="49"/>
      <c r="O181" s="49" t="s">
        <v>134</v>
      </c>
      <c r="P181" s="48" t="s">
        <v>124</v>
      </c>
      <c r="Q181" s="49"/>
      <c r="R181" s="50" t="s">
        <v>34</v>
      </c>
      <c r="S181" s="51"/>
      <c r="T181" s="52" t="s">
        <v>11</v>
      </c>
      <c r="U181" s="156" t="s">
        <v>109</v>
      </c>
      <c r="V181" s="54" t="s">
        <v>110</v>
      </c>
      <c r="W181" s="55" t="s">
        <v>111</v>
      </c>
    </row>
    <row r="182" spans="1:24" ht="13.05" customHeight="1" thickBot="1">
      <c r="A182" s="57" t="s">
        <v>199</v>
      </c>
      <c r="B182" s="57"/>
      <c r="C182" s="164" t="s">
        <v>155</v>
      </c>
      <c r="D182" s="164"/>
      <c r="E182" s="164">
        <f>132.5+9*2.5</f>
        <v>155</v>
      </c>
      <c r="F182" s="164"/>
      <c r="G182" s="59"/>
      <c r="H182" s="60"/>
      <c r="I182" s="57" t="s">
        <v>202</v>
      </c>
      <c r="J182" s="62">
        <f>C190</f>
        <v>0.25</v>
      </c>
      <c r="K182" s="59"/>
      <c r="L182" s="63">
        <f>H184-M184-J184-I184</f>
        <v>10.25</v>
      </c>
      <c r="M182" s="58">
        <f>H184-K184-J184</f>
        <v>14</v>
      </c>
      <c r="N182" s="59"/>
      <c r="O182" s="57"/>
      <c r="P182" s="57"/>
      <c r="Q182" s="49"/>
      <c r="R182" s="64" t="s">
        <v>87</v>
      </c>
      <c r="S182" s="65" t="s">
        <v>8</v>
      </c>
      <c r="T182" s="66">
        <f>C190</f>
        <v>0.25</v>
      </c>
      <c r="U182" s="157"/>
      <c r="V182" s="68"/>
      <c r="W182" s="133">
        <f>V182+U182+T182</f>
        <v>0.25</v>
      </c>
    </row>
    <row r="183" spans="1:24" ht="13.05" customHeight="1" thickBot="1">
      <c r="A183" s="159" t="s">
        <v>172</v>
      </c>
      <c r="B183" s="46" t="s">
        <v>112</v>
      </c>
      <c r="C183" s="46" t="s">
        <v>115</v>
      </c>
      <c r="D183" s="46" t="s">
        <v>113</v>
      </c>
      <c r="E183" s="46" t="s">
        <v>118</v>
      </c>
      <c r="F183" s="46" t="s">
        <v>117</v>
      </c>
      <c r="G183" s="46"/>
      <c r="H183" s="160" t="s">
        <v>123</v>
      </c>
      <c r="I183" s="49" t="s">
        <v>127</v>
      </c>
      <c r="J183" s="49" t="s">
        <v>128</v>
      </c>
      <c r="K183" s="49" t="s">
        <v>8</v>
      </c>
      <c r="L183" s="49" t="s">
        <v>129</v>
      </c>
      <c r="M183" s="49" t="s">
        <v>130</v>
      </c>
      <c r="N183" s="49" t="s">
        <v>131</v>
      </c>
      <c r="O183" s="49" t="s">
        <v>132</v>
      </c>
      <c r="P183" s="48" t="s">
        <v>125</v>
      </c>
      <c r="R183" s="69" t="s">
        <v>20</v>
      </c>
      <c r="S183" s="70" t="s">
        <v>11</v>
      </c>
      <c r="T183" s="71">
        <f>C194</f>
        <v>2.75</v>
      </c>
      <c r="U183" s="72"/>
      <c r="V183" s="73"/>
      <c r="W183" s="133">
        <f>V183+U183+T183</f>
        <v>2.75</v>
      </c>
    </row>
    <row r="184" spans="1:24" ht="13.05" customHeight="1" thickBot="1">
      <c r="A184" s="163" t="s">
        <v>58</v>
      </c>
      <c r="B184" s="57">
        <v>22</v>
      </c>
      <c r="C184" s="164" t="s">
        <v>179</v>
      </c>
      <c r="D184" s="164"/>
      <c r="E184" s="164"/>
      <c r="F184" s="164">
        <v>60</v>
      </c>
      <c r="G184" s="59"/>
      <c r="H184" s="62">
        <f>10+I184+J184+K184+L184+M184+N184+O184</f>
        <v>14.25</v>
      </c>
      <c r="I184" s="57">
        <v>4</v>
      </c>
      <c r="J184" s="57"/>
      <c r="K184" s="63">
        <f>C190</f>
        <v>0.25</v>
      </c>
      <c r="L184" s="57">
        <f>E189</f>
        <v>0</v>
      </c>
      <c r="M184" s="57"/>
      <c r="N184" s="57"/>
      <c r="O184" s="58"/>
      <c r="P184" s="57"/>
      <c r="Q184" s="49"/>
      <c r="R184" s="69" t="s">
        <v>86</v>
      </c>
      <c r="S184" s="70" t="s">
        <v>10</v>
      </c>
      <c r="T184" s="71">
        <f>C192</f>
        <v>2.75</v>
      </c>
      <c r="U184" s="72"/>
      <c r="V184" s="73"/>
      <c r="W184" s="133">
        <f t="shared" ref="W184:W223" si="9">V184+U184+T184</f>
        <v>2.75</v>
      </c>
      <c r="X184" s="49" t="s">
        <v>43</v>
      </c>
    </row>
    <row r="185" spans="1:24" ht="13.05" customHeight="1" thickBot="1">
      <c r="A185" s="46" t="s">
        <v>158</v>
      </c>
      <c r="R185" s="69" t="s">
        <v>86</v>
      </c>
      <c r="S185" s="70" t="s">
        <v>10</v>
      </c>
      <c r="T185" s="71">
        <f>C192</f>
        <v>2.75</v>
      </c>
      <c r="U185" s="72"/>
      <c r="V185" s="73"/>
      <c r="W185" s="133">
        <f t="shared" si="9"/>
        <v>2.75</v>
      </c>
      <c r="X185" s="49" t="s">
        <v>43</v>
      </c>
    </row>
    <row r="186" spans="1:24" ht="13.05" customHeight="1" thickBot="1">
      <c r="A186" s="57" t="s">
        <v>232</v>
      </c>
      <c r="R186" s="69" t="s">
        <v>86</v>
      </c>
      <c r="S186" s="70" t="s">
        <v>10</v>
      </c>
      <c r="T186" s="71">
        <f>C192</f>
        <v>2.75</v>
      </c>
      <c r="U186" s="72"/>
      <c r="V186" s="73"/>
      <c r="W186" s="133">
        <f t="shared" si="9"/>
        <v>2.75</v>
      </c>
      <c r="X186" s="49" t="s">
        <v>43</v>
      </c>
    </row>
    <row r="187" spans="1:24" ht="13.05" customHeight="1" thickBot="1">
      <c r="R187" s="69" t="s">
        <v>86</v>
      </c>
      <c r="S187" s="70" t="s">
        <v>10</v>
      </c>
      <c r="T187" s="71">
        <f>C192</f>
        <v>2.75</v>
      </c>
      <c r="U187" s="72"/>
      <c r="V187" s="73"/>
      <c r="W187" s="133">
        <f t="shared" si="9"/>
        <v>2.75</v>
      </c>
      <c r="X187" s="49" t="s">
        <v>43</v>
      </c>
    </row>
    <row r="188" spans="1:24" ht="13.05" customHeight="1" thickBot="1">
      <c r="A188" s="76" t="s">
        <v>6</v>
      </c>
      <c r="B188" s="77"/>
      <c r="C188" s="78"/>
      <c r="E188" s="48" t="s">
        <v>141</v>
      </c>
      <c r="H188" s="79" t="s">
        <v>136</v>
      </c>
      <c r="I188" s="80" t="s">
        <v>111</v>
      </c>
      <c r="J188" s="80" t="s">
        <v>139</v>
      </c>
      <c r="K188" s="80" t="s">
        <v>11</v>
      </c>
      <c r="L188" s="81" t="s">
        <v>129</v>
      </c>
      <c r="M188" s="100" t="s">
        <v>132</v>
      </c>
      <c r="R188" s="69" t="s">
        <v>88</v>
      </c>
      <c r="S188" s="70" t="s">
        <v>8</v>
      </c>
      <c r="T188" s="71">
        <f>C190</f>
        <v>0.25</v>
      </c>
      <c r="U188" s="72"/>
      <c r="V188" s="73"/>
      <c r="W188" s="133">
        <f t="shared" si="9"/>
        <v>0.25</v>
      </c>
    </row>
    <row r="189" spans="1:24" ht="13.05" customHeight="1" thickBot="1">
      <c r="A189" s="83" t="s">
        <v>0</v>
      </c>
      <c r="B189" s="45" t="s">
        <v>79</v>
      </c>
      <c r="C189" s="72">
        <f>(B189-10.5)/2</f>
        <v>-1.25</v>
      </c>
      <c r="D189" s="75"/>
      <c r="E189" s="57"/>
      <c r="H189" s="139" t="s">
        <v>140</v>
      </c>
      <c r="I189" s="85">
        <f>J189+K189+L189+M189</f>
        <v>1.75</v>
      </c>
      <c r="J189" s="57">
        <v>2</v>
      </c>
      <c r="K189" s="63">
        <f>C191</f>
        <v>-0.25</v>
      </c>
      <c r="L189" s="86">
        <f>E189</f>
        <v>0</v>
      </c>
      <c r="M189" s="87"/>
      <c r="R189" s="69" t="s">
        <v>22</v>
      </c>
      <c r="S189" s="70" t="s">
        <v>9</v>
      </c>
      <c r="T189" s="71">
        <f>C193</f>
        <v>2.25</v>
      </c>
      <c r="U189" s="72"/>
      <c r="V189" s="73">
        <v>2</v>
      </c>
      <c r="W189" s="133">
        <f t="shared" si="9"/>
        <v>4.25</v>
      </c>
    </row>
    <row r="190" spans="1:24" ht="13.05" customHeight="1" thickBot="1">
      <c r="A190" s="83" t="s">
        <v>1</v>
      </c>
      <c r="B190" s="45" t="s">
        <v>41</v>
      </c>
      <c r="C190" s="72">
        <f t="shared" ref="C190:C194" si="10">(B190-10.5)/2</f>
        <v>0.25</v>
      </c>
      <c r="E190" s="49"/>
      <c r="H190" s="141" t="s">
        <v>137</v>
      </c>
      <c r="I190" s="88">
        <f>J190+K190+L190+M190</f>
        <v>0.25</v>
      </c>
      <c r="J190" s="89">
        <v>0</v>
      </c>
      <c r="K190" s="72">
        <f>C190</f>
        <v>0.25</v>
      </c>
      <c r="L190" s="89">
        <f>E189</f>
        <v>0</v>
      </c>
      <c r="M190" s="90"/>
      <c r="R190" s="69" t="s">
        <v>89</v>
      </c>
      <c r="S190" s="70" t="s">
        <v>11</v>
      </c>
      <c r="T190" s="71">
        <f>C194</f>
        <v>2.75</v>
      </c>
      <c r="U190" s="72"/>
      <c r="V190" s="73"/>
      <c r="W190" s="133">
        <f t="shared" si="9"/>
        <v>2.75</v>
      </c>
    </row>
    <row r="191" spans="1:24" ht="13.05" customHeight="1" thickBot="1">
      <c r="A191" s="83" t="s">
        <v>2</v>
      </c>
      <c r="B191" s="45" t="s">
        <v>17</v>
      </c>
      <c r="C191" s="72">
        <f t="shared" si="10"/>
        <v>-0.25</v>
      </c>
      <c r="E191" s="160" t="s">
        <v>142</v>
      </c>
      <c r="H191" s="142" t="s">
        <v>138</v>
      </c>
      <c r="I191" s="91">
        <f>J191+K191+L191+M191</f>
        <v>4.25</v>
      </c>
      <c r="J191" s="92">
        <v>2</v>
      </c>
      <c r="K191" s="93">
        <f>C193</f>
        <v>2.25</v>
      </c>
      <c r="L191" s="92">
        <f>E189</f>
        <v>0</v>
      </c>
      <c r="M191" s="94"/>
      <c r="R191" s="69" t="s">
        <v>23</v>
      </c>
      <c r="S191" s="70" t="s">
        <v>8</v>
      </c>
      <c r="T191" s="71">
        <f>C190</f>
        <v>0.25</v>
      </c>
      <c r="U191" s="72"/>
      <c r="V191" s="73"/>
      <c r="W191" s="133">
        <f t="shared" si="9"/>
        <v>0.25</v>
      </c>
    </row>
    <row r="192" spans="1:24" ht="13.05" customHeight="1" thickBot="1">
      <c r="A192" s="83" t="s">
        <v>3</v>
      </c>
      <c r="B192" s="45" t="s">
        <v>13</v>
      </c>
      <c r="C192" s="72">
        <f t="shared" si="10"/>
        <v>2.75</v>
      </c>
      <c r="D192" s="95"/>
      <c r="E192" s="57">
        <v>1</v>
      </c>
      <c r="R192" s="69" t="s">
        <v>90</v>
      </c>
      <c r="S192" s="70" t="s">
        <v>10</v>
      </c>
      <c r="T192" s="71">
        <f>C192</f>
        <v>2.75</v>
      </c>
      <c r="U192" s="72"/>
      <c r="V192" s="73"/>
      <c r="W192" s="133">
        <f t="shared" si="9"/>
        <v>2.75</v>
      </c>
    </row>
    <row r="193" spans="1:24" ht="13.05" customHeight="1" thickBot="1">
      <c r="A193" s="83" t="s">
        <v>4</v>
      </c>
      <c r="B193" s="45" t="s">
        <v>69</v>
      </c>
      <c r="C193" s="72">
        <f t="shared" si="10"/>
        <v>2.25</v>
      </c>
      <c r="R193" s="69" t="s">
        <v>91</v>
      </c>
      <c r="S193" s="70" t="s">
        <v>92</v>
      </c>
      <c r="T193" s="71">
        <f>C191</f>
        <v>-0.25</v>
      </c>
      <c r="U193" s="72">
        <v>3</v>
      </c>
      <c r="V193" s="73"/>
      <c r="W193" s="133">
        <f t="shared" si="9"/>
        <v>2.75</v>
      </c>
      <c r="X193" s="49" t="s">
        <v>43</v>
      </c>
    </row>
    <row r="194" spans="1:24" ht="13.05" customHeight="1" thickBot="1">
      <c r="A194" s="83" t="s">
        <v>5</v>
      </c>
      <c r="B194" s="45" t="s">
        <v>13</v>
      </c>
      <c r="C194" s="72">
        <f t="shared" si="10"/>
        <v>2.75</v>
      </c>
      <c r="R194" s="69" t="s">
        <v>82</v>
      </c>
      <c r="S194" s="70" t="s">
        <v>10</v>
      </c>
      <c r="T194" s="71">
        <f>C192</f>
        <v>2.75</v>
      </c>
      <c r="U194" s="72">
        <v>5</v>
      </c>
      <c r="V194" s="73"/>
      <c r="W194" s="133">
        <f t="shared" si="9"/>
        <v>7.75</v>
      </c>
      <c r="X194" s="49" t="s">
        <v>43</v>
      </c>
    </row>
    <row r="195" spans="1:24" ht="13.05" customHeight="1" thickBot="1">
      <c r="R195" s="69" t="s">
        <v>75</v>
      </c>
      <c r="S195" s="70" t="s">
        <v>10</v>
      </c>
      <c r="T195" s="71">
        <f>C192</f>
        <v>2.75</v>
      </c>
      <c r="U195" s="72"/>
      <c r="V195" s="73"/>
      <c r="W195" s="133">
        <f t="shared" si="9"/>
        <v>2.75</v>
      </c>
    </row>
    <row r="196" spans="1:24" ht="13.05" customHeight="1" thickBot="1">
      <c r="R196" s="69" t="s">
        <v>75</v>
      </c>
      <c r="S196" s="70" t="s">
        <v>10</v>
      </c>
      <c r="T196" s="71">
        <f>C192</f>
        <v>2.75</v>
      </c>
      <c r="U196" s="72"/>
      <c r="V196" s="73"/>
      <c r="W196" s="133">
        <f t="shared" si="9"/>
        <v>2.75</v>
      </c>
    </row>
    <row r="197" spans="1:24" ht="13.05" customHeight="1" thickBot="1">
      <c r="A197" s="205" t="s">
        <v>143</v>
      </c>
      <c r="B197" s="205"/>
      <c r="C197" s="205"/>
      <c r="D197" s="205"/>
      <c r="E197" s="205"/>
      <c r="F197" s="205"/>
      <c r="G197" s="205"/>
      <c r="H197" s="205"/>
      <c r="J197" s="205" t="s">
        <v>150</v>
      </c>
      <c r="K197" s="205"/>
      <c r="L197" s="205"/>
      <c r="M197" s="205"/>
      <c r="N197" s="205"/>
      <c r="R197" s="69" t="s">
        <v>93</v>
      </c>
      <c r="S197" s="70" t="s">
        <v>10</v>
      </c>
      <c r="T197" s="71">
        <f>C192</f>
        <v>2.75</v>
      </c>
      <c r="U197" s="72"/>
      <c r="V197" s="73"/>
      <c r="W197" s="133">
        <f t="shared" si="9"/>
        <v>2.75</v>
      </c>
    </row>
    <row r="198" spans="1:24" ht="13.05" customHeight="1" thickBot="1">
      <c r="A198" s="80" t="s">
        <v>144</v>
      </c>
      <c r="B198" s="187" t="s">
        <v>145</v>
      </c>
      <c r="C198" s="188"/>
      <c r="D198" s="80" t="s">
        <v>146</v>
      </c>
      <c r="E198" s="99" t="s">
        <v>147</v>
      </c>
      <c r="F198" s="80" t="s">
        <v>148</v>
      </c>
      <c r="G198" s="187" t="s">
        <v>149</v>
      </c>
      <c r="H198" s="188"/>
      <c r="J198" s="100" t="s">
        <v>151</v>
      </c>
      <c r="K198" s="101" t="s">
        <v>142</v>
      </c>
      <c r="L198" s="102" t="s">
        <v>102</v>
      </c>
      <c r="M198" s="101" t="s">
        <v>129</v>
      </c>
      <c r="N198" s="102" t="s">
        <v>132</v>
      </c>
      <c r="O198" s="106"/>
      <c r="R198" s="69" t="s">
        <v>25</v>
      </c>
      <c r="S198" s="70" t="s">
        <v>11</v>
      </c>
      <c r="T198" s="71">
        <f>C194</f>
        <v>2.75</v>
      </c>
      <c r="U198" s="72"/>
      <c r="V198" s="73"/>
      <c r="W198" s="133">
        <f t="shared" si="9"/>
        <v>2.75</v>
      </c>
    </row>
    <row r="199" spans="1:24" ht="13.05" customHeight="1" thickBot="1">
      <c r="A199" s="103"/>
      <c r="B199" s="163"/>
      <c r="C199" s="164"/>
      <c r="D199" s="61"/>
      <c r="E199" s="74"/>
      <c r="F199" s="106"/>
      <c r="G199" s="163"/>
      <c r="H199" s="165"/>
      <c r="J199" s="108">
        <f>K199+L199+M199+N199</f>
        <v>-0.25</v>
      </c>
      <c r="K199" s="109">
        <f>E192</f>
        <v>1</v>
      </c>
      <c r="L199" s="110">
        <f>C189</f>
        <v>-1.25</v>
      </c>
      <c r="M199" s="167">
        <f>E189</f>
        <v>0</v>
      </c>
      <c r="N199" s="111"/>
      <c r="R199" s="69" t="s">
        <v>94</v>
      </c>
      <c r="S199" s="70" t="s">
        <v>10</v>
      </c>
      <c r="T199" s="71">
        <f>C192</f>
        <v>2.75</v>
      </c>
      <c r="U199" s="72"/>
      <c r="V199" s="73"/>
      <c r="W199" s="133">
        <f t="shared" si="9"/>
        <v>2.75</v>
      </c>
    </row>
    <row r="200" spans="1:24" ht="13.05" customHeight="1" thickBot="1">
      <c r="A200" s="112"/>
      <c r="B200" s="161"/>
      <c r="C200" s="162"/>
      <c r="D200" s="89"/>
      <c r="E200" s="115"/>
      <c r="F200" s="89"/>
      <c r="G200" s="161"/>
      <c r="H200" s="166"/>
      <c r="J200" s="117"/>
      <c r="K200" s="117"/>
      <c r="L200" s="117"/>
      <c r="M200" s="117"/>
      <c r="N200" s="117"/>
      <c r="R200" s="69" t="s">
        <v>95</v>
      </c>
      <c r="S200" s="70" t="s">
        <v>8</v>
      </c>
      <c r="T200" s="71">
        <f>C190</f>
        <v>0.25</v>
      </c>
      <c r="U200" s="72"/>
      <c r="V200" s="73"/>
      <c r="W200" s="133">
        <f t="shared" si="9"/>
        <v>0.25</v>
      </c>
    </row>
    <row r="201" spans="1:24" ht="13.05" customHeight="1" thickBot="1">
      <c r="A201" s="112"/>
      <c r="B201" s="161"/>
      <c r="C201" s="162"/>
      <c r="D201" s="89"/>
      <c r="E201" s="115"/>
      <c r="F201" s="89"/>
      <c r="G201" s="161"/>
      <c r="H201" s="166"/>
      <c r="R201" s="69" t="s">
        <v>96</v>
      </c>
      <c r="S201" s="70" t="s">
        <v>10</v>
      </c>
      <c r="T201" s="71">
        <f>C192</f>
        <v>2.75</v>
      </c>
      <c r="U201" s="72"/>
      <c r="V201" s="73"/>
      <c r="W201" s="133">
        <f t="shared" si="9"/>
        <v>2.75</v>
      </c>
    </row>
    <row r="202" spans="1:24" ht="13.05" customHeight="1" thickBot="1">
      <c r="A202" s="118"/>
      <c r="B202" s="167"/>
      <c r="C202" s="168"/>
      <c r="D202" s="121"/>
      <c r="E202" s="122"/>
      <c r="F202" s="123"/>
      <c r="G202" s="167"/>
      <c r="H202" s="169"/>
      <c r="R202" s="69" t="s">
        <v>26</v>
      </c>
      <c r="S202" s="70" t="s">
        <v>9</v>
      </c>
      <c r="T202" s="71">
        <f>C193</f>
        <v>2.25</v>
      </c>
      <c r="U202" s="72"/>
      <c r="V202" s="73"/>
      <c r="W202" s="133">
        <f t="shared" si="9"/>
        <v>2.25</v>
      </c>
    </row>
    <row r="203" spans="1:24" ht="13.05" customHeight="1" thickBot="1">
      <c r="A203" s="170"/>
      <c r="B203" s="170"/>
      <c r="C203" s="170"/>
      <c r="D203" s="170"/>
      <c r="E203" s="170"/>
      <c r="F203" s="170"/>
      <c r="G203" s="170"/>
      <c r="H203" s="170"/>
      <c r="I203" s="106"/>
      <c r="R203" s="69" t="s">
        <v>97</v>
      </c>
      <c r="S203" s="70" t="s">
        <v>11</v>
      </c>
      <c r="T203" s="71">
        <f>C194</f>
        <v>2.75</v>
      </c>
      <c r="U203" s="72"/>
      <c r="V203" s="73"/>
      <c r="W203" s="133">
        <f t="shared" si="9"/>
        <v>2.75</v>
      </c>
    </row>
    <row r="204" spans="1:24" ht="13.05" customHeight="1" thickBot="1">
      <c r="R204" s="69" t="s">
        <v>98</v>
      </c>
      <c r="S204" s="70" t="s">
        <v>11</v>
      </c>
      <c r="T204" s="71">
        <f>C194</f>
        <v>2.75</v>
      </c>
      <c r="U204" s="72"/>
      <c r="V204" s="73"/>
      <c r="W204" s="133">
        <f t="shared" si="9"/>
        <v>2.75</v>
      </c>
    </row>
    <row r="205" spans="1:24" ht="13.05" customHeight="1" thickBot="1">
      <c r="A205" s="160" t="s">
        <v>152</v>
      </c>
      <c r="B205" s="126"/>
      <c r="C205" s="186" t="s">
        <v>153</v>
      </c>
      <c r="D205" s="186"/>
      <c r="E205" s="186"/>
      <c r="F205" s="186"/>
      <c r="J205" s="186" t="s">
        <v>277</v>
      </c>
      <c r="K205" s="186"/>
      <c r="L205" s="186"/>
      <c r="M205" s="186"/>
      <c r="N205" s="186"/>
      <c r="O205" s="186"/>
      <c r="R205" s="69" t="s">
        <v>98</v>
      </c>
      <c r="S205" s="70" t="s">
        <v>11</v>
      </c>
      <c r="T205" s="71">
        <f>C194</f>
        <v>2.75</v>
      </c>
      <c r="U205" s="72"/>
      <c r="V205" s="73"/>
      <c r="W205" s="133">
        <f t="shared" si="9"/>
        <v>2.75</v>
      </c>
    </row>
    <row r="206" spans="1:24" ht="13.05" customHeight="1" thickBot="1">
      <c r="A206" s="158" t="s">
        <v>222</v>
      </c>
      <c r="B206" s="158"/>
      <c r="C206" s="158"/>
      <c r="D206" s="158" t="s">
        <v>200</v>
      </c>
      <c r="E206" s="158"/>
      <c r="F206" s="158"/>
      <c r="G206" s="158"/>
      <c r="H206" s="158"/>
      <c r="J206" s="56" t="s">
        <v>286</v>
      </c>
      <c r="R206" s="69" t="s">
        <v>99</v>
      </c>
      <c r="S206" s="70" t="s">
        <v>8</v>
      </c>
      <c r="T206" s="71">
        <f>C190</f>
        <v>0.25</v>
      </c>
      <c r="U206" s="72"/>
      <c r="V206" s="73"/>
      <c r="W206" s="133">
        <f t="shared" si="9"/>
        <v>0.25</v>
      </c>
    </row>
    <row r="207" spans="1:24" ht="13.05" customHeight="1" thickBot="1">
      <c r="A207" s="158" t="s">
        <v>223</v>
      </c>
      <c r="B207" s="158"/>
      <c r="C207" s="158"/>
      <c r="D207" s="158"/>
      <c r="E207" s="158"/>
      <c r="F207" s="158"/>
      <c r="G207" s="158"/>
      <c r="H207" s="158"/>
      <c r="J207" s="56" t="s">
        <v>287</v>
      </c>
      <c r="R207" s="69" t="s">
        <v>100</v>
      </c>
      <c r="S207" s="70" t="s">
        <v>8</v>
      </c>
      <c r="T207" s="71">
        <f>C190</f>
        <v>0.25</v>
      </c>
      <c r="U207" s="72"/>
      <c r="V207" s="73"/>
      <c r="W207" s="133">
        <f t="shared" si="9"/>
        <v>0.25</v>
      </c>
    </row>
    <row r="208" spans="1:24" ht="13.05" customHeight="1" thickBot="1">
      <c r="A208" s="158"/>
      <c r="B208" s="158"/>
      <c r="C208" s="158"/>
      <c r="D208" s="158" t="s">
        <v>221</v>
      </c>
      <c r="E208" s="158"/>
      <c r="F208" s="158"/>
      <c r="G208" s="158"/>
      <c r="H208" s="158"/>
      <c r="R208" s="69" t="s">
        <v>101</v>
      </c>
      <c r="S208" s="70" t="s">
        <v>102</v>
      </c>
      <c r="T208" s="71">
        <f>C189</f>
        <v>-1.25</v>
      </c>
      <c r="U208" s="72"/>
      <c r="V208" s="73"/>
      <c r="W208" s="133">
        <f t="shared" si="9"/>
        <v>-1.25</v>
      </c>
    </row>
    <row r="209" spans="1:24" ht="13.05" customHeight="1" thickBot="1">
      <c r="A209" s="158"/>
      <c r="B209" s="158"/>
      <c r="C209" s="158"/>
      <c r="D209" s="158"/>
      <c r="E209" s="158"/>
      <c r="F209" s="158"/>
      <c r="G209" s="158"/>
      <c r="H209" s="158"/>
      <c r="R209" s="69" t="s">
        <v>27</v>
      </c>
      <c r="S209" s="70" t="s">
        <v>9</v>
      </c>
      <c r="T209" s="71">
        <f>C193</f>
        <v>2.25</v>
      </c>
      <c r="U209" s="72"/>
      <c r="V209" s="73">
        <v>2</v>
      </c>
      <c r="W209" s="133">
        <f t="shared" si="9"/>
        <v>4.25</v>
      </c>
    </row>
    <row r="210" spans="1:24" ht="13.05" customHeight="1" thickBot="1">
      <c r="A210" s="158"/>
      <c r="B210" s="158"/>
      <c r="C210" s="158"/>
      <c r="D210" s="158" t="s">
        <v>262</v>
      </c>
      <c r="E210" s="158"/>
      <c r="F210" s="158"/>
      <c r="G210" s="158"/>
      <c r="H210" s="158"/>
      <c r="R210" s="69" t="s">
        <v>28</v>
      </c>
      <c r="S210" s="70" t="s">
        <v>9</v>
      </c>
      <c r="T210" s="71">
        <f>C193</f>
        <v>2.25</v>
      </c>
      <c r="U210" s="72"/>
      <c r="V210" s="73"/>
      <c r="W210" s="133">
        <f t="shared" si="9"/>
        <v>2.25</v>
      </c>
    </row>
    <row r="211" spans="1:24" ht="13.05" customHeight="1" thickBot="1">
      <c r="A211" s="158"/>
      <c r="B211" s="158"/>
      <c r="C211" s="158"/>
      <c r="D211" s="158" t="s">
        <v>263</v>
      </c>
      <c r="E211" s="158"/>
      <c r="F211" s="158"/>
      <c r="G211" s="158"/>
      <c r="H211" s="158"/>
      <c r="R211" s="69" t="s">
        <v>201</v>
      </c>
      <c r="S211" s="70" t="s">
        <v>9</v>
      </c>
      <c r="T211" s="71">
        <f>C193</f>
        <v>2.25</v>
      </c>
      <c r="U211" s="72">
        <v>2</v>
      </c>
      <c r="V211" s="73"/>
      <c r="W211" s="133">
        <f t="shared" si="9"/>
        <v>4.25</v>
      </c>
      <c r="X211" s="49" t="s">
        <v>43</v>
      </c>
    </row>
    <row r="212" spans="1:24" ht="13.05" customHeight="1" thickBot="1">
      <c r="A212" s="158"/>
      <c r="B212" s="158"/>
      <c r="C212" s="158"/>
      <c r="D212" s="158"/>
      <c r="E212" s="158"/>
      <c r="F212" s="158"/>
      <c r="G212" s="158"/>
      <c r="H212" s="158"/>
      <c r="R212" s="69" t="s">
        <v>77</v>
      </c>
      <c r="S212" s="70" t="s">
        <v>9</v>
      </c>
      <c r="T212" s="71">
        <f>C193</f>
        <v>2.25</v>
      </c>
      <c r="U212" s="72"/>
      <c r="V212" s="73"/>
      <c r="W212" s="133">
        <f t="shared" si="9"/>
        <v>2.25</v>
      </c>
      <c r="X212" s="49" t="s">
        <v>43</v>
      </c>
    </row>
    <row r="213" spans="1:24" ht="13.05" customHeight="1" thickBot="1">
      <c r="A213" s="158"/>
      <c r="B213" s="158"/>
      <c r="C213" s="158"/>
      <c r="D213" s="158"/>
      <c r="E213" s="158"/>
      <c r="F213" s="158"/>
      <c r="G213" s="158"/>
      <c r="H213" s="158"/>
      <c r="R213" s="69" t="s">
        <v>103</v>
      </c>
      <c r="S213" s="70" t="s">
        <v>11</v>
      </c>
      <c r="T213" s="71">
        <f>C194</f>
        <v>2.75</v>
      </c>
      <c r="U213" s="72"/>
      <c r="V213" s="73"/>
      <c r="W213" s="133">
        <f t="shared" si="9"/>
        <v>2.75</v>
      </c>
    </row>
    <row r="214" spans="1:24" ht="13.05" customHeight="1" thickBot="1">
      <c r="A214" s="158"/>
      <c r="B214" s="158"/>
      <c r="C214" s="158"/>
      <c r="D214" s="158"/>
      <c r="E214" s="158"/>
      <c r="F214" s="158"/>
      <c r="G214" s="158"/>
      <c r="H214" s="158"/>
      <c r="R214" s="69" t="s">
        <v>30</v>
      </c>
      <c r="S214" s="128" t="s">
        <v>11</v>
      </c>
      <c r="T214" s="71">
        <f>C194</f>
        <v>2.75</v>
      </c>
      <c r="U214" s="72">
        <v>5</v>
      </c>
      <c r="V214" s="73">
        <v>2</v>
      </c>
      <c r="W214" s="133">
        <f t="shared" si="9"/>
        <v>9.75</v>
      </c>
      <c r="X214" s="49" t="s">
        <v>43</v>
      </c>
    </row>
    <row r="215" spans="1:24" ht="13.05" customHeight="1" thickBot="1">
      <c r="A215" s="158"/>
      <c r="B215" s="158"/>
      <c r="C215" s="158"/>
      <c r="D215" s="158"/>
      <c r="E215" s="158"/>
      <c r="F215" s="158"/>
      <c r="G215" s="158"/>
      <c r="H215" s="158"/>
      <c r="R215" s="69" t="s">
        <v>104</v>
      </c>
      <c r="S215" s="70" t="s">
        <v>8</v>
      </c>
      <c r="T215" s="71">
        <f>C190</f>
        <v>0.25</v>
      </c>
      <c r="U215" s="72"/>
      <c r="V215" s="73"/>
      <c r="W215" s="133">
        <f t="shared" si="9"/>
        <v>0.25</v>
      </c>
    </row>
    <row r="216" spans="1:24" ht="13.05" customHeight="1" thickBot="1">
      <c r="A216" s="158"/>
      <c r="B216" s="158"/>
      <c r="C216" s="158"/>
      <c r="D216" s="158"/>
      <c r="E216" s="158"/>
      <c r="F216" s="158"/>
      <c r="R216" s="69" t="s">
        <v>105</v>
      </c>
      <c r="S216" s="70" t="s">
        <v>102</v>
      </c>
      <c r="T216" s="71">
        <f>C189</f>
        <v>-1.25</v>
      </c>
      <c r="U216" s="72"/>
      <c r="V216" s="73"/>
      <c r="W216" s="133">
        <f t="shared" si="9"/>
        <v>-1.25</v>
      </c>
    </row>
    <row r="217" spans="1:24" ht="13.05" customHeight="1" thickBot="1">
      <c r="A217" s="158"/>
      <c r="B217" s="158"/>
      <c r="C217" s="158"/>
      <c r="D217" s="158"/>
      <c r="E217" s="158"/>
      <c r="F217" s="158"/>
      <c r="R217" s="69" t="s">
        <v>31</v>
      </c>
      <c r="S217" s="70" t="s">
        <v>10</v>
      </c>
      <c r="T217" s="71">
        <f>C192</f>
        <v>2.75</v>
      </c>
      <c r="U217" s="72">
        <v>5</v>
      </c>
      <c r="V217" s="73">
        <v>2</v>
      </c>
      <c r="W217" s="133">
        <f t="shared" si="9"/>
        <v>9.75</v>
      </c>
      <c r="X217" s="49" t="s">
        <v>43</v>
      </c>
    </row>
    <row r="218" spans="1:24" ht="13.05" customHeight="1" thickBot="1">
      <c r="A218" s="158"/>
      <c r="B218" s="158"/>
      <c r="C218" s="158"/>
      <c r="D218" s="158"/>
      <c r="E218" s="158"/>
      <c r="F218" s="158"/>
      <c r="R218" s="69" t="s">
        <v>106</v>
      </c>
      <c r="S218" s="70" t="s">
        <v>102</v>
      </c>
      <c r="T218" s="71">
        <f>C189</f>
        <v>-1.25</v>
      </c>
      <c r="U218" s="72"/>
      <c r="V218" s="73"/>
      <c r="W218" s="133">
        <f t="shared" si="9"/>
        <v>-1.25</v>
      </c>
    </row>
    <row r="219" spans="1:24" ht="13.05" customHeight="1" thickBot="1">
      <c r="A219" s="158"/>
      <c r="B219" s="158"/>
      <c r="C219" s="158"/>
      <c r="D219" s="158"/>
      <c r="E219" s="158"/>
      <c r="F219" s="158"/>
      <c r="R219" s="69" t="s">
        <v>7</v>
      </c>
      <c r="S219" s="70" t="s">
        <v>9</v>
      </c>
      <c r="T219" s="71">
        <f>C193</f>
        <v>2.25</v>
      </c>
      <c r="U219" s="72"/>
      <c r="V219" s="73"/>
      <c r="W219" s="133">
        <f t="shared" si="9"/>
        <v>2.25</v>
      </c>
    </row>
    <row r="220" spans="1:24" ht="13.05" customHeight="1" thickBot="1">
      <c r="A220" s="158"/>
      <c r="B220" s="158"/>
      <c r="C220" s="158"/>
      <c r="D220" s="158"/>
      <c r="E220" s="158"/>
      <c r="F220" s="158"/>
      <c r="R220" s="69" t="s">
        <v>107</v>
      </c>
      <c r="S220" s="70" t="s">
        <v>8</v>
      </c>
      <c r="T220" s="71">
        <f>C190</f>
        <v>0.25</v>
      </c>
      <c r="U220" s="72"/>
      <c r="V220" s="73"/>
      <c r="W220" s="133">
        <f t="shared" si="9"/>
        <v>0.25</v>
      </c>
    </row>
    <row r="221" spans="1:24" ht="13.05" customHeight="1" thickBot="1">
      <c r="R221" s="69" t="s">
        <v>108</v>
      </c>
      <c r="S221" s="70" t="s">
        <v>8</v>
      </c>
      <c r="T221" s="71">
        <f>C190</f>
        <v>0.25</v>
      </c>
      <c r="U221" s="72"/>
      <c r="V221" s="73"/>
      <c r="W221" s="133">
        <f t="shared" si="9"/>
        <v>0.25</v>
      </c>
    </row>
    <row r="222" spans="1:24" ht="13.05" customHeight="1" thickBot="1">
      <c r="R222" s="69" t="s">
        <v>32</v>
      </c>
      <c r="S222" s="70" t="s">
        <v>11</v>
      </c>
      <c r="T222" s="71">
        <f>C194</f>
        <v>2.75</v>
      </c>
      <c r="U222" s="72">
        <v>2</v>
      </c>
      <c r="V222" s="73">
        <v>2</v>
      </c>
      <c r="W222" s="133">
        <f t="shared" si="9"/>
        <v>6.75</v>
      </c>
    </row>
    <row r="223" spans="1:24" ht="13.05" customHeight="1" thickBot="1">
      <c r="R223" s="129" t="s">
        <v>33</v>
      </c>
      <c r="S223" s="130" t="s">
        <v>10</v>
      </c>
      <c r="T223" s="131">
        <f>C192</f>
        <v>2.75</v>
      </c>
      <c r="U223" s="93">
        <v>3</v>
      </c>
      <c r="V223" s="132"/>
      <c r="W223" s="136">
        <f t="shared" si="9"/>
        <v>5.75</v>
      </c>
    </row>
    <row r="224" spans="1:24" ht="13.05" customHeight="1">
      <c r="W224" s="137"/>
    </row>
    <row r="225" spans="1:26" ht="13.05" customHeight="1" thickBot="1"/>
    <row r="226" spans="1:26" ht="13.05" customHeight="1" thickBot="1">
      <c r="A226" s="46" t="s">
        <v>203</v>
      </c>
      <c r="B226" s="46" t="s">
        <v>114</v>
      </c>
      <c r="C226" s="46" t="s">
        <v>116</v>
      </c>
      <c r="D226" s="46" t="s">
        <v>120</v>
      </c>
      <c r="E226" s="46" t="s">
        <v>255</v>
      </c>
      <c r="F226" s="46" t="s">
        <v>119</v>
      </c>
      <c r="G226" s="46"/>
      <c r="H226" s="47" t="s">
        <v>121</v>
      </c>
      <c r="I226" s="48" t="s">
        <v>122</v>
      </c>
      <c r="J226" s="48" t="s">
        <v>126</v>
      </c>
      <c r="K226" s="49"/>
      <c r="L226" s="49" t="s">
        <v>133</v>
      </c>
      <c r="M226" s="49" t="s">
        <v>135</v>
      </c>
      <c r="N226" s="49"/>
      <c r="O226" s="49" t="s">
        <v>134</v>
      </c>
      <c r="P226" s="48" t="s">
        <v>124</v>
      </c>
      <c r="Q226" s="49"/>
      <c r="R226" s="50" t="s">
        <v>34</v>
      </c>
      <c r="S226" s="51"/>
      <c r="T226" s="52" t="s">
        <v>11</v>
      </c>
      <c r="U226" s="156" t="s">
        <v>109</v>
      </c>
      <c r="V226" s="54" t="s">
        <v>110</v>
      </c>
      <c r="W226" s="55" t="s">
        <v>111</v>
      </c>
    </row>
    <row r="227" spans="1:26" ht="13.05" customHeight="1" thickBot="1">
      <c r="A227" s="57" t="s">
        <v>205</v>
      </c>
      <c r="B227" s="57"/>
      <c r="C227" s="164" t="s">
        <v>155</v>
      </c>
      <c r="D227" s="164" t="s">
        <v>154</v>
      </c>
      <c r="E227" s="172">
        <f>145+7*2.5</f>
        <v>162.5</v>
      </c>
      <c r="F227" s="58"/>
      <c r="G227" s="59"/>
      <c r="H227" s="60"/>
      <c r="I227" s="61"/>
      <c r="J227" s="62">
        <f>C235</f>
        <v>-0.75</v>
      </c>
      <c r="K227" s="59"/>
      <c r="L227" s="63">
        <f>H229-M229-J229-I229</f>
        <v>9.25</v>
      </c>
      <c r="M227" s="58">
        <f>H229-K229-J229</f>
        <v>12</v>
      </c>
      <c r="N227" s="59"/>
      <c r="O227" s="57"/>
      <c r="P227" s="57"/>
      <c r="Q227" s="49"/>
      <c r="R227" s="64" t="s">
        <v>87</v>
      </c>
      <c r="S227" s="65" t="s">
        <v>8</v>
      </c>
      <c r="T227" s="66">
        <f>C235</f>
        <v>-0.75</v>
      </c>
      <c r="U227" s="157"/>
      <c r="V227" s="68"/>
      <c r="W227" s="133">
        <f>V227+U227+T227</f>
        <v>-0.75</v>
      </c>
    </row>
    <row r="228" spans="1:26" ht="13.05" customHeight="1" thickBot="1">
      <c r="A228" s="159" t="s">
        <v>174</v>
      </c>
      <c r="B228" s="46" t="s">
        <v>112</v>
      </c>
      <c r="C228" s="46" t="s">
        <v>115</v>
      </c>
      <c r="D228" s="46" t="s">
        <v>113</v>
      </c>
      <c r="E228" s="46" t="s">
        <v>118</v>
      </c>
      <c r="F228" s="46" t="s">
        <v>117</v>
      </c>
      <c r="G228" s="46"/>
      <c r="H228" s="48" t="s">
        <v>123</v>
      </c>
      <c r="I228" s="49" t="s">
        <v>127</v>
      </c>
      <c r="J228" s="49" t="s">
        <v>128</v>
      </c>
      <c r="K228" s="49" t="s">
        <v>8</v>
      </c>
      <c r="L228" s="49" t="s">
        <v>129</v>
      </c>
      <c r="M228" s="49" t="s">
        <v>130</v>
      </c>
      <c r="N228" s="49" t="s">
        <v>131</v>
      </c>
      <c r="O228" s="49" t="s">
        <v>132</v>
      </c>
      <c r="P228" s="48" t="s">
        <v>125</v>
      </c>
      <c r="R228" s="69" t="s">
        <v>20</v>
      </c>
      <c r="S228" s="70" t="s">
        <v>11</v>
      </c>
      <c r="T228" s="71">
        <f>C239</f>
        <v>3.75</v>
      </c>
      <c r="U228" s="72"/>
      <c r="V228" s="73"/>
      <c r="W228" s="133">
        <f>V228+U228+T228</f>
        <v>3.75</v>
      </c>
      <c r="X228" s="49" t="s">
        <v>43</v>
      </c>
    </row>
    <row r="229" spans="1:26" ht="13.05" customHeight="1" thickBot="1">
      <c r="A229" s="57" t="s">
        <v>58</v>
      </c>
      <c r="B229" s="164">
        <v>36</v>
      </c>
      <c r="C229" s="164" t="s">
        <v>155</v>
      </c>
      <c r="D229" s="74"/>
      <c r="E229" s="74"/>
      <c r="F229" s="172">
        <f>60+7*(2+4)*0.5</f>
        <v>81</v>
      </c>
      <c r="G229" s="75"/>
      <c r="H229" s="62">
        <f>10+I229+J229+K229+L229+M229+N229+O229</f>
        <v>12.25</v>
      </c>
      <c r="I229" s="57">
        <v>2</v>
      </c>
      <c r="J229" s="57">
        <v>1</v>
      </c>
      <c r="K229" s="63">
        <f>C235</f>
        <v>-0.75</v>
      </c>
      <c r="L229" s="57">
        <f>E234</f>
        <v>0</v>
      </c>
      <c r="M229" s="57"/>
      <c r="N229" s="57"/>
      <c r="O229" s="58"/>
      <c r="P229" s="57"/>
      <c r="Q229" s="49"/>
      <c r="R229" s="69" t="s">
        <v>206</v>
      </c>
      <c r="S229" s="70" t="s">
        <v>10</v>
      </c>
      <c r="T229" s="71">
        <f>C237</f>
        <v>2.75</v>
      </c>
      <c r="U229" s="72">
        <v>5</v>
      </c>
      <c r="V229" s="73"/>
      <c r="W229" s="133">
        <f t="shared" ref="W229:W268" si="11">V229+U229+T229</f>
        <v>7.75</v>
      </c>
      <c r="X229" s="49" t="s">
        <v>43</v>
      </c>
    </row>
    <row r="230" spans="1:26" ht="13.05" customHeight="1" thickBot="1">
      <c r="A230" s="151" t="s">
        <v>158</v>
      </c>
      <c r="R230" s="69" t="s">
        <v>86</v>
      </c>
      <c r="S230" s="70" t="s">
        <v>10</v>
      </c>
      <c r="T230" s="71">
        <f>C237</f>
        <v>2.75</v>
      </c>
      <c r="U230" s="72"/>
      <c r="V230" s="73"/>
      <c r="W230" s="133">
        <f t="shared" si="11"/>
        <v>2.75</v>
      </c>
      <c r="X230" s="49" t="s">
        <v>43</v>
      </c>
    </row>
    <row r="231" spans="1:26" ht="13.05" customHeight="1" thickBot="1">
      <c r="A231" s="57" t="s">
        <v>231</v>
      </c>
      <c r="R231" s="69" t="s">
        <v>86</v>
      </c>
      <c r="S231" s="70" t="s">
        <v>10</v>
      </c>
      <c r="T231" s="71">
        <f>C237</f>
        <v>2.75</v>
      </c>
      <c r="U231" s="72"/>
      <c r="V231" s="73"/>
      <c r="W231" s="133">
        <f t="shared" si="11"/>
        <v>2.75</v>
      </c>
      <c r="X231" s="49" t="s">
        <v>43</v>
      </c>
    </row>
    <row r="232" spans="1:26" ht="13.05" customHeight="1" thickBot="1">
      <c r="R232" s="69" t="s">
        <v>86</v>
      </c>
      <c r="S232" s="70" t="s">
        <v>10</v>
      </c>
      <c r="T232" s="71">
        <f>C237</f>
        <v>2.75</v>
      </c>
      <c r="U232" s="72"/>
      <c r="V232" s="73"/>
      <c r="W232" s="133">
        <f t="shared" si="11"/>
        <v>2.75</v>
      </c>
      <c r="X232" s="49" t="s">
        <v>43</v>
      </c>
    </row>
    <row r="233" spans="1:26" ht="13.05" customHeight="1" thickBot="1">
      <c r="A233" s="76" t="s">
        <v>6</v>
      </c>
      <c r="B233" s="77"/>
      <c r="C233" s="78"/>
      <c r="E233" s="48" t="s">
        <v>141</v>
      </c>
      <c r="H233" s="79" t="s">
        <v>136</v>
      </c>
      <c r="I233" s="80" t="s">
        <v>111</v>
      </c>
      <c r="J233" s="80" t="s">
        <v>139</v>
      </c>
      <c r="K233" s="80" t="s">
        <v>11</v>
      </c>
      <c r="L233" s="81" t="s">
        <v>129</v>
      </c>
      <c r="M233" s="100" t="s">
        <v>132</v>
      </c>
      <c r="R233" s="69" t="s">
        <v>88</v>
      </c>
      <c r="S233" s="70" t="s">
        <v>8</v>
      </c>
      <c r="T233" s="71">
        <f>C235</f>
        <v>-0.75</v>
      </c>
      <c r="U233" s="72"/>
      <c r="V233" s="73"/>
      <c r="W233" s="133">
        <f t="shared" si="11"/>
        <v>-0.75</v>
      </c>
    </row>
    <row r="234" spans="1:26" ht="13.05" customHeight="1" thickBot="1">
      <c r="A234" s="83" t="s">
        <v>0</v>
      </c>
      <c r="B234" s="84" t="s">
        <v>79</v>
      </c>
      <c r="C234" s="72">
        <f>(B234-10.5)/2</f>
        <v>-1.25</v>
      </c>
      <c r="D234" s="75"/>
      <c r="E234" s="57"/>
      <c r="H234" s="139" t="s">
        <v>140</v>
      </c>
      <c r="I234" s="85">
        <f>J234+K234+L234+M234</f>
        <v>2.25</v>
      </c>
      <c r="J234" s="57">
        <v>2</v>
      </c>
      <c r="K234" s="63">
        <f>C236</f>
        <v>0.25</v>
      </c>
      <c r="L234" s="86">
        <f>E234</f>
        <v>0</v>
      </c>
      <c r="M234" s="87"/>
      <c r="R234" s="69" t="s">
        <v>22</v>
      </c>
      <c r="S234" s="70" t="s">
        <v>9</v>
      </c>
      <c r="T234" s="71">
        <f>C238</f>
        <v>3.75</v>
      </c>
      <c r="U234" s="72"/>
      <c r="V234" s="73"/>
      <c r="W234" s="133">
        <f t="shared" si="11"/>
        <v>3.75</v>
      </c>
    </row>
    <row r="235" spans="1:26" ht="13.05" customHeight="1" thickBot="1">
      <c r="A235" s="83" t="s">
        <v>1</v>
      </c>
      <c r="B235" s="84" t="s">
        <v>204</v>
      </c>
      <c r="C235" s="72">
        <f t="shared" ref="C235:C239" si="12">(B235-10.5)/2</f>
        <v>-0.75</v>
      </c>
      <c r="E235" s="49"/>
      <c r="H235" s="140" t="s">
        <v>137</v>
      </c>
      <c r="I235" s="88">
        <f>J235+K235+L235+M235</f>
        <v>-0.75</v>
      </c>
      <c r="J235" s="89">
        <v>0</v>
      </c>
      <c r="K235" s="72">
        <f>C235</f>
        <v>-0.75</v>
      </c>
      <c r="L235" s="89">
        <f>E234</f>
        <v>0</v>
      </c>
      <c r="M235" s="90"/>
      <c r="R235" s="69" t="s">
        <v>89</v>
      </c>
      <c r="S235" s="70" t="s">
        <v>11</v>
      </c>
      <c r="T235" s="71">
        <f>C239</f>
        <v>3.75</v>
      </c>
      <c r="U235" s="72"/>
      <c r="V235" s="73"/>
      <c r="W235" s="133">
        <f t="shared" si="11"/>
        <v>3.75</v>
      </c>
    </row>
    <row r="236" spans="1:26" ht="13.05" customHeight="1" thickBot="1">
      <c r="A236" s="83" t="s">
        <v>2</v>
      </c>
      <c r="B236" s="84" t="s">
        <v>41</v>
      </c>
      <c r="C236" s="72">
        <f t="shared" si="12"/>
        <v>0.25</v>
      </c>
      <c r="E236" s="160" t="s">
        <v>142</v>
      </c>
      <c r="H236" s="141" t="s">
        <v>138</v>
      </c>
      <c r="I236" s="91">
        <f>J236+K236+L236+M236</f>
        <v>5.75</v>
      </c>
      <c r="J236" s="92">
        <v>2</v>
      </c>
      <c r="K236" s="93">
        <f>C238</f>
        <v>3.75</v>
      </c>
      <c r="L236" s="92">
        <f>E234</f>
        <v>0</v>
      </c>
      <c r="M236" s="94"/>
      <c r="R236" s="69" t="s">
        <v>23</v>
      </c>
      <c r="S236" s="70" t="s">
        <v>8</v>
      </c>
      <c r="T236" s="71">
        <f>C235</f>
        <v>-0.75</v>
      </c>
      <c r="U236" s="72"/>
      <c r="V236" s="73"/>
      <c r="W236" s="133">
        <f t="shared" si="11"/>
        <v>-0.75</v>
      </c>
    </row>
    <row r="237" spans="1:26" ht="13.05" customHeight="1" thickBot="1">
      <c r="A237" s="83" t="s">
        <v>3</v>
      </c>
      <c r="B237" s="84" t="s">
        <v>13</v>
      </c>
      <c r="C237" s="72">
        <f t="shared" si="12"/>
        <v>2.75</v>
      </c>
      <c r="D237" s="95"/>
      <c r="E237" s="57">
        <v>1</v>
      </c>
      <c r="R237" s="69" t="s">
        <v>90</v>
      </c>
      <c r="S237" s="70" t="s">
        <v>10</v>
      </c>
      <c r="T237" s="71">
        <f>C237</f>
        <v>2.75</v>
      </c>
      <c r="U237" s="72"/>
      <c r="V237" s="73"/>
      <c r="W237" s="133">
        <f t="shared" si="11"/>
        <v>2.75</v>
      </c>
    </row>
    <row r="238" spans="1:26" ht="13.05" customHeight="1" thickBot="1">
      <c r="A238" s="83" t="s">
        <v>4</v>
      </c>
      <c r="B238" s="84" t="s">
        <v>12</v>
      </c>
      <c r="C238" s="72">
        <f t="shared" si="12"/>
        <v>3.75</v>
      </c>
      <c r="R238" s="69" t="s">
        <v>91</v>
      </c>
      <c r="S238" s="70" t="s">
        <v>92</v>
      </c>
      <c r="T238" s="71">
        <f>C236</f>
        <v>0.25</v>
      </c>
      <c r="U238" s="72"/>
      <c r="V238" s="73"/>
      <c r="W238" s="133">
        <f t="shared" si="11"/>
        <v>0.25</v>
      </c>
      <c r="X238" s="49" t="s">
        <v>43</v>
      </c>
    </row>
    <row r="239" spans="1:26" ht="13.05" customHeight="1" thickBot="1">
      <c r="A239" s="83" t="s">
        <v>5</v>
      </c>
      <c r="B239" s="84" t="s">
        <v>12</v>
      </c>
      <c r="C239" s="72">
        <f t="shared" si="12"/>
        <v>3.75</v>
      </c>
      <c r="R239" s="69" t="s">
        <v>76</v>
      </c>
      <c r="S239" s="70" t="s">
        <v>10</v>
      </c>
      <c r="T239" s="71">
        <f>C237</f>
        <v>2.75</v>
      </c>
      <c r="U239" s="72">
        <v>5</v>
      </c>
      <c r="V239" s="73"/>
      <c r="W239" s="133">
        <f t="shared" si="11"/>
        <v>7.75</v>
      </c>
      <c r="X239" s="49" t="s">
        <v>43</v>
      </c>
      <c r="Z239" s="173"/>
    </row>
    <row r="240" spans="1:26" ht="13.05" customHeight="1" thickBot="1">
      <c r="R240" s="69" t="s">
        <v>83</v>
      </c>
      <c r="S240" s="70" t="s">
        <v>10</v>
      </c>
      <c r="T240" s="71">
        <f>C237</f>
        <v>2.75</v>
      </c>
      <c r="U240" s="72">
        <v>5</v>
      </c>
      <c r="V240" s="73"/>
      <c r="W240" s="133">
        <f t="shared" si="11"/>
        <v>7.75</v>
      </c>
      <c r="X240" s="49" t="s">
        <v>43</v>
      </c>
    </row>
    <row r="241" spans="1:24" ht="13.05" customHeight="1" thickBot="1">
      <c r="R241" s="69" t="s">
        <v>168</v>
      </c>
      <c r="S241" s="70" t="s">
        <v>10</v>
      </c>
      <c r="T241" s="71">
        <f>C237</f>
        <v>2.75</v>
      </c>
      <c r="U241" s="72">
        <v>5</v>
      </c>
      <c r="V241" s="73"/>
      <c r="W241" s="133">
        <f t="shared" si="11"/>
        <v>7.75</v>
      </c>
      <c r="X241" s="49" t="s">
        <v>43</v>
      </c>
    </row>
    <row r="242" spans="1:24" ht="13.05" customHeight="1" thickBot="1">
      <c r="A242" s="205" t="s">
        <v>143</v>
      </c>
      <c r="B242" s="205"/>
      <c r="C242" s="205"/>
      <c r="D242" s="205"/>
      <c r="E242" s="205"/>
      <c r="F242" s="205"/>
      <c r="G242" s="205"/>
      <c r="H242" s="205"/>
      <c r="J242" s="205" t="s">
        <v>150</v>
      </c>
      <c r="K242" s="205"/>
      <c r="L242" s="205"/>
      <c r="M242" s="205"/>
      <c r="N242" s="205"/>
      <c r="R242" s="69" t="s">
        <v>93</v>
      </c>
      <c r="S242" s="70" t="s">
        <v>10</v>
      </c>
      <c r="T242" s="71">
        <f>C237</f>
        <v>2.75</v>
      </c>
      <c r="U242" s="72"/>
      <c r="V242" s="73"/>
      <c r="W242" s="133">
        <f t="shared" si="11"/>
        <v>2.75</v>
      </c>
    </row>
    <row r="243" spans="1:24" ht="13.05" customHeight="1" thickBot="1">
      <c r="A243" s="80" t="s">
        <v>144</v>
      </c>
      <c r="B243" s="187" t="s">
        <v>145</v>
      </c>
      <c r="C243" s="188"/>
      <c r="D243" s="80" t="s">
        <v>146</v>
      </c>
      <c r="E243" s="99" t="s">
        <v>147</v>
      </c>
      <c r="F243" s="80" t="s">
        <v>148</v>
      </c>
      <c r="G243" s="187" t="s">
        <v>149</v>
      </c>
      <c r="H243" s="188"/>
      <c r="J243" s="100" t="s">
        <v>151</v>
      </c>
      <c r="K243" s="101" t="s">
        <v>142</v>
      </c>
      <c r="L243" s="102" t="s">
        <v>102</v>
      </c>
      <c r="M243" s="101" t="s">
        <v>129</v>
      </c>
      <c r="N243" s="102" t="s">
        <v>132</v>
      </c>
      <c r="O243" s="106"/>
      <c r="R243" s="69" t="s">
        <v>25</v>
      </c>
      <c r="S243" s="70" t="s">
        <v>11</v>
      </c>
      <c r="T243" s="71">
        <f>C239</f>
        <v>3.75</v>
      </c>
      <c r="U243" s="72"/>
      <c r="V243" s="73">
        <v>2</v>
      </c>
      <c r="W243" s="133">
        <f t="shared" si="11"/>
        <v>5.75</v>
      </c>
    </row>
    <row r="244" spans="1:24" ht="13.05" customHeight="1" thickBot="1">
      <c r="A244" s="103"/>
      <c r="B244" s="163"/>
      <c r="C244" s="164"/>
      <c r="D244" s="61"/>
      <c r="E244" s="74"/>
      <c r="F244" s="106"/>
      <c r="G244" s="163"/>
      <c r="H244" s="165"/>
      <c r="J244" s="108">
        <f>K244+L244+M244+N244</f>
        <v>-0.25</v>
      </c>
      <c r="K244" s="109">
        <f>E237</f>
        <v>1</v>
      </c>
      <c r="L244" s="110">
        <f>C234</f>
        <v>-1.25</v>
      </c>
      <c r="M244" s="167">
        <f>E234</f>
        <v>0</v>
      </c>
      <c r="N244" s="111"/>
      <c r="R244" s="69" t="s">
        <v>94</v>
      </c>
      <c r="S244" s="70" t="s">
        <v>10</v>
      </c>
      <c r="T244" s="71">
        <f>C237</f>
        <v>2.75</v>
      </c>
      <c r="U244" s="72"/>
      <c r="V244" s="73"/>
      <c r="W244" s="133">
        <f t="shared" si="11"/>
        <v>2.75</v>
      </c>
    </row>
    <row r="245" spans="1:24" ht="13.05" customHeight="1" thickBot="1">
      <c r="A245" s="112"/>
      <c r="B245" s="161"/>
      <c r="C245" s="162"/>
      <c r="D245" s="89"/>
      <c r="E245" s="115"/>
      <c r="F245" s="89"/>
      <c r="G245" s="161"/>
      <c r="H245" s="166"/>
      <c r="J245" s="117"/>
      <c r="K245" s="117"/>
      <c r="L245" s="117"/>
      <c r="M245" s="117"/>
      <c r="N245" s="117"/>
      <c r="R245" s="69" t="s">
        <v>95</v>
      </c>
      <c r="S245" s="70" t="s">
        <v>8</v>
      </c>
      <c r="T245" s="71">
        <f>C235</f>
        <v>-0.75</v>
      </c>
      <c r="U245" s="72"/>
      <c r="V245" s="73"/>
      <c r="W245" s="133">
        <f t="shared" si="11"/>
        <v>-0.75</v>
      </c>
    </row>
    <row r="246" spans="1:24" ht="13.05" customHeight="1" thickBot="1">
      <c r="A246" s="112"/>
      <c r="B246" s="161"/>
      <c r="C246" s="162"/>
      <c r="D246" s="89"/>
      <c r="E246" s="115"/>
      <c r="F246" s="89"/>
      <c r="G246" s="161"/>
      <c r="H246" s="166"/>
      <c r="R246" s="69" t="s">
        <v>96</v>
      </c>
      <c r="S246" s="70" t="s">
        <v>10</v>
      </c>
      <c r="T246" s="71">
        <f>C237</f>
        <v>2.75</v>
      </c>
      <c r="U246" s="72"/>
      <c r="V246" s="73"/>
      <c r="W246" s="133">
        <f t="shared" si="11"/>
        <v>2.75</v>
      </c>
    </row>
    <row r="247" spans="1:24" ht="13.05" customHeight="1" thickBot="1">
      <c r="A247" s="118"/>
      <c r="B247" s="167"/>
      <c r="C247" s="168"/>
      <c r="D247" s="121"/>
      <c r="E247" s="122"/>
      <c r="F247" s="123"/>
      <c r="G247" s="167"/>
      <c r="H247" s="169"/>
      <c r="R247" s="69" t="s">
        <v>26</v>
      </c>
      <c r="S247" s="70" t="s">
        <v>9</v>
      </c>
      <c r="T247" s="71">
        <f>C238</f>
        <v>3.75</v>
      </c>
      <c r="U247" s="72">
        <v>4</v>
      </c>
      <c r="V247" s="73"/>
      <c r="W247" s="133">
        <f t="shared" si="11"/>
        <v>7.75</v>
      </c>
      <c r="X247" s="49" t="s">
        <v>43</v>
      </c>
    </row>
    <row r="248" spans="1:24" ht="13.05" customHeight="1" thickBot="1">
      <c r="A248" s="170"/>
      <c r="B248" s="170"/>
      <c r="C248" s="170"/>
      <c r="D248" s="170"/>
      <c r="E248" s="170"/>
      <c r="F248" s="170"/>
      <c r="G248" s="170"/>
      <c r="H248" s="170"/>
      <c r="I248" s="106"/>
      <c r="R248" s="69" t="s">
        <v>97</v>
      </c>
      <c r="S248" s="70" t="s">
        <v>11</v>
      </c>
      <c r="T248" s="71">
        <f>C239</f>
        <v>3.75</v>
      </c>
      <c r="U248" s="72"/>
      <c r="V248" s="73"/>
      <c r="W248" s="133">
        <f t="shared" si="11"/>
        <v>3.75</v>
      </c>
    </row>
    <row r="249" spans="1:24" ht="13.05" customHeight="1" thickBot="1">
      <c r="R249" s="69" t="s">
        <v>98</v>
      </c>
      <c r="S249" s="70" t="s">
        <v>11</v>
      </c>
      <c r="T249" s="71">
        <f>C239</f>
        <v>3.75</v>
      </c>
      <c r="U249" s="72"/>
      <c r="V249" s="73"/>
      <c r="W249" s="133">
        <f t="shared" si="11"/>
        <v>3.75</v>
      </c>
    </row>
    <row r="250" spans="1:24" ht="13.05" customHeight="1" thickBot="1">
      <c r="A250" s="160" t="s">
        <v>152</v>
      </c>
      <c r="B250" s="126"/>
      <c r="C250" s="186" t="s">
        <v>153</v>
      </c>
      <c r="D250" s="186"/>
      <c r="E250" s="186"/>
      <c r="F250" s="186"/>
      <c r="J250" s="186" t="s">
        <v>277</v>
      </c>
      <c r="K250" s="186"/>
      <c r="L250" s="186"/>
      <c r="M250" s="186"/>
      <c r="N250" s="186"/>
      <c r="O250" s="186"/>
      <c r="R250" s="69" t="s">
        <v>98</v>
      </c>
      <c r="S250" s="70" t="s">
        <v>11</v>
      </c>
      <c r="T250" s="71">
        <f>C239</f>
        <v>3.75</v>
      </c>
      <c r="U250" s="72"/>
      <c r="V250" s="73"/>
      <c r="W250" s="133">
        <f t="shared" si="11"/>
        <v>3.75</v>
      </c>
    </row>
    <row r="251" spans="1:24" ht="13.05" customHeight="1" thickBot="1">
      <c r="A251" s="158" t="s">
        <v>55</v>
      </c>
      <c r="B251" s="158"/>
      <c r="C251" s="158"/>
      <c r="D251" s="158"/>
      <c r="E251" s="158"/>
      <c r="F251" s="158"/>
      <c r="J251" s="56" t="s">
        <v>288</v>
      </c>
      <c r="R251" s="69" t="s">
        <v>99</v>
      </c>
      <c r="S251" s="70" t="s">
        <v>8</v>
      </c>
      <c r="T251" s="71">
        <f>C235</f>
        <v>-0.75</v>
      </c>
      <c r="U251" s="72"/>
      <c r="V251" s="73"/>
      <c r="W251" s="133">
        <f t="shared" si="11"/>
        <v>-0.75</v>
      </c>
    </row>
    <row r="252" spans="1:24" ht="13.05" customHeight="1" thickBot="1">
      <c r="A252" s="158" t="s">
        <v>81</v>
      </c>
      <c r="B252" s="158"/>
      <c r="C252" s="158"/>
      <c r="D252" s="158"/>
      <c r="E252" s="158"/>
      <c r="F252" s="158"/>
      <c r="J252" s="56" t="s">
        <v>289</v>
      </c>
      <c r="R252" s="69" t="s">
        <v>100</v>
      </c>
      <c r="S252" s="70" t="s">
        <v>8</v>
      </c>
      <c r="T252" s="71">
        <f>C235</f>
        <v>-0.75</v>
      </c>
      <c r="U252" s="72"/>
      <c r="V252" s="73"/>
      <c r="W252" s="133">
        <f t="shared" si="11"/>
        <v>-0.75</v>
      </c>
    </row>
    <row r="253" spans="1:24" ht="13.05" customHeight="1" thickBot="1">
      <c r="A253" s="158"/>
      <c r="B253" s="158"/>
      <c r="C253" s="158"/>
      <c r="D253" s="158"/>
      <c r="E253" s="158"/>
      <c r="F253" s="158"/>
      <c r="R253" s="69" t="s">
        <v>101</v>
      </c>
      <c r="S253" s="70" t="s">
        <v>102</v>
      </c>
      <c r="T253" s="71">
        <f>C234</f>
        <v>-1.25</v>
      </c>
      <c r="U253" s="72"/>
      <c r="V253" s="73"/>
      <c r="W253" s="133">
        <f t="shared" si="11"/>
        <v>-1.25</v>
      </c>
    </row>
    <row r="254" spans="1:24" ht="13.05" customHeight="1" thickBot="1">
      <c r="A254" s="158"/>
      <c r="B254" s="158"/>
      <c r="C254" s="158"/>
      <c r="D254" s="158"/>
      <c r="E254" s="158"/>
      <c r="F254" s="158"/>
      <c r="R254" s="69" t="s">
        <v>27</v>
      </c>
      <c r="S254" s="70" t="s">
        <v>9</v>
      </c>
      <c r="T254" s="71">
        <f>C238</f>
        <v>3.75</v>
      </c>
      <c r="U254" s="72"/>
      <c r="V254" s="73"/>
      <c r="W254" s="133">
        <f t="shared" si="11"/>
        <v>3.75</v>
      </c>
    </row>
    <row r="255" spans="1:24" ht="13.05" customHeight="1" thickBot="1">
      <c r="A255" s="158"/>
      <c r="B255" s="158"/>
      <c r="C255" s="158"/>
      <c r="D255" s="158"/>
      <c r="E255" s="158"/>
      <c r="F255" s="158"/>
      <c r="R255" s="69" t="s">
        <v>28</v>
      </c>
      <c r="S255" s="70" t="s">
        <v>9</v>
      </c>
      <c r="T255" s="71">
        <f>C238</f>
        <v>3.75</v>
      </c>
      <c r="U255" s="72"/>
      <c r="V255" s="73">
        <v>2</v>
      </c>
      <c r="W255" s="133">
        <f t="shared" si="11"/>
        <v>5.75</v>
      </c>
    </row>
    <row r="256" spans="1:24" ht="13.05" customHeight="1" thickBot="1">
      <c r="A256" s="158"/>
      <c r="B256" s="158"/>
      <c r="C256" s="158"/>
      <c r="D256" s="158"/>
      <c r="E256" s="158"/>
      <c r="F256" s="158"/>
      <c r="R256" s="69" t="s">
        <v>207</v>
      </c>
      <c r="S256" s="70" t="s">
        <v>9</v>
      </c>
      <c r="T256" s="71">
        <f>C238</f>
        <v>3.75</v>
      </c>
      <c r="U256" s="72">
        <v>5</v>
      </c>
      <c r="V256" s="73"/>
      <c r="W256" s="133">
        <f t="shared" si="11"/>
        <v>8.75</v>
      </c>
      <c r="X256" s="49" t="s">
        <v>43</v>
      </c>
    </row>
    <row r="257" spans="1:24" ht="13.05" customHeight="1" thickBot="1">
      <c r="R257" s="69" t="s">
        <v>77</v>
      </c>
      <c r="S257" s="70" t="s">
        <v>9</v>
      </c>
      <c r="T257" s="71">
        <f>C238</f>
        <v>3.75</v>
      </c>
      <c r="U257" s="72"/>
      <c r="V257" s="73"/>
      <c r="W257" s="133">
        <f t="shared" si="11"/>
        <v>3.75</v>
      </c>
      <c r="X257" s="49" t="s">
        <v>43</v>
      </c>
    </row>
    <row r="258" spans="1:24" ht="13.05" customHeight="1" thickBot="1">
      <c r="R258" s="69" t="s">
        <v>103</v>
      </c>
      <c r="S258" s="70" t="s">
        <v>11</v>
      </c>
      <c r="T258" s="71">
        <f>C239</f>
        <v>3.75</v>
      </c>
      <c r="U258" s="72"/>
      <c r="V258" s="73"/>
      <c r="W258" s="133">
        <f t="shared" si="11"/>
        <v>3.75</v>
      </c>
      <c r="X258" s="49" t="s">
        <v>43</v>
      </c>
    </row>
    <row r="259" spans="1:24" ht="13.05" customHeight="1" thickBot="1">
      <c r="R259" s="69" t="s">
        <v>30</v>
      </c>
      <c r="S259" s="128" t="s">
        <v>11</v>
      </c>
      <c r="T259" s="71">
        <f>C239</f>
        <v>3.75</v>
      </c>
      <c r="U259" s="72"/>
      <c r="V259" s="73"/>
      <c r="W259" s="133">
        <f t="shared" si="11"/>
        <v>3.75</v>
      </c>
    </row>
    <row r="260" spans="1:24" ht="13.05" customHeight="1" thickBot="1">
      <c r="R260" s="69" t="s">
        <v>104</v>
      </c>
      <c r="S260" s="70" t="s">
        <v>8</v>
      </c>
      <c r="T260" s="71">
        <f>C235</f>
        <v>-0.75</v>
      </c>
      <c r="U260" s="72"/>
      <c r="V260" s="73"/>
      <c r="W260" s="133">
        <f t="shared" si="11"/>
        <v>-0.75</v>
      </c>
    </row>
    <row r="261" spans="1:24" ht="13.05" customHeight="1" thickBot="1">
      <c r="R261" s="69" t="s">
        <v>105</v>
      </c>
      <c r="S261" s="70" t="s">
        <v>102</v>
      </c>
      <c r="T261" s="71">
        <f>C234</f>
        <v>-1.25</v>
      </c>
      <c r="U261" s="72"/>
      <c r="V261" s="73"/>
      <c r="W261" s="133">
        <f t="shared" si="11"/>
        <v>-1.25</v>
      </c>
    </row>
    <row r="262" spans="1:24" ht="13.05" customHeight="1" thickBot="1">
      <c r="R262" s="69" t="s">
        <v>31</v>
      </c>
      <c r="S262" s="70" t="s">
        <v>10</v>
      </c>
      <c r="T262" s="71">
        <f>C237</f>
        <v>2.75</v>
      </c>
      <c r="U262" s="72">
        <v>3</v>
      </c>
      <c r="V262" s="73"/>
      <c r="W262" s="133">
        <f t="shared" si="11"/>
        <v>5.75</v>
      </c>
      <c r="X262" s="49" t="s">
        <v>43</v>
      </c>
    </row>
    <row r="263" spans="1:24" ht="13.05" customHeight="1" thickBot="1">
      <c r="R263" s="69" t="s">
        <v>106</v>
      </c>
      <c r="S263" s="70" t="s">
        <v>102</v>
      </c>
      <c r="T263" s="71">
        <f>C234</f>
        <v>-1.25</v>
      </c>
      <c r="U263" s="72"/>
      <c r="V263" s="73"/>
      <c r="W263" s="133">
        <f t="shared" si="11"/>
        <v>-1.25</v>
      </c>
    </row>
    <row r="264" spans="1:24" ht="13.05" customHeight="1" thickBot="1">
      <c r="R264" s="69" t="s">
        <v>7</v>
      </c>
      <c r="S264" s="70" t="s">
        <v>9</v>
      </c>
      <c r="T264" s="71">
        <f>C238</f>
        <v>3.75</v>
      </c>
      <c r="U264" s="72">
        <v>1</v>
      </c>
      <c r="V264" s="73"/>
      <c r="W264" s="133">
        <f t="shared" si="11"/>
        <v>4.75</v>
      </c>
      <c r="X264" s="49" t="s">
        <v>43</v>
      </c>
    </row>
    <row r="265" spans="1:24" ht="13.05" customHeight="1" thickBot="1">
      <c r="R265" s="69" t="s">
        <v>107</v>
      </c>
      <c r="S265" s="70" t="s">
        <v>8</v>
      </c>
      <c r="T265" s="71">
        <f>C235</f>
        <v>-0.75</v>
      </c>
      <c r="U265" s="72"/>
      <c r="V265" s="73"/>
      <c r="W265" s="133">
        <f t="shared" si="11"/>
        <v>-0.75</v>
      </c>
    </row>
    <row r="266" spans="1:24" ht="13.05" customHeight="1" thickBot="1">
      <c r="R266" s="69" t="s">
        <v>108</v>
      </c>
      <c r="S266" s="70" t="s">
        <v>8</v>
      </c>
      <c r="T266" s="71">
        <f>C235</f>
        <v>-0.75</v>
      </c>
      <c r="U266" s="72"/>
      <c r="V266" s="73"/>
      <c r="W266" s="133">
        <f t="shared" si="11"/>
        <v>-0.75</v>
      </c>
    </row>
    <row r="267" spans="1:24" ht="13.05" customHeight="1" thickBot="1">
      <c r="R267" s="69" t="s">
        <v>32</v>
      </c>
      <c r="S267" s="70" t="s">
        <v>11</v>
      </c>
      <c r="T267" s="71">
        <f>C239</f>
        <v>3.75</v>
      </c>
      <c r="U267" s="72"/>
      <c r="V267" s="73"/>
      <c r="W267" s="133">
        <f t="shared" si="11"/>
        <v>3.75</v>
      </c>
    </row>
    <row r="268" spans="1:24" ht="13.05" customHeight="1" thickBot="1">
      <c r="R268" s="129" t="s">
        <v>33</v>
      </c>
      <c r="S268" s="130" t="s">
        <v>10</v>
      </c>
      <c r="T268" s="131">
        <f>C237</f>
        <v>2.75</v>
      </c>
      <c r="U268" s="93"/>
      <c r="V268" s="132"/>
      <c r="W268" s="153">
        <f t="shared" si="11"/>
        <v>2.75</v>
      </c>
    </row>
    <row r="270" spans="1:24" ht="13.05" customHeight="1" thickBot="1"/>
    <row r="271" spans="1:24" ht="13.05" customHeight="1" thickBot="1">
      <c r="A271" s="46" t="s">
        <v>203</v>
      </c>
      <c r="B271" s="46" t="s">
        <v>114</v>
      </c>
      <c r="C271" s="46" t="s">
        <v>116</v>
      </c>
      <c r="D271" s="46" t="s">
        <v>120</v>
      </c>
      <c r="E271" s="46" t="s">
        <v>255</v>
      </c>
      <c r="F271" s="46" t="s">
        <v>119</v>
      </c>
      <c r="G271" s="46"/>
      <c r="H271" s="47" t="s">
        <v>121</v>
      </c>
      <c r="I271" s="160" t="s">
        <v>122</v>
      </c>
      <c r="J271" s="160" t="s">
        <v>126</v>
      </c>
      <c r="K271" s="49"/>
      <c r="L271" s="49" t="s">
        <v>133</v>
      </c>
      <c r="M271" s="49" t="s">
        <v>135</v>
      </c>
      <c r="N271" s="49"/>
      <c r="O271" s="49" t="s">
        <v>134</v>
      </c>
      <c r="P271" s="48" t="s">
        <v>124</v>
      </c>
      <c r="Q271" s="49"/>
      <c r="R271" s="50" t="s">
        <v>34</v>
      </c>
      <c r="S271" s="51"/>
      <c r="T271" s="52" t="s">
        <v>11</v>
      </c>
      <c r="U271" s="156" t="s">
        <v>109</v>
      </c>
      <c r="V271" s="54" t="s">
        <v>110</v>
      </c>
      <c r="W271" s="55" t="s">
        <v>111</v>
      </c>
    </row>
    <row r="272" spans="1:24" ht="13.05" customHeight="1" thickBot="1">
      <c r="A272" s="57" t="s">
        <v>208</v>
      </c>
      <c r="B272" s="57" t="s">
        <v>219</v>
      </c>
      <c r="C272" s="164" t="s">
        <v>155</v>
      </c>
      <c r="D272" s="164" t="s">
        <v>154</v>
      </c>
      <c r="E272" s="164">
        <f>145+13*2.5</f>
        <v>177.5</v>
      </c>
      <c r="F272" s="164" t="s">
        <v>220</v>
      </c>
      <c r="G272" s="59"/>
      <c r="H272" s="60">
        <f>8+7+8+(C281*3)</f>
        <v>31.25</v>
      </c>
      <c r="I272" s="57" t="s">
        <v>202</v>
      </c>
      <c r="J272" s="62">
        <f>C280</f>
        <v>2.25</v>
      </c>
      <c r="K272" s="59"/>
      <c r="L272" s="63">
        <f>H274-M274-J274-I274</f>
        <v>12.25</v>
      </c>
      <c r="M272" s="58">
        <f>H274-K274-J274</f>
        <v>15</v>
      </c>
      <c r="N272" s="59"/>
      <c r="O272" s="57"/>
      <c r="P272" s="57"/>
      <c r="Q272" s="49"/>
      <c r="R272" s="64" t="s">
        <v>87</v>
      </c>
      <c r="S272" s="65" t="s">
        <v>8</v>
      </c>
      <c r="T272" s="66">
        <f>C280</f>
        <v>2.25</v>
      </c>
      <c r="U272" s="157"/>
      <c r="V272" s="68">
        <f>P291</f>
        <v>-3</v>
      </c>
      <c r="W272" s="133">
        <f>V272+U272+T272</f>
        <v>-0.75</v>
      </c>
    </row>
    <row r="273" spans="1:24" ht="13.05" customHeight="1" thickBot="1">
      <c r="A273" s="159" t="s">
        <v>172</v>
      </c>
      <c r="B273" s="46" t="s">
        <v>112</v>
      </c>
      <c r="C273" s="46" t="s">
        <v>115</v>
      </c>
      <c r="D273" s="46" t="s">
        <v>113</v>
      </c>
      <c r="E273" s="46" t="s">
        <v>118</v>
      </c>
      <c r="F273" s="46" t="s">
        <v>117</v>
      </c>
      <c r="G273" s="46"/>
      <c r="H273" s="160" t="s">
        <v>123</v>
      </c>
      <c r="I273" s="49" t="s">
        <v>127</v>
      </c>
      <c r="J273" s="49" t="s">
        <v>128</v>
      </c>
      <c r="K273" s="49" t="s">
        <v>8</v>
      </c>
      <c r="L273" s="49" t="s">
        <v>129</v>
      </c>
      <c r="M273" s="49" t="s">
        <v>130</v>
      </c>
      <c r="N273" s="49" t="s">
        <v>131</v>
      </c>
      <c r="O273" s="49" t="s">
        <v>132</v>
      </c>
      <c r="P273" s="48" t="s">
        <v>125</v>
      </c>
      <c r="R273" s="69" t="s">
        <v>20</v>
      </c>
      <c r="S273" s="70" t="s">
        <v>11</v>
      </c>
      <c r="T273" s="71">
        <f>C284</f>
        <v>0.75</v>
      </c>
      <c r="U273" s="72"/>
      <c r="V273" s="73"/>
      <c r="W273" s="133">
        <f>V273+U273+T273</f>
        <v>0.75</v>
      </c>
      <c r="X273" s="49" t="s">
        <v>43</v>
      </c>
    </row>
    <row r="274" spans="1:24" ht="13.05" customHeight="1" thickBot="1">
      <c r="A274" s="57" t="s">
        <v>209</v>
      </c>
      <c r="B274" s="164">
        <f>14+4+1+6</f>
        <v>25</v>
      </c>
      <c r="C274" s="164" t="s">
        <v>155</v>
      </c>
      <c r="D274" s="164"/>
      <c r="E274" s="164"/>
      <c r="F274" s="164">
        <f>75+13*(3+1)*0.5</f>
        <v>101</v>
      </c>
      <c r="G274" s="59"/>
      <c r="H274" s="62">
        <f>10+I274+J274+K274+L274+M274+N274+O274</f>
        <v>18.25</v>
      </c>
      <c r="I274" s="57">
        <v>5</v>
      </c>
      <c r="J274" s="57">
        <v>1</v>
      </c>
      <c r="K274" s="63">
        <f>C280</f>
        <v>2.25</v>
      </c>
      <c r="L274" s="57">
        <f>E279</f>
        <v>0</v>
      </c>
      <c r="M274" s="57"/>
      <c r="N274" s="57"/>
      <c r="O274" s="58"/>
      <c r="P274" s="57"/>
      <c r="Q274" s="49"/>
      <c r="R274" s="69" t="s">
        <v>86</v>
      </c>
      <c r="S274" s="70" t="s">
        <v>10</v>
      </c>
      <c r="T274" s="71">
        <f>C282</f>
        <v>-0.25</v>
      </c>
      <c r="U274" s="72"/>
      <c r="V274" s="73"/>
      <c r="W274" s="133">
        <f t="shared" ref="W274:W313" si="13">V274+U274+T274</f>
        <v>-0.25</v>
      </c>
    </row>
    <row r="275" spans="1:24" ht="13.05" customHeight="1" thickBot="1">
      <c r="A275" s="46" t="s">
        <v>158</v>
      </c>
      <c r="R275" s="69" t="s">
        <v>86</v>
      </c>
      <c r="S275" s="70" t="s">
        <v>10</v>
      </c>
      <c r="T275" s="71">
        <f>C282</f>
        <v>-0.25</v>
      </c>
      <c r="U275" s="72"/>
      <c r="V275" s="73"/>
      <c r="W275" s="133">
        <f t="shared" si="13"/>
        <v>-0.25</v>
      </c>
    </row>
    <row r="276" spans="1:24" ht="13.05" customHeight="1" thickBot="1">
      <c r="A276" s="57" t="s">
        <v>166</v>
      </c>
      <c r="R276" s="69" t="s">
        <v>86</v>
      </c>
      <c r="S276" s="70" t="s">
        <v>10</v>
      </c>
      <c r="T276" s="71">
        <f>C282</f>
        <v>-0.25</v>
      </c>
      <c r="U276" s="72"/>
      <c r="V276" s="73"/>
      <c r="W276" s="133">
        <f t="shared" si="13"/>
        <v>-0.25</v>
      </c>
    </row>
    <row r="277" spans="1:24" ht="13.05" customHeight="1" thickBot="1">
      <c r="R277" s="69" t="s">
        <v>86</v>
      </c>
      <c r="S277" s="70" t="s">
        <v>10</v>
      </c>
      <c r="T277" s="71">
        <f>C282</f>
        <v>-0.25</v>
      </c>
      <c r="U277" s="72"/>
      <c r="V277" s="73"/>
      <c r="W277" s="133">
        <f t="shared" si="13"/>
        <v>-0.25</v>
      </c>
    </row>
    <row r="278" spans="1:24" ht="13.05" customHeight="1" thickBot="1">
      <c r="A278" s="76" t="s">
        <v>6</v>
      </c>
      <c r="B278" s="77"/>
      <c r="C278" s="78"/>
      <c r="E278" s="48" t="s">
        <v>141</v>
      </c>
      <c r="H278" s="79" t="s">
        <v>136</v>
      </c>
      <c r="I278" s="80" t="s">
        <v>111</v>
      </c>
      <c r="J278" s="80" t="s">
        <v>139</v>
      </c>
      <c r="K278" s="80" t="s">
        <v>11</v>
      </c>
      <c r="L278" s="81" t="s">
        <v>129</v>
      </c>
      <c r="M278" s="100" t="s">
        <v>132</v>
      </c>
      <c r="R278" s="69" t="s">
        <v>88</v>
      </c>
      <c r="S278" s="70" t="s">
        <v>8</v>
      </c>
      <c r="T278" s="71">
        <f>C280</f>
        <v>2.25</v>
      </c>
      <c r="U278" s="72"/>
      <c r="V278" s="73">
        <f>P291</f>
        <v>-3</v>
      </c>
      <c r="W278" s="133">
        <f t="shared" si="13"/>
        <v>-0.75</v>
      </c>
    </row>
    <row r="279" spans="1:24" ht="13.05" customHeight="1" thickBot="1">
      <c r="A279" s="83" t="s">
        <v>0</v>
      </c>
      <c r="B279" s="84" t="s">
        <v>18</v>
      </c>
      <c r="C279" s="72">
        <f>(B279-10.5)/2</f>
        <v>4.75</v>
      </c>
      <c r="D279" s="75"/>
      <c r="E279" s="57"/>
      <c r="H279" s="139" t="s">
        <v>140</v>
      </c>
      <c r="I279" s="85">
        <f>J279+K279+L279+M279</f>
        <v>5.75</v>
      </c>
      <c r="J279" s="57">
        <v>3</v>
      </c>
      <c r="K279" s="63">
        <f>C281</f>
        <v>2.75</v>
      </c>
      <c r="L279" s="86">
        <f>E279</f>
        <v>0</v>
      </c>
      <c r="M279" s="87"/>
      <c r="R279" s="69" t="s">
        <v>22</v>
      </c>
      <c r="S279" s="70" t="s">
        <v>9</v>
      </c>
      <c r="T279" s="71">
        <f>C283</f>
        <v>1.75</v>
      </c>
      <c r="U279" s="72"/>
      <c r="V279" s="73"/>
      <c r="W279" s="133">
        <f t="shared" si="13"/>
        <v>1.75</v>
      </c>
    </row>
    <row r="280" spans="1:24" ht="13.05" customHeight="1" thickBot="1">
      <c r="A280" s="83" t="s">
        <v>1</v>
      </c>
      <c r="B280" s="84" t="s">
        <v>69</v>
      </c>
      <c r="C280" s="72">
        <f t="shared" ref="C280:C284" si="14">(B280-10.5)/2</f>
        <v>2.25</v>
      </c>
      <c r="E280" s="49"/>
      <c r="H280" s="141" t="s">
        <v>137</v>
      </c>
      <c r="I280" s="88">
        <f>J280+K280+L280+M280</f>
        <v>3.25</v>
      </c>
      <c r="J280" s="89">
        <v>1</v>
      </c>
      <c r="K280" s="72">
        <f>C280</f>
        <v>2.25</v>
      </c>
      <c r="L280" s="89">
        <f>E279</f>
        <v>0</v>
      </c>
      <c r="M280" s="90"/>
      <c r="R280" s="69" t="s">
        <v>89</v>
      </c>
      <c r="S280" s="70" t="s">
        <v>11</v>
      </c>
      <c r="T280" s="71">
        <f>C284</f>
        <v>0.75</v>
      </c>
      <c r="U280" s="72"/>
      <c r="V280" s="73"/>
      <c r="W280" s="133">
        <f t="shared" si="13"/>
        <v>0.75</v>
      </c>
    </row>
    <row r="281" spans="1:24" ht="13.05" customHeight="1" thickBot="1">
      <c r="A281" s="83" t="s">
        <v>2</v>
      </c>
      <c r="B281" s="84" t="s">
        <v>13</v>
      </c>
      <c r="C281" s="72">
        <f t="shared" si="14"/>
        <v>2.75</v>
      </c>
      <c r="E281" s="48" t="s">
        <v>142</v>
      </c>
      <c r="H281" s="142" t="s">
        <v>138</v>
      </c>
      <c r="I281" s="91">
        <f>J281+K281+L281+M281</f>
        <v>2.75</v>
      </c>
      <c r="J281" s="92">
        <v>1</v>
      </c>
      <c r="K281" s="93">
        <f>C283</f>
        <v>1.75</v>
      </c>
      <c r="L281" s="92">
        <f>E279</f>
        <v>0</v>
      </c>
      <c r="M281" s="94"/>
      <c r="R281" s="69" t="s">
        <v>23</v>
      </c>
      <c r="S281" s="70" t="s">
        <v>8</v>
      </c>
      <c r="T281" s="71">
        <f>C280</f>
        <v>2.25</v>
      </c>
      <c r="U281" s="72"/>
      <c r="V281" s="73"/>
      <c r="W281" s="133">
        <f t="shared" si="13"/>
        <v>2.25</v>
      </c>
      <c r="X281" s="49" t="s">
        <v>43</v>
      </c>
    </row>
    <row r="282" spans="1:24" ht="13.05" customHeight="1" thickBot="1">
      <c r="A282" s="83" t="s">
        <v>3</v>
      </c>
      <c r="B282" s="84" t="s">
        <v>17</v>
      </c>
      <c r="C282" s="72">
        <f t="shared" si="14"/>
        <v>-0.25</v>
      </c>
      <c r="D282" s="95"/>
      <c r="E282" s="57">
        <v>3</v>
      </c>
      <c r="R282" s="69" t="s">
        <v>90</v>
      </c>
      <c r="S282" s="70" t="s">
        <v>10</v>
      </c>
      <c r="T282" s="71">
        <f>C282</f>
        <v>-0.25</v>
      </c>
      <c r="U282" s="72"/>
      <c r="V282" s="73"/>
      <c r="W282" s="133">
        <f t="shared" si="13"/>
        <v>-0.25</v>
      </c>
    </row>
    <row r="283" spans="1:24" ht="13.05" customHeight="1" thickBot="1">
      <c r="A283" s="83" t="s">
        <v>4</v>
      </c>
      <c r="B283" s="84" t="s">
        <v>42</v>
      </c>
      <c r="C283" s="72">
        <f t="shared" si="14"/>
        <v>1.75</v>
      </c>
      <c r="R283" s="69" t="s">
        <v>91</v>
      </c>
      <c r="S283" s="70" t="s">
        <v>92</v>
      </c>
      <c r="T283" s="71">
        <f>C281</f>
        <v>2.75</v>
      </c>
      <c r="U283" s="72"/>
      <c r="V283" s="73"/>
      <c r="W283" s="133">
        <f t="shared" si="13"/>
        <v>2.75</v>
      </c>
    </row>
    <row r="284" spans="1:24" ht="13.05" customHeight="1" thickBot="1">
      <c r="A284" s="83" t="s">
        <v>5</v>
      </c>
      <c r="B284" s="84" t="s">
        <v>53</v>
      </c>
      <c r="C284" s="72">
        <f t="shared" si="14"/>
        <v>0.75</v>
      </c>
      <c r="R284" s="69" t="s">
        <v>75</v>
      </c>
      <c r="S284" s="70" t="s">
        <v>10</v>
      </c>
      <c r="T284" s="71">
        <f>C282</f>
        <v>-0.25</v>
      </c>
      <c r="U284" s="72"/>
      <c r="V284" s="73"/>
      <c r="W284" s="133">
        <f t="shared" si="13"/>
        <v>-0.25</v>
      </c>
    </row>
    <row r="285" spans="1:24" ht="13.05" customHeight="1" thickBot="1">
      <c r="R285" s="69" t="s">
        <v>75</v>
      </c>
      <c r="S285" s="70" t="s">
        <v>10</v>
      </c>
      <c r="T285" s="71">
        <f>C282</f>
        <v>-0.25</v>
      </c>
      <c r="U285" s="72"/>
      <c r="V285" s="73"/>
      <c r="W285" s="133">
        <f t="shared" si="13"/>
        <v>-0.25</v>
      </c>
    </row>
    <row r="286" spans="1:24" ht="13.05" customHeight="1" thickBot="1">
      <c r="A286" s="199" t="s">
        <v>143</v>
      </c>
      <c r="B286" s="199"/>
      <c r="C286" s="199"/>
      <c r="D286" s="199"/>
      <c r="E286" s="199"/>
      <c r="F286" s="199"/>
      <c r="G286" s="199"/>
      <c r="H286" s="199"/>
      <c r="J286" s="199" t="s">
        <v>150</v>
      </c>
      <c r="K286" s="199"/>
      <c r="L286" s="199"/>
      <c r="M286" s="199"/>
      <c r="N286" s="199"/>
      <c r="R286" s="69" t="s">
        <v>75</v>
      </c>
      <c r="S286" s="70" t="s">
        <v>10</v>
      </c>
      <c r="T286" s="71">
        <f>C282</f>
        <v>-0.25</v>
      </c>
      <c r="U286" s="72"/>
      <c r="V286" s="73"/>
      <c r="W286" s="133">
        <f t="shared" si="13"/>
        <v>-0.25</v>
      </c>
    </row>
    <row r="287" spans="1:24" ht="13.05" customHeight="1" thickBot="1">
      <c r="A287" s="80" t="s">
        <v>144</v>
      </c>
      <c r="B287" s="187" t="s">
        <v>145</v>
      </c>
      <c r="C287" s="188"/>
      <c r="D287" s="80" t="s">
        <v>146</v>
      </c>
      <c r="E287" s="99" t="s">
        <v>147</v>
      </c>
      <c r="F287" s="80" t="s">
        <v>148</v>
      </c>
      <c r="G287" s="187" t="s">
        <v>149</v>
      </c>
      <c r="H287" s="188"/>
      <c r="J287" s="100" t="s">
        <v>151</v>
      </c>
      <c r="K287" s="101" t="s">
        <v>142</v>
      </c>
      <c r="L287" s="102" t="s">
        <v>102</v>
      </c>
      <c r="M287" s="101" t="s">
        <v>129</v>
      </c>
      <c r="N287" s="102" t="s">
        <v>132</v>
      </c>
      <c r="R287" s="69" t="s">
        <v>93</v>
      </c>
      <c r="S287" s="70" t="s">
        <v>10</v>
      </c>
      <c r="T287" s="71">
        <f>C282</f>
        <v>-0.25</v>
      </c>
      <c r="U287" s="72"/>
      <c r="V287" s="73"/>
      <c r="W287" s="133">
        <f t="shared" si="13"/>
        <v>-0.25</v>
      </c>
    </row>
    <row r="288" spans="1:24" ht="13.05" customHeight="1" thickBot="1">
      <c r="A288" s="103" t="s">
        <v>216</v>
      </c>
      <c r="B288" s="206">
        <f>E282+C279-1</f>
        <v>6.75</v>
      </c>
      <c r="C288" s="211"/>
      <c r="D288" s="57" t="s">
        <v>217</v>
      </c>
      <c r="E288" s="164" t="s">
        <v>218</v>
      </c>
      <c r="F288" s="170"/>
      <c r="G288" s="163"/>
      <c r="H288" s="165"/>
      <c r="J288" s="138">
        <f>K288+L288+M288+N288</f>
        <v>7.75</v>
      </c>
      <c r="K288" s="109">
        <f>E282</f>
        <v>3</v>
      </c>
      <c r="L288" s="110">
        <f>C279</f>
        <v>4.75</v>
      </c>
      <c r="M288" s="167">
        <f>E279</f>
        <v>0</v>
      </c>
      <c r="N288" s="111"/>
      <c r="O288" s="106"/>
      <c r="R288" s="69" t="s">
        <v>25</v>
      </c>
      <c r="S288" s="70" t="s">
        <v>11</v>
      </c>
      <c r="T288" s="71">
        <f>C284</f>
        <v>0.75</v>
      </c>
      <c r="U288" s="72"/>
      <c r="V288" s="73"/>
      <c r="W288" s="133">
        <f t="shared" si="13"/>
        <v>0.75</v>
      </c>
    </row>
    <row r="289" spans="1:26" ht="13.05" customHeight="1" thickBot="1">
      <c r="A289" s="112"/>
      <c r="B289" s="161"/>
      <c r="C289" s="162"/>
      <c r="D289" s="89"/>
      <c r="E289" s="115"/>
      <c r="F289" s="89"/>
      <c r="G289" s="161"/>
      <c r="H289" s="166"/>
      <c r="J289" s="117"/>
      <c r="K289" s="117"/>
      <c r="L289" s="117"/>
      <c r="M289" s="117"/>
      <c r="N289" s="117"/>
      <c r="R289" s="69" t="s">
        <v>94</v>
      </c>
      <c r="S289" s="70" t="s">
        <v>10</v>
      </c>
      <c r="T289" s="71">
        <f>C282</f>
        <v>-0.25</v>
      </c>
      <c r="U289" s="72"/>
      <c r="V289" s="73"/>
      <c r="W289" s="133">
        <f t="shared" si="13"/>
        <v>-0.25</v>
      </c>
    </row>
    <row r="290" spans="1:26" ht="13.05" customHeight="1" thickBot="1">
      <c r="A290" s="112"/>
      <c r="B290" s="161"/>
      <c r="C290" s="162"/>
      <c r="D290" s="89"/>
      <c r="E290" s="115"/>
      <c r="F290" s="89"/>
      <c r="G290" s="161"/>
      <c r="H290" s="166"/>
      <c r="P290" s="56" t="s">
        <v>212</v>
      </c>
      <c r="R290" s="69" t="s">
        <v>95</v>
      </c>
      <c r="S290" s="70" t="s">
        <v>8</v>
      </c>
      <c r="T290" s="71">
        <f>C280</f>
        <v>2.25</v>
      </c>
      <c r="U290" s="72"/>
      <c r="V290" s="73">
        <f>P291</f>
        <v>-3</v>
      </c>
      <c r="W290" s="133">
        <f t="shared" si="13"/>
        <v>-0.75</v>
      </c>
    </row>
    <row r="291" spans="1:26" ht="13.05" customHeight="1" thickBot="1">
      <c r="A291" s="118"/>
      <c r="B291" s="167"/>
      <c r="C291" s="168"/>
      <c r="D291" s="174"/>
      <c r="E291" s="168"/>
      <c r="F291" s="109"/>
      <c r="G291" s="167"/>
      <c r="H291" s="169"/>
      <c r="P291" s="49">
        <v>-3</v>
      </c>
      <c r="R291" s="69" t="s">
        <v>96</v>
      </c>
      <c r="S291" s="70" t="s">
        <v>10</v>
      </c>
      <c r="T291" s="71">
        <f>C282</f>
        <v>-0.25</v>
      </c>
      <c r="U291" s="72"/>
      <c r="V291" s="73"/>
      <c r="W291" s="133">
        <f t="shared" si="13"/>
        <v>-0.25</v>
      </c>
    </row>
    <row r="292" spans="1:26" ht="13.05" customHeight="1" thickBot="1">
      <c r="R292" s="69" t="s">
        <v>26</v>
      </c>
      <c r="S292" s="70" t="s">
        <v>9</v>
      </c>
      <c r="T292" s="71">
        <f>C283</f>
        <v>1.75</v>
      </c>
      <c r="U292" s="72"/>
      <c r="V292" s="73"/>
      <c r="W292" s="133">
        <f t="shared" si="13"/>
        <v>1.75</v>
      </c>
      <c r="Z292" s="173"/>
    </row>
    <row r="293" spans="1:26" ht="13.05" customHeight="1" thickBot="1">
      <c r="A293" s="48" t="s">
        <v>152</v>
      </c>
      <c r="B293" s="126"/>
      <c r="C293" s="186" t="s">
        <v>153</v>
      </c>
      <c r="D293" s="186"/>
      <c r="E293" s="186"/>
      <c r="F293" s="186"/>
      <c r="J293" s="186" t="s">
        <v>277</v>
      </c>
      <c r="K293" s="186"/>
      <c r="L293" s="186"/>
      <c r="M293" s="186"/>
      <c r="N293" s="186"/>
      <c r="O293" s="186"/>
      <c r="R293" s="69" t="s">
        <v>97</v>
      </c>
      <c r="S293" s="70" t="s">
        <v>11</v>
      </c>
      <c r="T293" s="71">
        <f>C284</f>
        <v>0.75</v>
      </c>
      <c r="U293" s="72">
        <v>2</v>
      </c>
      <c r="V293" s="73"/>
      <c r="W293" s="133">
        <f t="shared" si="13"/>
        <v>2.75</v>
      </c>
      <c r="X293" s="49" t="s">
        <v>43</v>
      </c>
    </row>
    <row r="294" spans="1:26" ht="13.05" customHeight="1" thickBot="1">
      <c r="A294" s="158" t="s">
        <v>214</v>
      </c>
      <c r="B294" s="158"/>
      <c r="C294" s="158"/>
      <c r="D294" s="158"/>
      <c r="E294" s="158"/>
      <c r="F294" s="158"/>
      <c r="J294" s="56" t="s">
        <v>290</v>
      </c>
      <c r="R294" s="69" t="s">
        <v>98</v>
      </c>
      <c r="S294" s="70" t="s">
        <v>11</v>
      </c>
      <c r="T294" s="71">
        <f>C284</f>
        <v>0.75</v>
      </c>
      <c r="U294" s="72"/>
      <c r="V294" s="73"/>
      <c r="W294" s="133">
        <f t="shared" si="13"/>
        <v>0.75</v>
      </c>
    </row>
    <row r="295" spans="1:26" ht="13.05" customHeight="1" thickBot="1">
      <c r="A295" s="158" t="s">
        <v>215</v>
      </c>
      <c r="B295" s="158"/>
      <c r="C295" s="158"/>
      <c r="D295" s="158"/>
      <c r="E295" s="158"/>
      <c r="F295" s="158"/>
      <c r="J295" s="56" t="s">
        <v>291</v>
      </c>
      <c r="R295" s="69" t="s">
        <v>98</v>
      </c>
      <c r="S295" s="70" t="s">
        <v>11</v>
      </c>
      <c r="T295" s="71">
        <f>C284</f>
        <v>0.75</v>
      </c>
      <c r="U295" s="72"/>
      <c r="V295" s="73"/>
      <c r="W295" s="133">
        <f t="shared" si="13"/>
        <v>0.75</v>
      </c>
    </row>
    <row r="296" spans="1:26" ht="13.05" customHeight="1" thickBot="1">
      <c r="A296" s="158"/>
      <c r="B296" s="158"/>
      <c r="C296" s="158"/>
      <c r="D296" s="158"/>
      <c r="E296" s="158"/>
      <c r="F296" s="158"/>
      <c r="R296" s="69" t="s">
        <v>99</v>
      </c>
      <c r="S296" s="70" t="s">
        <v>8</v>
      </c>
      <c r="T296" s="71">
        <f>C280</f>
        <v>2.25</v>
      </c>
      <c r="U296" s="72"/>
      <c r="V296" s="73">
        <f>P291</f>
        <v>-3</v>
      </c>
      <c r="W296" s="133">
        <f t="shared" si="13"/>
        <v>-0.75</v>
      </c>
    </row>
    <row r="297" spans="1:26" ht="13.05" customHeight="1" thickBot="1">
      <c r="A297" s="158"/>
      <c r="B297" s="158"/>
      <c r="C297" s="158"/>
      <c r="D297" s="158"/>
      <c r="E297" s="158"/>
      <c r="F297" s="158"/>
      <c r="R297" s="69" t="s">
        <v>100</v>
      </c>
      <c r="S297" s="70" t="s">
        <v>8</v>
      </c>
      <c r="T297" s="71">
        <f>C280</f>
        <v>2.25</v>
      </c>
      <c r="U297" s="72"/>
      <c r="V297" s="73">
        <f>P291</f>
        <v>-3</v>
      </c>
      <c r="W297" s="133">
        <f t="shared" si="13"/>
        <v>-0.75</v>
      </c>
    </row>
    <row r="298" spans="1:26" ht="13.05" customHeight="1" thickBot="1">
      <c r="A298" s="158"/>
      <c r="B298" s="158"/>
      <c r="C298" s="158"/>
      <c r="D298" s="158" t="s">
        <v>262</v>
      </c>
      <c r="E298" s="158"/>
      <c r="F298" s="158"/>
      <c r="R298" s="69" t="s">
        <v>101</v>
      </c>
      <c r="S298" s="70" t="s">
        <v>102</v>
      </c>
      <c r="T298" s="71">
        <f>C279</f>
        <v>4.75</v>
      </c>
      <c r="U298" s="72"/>
      <c r="V298" s="73">
        <f>P291*2</f>
        <v>-6</v>
      </c>
      <c r="W298" s="133">
        <f t="shared" si="13"/>
        <v>-1.25</v>
      </c>
      <c r="X298" s="49" t="s">
        <v>43</v>
      </c>
    </row>
    <row r="299" spans="1:26" ht="13.05" customHeight="1" thickBot="1">
      <c r="A299" s="158"/>
      <c r="B299" s="158"/>
      <c r="C299" s="158"/>
      <c r="D299" s="158" t="s">
        <v>264</v>
      </c>
      <c r="E299" s="158"/>
      <c r="F299" s="158"/>
      <c r="K299" s="56" t="s">
        <v>210</v>
      </c>
      <c r="R299" s="69" t="s">
        <v>27</v>
      </c>
      <c r="S299" s="70" t="s">
        <v>9</v>
      </c>
      <c r="T299" s="71">
        <f>C283</f>
        <v>1.75</v>
      </c>
      <c r="U299" s="72">
        <v>4</v>
      </c>
      <c r="V299" s="73"/>
      <c r="W299" s="133">
        <f t="shared" si="13"/>
        <v>5.75</v>
      </c>
    </row>
    <row r="300" spans="1:26" ht="13.05" customHeight="1" thickBot="1">
      <c r="A300" s="158"/>
      <c r="B300" s="158"/>
      <c r="C300" s="158"/>
      <c r="D300" s="158"/>
      <c r="E300" s="158"/>
      <c r="F300" s="158"/>
      <c r="K300" s="56" t="s">
        <v>211</v>
      </c>
      <c r="R300" s="69" t="s">
        <v>28</v>
      </c>
      <c r="S300" s="70" t="s">
        <v>9</v>
      </c>
      <c r="T300" s="71">
        <f>C283</f>
        <v>1.75</v>
      </c>
      <c r="U300" s="72"/>
      <c r="V300" s="73"/>
      <c r="W300" s="133">
        <f t="shared" si="13"/>
        <v>1.75</v>
      </c>
    </row>
    <row r="301" spans="1:26" ht="13.05" customHeight="1" thickBot="1">
      <c r="R301" s="69" t="s">
        <v>213</v>
      </c>
      <c r="S301" s="70" t="s">
        <v>9</v>
      </c>
      <c r="T301" s="71">
        <f>C283</f>
        <v>1.75</v>
      </c>
      <c r="U301" s="72">
        <v>6</v>
      </c>
      <c r="V301" s="73"/>
      <c r="W301" s="133">
        <f t="shared" si="13"/>
        <v>7.75</v>
      </c>
    </row>
    <row r="302" spans="1:26" ht="13.05" customHeight="1" thickBot="1">
      <c r="R302" s="69" t="s">
        <v>77</v>
      </c>
      <c r="S302" s="70" t="s">
        <v>9</v>
      </c>
      <c r="T302" s="71">
        <f>C283</f>
        <v>1.75</v>
      </c>
      <c r="U302" s="72"/>
      <c r="V302" s="73"/>
      <c r="W302" s="133">
        <f t="shared" si="13"/>
        <v>1.75</v>
      </c>
    </row>
    <row r="303" spans="1:26" ht="13.05" customHeight="1" thickBot="1">
      <c r="R303" s="69" t="s">
        <v>103</v>
      </c>
      <c r="S303" s="70" t="s">
        <v>11</v>
      </c>
      <c r="T303" s="71">
        <f>C284</f>
        <v>0.75</v>
      </c>
      <c r="U303" s="72"/>
      <c r="V303" s="73"/>
      <c r="W303" s="133">
        <f t="shared" si="13"/>
        <v>0.75</v>
      </c>
    </row>
    <row r="304" spans="1:26" ht="13.05" customHeight="1" thickBot="1">
      <c r="R304" s="69" t="s">
        <v>30</v>
      </c>
      <c r="S304" s="128" t="s">
        <v>11</v>
      </c>
      <c r="T304" s="71">
        <f>C284</f>
        <v>0.75</v>
      </c>
      <c r="U304" s="72"/>
      <c r="V304" s="73"/>
      <c r="W304" s="133">
        <f t="shared" si="13"/>
        <v>0.75</v>
      </c>
    </row>
    <row r="305" spans="1:24" ht="13.05" customHeight="1" thickBot="1">
      <c r="R305" s="69" t="s">
        <v>104</v>
      </c>
      <c r="S305" s="70" t="s">
        <v>8</v>
      </c>
      <c r="T305" s="71">
        <f>C280</f>
        <v>2.25</v>
      </c>
      <c r="U305" s="72"/>
      <c r="V305" s="73">
        <f>P291</f>
        <v>-3</v>
      </c>
      <c r="W305" s="133">
        <f t="shared" si="13"/>
        <v>-0.75</v>
      </c>
    </row>
    <row r="306" spans="1:24" ht="13.05" customHeight="1" thickBot="1">
      <c r="R306" s="69" t="s">
        <v>105</v>
      </c>
      <c r="S306" s="70" t="s">
        <v>102</v>
      </c>
      <c r="T306" s="71">
        <f>C279</f>
        <v>4.75</v>
      </c>
      <c r="U306" s="72"/>
      <c r="V306" s="73">
        <f>P291</f>
        <v>-3</v>
      </c>
      <c r="W306" s="133">
        <f t="shared" si="13"/>
        <v>1.75</v>
      </c>
      <c r="X306" s="49" t="s">
        <v>43</v>
      </c>
    </row>
    <row r="307" spans="1:24" ht="13.05" customHeight="1" thickBot="1">
      <c r="R307" s="69" t="s">
        <v>31</v>
      </c>
      <c r="S307" s="70" t="s">
        <v>10</v>
      </c>
      <c r="T307" s="71">
        <f>C282</f>
        <v>-0.25</v>
      </c>
      <c r="U307" s="72"/>
      <c r="V307" s="73"/>
      <c r="W307" s="133">
        <f t="shared" si="13"/>
        <v>-0.25</v>
      </c>
    </row>
    <row r="308" spans="1:24" ht="13.05" customHeight="1" thickBot="1">
      <c r="R308" s="69" t="s">
        <v>106</v>
      </c>
      <c r="S308" s="70" t="s">
        <v>102</v>
      </c>
      <c r="T308" s="71">
        <f>C279</f>
        <v>4.75</v>
      </c>
      <c r="U308" s="72"/>
      <c r="V308" s="73">
        <f>P291</f>
        <v>-3</v>
      </c>
      <c r="W308" s="133">
        <f t="shared" si="13"/>
        <v>1.75</v>
      </c>
      <c r="X308" s="49" t="s">
        <v>43</v>
      </c>
    </row>
    <row r="309" spans="1:24" ht="13.05" customHeight="1" thickBot="1">
      <c r="R309" s="69" t="s">
        <v>7</v>
      </c>
      <c r="S309" s="70" t="s">
        <v>9</v>
      </c>
      <c r="T309" s="71">
        <f>C283</f>
        <v>1.75</v>
      </c>
      <c r="U309" s="72"/>
      <c r="V309" s="73"/>
      <c r="W309" s="133">
        <f t="shared" si="13"/>
        <v>1.75</v>
      </c>
    </row>
    <row r="310" spans="1:24" ht="13.05" customHeight="1" thickBot="1">
      <c r="R310" s="69" t="s">
        <v>107</v>
      </c>
      <c r="S310" s="70" t="s">
        <v>8</v>
      </c>
      <c r="T310" s="71">
        <f>C280</f>
        <v>2.25</v>
      </c>
      <c r="U310" s="72"/>
      <c r="V310" s="73"/>
      <c r="W310" s="133">
        <f t="shared" si="13"/>
        <v>2.25</v>
      </c>
    </row>
    <row r="311" spans="1:24" ht="13.05" customHeight="1" thickBot="1">
      <c r="R311" s="69" t="s">
        <v>108</v>
      </c>
      <c r="S311" s="70" t="s">
        <v>8</v>
      </c>
      <c r="T311" s="71">
        <f>C280</f>
        <v>2.25</v>
      </c>
      <c r="U311" s="72"/>
      <c r="V311" s="73"/>
      <c r="W311" s="133">
        <f t="shared" si="13"/>
        <v>2.25</v>
      </c>
    </row>
    <row r="312" spans="1:24" ht="13.05" customHeight="1" thickBot="1">
      <c r="R312" s="69" t="s">
        <v>32</v>
      </c>
      <c r="S312" s="70" t="s">
        <v>11</v>
      </c>
      <c r="T312" s="71">
        <f>C284</f>
        <v>0.75</v>
      </c>
      <c r="U312" s="72"/>
      <c r="V312" s="73"/>
      <c r="W312" s="133">
        <f t="shared" si="13"/>
        <v>0.75</v>
      </c>
    </row>
    <row r="313" spans="1:24" ht="13.05" customHeight="1" thickBot="1">
      <c r="R313" s="129" t="s">
        <v>33</v>
      </c>
      <c r="S313" s="130" t="s">
        <v>10</v>
      </c>
      <c r="T313" s="131">
        <f>C282</f>
        <v>-0.25</v>
      </c>
      <c r="U313" s="93">
        <v>2</v>
      </c>
      <c r="V313" s="132"/>
      <c r="W313" s="136">
        <f t="shared" si="13"/>
        <v>1.75</v>
      </c>
      <c r="X313" s="49" t="s">
        <v>43</v>
      </c>
    </row>
    <row r="314" spans="1:24" ht="13.05" customHeight="1">
      <c r="W314" s="137"/>
    </row>
    <row r="315" spans="1:24" ht="13.05" customHeight="1" thickBot="1"/>
    <row r="316" spans="1:24" ht="13.05" customHeight="1" thickBot="1">
      <c r="A316" s="46" t="s">
        <v>203</v>
      </c>
      <c r="B316" s="46" t="s">
        <v>114</v>
      </c>
      <c r="C316" s="46" t="s">
        <v>116</v>
      </c>
      <c r="D316" s="46" t="s">
        <v>120</v>
      </c>
      <c r="E316" s="46" t="s">
        <v>255</v>
      </c>
      <c r="F316" s="46" t="s">
        <v>119</v>
      </c>
      <c r="G316" s="46"/>
      <c r="H316" s="47" t="s">
        <v>121</v>
      </c>
      <c r="I316" s="48" t="s">
        <v>122</v>
      </c>
      <c r="J316" s="48" t="s">
        <v>126</v>
      </c>
      <c r="K316" s="49"/>
      <c r="L316" s="49" t="s">
        <v>133</v>
      </c>
      <c r="M316" s="49" t="s">
        <v>135</v>
      </c>
      <c r="N316" s="49"/>
      <c r="O316" s="49" t="s">
        <v>134</v>
      </c>
      <c r="P316" s="48" t="s">
        <v>124</v>
      </c>
      <c r="Q316" s="49"/>
      <c r="R316" s="50" t="s">
        <v>34</v>
      </c>
      <c r="S316" s="51"/>
      <c r="T316" s="52" t="s">
        <v>11</v>
      </c>
      <c r="U316" s="156" t="s">
        <v>109</v>
      </c>
      <c r="V316" s="54" t="s">
        <v>110</v>
      </c>
      <c r="W316" s="55" t="s">
        <v>111</v>
      </c>
    </row>
    <row r="317" spans="1:24" ht="13.05" customHeight="1" thickBot="1">
      <c r="A317" s="57" t="s">
        <v>224</v>
      </c>
      <c r="B317" s="57"/>
      <c r="C317" s="164" t="s">
        <v>155</v>
      </c>
      <c r="D317" s="164"/>
      <c r="E317" s="164">
        <f>112+(5*2.5)</f>
        <v>124.5</v>
      </c>
      <c r="F317" s="164"/>
      <c r="G317" s="59"/>
      <c r="H317" s="60"/>
      <c r="I317" s="57"/>
      <c r="J317" s="62">
        <f>C325</f>
        <v>0.75</v>
      </c>
      <c r="K317" s="59"/>
      <c r="L317" s="63">
        <f>H319-M319-J319-I319</f>
        <v>10.75</v>
      </c>
      <c r="M317" s="164">
        <f>H319-K319-J319</f>
        <v>12</v>
      </c>
      <c r="N317" s="59"/>
      <c r="O317" s="57"/>
      <c r="P317" s="57"/>
      <c r="Q317" s="49"/>
      <c r="R317" s="64" t="s">
        <v>87</v>
      </c>
      <c r="S317" s="65" t="s">
        <v>8</v>
      </c>
      <c r="T317" s="66">
        <f>C325</f>
        <v>0.75</v>
      </c>
      <c r="U317" s="157"/>
      <c r="V317" s="68"/>
      <c r="W317" s="133">
        <f>V317+U317+T317</f>
        <v>0.75</v>
      </c>
    </row>
    <row r="318" spans="1:24" ht="13.05" customHeight="1" thickBot="1">
      <c r="A318" s="159" t="s">
        <v>172</v>
      </c>
      <c r="B318" s="46" t="s">
        <v>112</v>
      </c>
      <c r="C318" s="46" t="s">
        <v>115</v>
      </c>
      <c r="D318" s="46" t="s">
        <v>113</v>
      </c>
      <c r="E318" s="46" t="s">
        <v>118</v>
      </c>
      <c r="F318" s="46" t="s">
        <v>117</v>
      </c>
      <c r="G318" s="46"/>
      <c r="H318" s="160" t="s">
        <v>123</v>
      </c>
      <c r="I318" s="49" t="s">
        <v>127</v>
      </c>
      <c r="J318" s="49" t="s">
        <v>128</v>
      </c>
      <c r="K318" s="49" t="s">
        <v>8</v>
      </c>
      <c r="L318" s="49" t="s">
        <v>129</v>
      </c>
      <c r="M318" s="49" t="s">
        <v>130</v>
      </c>
      <c r="N318" s="49" t="s">
        <v>131</v>
      </c>
      <c r="O318" s="49" t="s">
        <v>132</v>
      </c>
      <c r="P318" s="48" t="s">
        <v>125</v>
      </c>
      <c r="R318" s="69" t="s">
        <v>20</v>
      </c>
      <c r="S318" s="70" t="s">
        <v>11</v>
      </c>
      <c r="T318" s="71">
        <f>C329</f>
        <v>0.75</v>
      </c>
      <c r="U318" s="72"/>
      <c r="V318" s="73"/>
      <c r="W318" s="133">
        <f>V318+U318+T318</f>
        <v>0.75</v>
      </c>
    </row>
    <row r="319" spans="1:24" ht="13.05" customHeight="1" thickBot="1">
      <c r="A319" s="57" t="s">
        <v>175</v>
      </c>
      <c r="B319" s="164">
        <f>40+2+1+2+1+6+5+1</f>
        <v>58</v>
      </c>
      <c r="C319" s="164" t="s">
        <v>155</v>
      </c>
      <c r="D319" s="164"/>
      <c r="E319" s="164"/>
      <c r="F319" s="164">
        <f>65+5*(2+1)*0.5</f>
        <v>72.5</v>
      </c>
      <c r="G319" s="59"/>
      <c r="H319" s="62">
        <f>10+I319+J319+K319+L319+M319+N319+O319</f>
        <v>13.75</v>
      </c>
      <c r="I319" s="57">
        <v>2</v>
      </c>
      <c r="J319" s="57">
        <v>1</v>
      </c>
      <c r="K319" s="63">
        <f>C325</f>
        <v>0.75</v>
      </c>
      <c r="L319" s="57">
        <f>E324</f>
        <v>0</v>
      </c>
      <c r="M319" s="57"/>
      <c r="N319" s="57"/>
      <c r="O319" s="164"/>
      <c r="P319" s="57"/>
      <c r="Q319" s="49"/>
      <c r="R319" s="69" t="s">
        <v>225</v>
      </c>
      <c r="S319" s="70" t="s">
        <v>10</v>
      </c>
      <c r="T319" s="71">
        <f>C327</f>
        <v>3.75</v>
      </c>
      <c r="U319" s="72">
        <v>9</v>
      </c>
      <c r="V319" s="73">
        <v>2</v>
      </c>
      <c r="W319" s="133">
        <f t="shared" ref="W319:W358" si="15">V319+U319+T319</f>
        <v>14.75</v>
      </c>
      <c r="X319" s="49" t="s">
        <v>43</v>
      </c>
    </row>
    <row r="320" spans="1:24" ht="13.05" customHeight="1" thickBot="1">
      <c r="A320" s="46" t="s">
        <v>158</v>
      </c>
      <c r="R320" s="69" t="s">
        <v>226</v>
      </c>
      <c r="S320" s="70" t="s">
        <v>10</v>
      </c>
      <c r="T320" s="71">
        <f>C327</f>
        <v>3.75</v>
      </c>
      <c r="U320" s="72">
        <v>9</v>
      </c>
      <c r="V320" s="73">
        <v>2</v>
      </c>
      <c r="W320" s="133">
        <f t="shared" si="15"/>
        <v>14.75</v>
      </c>
      <c r="X320" s="49" t="s">
        <v>43</v>
      </c>
    </row>
    <row r="321" spans="1:26" ht="13.05" customHeight="1" thickBot="1">
      <c r="A321" s="57" t="s">
        <v>292</v>
      </c>
      <c r="R321" s="69" t="s">
        <v>227</v>
      </c>
      <c r="S321" s="70" t="s">
        <v>10</v>
      </c>
      <c r="T321" s="71">
        <f>C327</f>
        <v>3.75</v>
      </c>
      <c r="U321" s="72">
        <v>9</v>
      </c>
      <c r="V321" s="73">
        <v>2</v>
      </c>
      <c r="W321" s="133">
        <f t="shared" si="15"/>
        <v>14.75</v>
      </c>
      <c r="X321" s="49" t="s">
        <v>43</v>
      </c>
    </row>
    <row r="322" spans="1:26" ht="13.05" customHeight="1" thickBot="1">
      <c r="R322" s="69" t="s">
        <v>230</v>
      </c>
      <c r="S322" s="70" t="s">
        <v>10</v>
      </c>
      <c r="T322" s="71">
        <f>C327</f>
        <v>3.75</v>
      </c>
      <c r="U322" s="72">
        <v>8</v>
      </c>
      <c r="V322" s="73"/>
      <c r="W322" s="133">
        <f t="shared" si="15"/>
        <v>11.75</v>
      </c>
    </row>
    <row r="323" spans="1:26" ht="13.05" customHeight="1" thickBot="1">
      <c r="A323" s="76" t="s">
        <v>6</v>
      </c>
      <c r="B323" s="77"/>
      <c r="C323" s="78"/>
      <c r="E323" s="48" t="s">
        <v>141</v>
      </c>
      <c r="H323" s="79" t="s">
        <v>136</v>
      </c>
      <c r="I323" s="80" t="s">
        <v>111</v>
      </c>
      <c r="J323" s="80" t="s">
        <v>139</v>
      </c>
      <c r="K323" s="80" t="s">
        <v>11</v>
      </c>
      <c r="L323" s="81" t="s">
        <v>129</v>
      </c>
      <c r="M323" s="82" t="s">
        <v>132</v>
      </c>
      <c r="R323" s="69" t="s">
        <v>88</v>
      </c>
      <c r="S323" s="70" t="s">
        <v>8</v>
      </c>
      <c r="T323" s="71">
        <f>C325</f>
        <v>0.75</v>
      </c>
      <c r="U323" s="72"/>
      <c r="V323" s="73"/>
      <c r="W323" s="133">
        <f t="shared" si="15"/>
        <v>0.75</v>
      </c>
    </row>
    <row r="324" spans="1:26" ht="13.05" customHeight="1" thickBot="1">
      <c r="A324" s="83" t="s">
        <v>0</v>
      </c>
      <c r="B324" s="84" t="s">
        <v>13</v>
      </c>
      <c r="C324" s="72">
        <f>(B324-10.5)/2</f>
        <v>2.75</v>
      </c>
      <c r="D324" s="75"/>
      <c r="E324" s="57"/>
      <c r="H324" s="139" t="s">
        <v>140</v>
      </c>
      <c r="I324" s="85">
        <f>J324+K324+L324+M324</f>
        <v>5.75</v>
      </c>
      <c r="J324" s="57">
        <v>3</v>
      </c>
      <c r="K324" s="63">
        <f>C326</f>
        <v>2.75</v>
      </c>
      <c r="L324" s="86">
        <f>E324</f>
        <v>0</v>
      </c>
      <c r="M324" s="87"/>
      <c r="R324" s="69" t="s">
        <v>22</v>
      </c>
      <c r="S324" s="70" t="s">
        <v>9</v>
      </c>
      <c r="T324" s="71">
        <f>C328</f>
        <v>1.75</v>
      </c>
      <c r="U324" s="72"/>
      <c r="V324" s="73"/>
      <c r="W324" s="133">
        <f t="shared" si="15"/>
        <v>1.75</v>
      </c>
    </row>
    <row r="325" spans="1:26" ht="13.05" customHeight="1" thickBot="1">
      <c r="A325" s="83" t="s">
        <v>1</v>
      </c>
      <c r="B325" s="84" t="s">
        <v>53</v>
      </c>
      <c r="C325" s="72">
        <f t="shared" ref="C325:C329" si="16">(B325-10.5)/2</f>
        <v>0.75</v>
      </c>
      <c r="E325" s="49"/>
      <c r="H325" s="141" t="s">
        <v>137</v>
      </c>
      <c r="I325" s="88">
        <f>J325+K325+L325+M325</f>
        <v>1.75</v>
      </c>
      <c r="J325" s="89">
        <v>1</v>
      </c>
      <c r="K325" s="72">
        <f>C325</f>
        <v>0.75</v>
      </c>
      <c r="L325" s="89">
        <f>E324</f>
        <v>0</v>
      </c>
      <c r="M325" s="90"/>
      <c r="R325" s="69" t="s">
        <v>89</v>
      </c>
      <c r="S325" s="70" t="s">
        <v>11</v>
      </c>
      <c r="T325" s="71">
        <f>C329</f>
        <v>0.75</v>
      </c>
      <c r="U325" s="72"/>
      <c r="V325" s="73">
        <v>2</v>
      </c>
      <c r="W325" s="133">
        <f t="shared" si="15"/>
        <v>2.75</v>
      </c>
    </row>
    <row r="326" spans="1:26" ht="13.05" customHeight="1" thickBot="1">
      <c r="A326" s="83" t="s">
        <v>2</v>
      </c>
      <c r="B326" s="84" t="s">
        <v>13</v>
      </c>
      <c r="C326" s="72">
        <f t="shared" si="16"/>
        <v>2.75</v>
      </c>
      <c r="E326" s="48" t="s">
        <v>142</v>
      </c>
      <c r="H326" s="142" t="s">
        <v>138</v>
      </c>
      <c r="I326" s="91">
        <f>J326+K326+L326+M326</f>
        <v>5.75</v>
      </c>
      <c r="J326" s="92">
        <v>4</v>
      </c>
      <c r="K326" s="93">
        <f>C328</f>
        <v>1.75</v>
      </c>
      <c r="L326" s="92">
        <f>E324</f>
        <v>0</v>
      </c>
      <c r="M326" s="94"/>
      <c r="R326" s="69" t="s">
        <v>23</v>
      </c>
      <c r="S326" s="70" t="s">
        <v>8</v>
      </c>
      <c r="T326" s="71">
        <f>C325</f>
        <v>0.75</v>
      </c>
      <c r="U326" s="72"/>
      <c r="V326" s="73"/>
      <c r="W326" s="133">
        <f t="shared" si="15"/>
        <v>0.75</v>
      </c>
    </row>
    <row r="327" spans="1:26" ht="13.05" customHeight="1" thickBot="1">
      <c r="A327" s="83" t="s">
        <v>3</v>
      </c>
      <c r="B327" s="84" t="s">
        <v>12</v>
      </c>
      <c r="C327" s="72">
        <f t="shared" si="16"/>
        <v>3.75</v>
      </c>
      <c r="D327" s="95"/>
      <c r="E327" s="57">
        <v>4</v>
      </c>
      <c r="R327" s="69" t="s">
        <v>90</v>
      </c>
      <c r="S327" s="70" t="s">
        <v>10</v>
      </c>
      <c r="T327" s="71">
        <f>C327</f>
        <v>3.75</v>
      </c>
      <c r="U327" s="72"/>
      <c r="V327" s="73"/>
      <c r="W327" s="133">
        <f t="shared" si="15"/>
        <v>3.75</v>
      </c>
    </row>
    <row r="328" spans="1:26" ht="13.05" customHeight="1" thickBot="1">
      <c r="A328" s="83" t="s">
        <v>4</v>
      </c>
      <c r="B328" s="84" t="s">
        <v>42</v>
      </c>
      <c r="C328" s="72">
        <f t="shared" si="16"/>
        <v>1.75</v>
      </c>
      <c r="R328" s="69" t="s">
        <v>91</v>
      </c>
      <c r="S328" s="70" t="s">
        <v>92</v>
      </c>
      <c r="T328" s="71">
        <f>C326</f>
        <v>2.75</v>
      </c>
      <c r="U328" s="72"/>
      <c r="V328" s="73"/>
      <c r="W328" s="133">
        <f t="shared" si="15"/>
        <v>2.75</v>
      </c>
      <c r="Z328" s="173"/>
    </row>
    <row r="329" spans="1:26" ht="13.05" customHeight="1" thickBot="1">
      <c r="A329" s="83" t="s">
        <v>5</v>
      </c>
      <c r="B329" s="84" t="s">
        <v>53</v>
      </c>
      <c r="C329" s="72">
        <f t="shared" si="16"/>
        <v>0.75</v>
      </c>
      <c r="R329" s="69" t="s">
        <v>76</v>
      </c>
      <c r="S329" s="70" t="s">
        <v>10</v>
      </c>
      <c r="T329" s="71">
        <f>C327</f>
        <v>3.75</v>
      </c>
      <c r="U329" s="72">
        <v>6</v>
      </c>
      <c r="V329" s="73"/>
      <c r="W329" s="133">
        <f t="shared" si="15"/>
        <v>9.75</v>
      </c>
      <c r="X329" s="49" t="s">
        <v>43</v>
      </c>
    </row>
    <row r="330" spans="1:26" ht="13.05" customHeight="1" thickBot="1">
      <c r="R330" s="69" t="s">
        <v>75</v>
      </c>
      <c r="S330" s="70" t="s">
        <v>10</v>
      </c>
      <c r="T330" s="71">
        <f>C327</f>
        <v>3.75</v>
      </c>
      <c r="U330" s="72"/>
      <c r="V330" s="73"/>
      <c r="W330" s="133">
        <f t="shared" si="15"/>
        <v>3.75</v>
      </c>
    </row>
    <row r="331" spans="1:26" ht="13.05" customHeight="1" thickBot="1">
      <c r="A331" s="199" t="s">
        <v>143</v>
      </c>
      <c r="B331" s="199"/>
      <c r="C331" s="199"/>
      <c r="D331" s="199"/>
      <c r="E331" s="199"/>
      <c r="F331" s="199"/>
      <c r="G331" s="199"/>
      <c r="H331" s="199"/>
      <c r="J331" s="199" t="s">
        <v>150</v>
      </c>
      <c r="K331" s="199"/>
      <c r="L331" s="199"/>
      <c r="M331" s="199"/>
      <c r="N331" s="199"/>
      <c r="R331" s="69" t="s">
        <v>75</v>
      </c>
      <c r="S331" s="70" t="s">
        <v>10</v>
      </c>
      <c r="T331" s="71">
        <f>C327</f>
        <v>3.75</v>
      </c>
      <c r="U331" s="72"/>
      <c r="V331" s="73"/>
      <c r="W331" s="133">
        <f t="shared" si="15"/>
        <v>3.75</v>
      </c>
    </row>
    <row r="332" spans="1:26" ht="13.05" customHeight="1" thickBot="1">
      <c r="A332" s="80" t="s">
        <v>144</v>
      </c>
      <c r="B332" s="187" t="s">
        <v>145</v>
      </c>
      <c r="C332" s="188"/>
      <c r="D332" s="80" t="s">
        <v>146</v>
      </c>
      <c r="E332" s="99" t="s">
        <v>147</v>
      </c>
      <c r="F332" s="80" t="s">
        <v>148</v>
      </c>
      <c r="G332" s="187" t="s">
        <v>149</v>
      </c>
      <c r="H332" s="188"/>
      <c r="J332" s="100" t="s">
        <v>151</v>
      </c>
      <c r="K332" s="101" t="s">
        <v>142</v>
      </c>
      <c r="L332" s="102" t="s">
        <v>102</v>
      </c>
      <c r="M332" s="101" t="s">
        <v>129</v>
      </c>
      <c r="N332" s="102" t="s">
        <v>132</v>
      </c>
      <c r="R332" s="69" t="s">
        <v>93</v>
      </c>
      <c r="S332" s="70" t="s">
        <v>10</v>
      </c>
      <c r="T332" s="71">
        <f>C327</f>
        <v>3.75</v>
      </c>
      <c r="U332" s="72"/>
      <c r="V332" s="73"/>
      <c r="W332" s="133">
        <f t="shared" si="15"/>
        <v>3.75</v>
      </c>
    </row>
    <row r="333" spans="1:26" ht="13.05" customHeight="1" thickBot="1">
      <c r="A333" s="103"/>
      <c r="B333" s="163"/>
      <c r="C333" s="164"/>
      <c r="D333" s="61"/>
      <c r="E333" s="74"/>
      <c r="F333" s="106"/>
      <c r="G333" s="163"/>
      <c r="H333" s="165"/>
      <c r="J333" s="138">
        <f>K333+L333+M333+N333</f>
        <v>6.75</v>
      </c>
      <c r="K333" s="109">
        <f>E327</f>
        <v>4</v>
      </c>
      <c r="L333" s="110">
        <f>C324</f>
        <v>2.75</v>
      </c>
      <c r="M333" s="167">
        <f>E324</f>
        <v>0</v>
      </c>
      <c r="N333" s="111"/>
      <c r="O333" s="106"/>
      <c r="R333" s="69" t="s">
        <v>25</v>
      </c>
      <c r="S333" s="70" t="s">
        <v>11</v>
      </c>
      <c r="T333" s="71">
        <f>C329</f>
        <v>0.75</v>
      </c>
      <c r="U333" s="72">
        <v>9</v>
      </c>
      <c r="V333" s="73">
        <v>4</v>
      </c>
      <c r="W333" s="133">
        <f t="shared" si="15"/>
        <v>13.75</v>
      </c>
      <c r="X333" s="49" t="s">
        <v>43</v>
      </c>
    </row>
    <row r="334" spans="1:26" ht="13.05" customHeight="1" thickBot="1">
      <c r="A334" s="112"/>
      <c r="B334" s="161"/>
      <c r="C334" s="162"/>
      <c r="D334" s="89"/>
      <c r="E334" s="115"/>
      <c r="F334" s="89"/>
      <c r="G334" s="161"/>
      <c r="H334" s="166"/>
      <c r="J334" s="117"/>
      <c r="K334" s="117"/>
      <c r="L334" s="117"/>
      <c r="M334" s="117"/>
      <c r="N334" s="117"/>
      <c r="R334" s="69" t="s">
        <v>94</v>
      </c>
      <c r="S334" s="70" t="s">
        <v>10</v>
      </c>
      <c r="T334" s="71">
        <f>C327</f>
        <v>3.75</v>
      </c>
      <c r="U334" s="72"/>
      <c r="V334" s="73"/>
      <c r="W334" s="133">
        <f t="shared" si="15"/>
        <v>3.75</v>
      </c>
    </row>
    <row r="335" spans="1:26" ht="13.05" customHeight="1" thickBot="1">
      <c r="A335" s="112"/>
      <c r="B335" s="161"/>
      <c r="C335" s="162"/>
      <c r="D335" s="89"/>
      <c r="E335" s="115"/>
      <c r="F335" s="89"/>
      <c r="G335" s="161"/>
      <c r="H335" s="166"/>
      <c r="R335" s="69" t="s">
        <v>95</v>
      </c>
      <c r="S335" s="70" t="s">
        <v>8</v>
      </c>
      <c r="T335" s="71">
        <f>C325</f>
        <v>0.75</v>
      </c>
      <c r="U335" s="72"/>
      <c r="V335" s="73">
        <v>4</v>
      </c>
      <c r="W335" s="133">
        <f t="shared" si="15"/>
        <v>4.75</v>
      </c>
    </row>
    <row r="336" spans="1:26" ht="13.05" customHeight="1" thickBot="1">
      <c r="A336" s="118"/>
      <c r="B336" s="167"/>
      <c r="C336" s="168"/>
      <c r="D336" s="121"/>
      <c r="E336" s="122"/>
      <c r="F336" s="123"/>
      <c r="G336" s="167"/>
      <c r="H336" s="169"/>
      <c r="R336" s="69" t="s">
        <v>96</v>
      </c>
      <c r="S336" s="70" t="s">
        <v>10</v>
      </c>
      <c r="T336" s="71">
        <f>C327</f>
        <v>3.75</v>
      </c>
      <c r="U336" s="72"/>
      <c r="V336" s="73"/>
      <c r="W336" s="133">
        <f t="shared" si="15"/>
        <v>3.75</v>
      </c>
    </row>
    <row r="337" spans="1:26" ht="13.05" customHeight="1" thickBot="1">
      <c r="R337" s="69" t="s">
        <v>26</v>
      </c>
      <c r="S337" s="70" t="s">
        <v>9</v>
      </c>
      <c r="T337" s="71">
        <f>C328</f>
        <v>1.75</v>
      </c>
      <c r="U337" s="72"/>
      <c r="V337" s="73"/>
      <c r="W337" s="133">
        <f t="shared" si="15"/>
        <v>1.75</v>
      </c>
    </row>
    <row r="338" spans="1:26" ht="13.05" customHeight="1" thickBot="1">
      <c r="A338" s="48" t="s">
        <v>152</v>
      </c>
      <c r="B338" s="126"/>
      <c r="C338" s="186"/>
      <c r="D338" s="186"/>
      <c r="E338" s="186"/>
      <c r="F338" s="186"/>
      <c r="I338" s="186" t="s">
        <v>277</v>
      </c>
      <c r="J338" s="186"/>
      <c r="K338" s="186"/>
      <c r="L338" s="186"/>
      <c r="M338" s="186"/>
      <c r="N338" s="126"/>
      <c r="O338" s="126"/>
      <c r="P338" s="126"/>
      <c r="R338" s="69" t="s">
        <v>97</v>
      </c>
      <c r="S338" s="70" t="s">
        <v>11</v>
      </c>
      <c r="T338" s="71">
        <f>C329</f>
        <v>0.75</v>
      </c>
      <c r="U338" s="72"/>
      <c r="V338" s="73">
        <v>2</v>
      </c>
      <c r="W338" s="133">
        <f t="shared" si="15"/>
        <v>2.75</v>
      </c>
    </row>
    <row r="339" spans="1:26" ht="13.05" customHeight="1" thickBot="1">
      <c r="A339" s="158" t="s">
        <v>293</v>
      </c>
      <c r="B339" s="158"/>
      <c r="C339" s="158"/>
      <c r="D339" s="158"/>
      <c r="E339" s="158"/>
      <c r="F339" s="158"/>
      <c r="I339" s="158" t="s">
        <v>262</v>
      </c>
      <c r="R339" s="69" t="s">
        <v>98</v>
      </c>
      <c r="S339" s="70" t="s">
        <v>11</v>
      </c>
      <c r="T339" s="71">
        <f>C329</f>
        <v>0.75</v>
      </c>
      <c r="U339" s="72"/>
      <c r="V339" s="73">
        <v>2</v>
      </c>
      <c r="W339" s="133">
        <f t="shared" si="15"/>
        <v>2.75</v>
      </c>
    </row>
    <row r="340" spans="1:26" ht="13.05" customHeight="1" thickBot="1">
      <c r="A340" s="158" t="s">
        <v>253</v>
      </c>
      <c r="B340" s="158"/>
      <c r="C340" s="158"/>
      <c r="D340" s="158"/>
      <c r="E340" s="158"/>
      <c r="F340" s="158"/>
      <c r="I340" s="158" t="s">
        <v>261</v>
      </c>
      <c r="R340" s="69" t="s">
        <v>98</v>
      </c>
      <c r="S340" s="70" t="s">
        <v>11</v>
      </c>
      <c r="T340" s="71">
        <f>C329</f>
        <v>0.75</v>
      </c>
      <c r="U340" s="72"/>
      <c r="V340" s="73"/>
      <c r="W340" s="133">
        <f t="shared" si="15"/>
        <v>0.75</v>
      </c>
    </row>
    <row r="341" spans="1:26" ht="13.05" customHeight="1" thickBot="1">
      <c r="A341" s="158" t="s">
        <v>294</v>
      </c>
      <c r="B341" s="158"/>
      <c r="C341" s="158"/>
      <c r="D341" s="158"/>
      <c r="E341" s="158"/>
      <c r="F341" s="158"/>
      <c r="I341" s="158" t="s">
        <v>268</v>
      </c>
      <c r="R341" s="69" t="s">
        <v>99</v>
      </c>
      <c r="S341" s="70" t="s">
        <v>8</v>
      </c>
      <c r="T341" s="71">
        <f>C325</f>
        <v>0.75</v>
      </c>
      <c r="U341" s="72"/>
      <c r="V341" s="73"/>
      <c r="W341" s="133">
        <f t="shared" si="15"/>
        <v>0.75</v>
      </c>
    </row>
    <row r="342" spans="1:26" ht="13.05" customHeight="1" thickBot="1">
      <c r="A342" s="158"/>
      <c r="B342" s="158"/>
      <c r="C342" s="158"/>
      <c r="E342" s="158"/>
      <c r="F342" s="158"/>
      <c r="I342" s="158" t="s">
        <v>269</v>
      </c>
      <c r="R342" s="69" t="s">
        <v>100</v>
      </c>
      <c r="S342" s="70" t="s">
        <v>8</v>
      </c>
      <c r="T342" s="71">
        <f>C325</f>
        <v>0.75</v>
      </c>
      <c r="U342" s="72"/>
      <c r="V342" s="73"/>
      <c r="W342" s="133">
        <f t="shared" si="15"/>
        <v>0.75</v>
      </c>
    </row>
    <row r="343" spans="1:26" ht="13.05" customHeight="1" thickBot="1">
      <c r="A343" s="158"/>
      <c r="B343" s="158"/>
      <c r="C343" s="158"/>
      <c r="E343" s="158"/>
      <c r="F343" s="158"/>
      <c r="I343" s="158" t="s">
        <v>270</v>
      </c>
      <c r="R343" s="69" t="s">
        <v>101</v>
      </c>
      <c r="S343" s="70" t="s">
        <v>102</v>
      </c>
      <c r="T343" s="71">
        <f>C324</f>
        <v>2.75</v>
      </c>
      <c r="U343" s="72"/>
      <c r="V343" s="73"/>
      <c r="W343" s="133">
        <f t="shared" si="15"/>
        <v>2.75</v>
      </c>
    </row>
    <row r="344" spans="1:26" ht="13.05" customHeight="1" thickBot="1">
      <c r="R344" s="69" t="s">
        <v>27</v>
      </c>
      <c r="S344" s="70" t="s">
        <v>9</v>
      </c>
      <c r="T344" s="71">
        <f>C328</f>
        <v>1.75</v>
      </c>
      <c r="U344" s="72">
        <v>7</v>
      </c>
      <c r="V344" s="73"/>
      <c r="W344" s="133">
        <f t="shared" si="15"/>
        <v>8.75</v>
      </c>
      <c r="X344" s="49" t="s">
        <v>43</v>
      </c>
    </row>
    <row r="345" spans="1:26" ht="13.05" customHeight="1" thickBot="1">
      <c r="R345" s="69" t="s">
        <v>28</v>
      </c>
      <c r="S345" s="70" t="s">
        <v>9</v>
      </c>
      <c r="T345" s="71">
        <f>C328</f>
        <v>1.75</v>
      </c>
      <c r="U345" s="72">
        <v>9</v>
      </c>
      <c r="V345" s="73">
        <v>2</v>
      </c>
      <c r="W345" s="133">
        <f t="shared" si="15"/>
        <v>12.75</v>
      </c>
      <c r="X345" s="49" t="s">
        <v>43</v>
      </c>
      <c r="Z345" s="173"/>
    </row>
    <row r="346" spans="1:26" ht="13.05" customHeight="1" thickBot="1">
      <c r="R346" s="69" t="s">
        <v>228</v>
      </c>
      <c r="S346" s="70" t="s">
        <v>9</v>
      </c>
      <c r="T346" s="71"/>
      <c r="U346" s="72">
        <v>6</v>
      </c>
      <c r="V346" s="73"/>
      <c r="W346" s="133">
        <f>IF(U346&lt;=3,0,IF(U346&lt;=7,1,IF(U346&lt;=11,2,IF(U346&lt;=15,3,IF(U346&lt;=19,4,5)))))</f>
        <v>1</v>
      </c>
      <c r="X346" s="49" t="s">
        <v>43</v>
      </c>
    </row>
    <row r="347" spans="1:26" ht="13.05" customHeight="1" thickBot="1">
      <c r="R347" s="69" t="s">
        <v>229</v>
      </c>
      <c r="S347" s="70" t="s">
        <v>9</v>
      </c>
      <c r="T347" s="71">
        <f>C328</f>
        <v>1.75</v>
      </c>
      <c r="U347" s="72"/>
      <c r="V347" s="73"/>
      <c r="W347" s="133">
        <f t="shared" si="15"/>
        <v>1.75</v>
      </c>
    </row>
    <row r="348" spans="1:26" ht="13.05" customHeight="1" thickBot="1">
      <c r="R348" s="69" t="s">
        <v>103</v>
      </c>
      <c r="S348" s="70" t="s">
        <v>11</v>
      </c>
      <c r="T348" s="71">
        <f>C329</f>
        <v>0.75</v>
      </c>
      <c r="U348" s="72">
        <v>6</v>
      </c>
      <c r="V348" s="73">
        <v>2</v>
      </c>
      <c r="W348" s="133">
        <f t="shared" si="15"/>
        <v>8.75</v>
      </c>
      <c r="X348" s="49" t="s">
        <v>43</v>
      </c>
    </row>
    <row r="349" spans="1:26" ht="13.05" customHeight="1" thickBot="1">
      <c r="R349" s="69" t="s">
        <v>30</v>
      </c>
      <c r="S349" s="128" t="s">
        <v>11</v>
      </c>
      <c r="T349" s="71">
        <f>C329</f>
        <v>0.75</v>
      </c>
      <c r="U349" s="72">
        <v>9</v>
      </c>
      <c r="V349" s="73">
        <v>6</v>
      </c>
      <c r="W349" s="133">
        <f t="shared" si="15"/>
        <v>15.75</v>
      </c>
      <c r="X349" s="49" t="s">
        <v>43</v>
      </c>
    </row>
    <row r="350" spans="1:26" ht="13.05" customHeight="1" thickBot="1">
      <c r="R350" s="69" t="s">
        <v>104</v>
      </c>
      <c r="S350" s="70" t="s">
        <v>8</v>
      </c>
      <c r="T350" s="71">
        <f>C325</f>
        <v>0.75</v>
      </c>
      <c r="U350" s="72"/>
      <c r="V350" s="73"/>
      <c r="W350" s="133">
        <f t="shared" si="15"/>
        <v>0.75</v>
      </c>
    </row>
    <row r="351" spans="1:26" ht="13.05" customHeight="1" thickBot="1">
      <c r="R351" s="69" t="s">
        <v>105</v>
      </c>
      <c r="S351" s="70" t="s">
        <v>102</v>
      </c>
      <c r="T351" s="71">
        <f>C324</f>
        <v>2.75</v>
      </c>
      <c r="U351" s="72"/>
      <c r="V351" s="73"/>
      <c r="W351" s="133">
        <f t="shared" si="15"/>
        <v>2.75</v>
      </c>
    </row>
    <row r="352" spans="1:26" ht="13.05" customHeight="1" thickBot="1">
      <c r="R352" s="69" t="s">
        <v>31</v>
      </c>
      <c r="S352" s="70" t="s">
        <v>10</v>
      </c>
      <c r="T352" s="71">
        <f>C327</f>
        <v>3.75</v>
      </c>
      <c r="U352" s="72"/>
      <c r="V352" s="73"/>
      <c r="W352" s="133">
        <f t="shared" si="15"/>
        <v>3.75</v>
      </c>
    </row>
    <row r="353" spans="1:24" ht="13.05" customHeight="1" thickBot="1">
      <c r="R353" s="69" t="s">
        <v>106</v>
      </c>
      <c r="S353" s="70" t="s">
        <v>102</v>
      </c>
      <c r="T353" s="71">
        <f>C324</f>
        <v>2.75</v>
      </c>
      <c r="U353" s="72"/>
      <c r="V353" s="73"/>
      <c r="W353" s="133">
        <f t="shared" si="15"/>
        <v>2.75</v>
      </c>
    </row>
    <row r="354" spans="1:24" ht="13.05" customHeight="1" thickBot="1">
      <c r="R354" s="69" t="s">
        <v>7</v>
      </c>
      <c r="S354" s="70" t="s">
        <v>9</v>
      </c>
      <c r="T354" s="71">
        <f>C328</f>
        <v>1.75</v>
      </c>
      <c r="U354" s="72"/>
      <c r="V354" s="73"/>
      <c r="W354" s="133">
        <f t="shared" si="15"/>
        <v>1.75</v>
      </c>
    </row>
    <row r="355" spans="1:24" ht="13.05" customHeight="1" thickBot="1">
      <c r="R355" s="69" t="s">
        <v>107</v>
      </c>
      <c r="S355" s="70" t="s">
        <v>8</v>
      </c>
      <c r="T355" s="71">
        <f>C325</f>
        <v>0.75</v>
      </c>
      <c r="U355" s="72"/>
      <c r="V355" s="73"/>
      <c r="W355" s="133">
        <f t="shared" si="15"/>
        <v>0.75</v>
      </c>
    </row>
    <row r="356" spans="1:24" ht="13.05" customHeight="1" thickBot="1">
      <c r="R356" s="69" t="s">
        <v>108</v>
      </c>
      <c r="S356" s="70" t="s">
        <v>8</v>
      </c>
      <c r="T356" s="71">
        <f>C325</f>
        <v>0.75</v>
      </c>
      <c r="U356" s="72"/>
      <c r="V356" s="73"/>
      <c r="W356" s="133">
        <f t="shared" si="15"/>
        <v>0.75</v>
      </c>
    </row>
    <row r="357" spans="1:24" ht="13.05" customHeight="1" thickBot="1">
      <c r="R357" s="69" t="s">
        <v>32</v>
      </c>
      <c r="S357" s="70" t="s">
        <v>11</v>
      </c>
      <c r="T357" s="71">
        <f>C329</f>
        <v>0.75</v>
      </c>
      <c r="U357" s="72"/>
      <c r="V357" s="73">
        <v>2</v>
      </c>
      <c r="W357" s="133">
        <f t="shared" si="15"/>
        <v>2.75</v>
      </c>
    </row>
    <row r="358" spans="1:24" ht="13.05" customHeight="1" thickBot="1">
      <c r="R358" s="129" t="s">
        <v>33</v>
      </c>
      <c r="S358" s="130" t="s">
        <v>10</v>
      </c>
      <c r="T358" s="131">
        <f>C327</f>
        <v>3.75</v>
      </c>
      <c r="U358" s="93">
        <v>9</v>
      </c>
      <c r="V358" s="132">
        <v>6</v>
      </c>
      <c r="W358" s="153">
        <f t="shared" si="15"/>
        <v>18.75</v>
      </c>
      <c r="X358" s="49" t="s">
        <v>43</v>
      </c>
    </row>
    <row r="360" spans="1:24" ht="13.05" customHeight="1" thickBot="1"/>
    <row r="361" spans="1:24" ht="13.05" customHeight="1" thickBot="1">
      <c r="A361" s="46" t="s">
        <v>203</v>
      </c>
      <c r="B361" s="46" t="s">
        <v>114</v>
      </c>
      <c r="C361" s="46" t="s">
        <v>116</v>
      </c>
      <c r="D361" s="46" t="s">
        <v>120</v>
      </c>
      <c r="E361" s="46" t="s">
        <v>255</v>
      </c>
      <c r="F361" s="46" t="s">
        <v>119</v>
      </c>
      <c r="G361" s="46"/>
      <c r="H361" s="47" t="s">
        <v>121</v>
      </c>
      <c r="I361" s="175" t="s">
        <v>122</v>
      </c>
      <c r="J361" s="175" t="s">
        <v>126</v>
      </c>
      <c r="K361" s="49"/>
      <c r="L361" s="49" t="s">
        <v>133</v>
      </c>
      <c r="M361" s="49" t="s">
        <v>135</v>
      </c>
      <c r="N361" s="49"/>
      <c r="O361" s="49" t="s">
        <v>134</v>
      </c>
      <c r="P361" s="175" t="s">
        <v>124</v>
      </c>
      <c r="Q361" s="49"/>
      <c r="R361" s="50" t="s">
        <v>34</v>
      </c>
      <c r="S361" s="51"/>
      <c r="T361" s="52" t="s">
        <v>11</v>
      </c>
      <c r="U361" s="156" t="s">
        <v>109</v>
      </c>
      <c r="V361" s="54" t="s">
        <v>110</v>
      </c>
      <c r="W361" s="55" t="s">
        <v>111</v>
      </c>
    </row>
    <row r="362" spans="1:24" ht="13.05" customHeight="1" thickBot="1">
      <c r="A362" s="57" t="s">
        <v>224</v>
      </c>
      <c r="B362" s="57"/>
      <c r="C362" s="184" t="s">
        <v>155</v>
      </c>
      <c r="D362" s="184"/>
      <c r="E362" s="184">
        <v>178</v>
      </c>
      <c r="F362" s="184"/>
      <c r="G362" s="59"/>
      <c r="H362" s="60"/>
      <c r="I362" s="57"/>
      <c r="J362" s="62">
        <f>C370</f>
        <v>1.75</v>
      </c>
      <c r="K362" s="59"/>
      <c r="L362" s="63">
        <f>H364-M364-J364-I364</f>
        <v>11.75</v>
      </c>
      <c r="M362" s="184">
        <f>H364-K364-J364</f>
        <v>10</v>
      </c>
      <c r="N362" s="59"/>
      <c r="O362" s="57"/>
      <c r="P362" s="57"/>
      <c r="Q362" s="49"/>
      <c r="R362" s="64" t="s">
        <v>87</v>
      </c>
      <c r="S362" s="65" t="s">
        <v>8</v>
      </c>
      <c r="T362" s="180">
        <f>C370</f>
        <v>1.75</v>
      </c>
      <c r="U362" s="157"/>
      <c r="V362" s="179"/>
      <c r="W362" s="133">
        <f>V362+U362+T362</f>
        <v>1.75</v>
      </c>
    </row>
    <row r="363" spans="1:24" ht="13.05" customHeight="1" thickBot="1">
      <c r="A363" s="178" t="s">
        <v>172</v>
      </c>
      <c r="B363" s="46" t="s">
        <v>112</v>
      </c>
      <c r="C363" s="46" t="s">
        <v>115</v>
      </c>
      <c r="D363" s="46" t="s">
        <v>113</v>
      </c>
      <c r="E363" s="46" t="s">
        <v>118</v>
      </c>
      <c r="F363" s="46" t="s">
        <v>117</v>
      </c>
      <c r="G363" s="46"/>
      <c r="H363" s="175" t="s">
        <v>123</v>
      </c>
      <c r="I363" s="49" t="s">
        <v>127</v>
      </c>
      <c r="J363" s="49" t="s">
        <v>128</v>
      </c>
      <c r="K363" s="49" t="s">
        <v>8</v>
      </c>
      <c r="L363" s="49" t="s">
        <v>129</v>
      </c>
      <c r="M363" s="49" t="s">
        <v>130</v>
      </c>
      <c r="N363" s="49" t="s">
        <v>131</v>
      </c>
      <c r="O363" s="49" t="s">
        <v>132</v>
      </c>
      <c r="P363" s="175" t="s">
        <v>125</v>
      </c>
      <c r="R363" s="69" t="s">
        <v>20</v>
      </c>
      <c r="S363" s="70" t="s">
        <v>11</v>
      </c>
      <c r="T363" s="71">
        <f>C374</f>
        <v>3.75</v>
      </c>
      <c r="U363" s="72"/>
      <c r="V363" s="181">
        <v>2</v>
      </c>
      <c r="W363" s="133">
        <f>V363+U363+T363</f>
        <v>5.75</v>
      </c>
    </row>
    <row r="364" spans="1:24" ht="13.05" customHeight="1" thickBot="1">
      <c r="A364" s="57" t="s">
        <v>272</v>
      </c>
      <c r="B364" s="184">
        <v>28</v>
      </c>
      <c r="C364" s="184" t="s">
        <v>155</v>
      </c>
      <c r="D364" s="184"/>
      <c r="E364" s="184"/>
      <c r="F364" s="184">
        <f>65+5*(2+1)*0.5</f>
        <v>72.5</v>
      </c>
      <c r="G364" s="59"/>
      <c r="H364" s="62">
        <f>10+I364+J364+K364+L364+M364+N364+O364</f>
        <v>11.75</v>
      </c>
      <c r="I364" s="57">
        <v>0</v>
      </c>
      <c r="J364" s="57">
        <v>0</v>
      </c>
      <c r="K364" s="63">
        <f>C370</f>
        <v>1.75</v>
      </c>
      <c r="L364" s="57">
        <f>E369</f>
        <v>0</v>
      </c>
      <c r="M364" s="57"/>
      <c r="N364" s="57"/>
      <c r="O364" s="184"/>
      <c r="P364" s="57"/>
      <c r="Q364" s="49"/>
      <c r="R364" s="69" t="s">
        <v>80</v>
      </c>
      <c r="S364" s="70" t="s">
        <v>10</v>
      </c>
      <c r="T364" s="71">
        <f>C372</f>
        <v>0.75</v>
      </c>
      <c r="U364" s="72">
        <v>5</v>
      </c>
      <c r="V364" s="181"/>
      <c r="W364" s="133">
        <f t="shared" ref="W364:W403" si="17">V364+U364+T364</f>
        <v>5.75</v>
      </c>
      <c r="X364" s="49" t="s">
        <v>43</v>
      </c>
    </row>
    <row r="365" spans="1:24" ht="13.05" customHeight="1" thickBot="1">
      <c r="A365" s="46" t="s">
        <v>158</v>
      </c>
      <c r="R365" s="69" t="s">
        <v>86</v>
      </c>
      <c r="S365" s="70" t="s">
        <v>10</v>
      </c>
      <c r="T365" s="71">
        <f>C372</f>
        <v>0.75</v>
      </c>
      <c r="U365" s="72"/>
      <c r="V365" s="181"/>
      <c r="W365" s="133">
        <f t="shared" si="17"/>
        <v>0.75</v>
      </c>
      <c r="X365" s="49" t="s">
        <v>43</v>
      </c>
    </row>
    <row r="366" spans="1:24" ht="13.05" customHeight="1" thickBot="1">
      <c r="A366" s="57" t="s">
        <v>273</v>
      </c>
      <c r="B366" s="56" t="s">
        <v>275</v>
      </c>
      <c r="R366" s="69" t="s">
        <v>86</v>
      </c>
      <c r="S366" s="70" t="s">
        <v>10</v>
      </c>
      <c r="T366" s="71">
        <f>C372</f>
        <v>0.75</v>
      </c>
      <c r="U366" s="72"/>
      <c r="V366" s="181"/>
      <c r="W366" s="133">
        <f t="shared" si="17"/>
        <v>0.75</v>
      </c>
      <c r="X366" s="49" t="s">
        <v>43</v>
      </c>
    </row>
    <row r="367" spans="1:24" ht="13.05" customHeight="1" thickBot="1">
      <c r="R367" s="69" t="s">
        <v>86</v>
      </c>
      <c r="S367" s="70" t="s">
        <v>10</v>
      </c>
      <c r="T367" s="71">
        <f>C372</f>
        <v>0.75</v>
      </c>
      <c r="U367" s="72"/>
      <c r="V367" s="181"/>
      <c r="W367" s="133">
        <f t="shared" si="17"/>
        <v>0.75</v>
      </c>
      <c r="X367" s="49" t="s">
        <v>43</v>
      </c>
    </row>
    <row r="368" spans="1:24" ht="13.05" customHeight="1" thickBot="1">
      <c r="A368" s="76" t="s">
        <v>6</v>
      </c>
      <c r="B368" s="77"/>
      <c r="C368" s="78"/>
      <c r="E368" s="175" t="s">
        <v>141</v>
      </c>
      <c r="H368" s="79" t="s">
        <v>136</v>
      </c>
      <c r="I368" s="80" t="s">
        <v>111</v>
      </c>
      <c r="J368" s="80" t="s">
        <v>139</v>
      </c>
      <c r="K368" s="80" t="s">
        <v>11</v>
      </c>
      <c r="L368" s="177" t="s">
        <v>129</v>
      </c>
      <c r="M368" s="82" t="s">
        <v>132</v>
      </c>
      <c r="R368" s="69" t="s">
        <v>88</v>
      </c>
      <c r="S368" s="70" t="s">
        <v>8</v>
      </c>
      <c r="T368" s="71">
        <f>C370</f>
        <v>1.75</v>
      </c>
      <c r="U368" s="72"/>
      <c r="V368" s="181"/>
      <c r="W368" s="133">
        <f t="shared" si="17"/>
        <v>1.75</v>
      </c>
    </row>
    <row r="369" spans="1:24" ht="13.05" customHeight="1" thickBot="1">
      <c r="A369" s="83" t="s">
        <v>0</v>
      </c>
      <c r="B369" s="84" t="s">
        <v>17</v>
      </c>
      <c r="C369" s="72">
        <f>(B369-10.5)/2</f>
        <v>-0.25</v>
      </c>
      <c r="D369" s="75"/>
      <c r="E369" s="57"/>
      <c r="H369" s="139" t="s">
        <v>140</v>
      </c>
      <c r="I369" s="85">
        <f>J369+K369+L369+M369</f>
        <v>4.75</v>
      </c>
      <c r="J369" s="57">
        <v>2</v>
      </c>
      <c r="K369" s="63">
        <f>C371</f>
        <v>2.75</v>
      </c>
      <c r="L369" s="86">
        <f>E369</f>
        <v>0</v>
      </c>
      <c r="M369" s="87"/>
      <c r="R369" s="69" t="s">
        <v>22</v>
      </c>
      <c r="S369" s="70" t="s">
        <v>9</v>
      </c>
      <c r="T369" s="71">
        <f>C373</f>
        <v>1.75</v>
      </c>
      <c r="U369" s="72"/>
      <c r="V369" s="181"/>
      <c r="W369" s="133">
        <f t="shared" si="17"/>
        <v>1.75</v>
      </c>
    </row>
    <row r="370" spans="1:24" ht="13.05" customHeight="1" thickBot="1">
      <c r="A370" s="83" t="s">
        <v>1</v>
      </c>
      <c r="B370" s="84" t="s">
        <v>42</v>
      </c>
      <c r="C370" s="72">
        <f t="shared" ref="C370:C374" si="18">(B370-10.5)/2</f>
        <v>1.75</v>
      </c>
      <c r="E370" s="49"/>
      <c r="H370" s="141" t="s">
        <v>137</v>
      </c>
      <c r="I370" s="88">
        <f>J370+K370+L370+M370</f>
        <v>1.75</v>
      </c>
      <c r="J370" s="89">
        <v>0</v>
      </c>
      <c r="K370" s="72">
        <f>C370</f>
        <v>1.75</v>
      </c>
      <c r="L370" s="89">
        <f>E369</f>
        <v>0</v>
      </c>
      <c r="M370" s="90"/>
      <c r="R370" s="69" t="s">
        <v>89</v>
      </c>
      <c r="S370" s="70" t="s">
        <v>11</v>
      </c>
      <c r="T370" s="71">
        <f>C374</f>
        <v>3.75</v>
      </c>
      <c r="U370" s="72"/>
      <c r="V370" s="181">
        <f>2+2</f>
        <v>4</v>
      </c>
      <c r="W370" s="133">
        <f t="shared" si="17"/>
        <v>7.75</v>
      </c>
      <c r="X370" s="49" t="s">
        <v>43</v>
      </c>
    </row>
    <row r="371" spans="1:24" ht="13.05" customHeight="1" thickBot="1">
      <c r="A371" s="83" t="s">
        <v>2</v>
      </c>
      <c r="B371" s="84" t="s">
        <v>13</v>
      </c>
      <c r="C371" s="72">
        <f t="shared" si="18"/>
        <v>2.75</v>
      </c>
      <c r="E371" s="175" t="s">
        <v>142</v>
      </c>
      <c r="H371" s="142" t="s">
        <v>138</v>
      </c>
      <c r="I371" s="91">
        <f>J371+K371+L371+M371</f>
        <v>4.75</v>
      </c>
      <c r="J371" s="92">
        <v>3</v>
      </c>
      <c r="K371" s="93">
        <f>C373</f>
        <v>1.75</v>
      </c>
      <c r="L371" s="92">
        <f>E369</f>
        <v>0</v>
      </c>
      <c r="M371" s="94"/>
      <c r="R371" s="69" t="s">
        <v>23</v>
      </c>
      <c r="S371" s="70" t="s">
        <v>8</v>
      </c>
      <c r="T371" s="71">
        <f>C370</f>
        <v>1.75</v>
      </c>
      <c r="U371" s="72"/>
      <c r="V371" s="181"/>
      <c r="W371" s="133">
        <f t="shared" si="17"/>
        <v>1.75</v>
      </c>
    </row>
    <row r="372" spans="1:24" ht="13.05" customHeight="1" thickBot="1">
      <c r="A372" s="83" t="s">
        <v>3</v>
      </c>
      <c r="B372" s="84" t="s">
        <v>53</v>
      </c>
      <c r="C372" s="72">
        <f t="shared" si="18"/>
        <v>0.75</v>
      </c>
      <c r="D372" s="95"/>
      <c r="E372" s="57">
        <v>2</v>
      </c>
      <c r="R372" s="69" t="s">
        <v>90</v>
      </c>
      <c r="S372" s="70" t="s">
        <v>10</v>
      </c>
      <c r="T372" s="71">
        <f>C372</f>
        <v>0.75</v>
      </c>
      <c r="U372" s="72"/>
      <c r="V372" s="181"/>
      <c r="W372" s="133">
        <f t="shared" si="17"/>
        <v>0.75</v>
      </c>
    </row>
    <row r="373" spans="1:24" ht="13.05" customHeight="1" thickBot="1">
      <c r="A373" s="83" t="s">
        <v>4</v>
      </c>
      <c r="B373" s="84" t="s">
        <v>42</v>
      </c>
      <c r="C373" s="72">
        <f t="shared" si="18"/>
        <v>1.75</v>
      </c>
      <c r="R373" s="69" t="s">
        <v>91</v>
      </c>
      <c r="S373" s="70" t="s">
        <v>92</v>
      </c>
      <c r="T373" s="71">
        <f>C371</f>
        <v>2.75</v>
      </c>
      <c r="U373" s="72"/>
      <c r="V373" s="181"/>
      <c r="W373" s="133">
        <f t="shared" si="17"/>
        <v>2.75</v>
      </c>
      <c r="X373" s="49" t="s">
        <v>43</v>
      </c>
    </row>
    <row r="374" spans="1:24" ht="13.05" customHeight="1" thickBot="1">
      <c r="A374" s="83" t="s">
        <v>5</v>
      </c>
      <c r="B374" s="84" t="s">
        <v>12</v>
      </c>
      <c r="C374" s="72">
        <f t="shared" si="18"/>
        <v>3.75</v>
      </c>
      <c r="R374" s="69" t="s">
        <v>82</v>
      </c>
      <c r="S374" s="70" t="s">
        <v>10</v>
      </c>
      <c r="T374" s="71">
        <f>C372</f>
        <v>0.75</v>
      </c>
      <c r="U374" s="72">
        <v>2</v>
      </c>
      <c r="V374" s="181"/>
      <c r="W374" s="133">
        <f t="shared" si="17"/>
        <v>2.75</v>
      </c>
      <c r="X374" s="49" t="s">
        <v>43</v>
      </c>
    </row>
    <row r="375" spans="1:24" ht="13.05" customHeight="1" thickBot="1">
      <c r="R375" s="69" t="s">
        <v>274</v>
      </c>
      <c r="S375" s="70" t="s">
        <v>10</v>
      </c>
      <c r="T375" s="71">
        <f>C372</f>
        <v>0.75</v>
      </c>
      <c r="U375" s="72">
        <v>1</v>
      </c>
      <c r="V375" s="181"/>
      <c r="W375" s="133">
        <f t="shared" si="17"/>
        <v>1.75</v>
      </c>
      <c r="X375" s="49" t="s">
        <v>43</v>
      </c>
    </row>
    <row r="376" spans="1:24" ht="13.05" customHeight="1" thickBot="1">
      <c r="A376" s="199" t="s">
        <v>143</v>
      </c>
      <c r="B376" s="199"/>
      <c r="C376" s="199"/>
      <c r="D376" s="199"/>
      <c r="E376" s="199"/>
      <c r="F376" s="199"/>
      <c r="G376" s="199"/>
      <c r="H376" s="199"/>
      <c r="J376" s="199" t="s">
        <v>150</v>
      </c>
      <c r="K376" s="199"/>
      <c r="L376" s="199"/>
      <c r="M376" s="199"/>
      <c r="N376" s="199"/>
      <c r="R376" s="69" t="s">
        <v>167</v>
      </c>
      <c r="S376" s="70" t="s">
        <v>10</v>
      </c>
      <c r="T376" s="71">
        <f>C372</f>
        <v>0.75</v>
      </c>
      <c r="U376" s="72">
        <v>1</v>
      </c>
      <c r="V376" s="181"/>
      <c r="W376" s="133">
        <f t="shared" si="17"/>
        <v>1.75</v>
      </c>
      <c r="X376" s="49" t="s">
        <v>43</v>
      </c>
    </row>
    <row r="377" spans="1:24" ht="13.05" customHeight="1" thickBot="1">
      <c r="A377" s="80" t="s">
        <v>144</v>
      </c>
      <c r="B377" s="187" t="s">
        <v>145</v>
      </c>
      <c r="C377" s="188"/>
      <c r="D377" s="80" t="s">
        <v>146</v>
      </c>
      <c r="E377" s="99" t="s">
        <v>147</v>
      </c>
      <c r="F377" s="80" t="s">
        <v>148</v>
      </c>
      <c r="G377" s="187" t="s">
        <v>149</v>
      </c>
      <c r="H377" s="188"/>
      <c r="J377" s="100" t="s">
        <v>151</v>
      </c>
      <c r="K377" s="101" t="s">
        <v>142</v>
      </c>
      <c r="L377" s="102" t="s">
        <v>102</v>
      </c>
      <c r="M377" s="101" t="s">
        <v>129</v>
      </c>
      <c r="N377" s="102" t="s">
        <v>132</v>
      </c>
      <c r="R377" s="69" t="s">
        <v>93</v>
      </c>
      <c r="S377" s="70" t="s">
        <v>10</v>
      </c>
      <c r="T377" s="71">
        <f>C372</f>
        <v>0.75</v>
      </c>
      <c r="U377" s="72"/>
      <c r="V377" s="181"/>
      <c r="W377" s="133">
        <f t="shared" si="17"/>
        <v>0.75</v>
      </c>
    </row>
    <row r="378" spans="1:24" ht="13.05" customHeight="1" thickBot="1">
      <c r="A378" s="103"/>
      <c r="B378" s="163"/>
      <c r="C378" s="184"/>
      <c r="D378" s="61"/>
      <c r="E378" s="74"/>
      <c r="F378" s="106"/>
      <c r="G378" s="163"/>
      <c r="H378" s="165"/>
      <c r="J378" s="138">
        <f>K378+L378+M378+N378</f>
        <v>1.75</v>
      </c>
      <c r="K378" s="109">
        <f>E372</f>
        <v>2</v>
      </c>
      <c r="L378" s="110">
        <f>C369</f>
        <v>-0.25</v>
      </c>
      <c r="M378" s="167">
        <f>E369</f>
        <v>0</v>
      </c>
      <c r="N378" s="111"/>
      <c r="O378" s="106"/>
      <c r="R378" s="69" t="s">
        <v>25</v>
      </c>
      <c r="S378" s="70" t="s">
        <v>11</v>
      </c>
      <c r="T378" s="71">
        <f>C374</f>
        <v>3.75</v>
      </c>
      <c r="U378" s="72">
        <v>1</v>
      </c>
      <c r="V378" s="181">
        <f>2+6+2</f>
        <v>10</v>
      </c>
      <c r="W378" s="133">
        <f t="shared" si="17"/>
        <v>14.75</v>
      </c>
    </row>
    <row r="379" spans="1:24" ht="13.05" customHeight="1" thickBot="1">
      <c r="A379" s="112"/>
      <c r="B379" s="183"/>
      <c r="C379" s="182"/>
      <c r="D379" s="89"/>
      <c r="E379" s="115"/>
      <c r="F379" s="89"/>
      <c r="G379" s="183"/>
      <c r="H379" s="166"/>
      <c r="J379" s="117"/>
      <c r="K379" s="117"/>
      <c r="L379" s="117"/>
      <c r="M379" s="117"/>
      <c r="N379" s="117"/>
      <c r="R379" s="69" t="s">
        <v>94</v>
      </c>
      <c r="S379" s="70" t="s">
        <v>10</v>
      </c>
      <c r="T379" s="71">
        <f>C372</f>
        <v>0.75</v>
      </c>
      <c r="U379" s="72"/>
      <c r="V379" s="181"/>
      <c r="W379" s="133">
        <f t="shared" si="17"/>
        <v>0.75</v>
      </c>
    </row>
    <row r="380" spans="1:24" ht="13.05" customHeight="1" thickBot="1">
      <c r="A380" s="112"/>
      <c r="B380" s="183"/>
      <c r="C380" s="182"/>
      <c r="D380" s="89"/>
      <c r="E380" s="115"/>
      <c r="F380" s="89"/>
      <c r="G380" s="183"/>
      <c r="H380" s="166"/>
      <c r="R380" s="69" t="s">
        <v>95</v>
      </c>
      <c r="S380" s="70" t="s">
        <v>8</v>
      </c>
      <c r="T380" s="71">
        <f>C370</f>
        <v>1.75</v>
      </c>
      <c r="U380" s="72"/>
      <c r="V380" s="181"/>
      <c r="W380" s="133">
        <f t="shared" si="17"/>
        <v>1.75</v>
      </c>
    </row>
    <row r="381" spans="1:24" ht="13.05" customHeight="1" thickBot="1">
      <c r="A381" s="118"/>
      <c r="B381" s="167"/>
      <c r="C381" s="168"/>
      <c r="D381" s="121"/>
      <c r="E381" s="122"/>
      <c r="F381" s="123"/>
      <c r="G381" s="167"/>
      <c r="H381" s="169"/>
      <c r="R381" s="69" t="s">
        <v>96</v>
      </c>
      <c r="S381" s="70" t="s">
        <v>10</v>
      </c>
      <c r="T381" s="71">
        <f>C372</f>
        <v>0.75</v>
      </c>
      <c r="U381" s="72"/>
      <c r="V381" s="181"/>
      <c r="W381" s="133">
        <f t="shared" si="17"/>
        <v>0.75</v>
      </c>
    </row>
    <row r="382" spans="1:24" ht="13.05" customHeight="1" thickBot="1">
      <c r="R382" s="69" t="s">
        <v>26</v>
      </c>
      <c r="S382" s="70" t="s">
        <v>9</v>
      </c>
      <c r="T382" s="71">
        <f>C373</f>
        <v>1.75</v>
      </c>
      <c r="U382" s="72"/>
      <c r="V382" s="181"/>
      <c r="W382" s="133">
        <f t="shared" si="17"/>
        <v>1.75</v>
      </c>
    </row>
    <row r="383" spans="1:24" ht="13.05" customHeight="1" thickBot="1">
      <c r="A383" s="175" t="s">
        <v>152</v>
      </c>
      <c r="B383" s="126"/>
      <c r="C383" s="186" t="s">
        <v>153</v>
      </c>
      <c r="D383" s="186"/>
      <c r="E383" s="186"/>
      <c r="F383" s="186"/>
      <c r="J383" s="186" t="s">
        <v>277</v>
      </c>
      <c r="K383" s="186"/>
      <c r="L383" s="186"/>
      <c r="M383" s="186"/>
      <c r="N383" s="186"/>
      <c r="O383" s="186"/>
      <c r="R383" s="69" t="s">
        <v>97</v>
      </c>
      <c r="S383" s="70" t="s">
        <v>11</v>
      </c>
      <c r="T383" s="71">
        <f>C374</f>
        <v>3.75</v>
      </c>
      <c r="U383" s="72"/>
      <c r="V383" s="181">
        <f>2+6+2</f>
        <v>10</v>
      </c>
      <c r="W383" s="133">
        <f t="shared" si="17"/>
        <v>13.75</v>
      </c>
      <c r="X383" s="49" t="s">
        <v>43</v>
      </c>
    </row>
    <row r="384" spans="1:24" ht="13.05" customHeight="1" thickBot="1">
      <c r="A384" s="158" t="s">
        <v>55</v>
      </c>
      <c r="B384" s="158"/>
      <c r="C384" s="158"/>
      <c r="D384" s="158"/>
      <c r="E384" s="158"/>
      <c r="F384" s="158"/>
      <c r="R384" s="69" t="s">
        <v>98</v>
      </c>
      <c r="S384" s="70" t="s">
        <v>11</v>
      </c>
      <c r="T384" s="71">
        <f>C374</f>
        <v>3.75</v>
      </c>
      <c r="U384" s="72"/>
      <c r="V384" s="181">
        <v>2</v>
      </c>
      <c r="W384" s="133">
        <f t="shared" si="17"/>
        <v>5.75</v>
      </c>
    </row>
    <row r="385" spans="1:24" ht="13.05" customHeight="1" thickBot="1">
      <c r="A385" s="158" t="s">
        <v>253</v>
      </c>
      <c r="B385" s="158"/>
      <c r="C385" s="158"/>
      <c r="D385" s="158"/>
      <c r="E385" s="158"/>
      <c r="F385" s="158"/>
      <c r="R385" s="69" t="s">
        <v>98</v>
      </c>
      <c r="S385" s="70" t="s">
        <v>11</v>
      </c>
      <c r="T385" s="71">
        <f>C374</f>
        <v>3.75</v>
      </c>
      <c r="U385" s="72"/>
      <c r="V385" s="181">
        <v>2</v>
      </c>
      <c r="W385" s="133">
        <f t="shared" si="17"/>
        <v>5.75</v>
      </c>
    </row>
    <row r="386" spans="1:24" ht="13.05" customHeight="1" thickBot="1">
      <c r="A386" s="158" t="s">
        <v>196</v>
      </c>
      <c r="B386" s="158"/>
      <c r="C386" s="158"/>
      <c r="D386" s="158"/>
      <c r="E386" s="158"/>
      <c r="F386" s="158"/>
      <c r="R386" s="69" t="s">
        <v>99</v>
      </c>
      <c r="S386" s="70" t="s">
        <v>8</v>
      </c>
      <c r="T386" s="71">
        <f>C370</f>
        <v>1.75</v>
      </c>
      <c r="U386" s="72"/>
      <c r="V386" s="181"/>
      <c r="W386" s="133">
        <f t="shared" si="17"/>
        <v>1.75</v>
      </c>
    </row>
    <row r="387" spans="1:24" ht="13.05" customHeight="1" thickBot="1">
      <c r="A387" s="158"/>
      <c r="B387" s="158"/>
      <c r="C387" s="158"/>
      <c r="D387" s="158" t="s">
        <v>262</v>
      </c>
      <c r="E387" s="158"/>
      <c r="F387" s="158"/>
      <c r="R387" s="69" t="s">
        <v>100</v>
      </c>
      <c r="S387" s="70" t="s">
        <v>8</v>
      </c>
      <c r="T387" s="71">
        <f>C370</f>
        <v>1.75</v>
      </c>
      <c r="U387" s="72"/>
      <c r="V387" s="181"/>
      <c r="W387" s="133">
        <f t="shared" si="17"/>
        <v>1.75</v>
      </c>
    </row>
    <row r="388" spans="1:24" ht="13.05" customHeight="1" thickBot="1">
      <c r="A388" s="158"/>
      <c r="B388" s="158"/>
      <c r="C388" s="158"/>
      <c r="D388" s="158"/>
      <c r="E388" s="158"/>
      <c r="F388" s="158"/>
      <c r="R388" s="69" t="s">
        <v>101</v>
      </c>
      <c r="S388" s="70" t="s">
        <v>102</v>
      </c>
      <c r="T388" s="71">
        <f>C369</f>
        <v>-0.25</v>
      </c>
      <c r="U388" s="72"/>
      <c r="V388" s="181"/>
      <c r="W388" s="133">
        <f t="shared" si="17"/>
        <v>-0.25</v>
      </c>
    </row>
    <row r="389" spans="1:24" ht="13.05" customHeight="1" thickBot="1">
      <c r="D389" s="158"/>
      <c r="R389" s="69" t="s">
        <v>27</v>
      </c>
      <c r="S389" s="70" t="s">
        <v>9</v>
      </c>
      <c r="T389" s="71">
        <f>C373</f>
        <v>1.75</v>
      </c>
      <c r="U389" s="72"/>
      <c r="V389" s="181"/>
      <c r="W389" s="133">
        <f t="shared" si="17"/>
        <v>1.75</v>
      </c>
    </row>
    <row r="390" spans="1:24" ht="13.05" customHeight="1" thickBot="1">
      <c r="D390" s="158"/>
      <c r="R390" s="69" t="s">
        <v>28</v>
      </c>
      <c r="S390" s="70" t="s">
        <v>9</v>
      </c>
      <c r="T390" s="71">
        <f>C373</f>
        <v>1.75</v>
      </c>
      <c r="U390" s="72"/>
      <c r="V390" s="181"/>
      <c r="W390" s="133">
        <f t="shared" si="17"/>
        <v>1.75</v>
      </c>
      <c r="X390" s="49" t="s">
        <v>43</v>
      </c>
    </row>
    <row r="391" spans="1:24" ht="13.05" customHeight="1" thickBot="1">
      <c r="D391" s="158"/>
      <c r="R391" s="69" t="s">
        <v>228</v>
      </c>
      <c r="S391" s="70" t="s">
        <v>9</v>
      </c>
      <c r="T391" s="71">
        <f>C373</f>
        <v>1.75</v>
      </c>
      <c r="U391" s="72">
        <v>5</v>
      </c>
      <c r="V391" s="181"/>
      <c r="W391" s="133">
        <f t="shared" si="17"/>
        <v>6.75</v>
      </c>
      <c r="X391" s="49" t="s">
        <v>43</v>
      </c>
    </row>
    <row r="392" spans="1:24" ht="13.05" customHeight="1" thickBot="1">
      <c r="R392" s="69" t="s">
        <v>229</v>
      </c>
      <c r="S392" s="70" t="s">
        <v>9</v>
      </c>
      <c r="T392" s="71">
        <f>C373</f>
        <v>1.75</v>
      </c>
      <c r="U392" s="72"/>
      <c r="V392" s="181"/>
      <c r="W392" s="133">
        <f t="shared" si="17"/>
        <v>1.75</v>
      </c>
    </row>
    <row r="393" spans="1:24" ht="13.05" customHeight="1" thickBot="1">
      <c r="R393" s="69" t="s">
        <v>103</v>
      </c>
      <c r="S393" s="70" t="s">
        <v>11</v>
      </c>
      <c r="T393" s="71">
        <f>C374</f>
        <v>3.75</v>
      </c>
      <c r="U393" s="72"/>
      <c r="V393" s="181">
        <v>2</v>
      </c>
      <c r="W393" s="133">
        <f t="shared" si="17"/>
        <v>5.75</v>
      </c>
    </row>
    <row r="394" spans="1:24" ht="13.05" customHeight="1" thickBot="1">
      <c r="R394" s="69" t="s">
        <v>30</v>
      </c>
      <c r="S394" s="128" t="s">
        <v>11</v>
      </c>
      <c r="T394" s="71">
        <f>C374</f>
        <v>3.75</v>
      </c>
      <c r="U394" s="72">
        <v>6</v>
      </c>
      <c r="V394" s="181">
        <f>2+2+2+6</f>
        <v>12</v>
      </c>
      <c r="W394" s="133">
        <f t="shared" si="17"/>
        <v>21.75</v>
      </c>
      <c r="X394" s="49" t="s">
        <v>43</v>
      </c>
    </row>
    <row r="395" spans="1:24" ht="13.05" customHeight="1" thickBot="1">
      <c r="R395" s="69" t="s">
        <v>104</v>
      </c>
      <c r="S395" s="70" t="s">
        <v>8</v>
      </c>
      <c r="T395" s="71">
        <f>C370</f>
        <v>1.75</v>
      </c>
      <c r="U395" s="72"/>
      <c r="V395" s="181">
        <v>2</v>
      </c>
      <c r="W395" s="133">
        <f t="shared" si="17"/>
        <v>3.75</v>
      </c>
    </row>
    <row r="396" spans="1:24" ht="13.05" customHeight="1" thickBot="1">
      <c r="R396" s="69" t="s">
        <v>105</v>
      </c>
      <c r="S396" s="70" t="s">
        <v>102</v>
      </c>
      <c r="T396" s="71">
        <f>C369</f>
        <v>-0.25</v>
      </c>
      <c r="U396" s="72"/>
      <c r="V396" s="181"/>
      <c r="W396" s="133">
        <f t="shared" si="17"/>
        <v>-0.25</v>
      </c>
      <c r="X396" s="49" t="s">
        <v>43</v>
      </c>
    </row>
    <row r="397" spans="1:24" ht="13.05" customHeight="1" thickBot="1">
      <c r="R397" s="69" t="s">
        <v>31</v>
      </c>
      <c r="S397" s="70" t="s">
        <v>10</v>
      </c>
      <c r="T397" s="71">
        <f>C372</f>
        <v>0.75</v>
      </c>
      <c r="U397" s="72"/>
      <c r="V397" s="181"/>
      <c r="W397" s="133">
        <f t="shared" si="17"/>
        <v>0.75</v>
      </c>
      <c r="X397" s="49" t="s">
        <v>43</v>
      </c>
    </row>
    <row r="398" spans="1:24" ht="13.05" customHeight="1" thickBot="1">
      <c r="R398" s="69" t="s">
        <v>106</v>
      </c>
      <c r="S398" s="70" t="s">
        <v>102</v>
      </c>
      <c r="T398" s="71">
        <f>C369</f>
        <v>-0.25</v>
      </c>
      <c r="U398" s="72"/>
      <c r="V398" s="181"/>
      <c r="W398" s="133">
        <f t="shared" si="17"/>
        <v>-0.25</v>
      </c>
    </row>
    <row r="399" spans="1:24" ht="13.05" customHeight="1" thickBot="1">
      <c r="R399" s="69" t="s">
        <v>7</v>
      </c>
      <c r="S399" s="70" t="s">
        <v>9</v>
      </c>
      <c r="T399" s="71">
        <f>C373</f>
        <v>1.75</v>
      </c>
      <c r="U399" s="72"/>
      <c r="V399" s="181"/>
      <c r="W399" s="133">
        <f t="shared" si="17"/>
        <v>1.75</v>
      </c>
    </row>
    <row r="400" spans="1:24" ht="13.05" customHeight="1" thickBot="1">
      <c r="R400" s="69" t="s">
        <v>107</v>
      </c>
      <c r="S400" s="70" t="s">
        <v>8</v>
      </c>
      <c r="T400" s="71">
        <f>C370</f>
        <v>1.75</v>
      </c>
      <c r="U400" s="72"/>
      <c r="V400" s="181"/>
      <c r="W400" s="133">
        <f t="shared" si="17"/>
        <v>1.75</v>
      </c>
    </row>
    <row r="401" spans="18:24" ht="13.05" customHeight="1" thickBot="1">
      <c r="R401" s="69" t="s">
        <v>108</v>
      </c>
      <c r="S401" s="70" t="s">
        <v>8</v>
      </c>
      <c r="T401" s="71">
        <f>C370</f>
        <v>1.75</v>
      </c>
      <c r="U401" s="72"/>
      <c r="V401" s="181"/>
      <c r="W401" s="133">
        <f t="shared" si="17"/>
        <v>1.75</v>
      </c>
    </row>
    <row r="402" spans="18:24" ht="13.05" customHeight="1" thickBot="1">
      <c r="R402" s="69" t="s">
        <v>32</v>
      </c>
      <c r="S402" s="70" t="s">
        <v>11</v>
      </c>
      <c r="T402" s="71">
        <f>C374</f>
        <v>3.75</v>
      </c>
      <c r="U402" s="72"/>
      <c r="V402" s="181">
        <v>2</v>
      </c>
      <c r="W402" s="133">
        <f t="shared" si="17"/>
        <v>5.75</v>
      </c>
      <c r="X402" s="49" t="s">
        <v>43</v>
      </c>
    </row>
    <row r="403" spans="18:24" ht="13.05" customHeight="1" thickBot="1">
      <c r="R403" s="129" t="s">
        <v>276</v>
      </c>
      <c r="S403" s="130" t="s">
        <v>10</v>
      </c>
      <c r="T403" s="131">
        <f>C372</f>
        <v>0.75</v>
      </c>
      <c r="U403" s="93">
        <v>1</v>
      </c>
      <c r="V403" s="132">
        <f>2+2</f>
        <v>4</v>
      </c>
      <c r="W403" s="153">
        <f t="shared" si="17"/>
        <v>5.75</v>
      </c>
    </row>
    <row r="417" spans="1:24" ht="13.05" customHeight="1" thickBot="1"/>
    <row r="418" spans="1:24" ht="13.05" customHeight="1" thickBot="1">
      <c r="A418" s="46" t="s">
        <v>203</v>
      </c>
      <c r="B418" s="46" t="s">
        <v>114</v>
      </c>
      <c r="C418" s="46" t="s">
        <v>116</v>
      </c>
      <c r="D418" s="46" t="s">
        <v>120</v>
      </c>
      <c r="E418" s="46" t="s">
        <v>255</v>
      </c>
      <c r="F418" s="46" t="s">
        <v>119</v>
      </c>
      <c r="G418" s="46"/>
      <c r="H418" s="47" t="s">
        <v>121</v>
      </c>
      <c r="I418" s="48" t="s">
        <v>122</v>
      </c>
      <c r="J418" s="48" t="s">
        <v>126</v>
      </c>
      <c r="K418" s="49"/>
      <c r="L418" s="49" t="s">
        <v>133</v>
      </c>
      <c r="M418" s="49" t="s">
        <v>135</v>
      </c>
      <c r="N418" s="49"/>
      <c r="O418" s="49" t="s">
        <v>134</v>
      </c>
      <c r="P418" s="48" t="s">
        <v>124</v>
      </c>
      <c r="Q418" s="49"/>
      <c r="R418" s="50" t="s">
        <v>34</v>
      </c>
      <c r="S418" s="51"/>
      <c r="T418" s="52" t="s">
        <v>11</v>
      </c>
      <c r="U418" s="156" t="s">
        <v>109</v>
      </c>
      <c r="V418" s="54" t="s">
        <v>110</v>
      </c>
      <c r="W418" s="55" t="s">
        <v>111</v>
      </c>
    </row>
    <row r="419" spans="1:24" ht="13.05" customHeight="1" thickBot="1">
      <c r="A419" s="57" t="s">
        <v>249</v>
      </c>
      <c r="B419" s="57"/>
      <c r="C419" s="164" t="s">
        <v>155</v>
      </c>
      <c r="D419" s="164"/>
      <c r="E419" s="164">
        <f>137.5+(2+6)*2.5</f>
        <v>157.5</v>
      </c>
      <c r="F419" s="164"/>
      <c r="G419" s="59"/>
      <c r="H419" s="60"/>
      <c r="I419" s="57" t="s">
        <v>202</v>
      </c>
      <c r="J419" s="62">
        <f>C427</f>
        <v>0.25</v>
      </c>
      <c r="K419" s="59"/>
      <c r="L419" s="63">
        <f>H421-M421-J421-I421</f>
        <v>10.25</v>
      </c>
      <c r="M419" s="164">
        <f>H421-K421-J421</f>
        <v>12</v>
      </c>
      <c r="N419" s="59"/>
      <c r="O419" s="57"/>
      <c r="P419" s="57"/>
      <c r="Q419" s="49"/>
      <c r="R419" s="64" t="s">
        <v>87</v>
      </c>
      <c r="S419" s="65" t="s">
        <v>8</v>
      </c>
      <c r="T419" s="66">
        <f>C427</f>
        <v>0.25</v>
      </c>
      <c r="U419" s="157"/>
      <c r="V419" s="68"/>
      <c r="W419" s="133">
        <f>V419+U419+T419</f>
        <v>0.25</v>
      </c>
    </row>
    <row r="420" spans="1:24" ht="13.05" customHeight="1" thickBot="1">
      <c r="A420" s="159" t="s">
        <v>172</v>
      </c>
      <c r="B420" s="46" t="s">
        <v>112</v>
      </c>
      <c r="C420" s="46" t="s">
        <v>115</v>
      </c>
      <c r="D420" s="46" t="s">
        <v>113</v>
      </c>
      <c r="E420" s="46" t="s">
        <v>118</v>
      </c>
      <c r="F420" s="46" t="s">
        <v>117</v>
      </c>
      <c r="G420" s="46"/>
      <c r="H420" s="160" t="s">
        <v>123</v>
      </c>
      <c r="I420" s="49" t="s">
        <v>127</v>
      </c>
      <c r="J420" s="49" t="s">
        <v>128</v>
      </c>
      <c r="K420" s="49" t="s">
        <v>8</v>
      </c>
      <c r="L420" s="49" t="s">
        <v>129</v>
      </c>
      <c r="M420" s="49" t="s">
        <v>130</v>
      </c>
      <c r="N420" s="49" t="s">
        <v>131</v>
      </c>
      <c r="O420" s="49" t="s">
        <v>132</v>
      </c>
      <c r="P420" s="160" t="s">
        <v>125</v>
      </c>
      <c r="R420" s="69" t="s">
        <v>20</v>
      </c>
      <c r="S420" s="70" t="s">
        <v>11</v>
      </c>
      <c r="T420" s="71">
        <f>C431</f>
        <v>2.75</v>
      </c>
      <c r="U420" s="72"/>
      <c r="V420" s="73"/>
      <c r="W420" s="133">
        <f>V420+U420+T420</f>
        <v>2.75</v>
      </c>
      <c r="X420" s="49" t="s">
        <v>43</v>
      </c>
    </row>
    <row r="421" spans="1:24" ht="13.05" customHeight="1" thickBot="1">
      <c r="A421" s="57" t="s">
        <v>250</v>
      </c>
      <c r="B421" s="164">
        <v>65</v>
      </c>
      <c r="C421" s="164" t="s">
        <v>155</v>
      </c>
      <c r="D421" s="164"/>
      <c r="E421" s="164"/>
      <c r="F421" s="164">
        <f>50+6*(2+2)*0.5</f>
        <v>62</v>
      </c>
      <c r="G421" s="59"/>
      <c r="H421" s="62">
        <f>10+I421+J421+K421+L421+M421+N421+O421</f>
        <v>13.25</v>
      </c>
      <c r="I421" s="57">
        <v>2</v>
      </c>
      <c r="J421" s="57">
        <v>1</v>
      </c>
      <c r="K421" s="63">
        <f>C427</f>
        <v>0.25</v>
      </c>
      <c r="L421" s="57">
        <f>E426</f>
        <v>0</v>
      </c>
      <c r="M421" s="57"/>
      <c r="N421" s="57"/>
      <c r="O421" s="164"/>
      <c r="P421" s="57"/>
      <c r="Q421" s="49"/>
      <c r="R421" s="69" t="s">
        <v>86</v>
      </c>
      <c r="S421" s="70" t="s">
        <v>10</v>
      </c>
      <c r="T421" s="71">
        <f>C429</f>
        <v>0.75</v>
      </c>
      <c r="U421" s="72"/>
      <c r="V421" s="73"/>
      <c r="W421" s="133">
        <f t="shared" ref="W421:W460" si="19">V421+U421+T421</f>
        <v>0.75</v>
      </c>
      <c r="X421" s="49" t="s">
        <v>43</v>
      </c>
    </row>
    <row r="422" spans="1:24" ht="13.05" customHeight="1" thickBot="1">
      <c r="A422" s="46" t="s">
        <v>158</v>
      </c>
      <c r="R422" s="69" t="s">
        <v>86</v>
      </c>
      <c r="S422" s="70" t="s">
        <v>10</v>
      </c>
      <c r="T422" s="71">
        <f>C429</f>
        <v>0.75</v>
      </c>
      <c r="U422" s="72"/>
      <c r="V422" s="73"/>
      <c r="W422" s="133">
        <f t="shared" si="19"/>
        <v>0.75</v>
      </c>
      <c r="X422" s="49" t="s">
        <v>43</v>
      </c>
    </row>
    <row r="423" spans="1:24" ht="13.05" customHeight="1" thickBot="1">
      <c r="A423" s="57" t="s">
        <v>251</v>
      </c>
      <c r="R423" s="69" t="s">
        <v>86</v>
      </c>
      <c r="S423" s="70" t="s">
        <v>10</v>
      </c>
      <c r="T423" s="71">
        <f>C429</f>
        <v>0.75</v>
      </c>
      <c r="U423" s="72"/>
      <c r="V423" s="73"/>
      <c r="W423" s="133">
        <f t="shared" si="19"/>
        <v>0.75</v>
      </c>
      <c r="X423" s="49" t="s">
        <v>43</v>
      </c>
    </row>
    <row r="424" spans="1:24" ht="13.05" customHeight="1" thickBot="1">
      <c r="R424" s="69" t="s">
        <v>86</v>
      </c>
      <c r="S424" s="70" t="s">
        <v>10</v>
      </c>
      <c r="T424" s="71">
        <f>C429</f>
        <v>0.75</v>
      </c>
      <c r="U424" s="72"/>
      <c r="V424" s="73"/>
      <c r="W424" s="133">
        <f t="shared" si="19"/>
        <v>0.75</v>
      </c>
      <c r="X424" s="49" t="s">
        <v>43</v>
      </c>
    </row>
    <row r="425" spans="1:24" ht="13.05" customHeight="1" thickBot="1">
      <c r="A425" s="76" t="s">
        <v>6</v>
      </c>
      <c r="B425" s="77"/>
      <c r="C425" s="78"/>
      <c r="E425" s="48" t="s">
        <v>141</v>
      </c>
      <c r="H425" s="79" t="s">
        <v>136</v>
      </c>
      <c r="I425" s="80" t="s">
        <v>111</v>
      </c>
      <c r="J425" s="80" t="s">
        <v>139</v>
      </c>
      <c r="K425" s="80" t="s">
        <v>11</v>
      </c>
      <c r="L425" s="81" t="s">
        <v>129</v>
      </c>
      <c r="M425" s="100" t="s">
        <v>132</v>
      </c>
      <c r="R425" s="69" t="s">
        <v>88</v>
      </c>
      <c r="S425" s="70" t="s">
        <v>8</v>
      </c>
      <c r="T425" s="71">
        <f>C427</f>
        <v>0.25</v>
      </c>
      <c r="U425" s="72"/>
      <c r="V425" s="73"/>
      <c r="W425" s="133">
        <f t="shared" si="19"/>
        <v>0.25</v>
      </c>
    </row>
    <row r="426" spans="1:24" ht="13.05" customHeight="1" thickBot="1">
      <c r="A426" s="83" t="s">
        <v>0</v>
      </c>
      <c r="B426" s="84" t="s">
        <v>41</v>
      </c>
      <c r="C426" s="72">
        <f>(B426-10.5)/2</f>
        <v>0.25</v>
      </c>
      <c r="D426" s="75"/>
      <c r="E426" s="57"/>
      <c r="H426" s="141" t="s">
        <v>140</v>
      </c>
      <c r="I426" s="85">
        <f>J426+K426+L426+M426</f>
        <v>2.25</v>
      </c>
      <c r="J426" s="57">
        <v>2</v>
      </c>
      <c r="K426" s="63">
        <f>C428</f>
        <v>0.25</v>
      </c>
      <c r="L426" s="86">
        <f>E426</f>
        <v>0</v>
      </c>
      <c r="M426" s="87"/>
      <c r="R426" s="69" t="s">
        <v>22</v>
      </c>
      <c r="S426" s="70" t="s">
        <v>9</v>
      </c>
      <c r="T426" s="71">
        <f>C430</f>
        <v>2.75</v>
      </c>
      <c r="U426" s="72">
        <v>2</v>
      </c>
      <c r="V426" s="73">
        <v>1</v>
      </c>
      <c r="W426" s="133">
        <f t="shared" si="19"/>
        <v>5.75</v>
      </c>
      <c r="X426" s="49" t="s">
        <v>43</v>
      </c>
    </row>
    <row r="427" spans="1:24" ht="13.05" customHeight="1" thickBot="1">
      <c r="A427" s="83" t="s">
        <v>1</v>
      </c>
      <c r="B427" s="84" t="s">
        <v>41</v>
      </c>
      <c r="C427" s="72">
        <f t="shared" ref="C427:C431" si="20">(B427-10.5)/2</f>
        <v>0.25</v>
      </c>
      <c r="E427" s="49"/>
      <c r="H427" s="141" t="s">
        <v>137</v>
      </c>
      <c r="I427" s="88">
        <f>J427+K427+L427+M427</f>
        <v>0.25</v>
      </c>
      <c r="J427" s="89">
        <v>0</v>
      </c>
      <c r="K427" s="72">
        <f>C427</f>
        <v>0.25</v>
      </c>
      <c r="L427" s="89">
        <f>E426</f>
        <v>0</v>
      </c>
      <c r="M427" s="90"/>
      <c r="R427" s="69" t="s">
        <v>89</v>
      </c>
      <c r="S427" s="70" t="s">
        <v>11</v>
      </c>
      <c r="T427" s="71">
        <f>C431</f>
        <v>2.75</v>
      </c>
      <c r="U427" s="72"/>
      <c r="V427" s="73"/>
      <c r="W427" s="133">
        <f t="shared" si="19"/>
        <v>2.75</v>
      </c>
    </row>
    <row r="428" spans="1:24" ht="13.05" customHeight="1" thickBot="1">
      <c r="A428" s="83" t="s">
        <v>2</v>
      </c>
      <c r="B428" s="84" t="s">
        <v>41</v>
      </c>
      <c r="C428" s="72">
        <f t="shared" si="20"/>
        <v>0.25</v>
      </c>
      <c r="E428" s="48" t="s">
        <v>142</v>
      </c>
      <c r="H428" s="142" t="s">
        <v>138</v>
      </c>
      <c r="I428" s="91">
        <f>J428+K428+L428+M428</f>
        <v>2.75</v>
      </c>
      <c r="J428" s="92">
        <v>0</v>
      </c>
      <c r="K428" s="93">
        <f>C430</f>
        <v>2.75</v>
      </c>
      <c r="L428" s="92">
        <f>E426</f>
        <v>0</v>
      </c>
      <c r="M428" s="94"/>
      <c r="R428" s="69" t="s">
        <v>23</v>
      </c>
      <c r="S428" s="70" t="s">
        <v>8</v>
      </c>
      <c r="T428" s="71">
        <f>C427</f>
        <v>0.25</v>
      </c>
      <c r="U428" s="72"/>
      <c r="V428" s="73"/>
      <c r="W428" s="133">
        <f t="shared" si="19"/>
        <v>0.25</v>
      </c>
    </row>
    <row r="429" spans="1:24" ht="13.05" customHeight="1" thickBot="1">
      <c r="A429" s="83" t="s">
        <v>3</v>
      </c>
      <c r="B429" s="84" t="s">
        <v>53</v>
      </c>
      <c r="C429" s="72">
        <f t="shared" si="20"/>
        <v>0.75</v>
      </c>
      <c r="D429" s="95"/>
      <c r="E429" s="57">
        <v>1</v>
      </c>
      <c r="R429" s="69" t="s">
        <v>90</v>
      </c>
      <c r="S429" s="70" t="s">
        <v>10</v>
      </c>
      <c r="T429" s="71">
        <f>C429</f>
        <v>0.75</v>
      </c>
      <c r="U429" s="72"/>
      <c r="V429" s="73">
        <v>1</v>
      </c>
      <c r="W429" s="133">
        <f t="shared" si="19"/>
        <v>1.75</v>
      </c>
    </row>
    <row r="430" spans="1:24" ht="13.05" customHeight="1" thickBot="1">
      <c r="A430" s="83" t="s">
        <v>4</v>
      </c>
      <c r="B430" s="84" t="s">
        <v>13</v>
      </c>
      <c r="C430" s="72">
        <f t="shared" si="20"/>
        <v>2.75</v>
      </c>
      <c r="R430" s="69" t="s">
        <v>91</v>
      </c>
      <c r="S430" s="70" t="s">
        <v>92</v>
      </c>
      <c r="T430" s="71">
        <f>C428</f>
        <v>0.25</v>
      </c>
      <c r="U430" s="72"/>
      <c r="V430" s="73"/>
      <c r="W430" s="133">
        <f t="shared" si="19"/>
        <v>0.25</v>
      </c>
    </row>
    <row r="431" spans="1:24" ht="13.05" customHeight="1" thickBot="1">
      <c r="A431" s="83" t="s">
        <v>5</v>
      </c>
      <c r="B431" s="84" t="s">
        <v>13</v>
      </c>
      <c r="C431" s="72">
        <f t="shared" si="20"/>
        <v>2.75</v>
      </c>
      <c r="R431" s="69" t="s">
        <v>76</v>
      </c>
      <c r="S431" s="70" t="s">
        <v>10</v>
      </c>
      <c r="T431" s="71">
        <f>C429</f>
        <v>0.75</v>
      </c>
      <c r="U431" s="72">
        <v>5</v>
      </c>
      <c r="V431" s="73"/>
      <c r="W431" s="133">
        <f t="shared" si="19"/>
        <v>5.75</v>
      </c>
      <c r="X431" s="49" t="s">
        <v>43</v>
      </c>
    </row>
    <row r="432" spans="1:24" ht="13.05" customHeight="1" thickBot="1">
      <c r="R432" s="69" t="s">
        <v>168</v>
      </c>
      <c r="S432" s="70" t="s">
        <v>10</v>
      </c>
      <c r="T432" s="71">
        <f>C429</f>
        <v>0.75</v>
      </c>
      <c r="U432" s="72">
        <v>2</v>
      </c>
      <c r="V432" s="73"/>
      <c r="W432" s="133">
        <f t="shared" si="19"/>
        <v>2.75</v>
      </c>
      <c r="X432" s="49" t="s">
        <v>43</v>
      </c>
    </row>
    <row r="433" spans="1:24" ht="13.05" customHeight="1" thickBot="1">
      <c r="A433" s="199" t="s">
        <v>143</v>
      </c>
      <c r="B433" s="199"/>
      <c r="C433" s="199"/>
      <c r="D433" s="199"/>
      <c r="E433" s="199"/>
      <c r="F433" s="199"/>
      <c r="G433" s="199"/>
      <c r="H433" s="199"/>
      <c r="J433" s="199" t="s">
        <v>150</v>
      </c>
      <c r="K433" s="199"/>
      <c r="L433" s="199"/>
      <c r="M433" s="199"/>
      <c r="N433" s="199"/>
      <c r="R433" s="69" t="s">
        <v>75</v>
      </c>
      <c r="S433" s="70" t="s">
        <v>10</v>
      </c>
      <c r="T433" s="71">
        <f>C429</f>
        <v>0.75</v>
      </c>
      <c r="U433" s="72"/>
      <c r="V433" s="73"/>
      <c r="W433" s="133">
        <f t="shared" si="19"/>
        <v>0.75</v>
      </c>
    </row>
    <row r="434" spans="1:24" ht="13.05" customHeight="1" thickBot="1">
      <c r="A434" s="80" t="s">
        <v>144</v>
      </c>
      <c r="B434" s="187" t="s">
        <v>145</v>
      </c>
      <c r="C434" s="188"/>
      <c r="D434" s="80" t="s">
        <v>146</v>
      </c>
      <c r="E434" s="99" t="s">
        <v>147</v>
      </c>
      <c r="F434" s="80" t="s">
        <v>148</v>
      </c>
      <c r="G434" s="187" t="s">
        <v>149</v>
      </c>
      <c r="H434" s="188"/>
      <c r="J434" s="100" t="s">
        <v>151</v>
      </c>
      <c r="K434" s="101" t="s">
        <v>142</v>
      </c>
      <c r="L434" s="102" t="s">
        <v>102</v>
      </c>
      <c r="M434" s="101" t="s">
        <v>129</v>
      </c>
      <c r="N434" s="102" t="s">
        <v>132</v>
      </c>
      <c r="R434" s="69" t="s">
        <v>93</v>
      </c>
      <c r="S434" s="70" t="s">
        <v>10</v>
      </c>
      <c r="T434" s="71">
        <f>C429</f>
        <v>0.75</v>
      </c>
      <c r="U434" s="72"/>
      <c r="V434" s="73"/>
      <c r="W434" s="133">
        <f t="shared" si="19"/>
        <v>0.75</v>
      </c>
    </row>
    <row r="435" spans="1:24" ht="13.05" customHeight="1" thickBot="1">
      <c r="A435" s="103"/>
      <c r="B435" s="163"/>
      <c r="C435" s="164"/>
      <c r="D435" s="61"/>
      <c r="E435" s="74"/>
      <c r="F435" s="106"/>
      <c r="G435" s="163"/>
      <c r="H435" s="165"/>
      <c r="J435" s="138">
        <f>K435+L435+M435+N435</f>
        <v>1.25</v>
      </c>
      <c r="K435" s="109">
        <f>E429</f>
        <v>1</v>
      </c>
      <c r="L435" s="110">
        <f>C426</f>
        <v>0.25</v>
      </c>
      <c r="M435" s="167">
        <f>E426</f>
        <v>0</v>
      </c>
      <c r="N435" s="111"/>
      <c r="O435" s="106"/>
      <c r="R435" s="69" t="s">
        <v>25</v>
      </c>
      <c r="S435" s="70" t="s">
        <v>11</v>
      </c>
      <c r="T435" s="71">
        <f>C431</f>
        <v>2.75</v>
      </c>
      <c r="U435" s="72">
        <v>2</v>
      </c>
      <c r="V435" s="73">
        <v>2</v>
      </c>
      <c r="W435" s="133">
        <f t="shared" si="19"/>
        <v>6.75</v>
      </c>
    </row>
    <row r="436" spans="1:24" ht="13.05" customHeight="1" thickBot="1">
      <c r="A436" s="112"/>
      <c r="B436" s="161"/>
      <c r="C436" s="162"/>
      <c r="D436" s="89"/>
      <c r="E436" s="115"/>
      <c r="F436" s="89"/>
      <c r="G436" s="161"/>
      <c r="H436" s="166"/>
      <c r="J436" s="117"/>
      <c r="K436" s="117"/>
      <c r="L436" s="117"/>
      <c r="M436" s="117"/>
      <c r="N436" s="117"/>
      <c r="R436" s="69" t="s">
        <v>94</v>
      </c>
      <c r="S436" s="70" t="s">
        <v>10</v>
      </c>
      <c r="T436" s="71">
        <f>C429</f>
        <v>0.75</v>
      </c>
      <c r="U436" s="72"/>
      <c r="V436" s="73"/>
      <c r="W436" s="133">
        <f t="shared" si="19"/>
        <v>0.75</v>
      </c>
    </row>
    <row r="437" spans="1:24" ht="13.05" customHeight="1" thickBot="1">
      <c r="A437" s="112"/>
      <c r="B437" s="161"/>
      <c r="C437" s="162"/>
      <c r="D437" s="89"/>
      <c r="E437" s="115"/>
      <c r="F437" s="89"/>
      <c r="G437" s="161"/>
      <c r="H437" s="166"/>
      <c r="R437" s="69" t="s">
        <v>95</v>
      </c>
      <c r="S437" s="70" t="s">
        <v>8</v>
      </c>
      <c r="T437" s="71">
        <f>C427</f>
        <v>0.25</v>
      </c>
      <c r="U437" s="72"/>
      <c r="V437" s="73"/>
      <c r="W437" s="133">
        <f t="shared" si="19"/>
        <v>0.25</v>
      </c>
    </row>
    <row r="438" spans="1:24" ht="13.05" customHeight="1" thickBot="1">
      <c r="A438" s="118"/>
      <c r="B438" s="167"/>
      <c r="C438" s="168"/>
      <c r="D438" s="121"/>
      <c r="E438" s="122"/>
      <c r="F438" s="123"/>
      <c r="G438" s="167"/>
      <c r="H438" s="169"/>
      <c r="R438" s="69" t="s">
        <v>96</v>
      </c>
      <c r="S438" s="70" t="s">
        <v>10</v>
      </c>
      <c r="T438" s="71">
        <f>C429</f>
        <v>0.75</v>
      </c>
      <c r="U438" s="72"/>
      <c r="V438" s="73"/>
      <c r="W438" s="133">
        <f t="shared" si="19"/>
        <v>0.75</v>
      </c>
    </row>
    <row r="439" spans="1:24" ht="13.05" customHeight="1" thickBot="1">
      <c r="R439" s="69" t="s">
        <v>26</v>
      </c>
      <c r="S439" s="70" t="s">
        <v>9</v>
      </c>
      <c r="T439" s="71">
        <f>C430</f>
        <v>2.75</v>
      </c>
      <c r="U439" s="72"/>
      <c r="V439" s="73"/>
      <c r="W439" s="133">
        <f t="shared" si="19"/>
        <v>2.75</v>
      </c>
    </row>
    <row r="440" spans="1:24" ht="13.05" customHeight="1" thickBot="1">
      <c r="A440" s="48" t="s">
        <v>152</v>
      </c>
      <c r="B440" s="126"/>
      <c r="C440" s="186" t="s">
        <v>153</v>
      </c>
      <c r="D440" s="186"/>
      <c r="E440" s="186"/>
      <c r="F440" s="186"/>
      <c r="J440" s="186" t="s">
        <v>277</v>
      </c>
      <c r="K440" s="186"/>
      <c r="L440" s="186"/>
      <c r="M440" s="186"/>
      <c r="N440" s="186"/>
      <c r="O440" s="186"/>
      <c r="R440" s="69" t="s">
        <v>97</v>
      </c>
      <c r="S440" s="70" t="s">
        <v>11</v>
      </c>
      <c r="T440" s="71">
        <f>C431</f>
        <v>2.75</v>
      </c>
      <c r="U440" s="72"/>
      <c r="V440" s="73"/>
      <c r="W440" s="133">
        <f t="shared" si="19"/>
        <v>2.75</v>
      </c>
    </row>
    <row r="441" spans="1:24" ht="13.05" customHeight="1" thickBot="1">
      <c r="A441" s="158"/>
      <c r="B441" s="158"/>
      <c r="C441" s="158"/>
      <c r="D441" s="158"/>
      <c r="E441" s="158"/>
      <c r="R441" s="69" t="s">
        <v>98</v>
      </c>
      <c r="S441" s="70" t="s">
        <v>11</v>
      </c>
      <c r="T441" s="71">
        <f>C431</f>
        <v>2.75</v>
      </c>
      <c r="U441" s="72"/>
      <c r="V441" s="73"/>
      <c r="W441" s="133">
        <f t="shared" si="19"/>
        <v>2.75</v>
      </c>
    </row>
    <row r="442" spans="1:24" ht="13.05" customHeight="1" thickBot="1">
      <c r="A442" s="158"/>
      <c r="B442" s="158"/>
      <c r="C442" s="158"/>
      <c r="D442" s="158"/>
      <c r="E442" s="158"/>
      <c r="R442" s="69" t="s">
        <v>98</v>
      </c>
      <c r="S442" s="70" t="s">
        <v>11</v>
      </c>
      <c r="T442" s="71">
        <f>C431</f>
        <v>2.75</v>
      </c>
      <c r="U442" s="72"/>
      <c r="V442" s="73"/>
      <c r="W442" s="133">
        <f t="shared" si="19"/>
        <v>2.75</v>
      </c>
    </row>
    <row r="443" spans="1:24" ht="13.05" customHeight="1" thickBot="1">
      <c r="A443" s="158"/>
      <c r="B443" s="158"/>
      <c r="C443" s="158"/>
      <c r="D443" s="158" t="s">
        <v>262</v>
      </c>
      <c r="E443" s="158"/>
      <c r="R443" s="69" t="s">
        <v>99</v>
      </c>
      <c r="S443" s="70" t="s">
        <v>8</v>
      </c>
      <c r="T443" s="71">
        <f>C427</f>
        <v>0.25</v>
      </c>
      <c r="U443" s="72"/>
      <c r="V443" s="73"/>
      <c r="W443" s="133">
        <f t="shared" si="19"/>
        <v>0.25</v>
      </c>
    </row>
    <row r="444" spans="1:24" ht="13.05" customHeight="1" thickBot="1">
      <c r="A444" s="158"/>
      <c r="B444" s="158"/>
      <c r="C444" s="158"/>
      <c r="D444" s="158" t="s">
        <v>265</v>
      </c>
      <c r="E444" s="158"/>
      <c r="R444" s="69" t="s">
        <v>100</v>
      </c>
      <c r="S444" s="70" t="s">
        <v>8</v>
      </c>
      <c r="T444" s="71">
        <f>C427</f>
        <v>0.25</v>
      </c>
      <c r="U444" s="72"/>
      <c r="V444" s="73"/>
      <c r="W444" s="133">
        <f t="shared" si="19"/>
        <v>0.25</v>
      </c>
    </row>
    <row r="445" spans="1:24" ht="13.05" customHeight="1" thickBot="1">
      <c r="A445" s="158"/>
      <c r="B445" s="158"/>
      <c r="C445" s="158"/>
      <c r="D445" s="158" t="s">
        <v>266</v>
      </c>
      <c r="E445" s="158"/>
      <c r="R445" s="69" t="s">
        <v>101</v>
      </c>
      <c r="S445" s="70" t="s">
        <v>102</v>
      </c>
      <c r="T445" s="71">
        <f>C426</f>
        <v>0.25</v>
      </c>
      <c r="U445" s="72"/>
      <c r="V445" s="73"/>
      <c r="W445" s="133">
        <f t="shared" si="19"/>
        <v>0.25</v>
      </c>
      <c r="X445" s="49" t="s">
        <v>43</v>
      </c>
    </row>
    <row r="446" spans="1:24" ht="13.05" customHeight="1" thickBot="1">
      <c r="A446" s="158"/>
      <c r="B446" s="158"/>
      <c r="C446" s="158"/>
      <c r="D446" s="158" t="s">
        <v>267</v>
      </c>
      <c r="E446" s="158"/>
      <c r="R446" s="69" t="s">
        <v>27</v>
      </c>
      <c r="S446" s="70" t="s">
        <v>9</v>
      </c>
      <c r="T446" s="71">
        <f>C430</f>
        <v>2.75</v>
      </c>
      <c r="U446" s="72">
        <v>2</v>
      </c>
      <c r="V446" s="73">
        <v>1</v>
      </c>
      <c r="W446" s="133">
        <f t="shared" si="19"/>
        <v>5.75</v>
      </c>
      <c r="X446" s="49" t="s">
        <v>43</v>
      </c>
    </row>
    <row r="447" spans="1:24" ht="13.05" customHeight="1" thickBot="1">
      <c r="A447" s="158"/>
      <c r="B447" s="158"/>
      <c r="C447" s="158"/>
      <c r="D447" s="158"/>
      <c r="E447" s="158"/>
      <c r="R447" s="69" t="s">
        <v>28</v>
      </c>
      <c r="S447" s="70" t="s">
        <v>9</v>
      </c>
      <c r="T447" s="71">
        <f>C430</f>
        <v>2.75</v>
      </c>
      <c r="U447" s="72"/>
      <c r="V447" s="73"/>
      <c r="W447" s="133">
        <f t="shared" si="19"/>
        <v>2.75</v>
      </c>
      <c r="X447" s="49" t="s">
        <v>43</v>
      </c>
    </row>
    <row r="448" spans="1:24" ht="13.05" customHeight="1" thickBot="1">
      <c r="A448" s="158"/>
      <c r="B448" s="158"/>
      <c r="C448" s="158"/>
      <c r="D448" s="158"/>
      <c r="E448" s="158"/>
      <c r="R448" s="69" t="s">
        <v>169</v>
      </c>
      <c r="S448" s="70" t="s">
        <v>9</v>
      </c>
      <c r="T448" s="71">
        <f>C430</f>
        <v>2.75</v>
      </c>
      <c r="U448" s="72">
        <v>5</v>
      </c>
      <c r="V448" s="73"/>
      <c r="W448" s="133">
        <f t="shared" si="19"/>
        <v>7.75</v>
      </c>
      <c r="X448" s="49" t="s">
        <v>43</v>
      </c>
    </row>
    <row r="449" spans="1:24" ht="13.05" customHeight="1" thickBot="1">
      <c r="A449" s="158"/>
      <c r="B449" s="158"/>
      <c r="C449" s="158"/>
      <c r="D449" s="158"/>
      <c r="E449" s="158"/>
      <c r="R449" s="69" t="s">
        <v>77</v>
      </c>
      <c r="S449" s="70" t="s">
        <v>9</v>
      </c>
      <c r="T449" s="71">
        <f>C430</f>
        <v>2.75</v>
      </c>
      <c r="U449" s="72"/>
      <c r="V449" s="73"/>
      <c r="W449" s="133">
        <f t="shared" si="19"/>
        <v>2.75</v>
      </c>
      <c r="X449" s="49" t="s">
        <v>43</v>
      </c>
    </row>
    <row r="450" spans="1:24" ht="13.05" customHeight="1" thickBot="1">
      <c r="R450" s="69" t="s">
        <v>103</v>
      </c>
      <c r="S450" s="70" t="s">
        <v>11</v>
      </c>
      <c r="T450" s="71">
        <f>C431</f>
        <v>2.75</v>
      </c>
      <c r="U450" s="72">
        <v>5</v>
      </c>
      <c r="V450" s="73">
        <v>2</v>
      </c>
      <c r="W450" s="133">
        <f t="shared" si="19"/>
        <v>9.75</v>
      </c>
      <c r="X450" s="49" t="s">
        <v>43</v>
      </c>
    </row>
    <row r="451" spans="1:24" ht="13.05" customHeight="1" thickBot="1">
      <c r="R451" s="69" t="s">
        <v>30</v>
      </c>
      <c r="S451" s="128" t="s">
        <v>11</v>
      </c>
      <c r="T451" s="71">
        <f>C431</f>
        <v>2.75</v>
      </c>
      <c r="U451" s="72">
        <v>2</v>
      </c>
      <c r="V451" s="73"/>
      <c r="W451" s="133">
        <f t="shared" si="19"/>
        <v>4.75</v>
      </c>
      <c r="X451" s="49" t="s">
        <v>43</v>
      </c>
    </row>
    <row r="452" spans="1:24" ht="13.05" customHeight="1" thickBot="1">
      <c r="R452" s="69" t="s">
        <v>104</v>
      </c>
      <c r="S452" s="70" t="s">
        <v>8</v>
      </c>
      <c r="T452" s="71">
        <f>C427</f>
        <v>0.25</v>
      </c>
      <c r="U452" s="72"/>
      <c r="V452" s="73"/>
      <c r="W452" s="133">
        <f t="shared" si="19"/>
        <v>0.25</v>
      </c>
    </row>
    <row r="453" spans="1:24" ht="13.05" customHeight="1" thickBot="1">
      <c r="R453" s="69" t="s">
        <v>105</v>
      </c>
      <c r="S453" s="70" t="s">
        <v>102</v>
      </c>
      <c r="T453" s="71">
        <f>C426</f>
        <v>0.25</v>
      </c>
      <c r="U453" s="72"/>
      <c r="V453" s="73"/>
      <c r="W453" s="133">
        <f t="shared" si="19"/>
        <v>0.25</v>
      </c>
      <c r="X453" s="49" t="s">
        <v>43</v>
      </c>
    </row>
    <row r="454" spans="1:24" ht="13.05" customHeight="1" thickBot="1">
      <c r="R454" s="69" t="s">
        <v>31</v>
      </c>
      <c r="S454" s="70" t="s">
        <v>10</v>
      </c>
      <c r="T454" s="71">
        <f>C429</f>
        <v>0.75</v>
      </c>
      <c r="U454" s="72"/>
      <c r="V454" s="73"/>
      <c r="W454" s="133">
        <f t="shared" si="19"/>
        <v>0.75</v>
      </c>
    </row>
    <row r="455" spans="1:24" ht="13.05" customHeight="1" thickBot="1">
      <c r="R455" s="69" t="s">
        <v>106</v>
      </c>
      <c r="S455" s="70" t="s">
        <v>102</v>
      </c>
      <c r="T455" s="71">
        <f>C426</f>
        <v>0.25</v>
      </c>
      <c r="U455" s="72"/>
      <c r="V455" s="73"/>
      <c r="W455" s="133">
        <f t="shared" si="19"/>
        <v>0.25</v>
      </c>
      <c r="X455" s="49" t="s">
        <v>43</v>
      </c>
    </row>
    <row r="456" spans="1:24" ht="13.05" customHeight="1" thickBot="1">
      <c r="R456" s="69" t="s">
        <v>7</v>
      </c>
      <c r="S456" s="70" t="s">
        <v>9</v>
      </c>
      <c r="T456" s="71">
        <f>C430</f>
        <v>2.75</v>
      </c>
      <c r="U456" s="72"/>
      <c r="V456" s="73"/>
      <c r="W456" s="133">
        <f t="shared" si="19"/>
        <v>2.75</v>
      </c>
    </row>
    <row r="457" spans="1:24" ht="13.05" customHeight="1" thickBot="1">
      <c r="R457" s="69" t="s">
        <v>107</v>
      </c>
      <c r="S457" s="70" t="s">
        <v>8</v>
      </c>
      <c r="T457" s="71">
        <f>C427</f>
        <v>0.25</v>
      </c>
      <c r="U457" s="72"/>
      <c r="V457" s="73"/>
      <c r="W457" s="133">
        <f t="shared" si="19"/>
        <v>0.25</v>
      </c>
    </row>
    <row r="458" spans="1:24" ht="13.05" customHeight="1" thickBot="1">
      <c r="R458" s="69" t="s">
        <v>108</v>
      </c>
      <c r="S458" s="70" t="s">
        <v>8</v>
      </c>
      <c r="T458" s="71">
        <f>C427</f>
        <v>0.25</v>
      </c>
      <c r="U458" s="72"/>
      <c r="V458" s="73"/>
      <c r="W458" s="133">
        <f t="shared" si="19"/>
        <v>0.25</v>
      </c>
      <c r="X458" s="49" t="s">
        <v>43</v>
      </c>
    </row>
    <row r="459" spans="1:24" ht="13.05" customHeight="1" thickBot="1">
      <c r="R459" s="69" t="s">
        <v>32</v>
      </c>
      <c r="S459" s="70" t="s">
        <v>11</v>
      </c>
      <c r="T459" s="71">
        <f>C431</f>
        <v>2.75</v>
      </c>
      <c r="U459" s="72"/>
      <c r="V459" s="73"/>
      <c r="W459" s="133">
        <f t="shared" si="19"/>
        <v>2.75</v>
      </c>
    </row>
    <row r="460" spans="1:24" ht="13.05" customHeight="1" thickBot="1">
      <c r="R460" s="129" t="s">
        <v>33</v>
      </c>
      <c r="S460" s="130" t="s">
        <v>10</v>
      </c>
      <c r="T460" s="131">
        <f>C429</f>
        <v>0.75</v>
      </c>
      <c r="U460" s="93"/>
      <c r="V460" s="132"/>
      <c r="W460" s="136">
        <f t="shared" si="19"/>
        <v>0.75</v>
      </c>
    </row>
    <row r="461" spans="1:24" ht="13.05" customHeight="1">
      <c r="W461" s="137"/>
    </row>
    <row r="462" spans="1:24" ht="13.05" customHeight="1" thickBot="1"/>
    <row r="463" spans="1:24" ht="13.05" customHeight="1" thickBot="1">
      <c r="A463" s="46" t="s">
        <v>157</v>
      </c>
      <c r="B463" s="46" t="s">
        <v>114</v>
      </c>
      <c r="C463" s="46" t="s">
        <v>116</v>
      </c>
      <c r="D463" s="46" t="s">
        <v>120</v>
      </c>
      <c r="E463" s="46" t="s">
        <v>117</v>
      </c>
      <c r="F463" s="46" t="s">
        <v>119</v>
      </c>
      <c r="G463" s="46"/>
      <c r="H463" s="47" t="s">
        <v>121</v>
      </c>
      <c r="I463" s="48" t="s">
        <v>122</v>
      </c>
      <c r="J463" s="48" t="s">
        <v>126</v>
      </c>
      <c r="K463" s="49"/>
      <c r="L463" s="49" t="s">
        <v>133</v>
      </c>
      <c r="M463" s="49" t="s">
        <v>135</v>
      </c>
      <c r="N463" s="49"/>
      <c r="O463" s="49" t="s">
        <v>134</v>
      </c>
      <c r="P463" s="48" t="s">
        <v>124</v>
      </c>
      <c r="Q463" s="49"/>
      <c r="R463" s="50" t="s">
        <v>34</v>
      </c>
      <c r="S463" s="51"/>
      <c r="T463" s="52" t="s">
        <v>11</v>
      </c>
      <c r="U463" s="156" t="s">
        <v>109</v>
      </c>
      <c r="V463" s="54" t="s">
        <v>110</v>
      </c>
      <c r="W463" s="55" t="s">
        <v>111</v>
      </c>
    </row>
    <row r="464" spans="1:24" ht="13.05" customHeight="1" thickBot="1">
      <c r="A464" s="57" t="s">
        <v>43</v>
      </c>
      <c r="B464" s="57" t="s">
        <v>43</v>
      </c>
      <c r="C464" s="164" t="s">
        <v>43</v>
      </c>
      <c r="D464" s="164" t="s">
        <v>43</v>
      </c>
      <c r="E464" s="164" t="s">
        <v>43</v>
      </c>
      <c r="F464" s="164" t="s">
        <v>43</v>
      </c>
      <c r="G464" s="59"/>
      <c r="H464" s="60"/>
      <c r="I464" s="57"/>
      <c r="J464" s="62">
        <f>C472</f>
        <v>0.75</v>
      </c>
      <c r="K464" s="59"/>
      <c r="L464" s="63">
        <f>H466-M466-J466-I466</f>
        <v>10.75</v>
      </c>
      <c r="M464" s="164">
        <f>H466-K466-J466</f>
        <v>12</v>
      </c>
      <c r="N464" s="59"/>
      <c r="O464" s="57"/>
      <c r="P464" s="57"/>
      <c r="Q464" s="49"/>
      <c r="R464" s="64" t="s">
        <v>87</v>
      </c>
      <c r="S464" s="65" t="s">
        <v>8</v>
      </c>
      <c r="T464" s="66">
        <f>C472</f>
        <v>0.75</v>
      </c>
      <c r="U464" s="157"/>
      <c r="V464" s="68"/>
      <c r="W464" s="133">
        <f>V464+U464+T464</f>
        <v>0.75</v>
      </c>
    </row>
    <row r="465" spans="1:24" ht="13.05" customHeight="1" thickBot="1">
      <c r="A465" s="46" t="s">
        <v>158</v>
      </c>
      <c r="B465" s="46" t="s">
        <v>112</v>
      </c>
      <c r="C465" s="46" t="s">
        <v>115</v>
      </c>
      <c r="D465" s="46" t="s">
        <v>113</v>
      </c>
      <c r="E465" s="46" t="s">
        <v>118</v>
      </c>
      <c r="F465" s="46" t="s">
        <v>117</v>
      </c>
      <c r="G465" s="46"/>
      <c r="H465" s="160" t="s">
        <v>123</v>
      </c>
      <c r="I465" s="49" t="s">
        <v>127</v>
      </c>
      <c r="J465" s="49" t="s">
        <v>128</v>
      </c>
      <c r="K465" s="49" t="s">
        <v>8</v>
      </c>
      <c r="L465" s="49" t="s">
        <v>129</v>
      </c>
      <c r="M465" s="49" t="s">
        <v>130</v>
      </c>
      <c r="N465" s="49" t="s">
        <v>131</v>
      </c>
      <c r="O465" s="49" t="s">
        <v>132</v>
      </c>
      <c r="P465" s="160" t="s">
        <v>125</v>
      </c>
      <c r="R465" s="69" t="s">
        <v>20</v>
      </c>
      <c r="S465" s="70" t="s">
        <v>11</v>
      </c>
      <c r="T465" s="71">
        <f>C476</f>
        <v>0.75</v>
      </c>
      <c r="U465" s="72"/>
      <c r="V465" s="73"/>
      <c r="W465" s="133">
        <f>V465+U465+T465</f>
        <v>0.75</v>
      </c>
      <c r="X465" s="49" t="s">
        <v>43</v>
      </c>
    </row>
    <row r="466" spans="1:24" ht="13.05" customHeight="1" thickBot="1">
      <c r="A466" s="57" t="s">
        <v>254</v>
      </c>
      <c r="B466" s="164" t="s">
        <v>43</v>
      </c>
      <c r="C466" s="164" t="s">
        <v>43</v>
      </c>
      <c r="D466" s="164" t="s">
        <v>43</v>
      </c>
      <c r="E466" s="164" t="s">
        <v>43</v>
      </c>
      <c r="F466" s="164" t="s">
        <v>43</v>
      </c>
      <c r="G466" s="59"/>
      <c r="H466" s="62">
        <f>10+I466+J466+K466+L466+M466+N466+O466</f>
        <v>13.75</v>
      </c>
      <c r="I466" s="57">
        <v>2</v>
      </c>
      <c r="J466" s="57">
        <v>1</v>
      </c>
      <c r="K466" s="63">
        <f>C472</f>
        <v>0.75</v>
      </c>
      <c r="L466" s="57">
        <f>E471</f>
        <v>0</v>
      </c>
      <c r="M466" s="57"/>
      <c r="N466" s="57"/>
      <c r="O466" s="164"/>
      <c r="P466" s="57"/>
      <c r="Q466" s="49"/>
      <c r="R466" s="69" t="s">
        <v>86</v>
      </c>
      <c r="S466" s="70" t="s">
        <v>10</v>
      </c>
      <c r="T466" s="71">
        <f>C474</f>
        <v>2.75</v>
      </c>
      <c r="U466" s="72">
        <v>5</v>
      </c>
      <c r="V466" s="73">
        <v>3</v>
      </c>
      <c r="W466" s="133">
        <f t="shared" ref="W466:W505" si="21">V466+U466+T466</f>
        <v>10.75</v>
      </c>
      <c r="X466" s="49" t="s">
        <v>43</v>
      </c>
    </row>
    <row r="467" spans="1:24" ht="13.05" customHeight="1" thickBot="1">
      <c r="R467" s="69" t="s">
        <v>86</v>
      </c>
      <c r="S467" s="70" t="s">
        <v>10</v>
      </c>
      <c r="T467" s="71">
        <f>C474</f>
        <v>2.75</v>
      </c>
      <c r="U467" s="72"/>
      <c r="V467" s="185"/>
      <c r="W467" s="133">
        <f t="shared" si="21"/>
        <v>2.75</v>
      </c>
      <c r="X467" s="49" t="s">
        <v>43</v>
      </c>
    </row>
    <row r="468" spans="1:24" ht="13.05" customHeight="1" thickBot="1">
      <c r="R468" s="69" t="s">
        <v>86</v>
      </c>
      <c r="S468" s="70" t="s">
        <v>10</v>
      </c>
      <c r="T468" s="71">
        <f>C474</f>
        <v>2.75</v>
      </c>
      <c r="U468" s="72"/>
      <c r="V468" s="185"/>
      <c r="W468" s="133">
        <f t="shared" si="21"/>
        <v>2.75</v>
      </c>
      <c r="X468" s="49" t="s">
        <v>43</v>
      </c>
    </row>
    <row r="469" spans="1:24" ht="13.05" customHeight="1" thickBot="1">
      <c r="R469" s="69" t="s">
        <v>86</v>
      </c>
      <c r="S469" s="70" t="s">
        <v>10</v>
      </c>
      <c r="T469" s="71">
        <f>C474</f>
        <v>2.75</v>
      </c>
      <c r="U469" s="72"/>
      <c r="V469" s="73"/>
      <c r="W469" s="133">
        <f t="shared" si="21"/>
        <v>2.75</v>
      </c>
      <c r="X469" s="49" t="s">
        <v>43</v>
      </c>
    </row>
    <row r="470" spans="1:24" ht="13.05" customHeight="1" thickBot="1">
      <c r="A470" s="76" t="s">
        <v>6</v>
      </c>
      <c r="B470" s="77"/>
      <c r="C470" s="78"/>
      <c r="E470" s="48" t="s">
        <v>141</v>
      </c>
      <c r="H470" s="79" t="s">
        <v>136</v>
      </c>
      <c r="I470" s="80" t="s">
        <v>111</v>
      </c>
      <c r="J470" s="80" t="s">
        <v>139</v>
      </c>
      <c r="K470" s="80" t="s">
        <v>11</v>
      </c>
      <c r="L470" s="81" t="s">
        <v>129</v>
      </c>
      <c r="M470" s="100" t="s">
        <v>132</v>
      </c>
      <c r="R470" s="69" t="s">
        <v>88</v>
      </c>
      <c r="S470" s="70" t="s">
        <v>8</v>
      </c>
      <c r="T470" s="71">
        <f>C472</f>
        <v>0.75</v>
      </c>
      <c r="U470" s="72"/>
      <c r="V470" s="73"/>
      <c r="W470" s="133">
        <f t="shared" si="21"/>
        <v>0.75</v>
      </c>
    </row>
    <row r="471" spans="1:24" ht="13.05" customHeight="1" thickBot="1">
      <c r="A471" s="83" t="s">
        <v>0</v>
      </c>
      <c r="B471" s="84" t="s">
        <v>13</v>
      </c>
      <c r="C471" s="72">
        <f>(B471-10.5)/2</f>
        <v>2.75</v>
      </c>
      <c r="D471" s="75"/>
      <c r="E471" s="57"/>
      <c r="H471" s="141" t="s">
        <v>140</v>
      </c>
      <c r="I471" s="85">
        <f>J471+K471+L471+M471</f>
        <v>2.75</v>
      </c>
      <c r="J471" s="57">
        <v>2</v>
      </c>
      <c r="K471" s="63">
        <f>C473</f>
        <v>0.75</v>
      </c>
      <c r="L471" s="86">
        <f>E471</f>
        <v>0</v>
      </c>
      <c r="M471" s="87"/>
      <c r="R471" s="69" t="s">
        <v>22</v>
      </c>
      <c r="S471" s="70" t="s">
        <v>9</v>
      </c>
      <c r="T471" s="71">
        <f>C475</f>
        <v>0.75</v>
      </c>
      <c r="U471" s="72"/>
      <c r="V471" s="73"/>
      <c r="W471" s="133">
        <f t="shared" si="21"/>
        <v>0.75</v>
      </c>
    </row>
    <row r="472" spans="1:24" ht="13.05" customHeight="1" thickBot="1">
      <c r="A472" s="83" t="s">
        <v>1</v>
      </c>
      <c r="B472" s="84" t="s">
        <v>53</v>
      </c>
      <c r="C472" s="72">
        <f t="shared" ref="C472:C476" si="22">(B472-10.5)/2</f>
        <v>0.75</v>
      </c>
      <c r="E472" s="49"/>
      <c r="H472" s="141" t="s">
        <v>137</v>
      </c>
      <c r="I472" s="88">
        <f>J472+K472+L472+M472</f>
        <v>0.75</v>
      </c>
      <c r="J472" s="89">
        <v>0</v>
      </c>
      <c r="K472" s="72">
        <f>C472</f>
        <v>0.75</v>
      </c>
      <c r="L472" s="89">
        <f>E471</f>
        <v>0</v>
      </c>
      <c r="M472" s="90"/>
      <c r="R472" s="69" t="s">
        <v>89</v>
      </c>
      <c r="S472" s="70" t="s">
        <v>11</v>
      </c>
      <c r="T472" s="71">
        <f>C476</f>
        <v>0.75</v>
      </c>
      <c r="U472" s="72"/>
      <c r="V472" s="73"/>
      <c r="W472" s="133">
        <f t="shared" si="21"/>
        <v>0.75</v>
      </c>
    </row>
    <row r="473" spans="1:24" ht="13.05" customHeight="1" thickBot="1">
      <c r="A473" s="83" t="s">
        <v>2</v>
      </c>
      <c r="B473" s="84" t="s">
        <v>53</v>
      </c>
      <c r="C473" s="72">
        <f t="shared" si="22"/>
        <v>0.75</v>
      </c>
      <c r="E473" s="48" t="s">
        <v>142</v>
      </c>
      <c r="H473" s="142" t="s">
        <v>138</v>
      </c>
      <c r="I473" s="91">
        <f>J473+K473+L473+M473</f>
        <v>2.75</v>
      </c>
      <c r="J473" s="92">
        <v>2</v>
      </c>
      <c r="K473" s="93">
        <f>C475</f>
        <v>0.75</v>
      </c>
      <c r="L473" s="92">
        <f>E471</f>
        <v>0</v>
      </c>
      <c r="M473" s="94"/>
      <c r="R473" s="69" t="s">
        <v>23</v>
      </c>
      <c r="S473" s="70" t="s">
        <v>8</v>
      </c>
      <c r="T473" s="71">
        <f>C472</f>
        <v>0.75</v>
      </c>
      <c r="U473" s="72"/>
      <c r="V473" s="73"/>
      <c r="W473" s="133">
        <f t="shared" si="21"/>
        <v>0.75</v>
      </c>
    </row>
    <row r="474" spans="1:24" ht="13.05" customHeight="1" thickBot="1">
      <c r="A474" s="83" t="s">
        <v>3</v>
      </c>
      <c r="B474" s="84" t="s">
        <v>13</v>
      </c>
      <c r="C474" s="72">
        <f t="shared" si="22"/>
        <v>2.75</v>
      </c>
      <c r="D474" s="95"/>
      <c r="E474" s="57">
        <v>2</v>
      </c>
      <c r="R474" s="69" t="s">
        <v>90</v>
      </c>
      <c r="S474" s="70" t="s">
        <v>10</v>
      </c>
      <c r="T474" s="71">
        <f>C474</f>
        <v>2.75</v>
      </c>
      <c r="U474" s="72"/>
      <c r="V474" s="73"/>
      <c r="W474" s="133">
        <f t="shared" si="21"/>
        <v>2.75</v>
      </c>
    </row>
    <row r="475" spans="1:24" ht="13.05" customHeight="1" thickBot="1">
      <c r="A475" s="83" t="s">
        <v>4</v>
      </c>
      <c r="B475" s="84" t="s">
        <v>53</v>
      </c>
      <c r="C475" s="72">
        <f t="shared" si="22"/>
        <v>0.75</v>
      </c>
      <c r="R475" s="69" t="s">
        <v>91</v>
      </c>
      <c r="S475" s="70" t="s">
        <v>92</v>
      </c>
      <c r="T475" s="71">
        <f>C473</f>
        <v>0.75</v>
      </c>
      <c r="U475" s="72"/>
      <c r="V475" s="181"/>
      <c r="W475" s="133">
        <f t="shared" si="21"/>
        <v>0.75</v>
      </c>
    </row>
    <row r="476" spans="1:24" ht="13.05" customHeight="1" thickBot="1">
      <c r="A476" s="83" t="s">
        <v>5</v>
      </c>
      <c r="B476" s="84" t="s">
        <v>53</v>
      </c>
      <c r="C476" s="72">
        <f t="shared" si="22"/>
        <v>0.75</v>
      </c>
      <c r="R476" s="69" t="s">
        <v>76</v>
      </c>
      <c r="S476" s="70" t="s">
        <v>10</v>
      </c>
      <c r="T476" s="71">
        <f>C474</f>
        <v>2.75</v>
      </c>
      <c r="U476" s="72">
        <v>2</v>
      </c>
      <c r="V476" s="181"/>
      <c r="W476" s="133">
        <f t="shared" si="21"/>
        <v>4.75</v>
      </c>
      <c r="X476" s="49" t="s">
        <v>43</v>
      </c>
    </row>
    <row r="477" spans="1:24" ht="13.05" customHeight="1" thickBot="1">
      <c r="R477" s="69" t="s">
        <v>75</v>
      </c>
      <c r="S477" s="70" t="s">
        <v>10</v>
      </c>
      <c r="T477" s="71">
        <f>C474</f>
        <v>2.75</v>
      </c>
      <c r="U477" s="72"/>
      <c r="V477" s="181"/>
      <c r="W477" s="133">
        <f t="shared" si="21"/>
        <v>2.75</v>
      </c>
      <c r="X477" s="49" t="s">
        <v>43</v>
      </c>
    </row>
    <row r="478" spans="1:24" ht="13.05" customHeight="1" thickBot="1">
      <c r="A478" s="178" t="s">
        <v>143</v>
      </c>
      <c r="B478" s="178"/>
      <c r="C478" s="178"/>
      <c r="D478" s="178"/>
      <c r="E478" s="178"/>
      <c r="F478" s="178"/>
      <c r="G478" s="178"/>
      <c r="H478" s="178"/>
      <c r="J478" s="178" t="s">
        <v>150</v>
      </c>
      <c r="K478" s="178"/>
      <c r="L478" s="178"/>
      <c r="M478" s="178"/>
      <c r="N478" s="178"/>
      <c r="R478" s="69" t="s">
        <v>75</v>
      </c>
      <c r="S478" s="70" t="s">
        <v>10</v>
      </c>
      <c r="T478" s="71">
        <f>C474</f>
        <v>2.75</v>
      </c>
      <c r="U478" s="72"/>
      <c r="V478" s="181"/>
      <c r="W478" s="133">
        <f t="shared" si="21"/>
        <v>2.75</v>
      </c>
    </row>
    <row r="479" spans="1:24" ht="13.05" customHeight="1" thickBot="1">
      <c r="A479" s="80" t="s">
        <v>144</v>
      </c>
      <c r="B479" s="176" t="s">
        <v>145</v>
      </c>
      <c r="C479" s="177"/>
      <c r="D479" s="80" t="s">
        <v>146</v>
      </c>
      <c r="E479" s="99" t="s">
        <v>147</v>
      </c>
      <c r="F479" s="80" t="s">
        <v>148</v>
      </c>
      <c r="G479" s="187" t="s">
        <v>149</v>
      </c>
      <c r="H479" s="188"/>
      <c r="J479" s="100" t="s">
        <v>151</v>
      </c>
      <c r="K479" s="101" t="s">
        <v>142</v>
      </c>
      <c r="L479" s="102" t="s">
        <v>102</v>
      </c>
      <c r="M479" s="101" t="s">
        <v>129</v>
      </c>
      <c r="N479" s="102" t="s">
        <v>132</v>
      </c>
      <c r="R479" s="69" t="s">
        <v>93</v>
      </c>
      <c r="S479" s="70" t="s">
        <v>10</v>
      </c>
      <c r="T479" s="71">
        <f>C474</f>
        <v>2.75</v>
      </c>
      <c r="U479" s="72"/>
      <c r="V479" s="181"/>
      <c r="W479" s="133">
        <f t="shared" si="21"/>
        <v>2.75</v>
      </c>
    </row>
    <row r="480" spans="1:24" ht="13.05" customHeight="1" thickBot="1">
      <c r="A480" s="103"/>
      <c r="B480" s="163"/>
      <c r="C480" s="184"/>
      <c r="D480" s="61"/>
      <c r="E480" s="74"/>
      <c r="F480" s="106"/>
      <c r="G480" s="163"/>
      <c r="H480" s="165"/>
      <c r="J480" s="138">
        <f>K480+L480+M480+N480</f>
        <v>4.75</v>
      </c>
      <c r="K480" s="109">
        <f>E474</f>
        <v>2</v>
      </c>
      <c r="L480" s="110">
        <f>C471</f>
        <v>2.75</v>
      </c>
      <c r="M480" s="167">
        <f>E471</f>
        <v>0</v>
      </c>
      <c r="N480" s="111"/>
      <c r="O480" s="106"/>
      <c r="R480" s="69" t="s">
        <v>25</v>
      </c>
      <c r="S480" s="70" t="s">
        <v>11</v>
      </c>
      <c r="T480" s="71">
        <f>C476</f>
        <v>0.75</v>
      </c>
      <c r="U480" s="72"/>
      <c r="V480" s="181"/>
      <c r="W480" s="133">
        <f t="shared" si="21"/>
        <v>0.75</v>
      </c>
    </row>
    <row r="481" spans="1:24" ht="13.05" customHeight="1" thickBot="1">
      <c r="A481" s="112"/>
      <c r="B481" s="183"/>
      <c r="C481" s="182"/>
      <c r="D481" s="89"/>
      <c r="E481" s="115"/>
      <c r="F481" s="89"/>
      <c r="G481" s="183"/>
      <c r="H481" s="166"/>
      <c r="J481" s="117"/>
      <c r="K481" s="117"/>
      <c r="L481" s="117"/>
      <c r="M481" s="117"/>
      <c r="N481" s="117"/>
      <c r="R481" s="69" t="s">
        <v>94</v>
      </c>
      <c r="S481" s="70" t="s">
        <v>10</v>
      </c>
      <c r="T481" s="71">
        <f>C474</f>
        <v>2.75</v>
      </c>
      <c r="U481" s="72"/>
      <c r="V481" s="181"/>
      <c r="W481" s="133">
        <f t="shared" si="21"/>
        <v>2.75</v>
      </c>
    </row>
    <row r="482" spans="1:24" ht="13.05" customHeight="1" thickBot="1">
      <c r="A482" s="112"/>
      <c r="B482" s="183"/>
      <c r="C482" s="182"/>
      <c r="D482" s="89"/>
      <c r="E482" s="115"/>
      <c r="F482" s="89"/>
      <c r="G482" s="183"/>
      <c r="H482" s="166"/>
      <c r="R482" s="69" t="s">
        <v>95</v>
      </c>
      <c r="S482" s="70" t="s">
        <v>8</v>
      </c>
      <c r="T482" s="71">
        <f>C472</f>
        <v>0.75</v>
      </c>
      <c r="U482" s="72"/>
      <c r="V482" s="181"/>
      <c r="W482" s="133">
        <f t="shared" si="21"/>
        <v>0.75</v>
      </c>
    </row>
    <row r="483" spans="1:24" ht="13.05" customHeight="1" thickBot="1">
      <c r="A483" s="118"/>
      <c r="B483" s="167"/>
      <c r="C483" s="168"/>
      <c r="D483" s="121"/>
      <c r="E483" s="122"/>
      <c r="F483" s="123"/>
      <c r="G483" s="167"/>
      <c r="H483" s="169"/>
      <c r="R483" s="69" t="s">
        <v>96</v>
      </c>
      <c r="S483" s="70" t="s">
        <v>10</v>
      </c>
      <c r="T483" s="71">
        <f>C474</f>
        <v>2.75</v>
      </c>
      <c r="U483" s="72"/>
      <c r="V483" s="181"/>
      <c r="W483" s="133">
        <f t="shared" si="21"/>
        <v>2.75</v>
      </c>
    </row>
    <row r="484" spans="1:24" ht="13.05" customHeight="1" thickBot="1">
      <c r="R484" s="69" t="s">
        <v>26</v>
      </c>
      <c r="S484" s="70" t="s">
        <v>9</v>
      </c>
      <c r="T484" s="71">
        <f>C475</f>
        <v>0.75</v>
      </c>
      <c r="U484" s="72">
        <v>1</v>
      </c>
      <c r="V484" s="181"/>
      <c r="W484" s="133">
        <f t="shared" si="21"/>
        <v>1.75</v>
      </c>
      <c r="X484" s="49" t="s">
        <v>43</v>
      </c>
    </row>
    <row r="485" spans="1:24" ht="13.05" customHeight="1" thickBot="1">
      <c r="A485" s="175" t="s">
        <v>152</v>
      </c>
      <c r="D485" s="186" t="s">
        <v>153</v>
      </c>
      <c r="E485" s="186"/>
      <c r="F485" s="186"/>
      <c r="J485" s="186"/>
      <c r="K485" s="186"/>
      <c r="L485" s="186"/>
      <c r="M485" s="186"/>
      <c r="N485" s="186"/>
      <c r="O485" s="186"/>
      <c r="R485" s="69" t="s">
        <v>97</v>
      </c>
      <c r="S485" s="70" t="s">
        <v>11</v>
      </c>
      <c r="T485" s="71">
        <f>C476</f>
        <v>0.75</v>
      </c>
      <c r="U485" s="72"/>
      <c r="V485" s="181"/>
      <c r="W485" s="133">
        <f t="shared" si="21"/>
        <v>0.75</v>
      </c>
    </row>
    <row r="486" spans="1:24" ht="13.05" customHeight="1" thickBot="1">
      <c r="A486" s="158" t="s">
        <v>256</v>
      </c>
      <c r="B486" s="158"/>
      <c r="C486" s="158"/>
      <c r="D486" s="158"/>
      <c r="E486" s="158"/>
      <c r="F486" s="158"/>
      <c r="R486" s="69" t="s">
        <v>98</v>
      </c>
      <c r="S486" s="70" t="s">
        <v>11</v>
      </c>
      <c r="T486" s="71">
        <f>C476</f>
        <v>0.75</v>
      </c>
      <c r="U486" s="72"/>
      <c r="V486" s="181"/>
      <c r="W486" s="133">
        <f t="shared" si="21"/>
        <v>0.75</v>
      </c>
    </row>
    <row r="487" spans="1:24" ht="13.05" customHeight="1" thickBot="1">
      <c r="A487" s="158"/>
      <c r="B487" s="158"/>
      <c r="C487" s="158"/>
      <c r="D487" s="158"/>
      <c r="E487" s="158"/>
      <c r="F487" s="158"/>
      <c r="R487" s="69" t="s">
        <v>98</v>
      </c>
      <c r="S487" s="70" t="s">
        <v>11</v>
      </c>
      <c r="T487" s="71">
        <f>C476</f>
        <v>0.75</v>
      </c>
      <c r="U487" s="72"/>
      <c r="V487" s="181"/>
      <c r="W487" s="133">
        <f t="shared" si="21"/>
        <v>0.75</v>
      </c>
    </row>
    <row r="488" spans="1:24" ht="13.05" customHeight="1" thickBot="1">
      <c r="A488" s="158"/>
      <c r="B488" s="158"/>
      <c r="C488" s="158"/>
      <c r="D488" s="158"/>
      <c r="E488" s="158"/>
      <c r="F488" s="158"/>
      <c r="R488" s="69" t="s">
        <v>99</v>
      </c>
      <c r="S488" s="70" t="s">
        <v>8</v>
      </c>
      <c r="T488" s="71">
        <f>C472</f>
        <v>0.75</v>
      </c>
      <c r="U488" s="72"/>
      <c r="V488" s="181"/>
      <c r="W488" s="133">
        <f t="shared" si="21"/>
        <v>0.75</v>
      </c>
    </row>
    <row r="489" spans="1:24" ht="13.05" customHeight="1" thickBot="1">
      <c r="A489" s="158"/>
      <c r="B489" s="158"/>
      <c r="C489" s="158"/>
      <c r="D489" s="158"/>
      <c r="E489" s="158"/>
      <c r="F489" s="158"/>
      <c r="R489" s="69" t="s">
        <v>100</v>
      </c>
      <c r="S489" s="70" t="s">
        <v>8</v>
      </c>
      <c r="T489" s="71">
        <f>C472</f>
        <v>0.75</v>
      </c>
      <c r="U489" s="72"/>
      <c r="V489" s="181"/>
      <c r="W489" s="133">
        <f t="shared" si="21"/>
        <v>0.75</v>
      </c>
    </row>
    <row r="490" spans="1:24" ht="13.05" customHeight="1" thickBot="1">
      <c r="A490" s="158"/>
      <c r="B490" s="158"/>
      <c r="C490" s="158"/>
      <c r="D490" s="158"/>
      <c r="E490" s="158"/>
      <c r="F490" s="158"/>
      <c r="R490" s="69" t="s">
        <v>101</v>
      </c>
      <c r="S490" s="70" t="s">
        <v>102</v>
      </c>
      <c r="T490" s="71">
        <f>C471</f>
        <v>2.75</v>
      </c>
      <c r="U490" s="72"/>
      <c r="V490" s="181"/>
      <c r="W490" s="133">
        <f t="shared" si="21"/>
        <v>2.75</v>
      </c>
    </row>
    <row r="491" spans="1:24" ht="13.05" customHeight="1" thickBot="1">
      <c r="A491" s="158"/>
      <c r="B491" s="158"/>
      <c r="C491" s="158"/>
      <c r="D491" s="158"/>
      <c r="E491" s="158"/>
      <c r="F491" s="158"/>
      <c r="R491" s="69" t="s">
        <v>27</v>
      </c>
      <c r="S491" s="70" t="s">
        <v>9</v>
      </c>
      <c r="T491" s="71">
        <f>C475</f>
        <v>0.75</v>
      </c>
      <c r="U491" s="72"/>
      <c r="V491" s="181"/>
      <c r="W491" s="133">
        <f t="shared" si="21"/>
        <v>0.75</v>
      </c>
    </row>
    <row r="492" spans="1:24" ht="13.05" customHeight="1" thickBot="1">
      <c r="A492" s="158"/>
      <c r="B492" s="158"/>
      <c r="C492" s="158"/>
      <c r="D492" s="158"/>
      <c r="E492" s="158"/>
      <c r="F492" s="158"/>
      <c r="R492" s="69" t="s">
        <v>28</v>
      </c>
      <c r="S492" s="70" t="s">
        <v>9</v>
      </c>
      <c r="T492" s="71">
        <f>C475</f>
        <v>0.75</v>
      </c>
      <c r="U492" s="72">
        <v>2</v>
      </c>
      <c r="V492" s="181"/>
      <c r="W492" s="133">
        <f t="shared" si="21"/>
        <v>2.75</v>
      </c>
      <c r="X492" s="49" t="s">
        <v>43</v>
      </c>
    </row>
    <row r="493" spans="1:24" ht="13.05" customHeight="1" thickBot="1">
      <c r="A493" s="158"/>
      <c r="B493" s="158"/>
      <c r="C493" s="158"/>
      <c r="D493" s="158"/>
      <c r="E493" s="158"/>
      <c r="F493" s="158"/>
      <c r="R493" s="69" t="s">
        <v>77</v>
      </c>
      <c r="S493" s="70" t="s">
        <v>9</v>
      </c>
      <c r="T493" s="71">
        <f>C475</f>
        <v>0.75</v>
      </c>
      <c r="U493" s="72">
        <v>5</v>
      </c>
      <c r="V493" s="181"/>
      <c r="W493" s="133">
        <f t="shared" si="21"/>
        <v>5.75</v>
      </c>
      <c r="X493" s="49" t="s">
        <v>43</v>
      </c>
    </row>
    <row r="494" spans="1:24" ht="13.05" customHeight="1" thickBot="1">
      <c r="A494" s="158"/>
      <c r="B494" s="158"/>
      <c r="C494" s="158"/>
      <c r="D494" s="158"/>
      <c r="E494" s="158"/>
      <c r="F494" s="158"/>
      <c r="R494" s="69" t="s">
        <v>77</v>
      </c>
      <c r="S494" s="70" t="s">
        <v>9</v>
      </c>
      <c r="T494" s="71">
        <f>C475</f>
        <v>0.75</v>
      </c>
      <c r="U494" s="72"/>
      <c r="V494" s="181"/>
      <c r="W494" s="133">
        <f t="shared" si="21"/>
        <v>0.75</v>
      </c>
      <c r="X494" s="49" t="s">
        <v>43</v>
      </c>
    </row>
    <row r="495" spans="1:24" ht="13.05" customHeight="1" thickBot="1">
      <c r="A495" s="158"/>
      <c r="B495" s="158"/>
      <c r="C495" s="158"/>
      <c r="D495" s="158"/>
      <c r="E495" s="158"/>
      <c r="F495" s="158"/>
      <c r="R495" s="69" t="s">
        <v>103</v>
      </c>
      <c r="S495" s="70" t="s">
        <v>11</v>
      </c>
      <c r="T495" s="71">
        <f>C476</f>
        <v>0.75</v>
      </c>
      <c r="U495" s="72"/>
      <c r="V495" s="181"/>
      <c r="W495" s="133">
        <f t="shared" si="21"/>
        <v>0.75</v>
      </c>
    </row>
    <row r="496" spans="1:24" ht="13.05" customHeight="1" thickBot="1">
      <c r="R496" s="69" t="s">
        <v>30</v>
      </c>
      <c r="S496" s="128" t="s">
        <v>11</v>
      </c>
      <c r="T496" s="71">
        <f>C476</f>
        <v>0.75</v>
      </c>
      <c r="U496" s="72"/>
      <c r="V496" s="181"/>
      <c r="W496" s="133">
        <f t="shared" si="21"/>
        <v>0.75</v>
      </c>
    </row>
    <row r="497" spans="18:24" ht="13.05" customHeight="1" thickBot="1">
      <c r="R497" s="69" t="s">
        <v>104</v>
      </c>
      <c r="S497" s="70" t="s">
        <v>8</v>
      </c>
      <c r="T497" s="71">
        <f>C472</f>
        <v>0.75</v>
      </c>
      <c r="U497" s="72"/>
      <c r="V497" s="181"/>
      <c r="W497" s="133">
        <f t="shared" si="21"/>
        <v>0.75</v>
      </c>
    </row>
    <row r="498" spans="18:24" ht="13.05" customHeight="1" thickBot="1">
      <c r="R498" s="69" t="s">
        <v>105</v>
      </c>
      <c r="S498" s="70" t="s">
        <v>102</v>
      </c>
      <c r="T498" s="71">
        <f>C471</f>
        <v>2.75</v>
      </c>
      <c r="U498" s="72"/>
      <c r="V498" s="181"/>
      <c r="W498" s="133">
        <f t="shared" si="21"/>
        <v>2.75</v>
      </c>
    </row>
    <row r="499" spans="18:24" ht="13.05" customHeight="1" thickBot="1">
      <c r="R499" s="69" t="s">
        <v>31</v>
      </c>
      <c r="S499" s="70" t="s">
        <v>10</v>
      </c>
      <c r="T499" s="71">
        <f>C474</f>
        <v>2.75</v>
      </c>
      <c r="U499" s="72"/>
      <c r="V499" s="181"/>
      <c r="W499" s="133">
        <f t="shared" si="21"/>
        <v>2.75</v>
      </c>
    </row>
    <row r="500" spans="18:24" ht="13.05" customHeight="1" thickBot="1">
      <c r="R500" s="69" t="s">
        <v>106</v>
      </c>
      <c r="S500" s="70" t="s">
        <v>102</v>
      </c>
      <c r="T500" s="71">
        <f>C471</f>
        <v>2.75</v>
      </c>
      <c r="U500" s="72"/>
      <c r="V500" s="181"/>
      <c r="W500" s="133">
        <f t="shared" si="21"/>
        <v>2.75</v>
      </c>
    </row>
    <row r="501" spans="18:24" ht="13.05" customHeight="1" thickBot="1">
      <c r="R501" s="69" t="s">
        <v>7</v>
      </c>
      <c r="S501" s="70" t="s">
        <v>9</v>
      </c>
      <c r="T501" s="71">
        <f>C475</f>
        <v>0.75</v>
      </c>
      <c r="U501" s="72"/>
      <c r="V501" s="181"/>
      <c r="W501" s="133">
        <f t="shared" si="21"/>
        <v>0.75</v>
      </c>
    </row>
    <row r="502" spans="18:24" ht="13.05" customHeight="1" thickBot="1">
      <c r="R502" s="69" t="s">
        <v>107</v>
      </c>
      <c r="S502" s="70" t="s">
        <v>8</v>
      </c>
      <c r="T502" s="71">
        <f>C472</f>
        <v>0.75</v>
      </c>
      <c r="U502" s="72"/>
      <c r="V502" s="181"/>
      <c r="W502" s="133">
        <f t="shared" si="21"/>
        <v>0.75</v>
      </c>
    </row>
    <row r="503" spans="18:24" ht="13.05" customHeight="1" thickBot="1">
      <c r="R503" s="69" t="s">
        <v>108</v>
      </c>
      <c r="S503" s="70" t="s">
        <v>8</v>
      </c>
      <c r="T503" s="71">
        <f>C472</f>
        <v>0.75</v>
      </c>
      <c r="U503" s="72"/>
      <c r="V503" s="181"/>
      <c r="W503" s="133">
        <f t="shared" si="21"/>
        <v>0.75</v>
      </c>
    </row>
    <row r="504" spans="18:24" ht="13.05" customHeight="1" thickBot="1">
      <c r="R504" s="69" t="s">
        <v>32</v>
      </c>
      <c r="S504" s="70" t="s">
        <v>11</v>
      </c>
      <c r="T504" s="71">
        <f>C476</f>
        <v>0.75</v>
      </c>
      <c r="U504" s="72"/>
      <c r="V504" s="181"/>
      <c r="W504" s="133">
        <f t="shared" si="21"/>
        <v>0.75</v>
      </c>
    </row>
    <row r="505" spans="18:24" ht="13.05" customHeight="1" thickBot="1">
      <c r="R505" s="129" t="s">
        <v>33</v>
      </c>
      <c r="S505" s="130" t="s">
        <v>10</v>
      </c>
      <c r="T505" s="131">
        <f>C474</f>
        <v>2.75</v>
      </c>
      <c r="U505" s="93">
        <v>3</v>
      </c>
      <c r="V505" s="132"/>
      <c r="W505" s="136">
        <f t="shared" si="21"/>
        <v>5.75</v>
      </c>
      <c r="X505" s="49" t="s">
        <v>43</v>
      </c>
    </row>
  </sheetData>
  <mergeCells count="70">
    <mergeCell ref="D485:F485"/>
    <mergeCell ref="G479:H479"/>
    <mergeCell ref="I68:N68"/>
    <mergeCell ref="I159:M159"/>
    <mergeCell ref="I338:M338"/>
    <mergeCell ref="J293:O293"/>
    <mergeCell ref="J383:O383"/>
    <mergeCell ref="J440:O440"/>
    <mergeCell ref="J485:O485"/>
    <mergeCell ref="I23:N23"/>
    <mergeCell ref="J205:O205"/>
    <mergeCell ref="B64:C64"/>
    <mergeCell ref="C159:F159"/>
    <mergeCell ref="B152:C152"/>
    <mergeCell ref="G152:H152"/>
    <mergeCell ref="C205:F205"/>
    <mergeCell ref="B198:C198"/>
    <mergeCell ref="G198:H198"/>
    <mergeCell ref="B21:C21"/>
    <mergeCell ref="C23:F23"/>
    <mergeCell ref="B63:C63"/>
    <mergeCell ref="G62:H62"/>
    <mergeCell ref="B62:C62"/>
    <mergeCell ref="J16:N16"/>
    <mergeCell ref="A16:H16"/>
    <mergeCell ref="B18:C18"/>
    <mergeCell ref="B19:C19"/>
    <mergeCell ref="B20:C20"/>
    <mergeCell ref="B17:C17"/>
    <mergeCell ref="G17:H17"/>
    <mergeCell ref="C68:F68"/>
    <mergeCell ref="A151:H151"/>
    <mergeCell ref="J151:N151"/>
    <mergeCell ref="C115:F115"/>
    <mergeCell ref="H75:P75"/>
    <mergeCell ref="J107:N107"/>
    <mergeCell ref="H76:P81"/>
    <mergeCell ref="H83:P87"/>
    <mergeCell ref="H82:P82"/>
    <mergeCell ref="J286:N286"/>
    <mergeCell ref="B287:C287"/>
    <mergeCell ref="G287:H287"/>
    <mergeCell ref="C250:F250"/>
    <mergeCell ref="B108:C108"/>
    <mergeCell ref="G108:H108"/>
    <mergeCell ref="J197:N197"/>
    <mergeCell ref="A197:H197"/>
    <mergeCell ref="J242:N242"/>
    <mergeCell ref="A242:H242"/>
    <mergeCell ref="J250:O250"/>
    <mergeCell ref="C293:F293"/>
    <mergeCell ref="A331:H331"/>
    <mergeCell ref="B243:C243"/>
    <mergeCell ref="G243:H243"/>
    <mergeCell ref="A286:H286"/>
    <mergeCell ref="B288:C288"/>
    <mergeCell ref="C338:F338"/>
    <mergeCell ref="A433:H433"/>
    <mergeCell ref="C440:F440"/>
    <mergeCell ref="J331:N331"/>
    <mergeCell ref="B332:C332"/>
    <mergeCell ref="G332:H332"/>
    <mergeCell ref="J433:N433"/>
    <mergeCell ref="B434:C434"/>
    <mergeCell ref="G434:H434"/>
    <mergeCell ref="A376:H376"/>
    <mergeCell ref="J376:N376"/>
    <mergeCell ref="B377:C377"/>
    <mergeCell ref="G377:H377"/>
    <mergeCell ref="C383:F383"/>
  </mergeCells>
  <pageMargins left="0.11811023622047245" right="0.11811023622047245" top="0.19685039370078741" bottom="0.19685039370078741" header="0.31496062992125984" footer="0.19685039370078741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Base</vt:lpstr>
      <vt:lpstr>Brb+R</vt:lpstr>
      <vt:lpstr>Estalas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2019-01-19T15:47:19Z</dcterms:modified>
</cp:coreProperties>
</file>