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265ac3f202b02/Documentos/Universidad/Licenciatura Física Aplicada/05. Quinto Semestre/F503 - LRD/"/>
    </mc:Choice>
  </mc:AlternateContent>
  <xr:revisionPtr revIDLastSave="236" documentId="8_{EAC020D1-9D92-4CE6-B229-DD659FE7318F}" xr6:coauthVersionLast="47" xr6:coauthVersionMax="47" xr10:uidLastSave="{74096DD6-8FB2-449A-A72B-004DD33C1FC2}"/>
  <bookViews>
    <workbookView xWindow="-120" yWindow="-120" windowWidth="20730" windowHeight="11310" activeTab="1" xr2:uid="{5B2B7722-1BE0-4205-9F5B-09E6F9216AEE}"/>
  </bookViews>
  <sheets>
    <sheet name="EJ-CLASE" sheetId="2" r:id="rId1"/>
    <sheet name="Tarea0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L12" i="2"/>
  <c r="M12" i="2" s="1"/>
  <c r="L11" i="2"/>
  <c r="M11" i="2" s="1"/>
  <c r="L10" i="2"/>
  <c r="L12" i="1"/>
  <c r="M12" i="1" s="1"/>
  <c r="M20" i="1"/>
  <c r="L20" i="1"/>
  <c r="M14" i="2"/>
  <c r="P6" i="2"/>
  <c r="O6" i="2"/>
  <c r="P3" i="2"/>
  <c r="O3" i="2"/>
  <c r="G15" i="2"/>
  <c r="G16" i="2"/>
  <c r="F16" i="2"/>
  <c r="E16" i="2"/>
  <c r="D16" i="2"/>
  <c r="C16" i="2"/>
  <c r="G17" i="2"/>
  <c r="F15" i="2"/>
  <c r="F17" i="2" s="1"/>
  <c r="E15" i="2"/>
  <c r="E17" i="2" s="1"/>
  <c r="D15" i="2"/>
  <c r="D17" i="2" s="1"/>
  <c r="C15" i="2"/>
  <c r="C17" i="2" s="1"/>
  <c r="M17" i="1"/>
  <c r="M14" i="1"/>
  <c r="D17" i="1"/>
  <c r="E17" i="1"/>
  <c r="F17" i="1"/>
  <c r="G17" i="1"/>
  <c r="H17" i="1"/>
  <c r="I17" i="1"/>
  <c r="J17" i="1"/>
  <c r="C17" i="1"/>
  <c r="D15" i="1"/>
  <c r="E15" i="1"/>
  <c r="F15" i="1"/>
  <c r="G15" i="1"/>
  <c r="H15" i="1"/>
  <c r="I15" i="1"/>
  <c r="J15" i="1"/>
  <c r="D16" i="1"/>
  <c r="E16" i="1"/>
  <c r="F16" i="1"/>
  <c r="G16" i="1"/>
  <c r="H16" i="1"/>
  <c r="I16" i="1"/>
  <c r="J16" i="1"/>
  <c r="C16" i="1"/>
  <c r="C15" i="1"/>
  <c r="C10" i="1"/>
  <c r="P6" i="1"/>
  <c r="O6" i="1"/>
  <c r="P3" i="1"/>
  <c r="O3" i="1"/>
  <c r="G5" i="2"/>
  <c r="G6" i="2" s="1"/>
  <c r="F5" i="2"/>
  <c r="F6" i="2" s="1"/>
  <c r="E5" i="2"/>
  <c r="E6" i="2" s="1"/>
  <c r="D5" i="2"/>
  <c r="C5" i="2"/>
  <c r="C6" i="2" s="1"/>
  <c r="L4" i="2"/>
  <c r="M4" i="2" s="1"/>
  <c r="L3" i="2"/>
  <c r="M3" i="2" s="1"/>
  <c r="G10" i="2" s="1"/>
  <c r="M11" i="1"/>
  <c r="M10" i="1"/>
  <c r="L11" i="1"/>
  <c r="L10" i="1"/>
  <c r="J12" i="1"/>
  <c r="I12" i="1"/>
  <c r="H12" i="1"/>
  <c r="G12" i="1"/>
  <c r="F12" i="1"/>
  <c r="E12" i="1"/>
  <c r="D12" i="1"/>
  <c r="C12" i="1"/>
  <c r="D11" i="1"/>
  <c r="E11" i="1"/>
  <c r="F11" i="1"/>
  <c r="G11" i="1"/>
  <c r="H11" i="1"/>
  <c r="I11" i="1"/>
  <c r="J11" i="1"/>
  <c r="C11" i="1"/>
  <c r="J10" i="1"/>
  <c r="I10" i="1"/>
  <c r="H10" i="1"/>
  <c r="G10" i="1"/>
  <c r="F10" i="1"/>
  <c r="E10" i="1"/>
  <c r="D10" i="1"/>
  <c r="M4" i="1"/>
  <c r="M5" i="1"/>
  <c r="M6" i="1"/>
  <c r="M3" i="1"/>
  <c r="L4" i="1"/>
  <c r="L5" i="1"/>
  <c r="L6" i="1"/>
  <c r="L3" i="1"/>
  <c r="D5" i="1"/>
  <c r="D6" i="1" s="1"/>
  <c r="E5" i="1"/>
  <c r="E6" i="1" s="1"/>
  <c r="F5" i="1"/>
  <c r="F6" i="1" s="1"/>
  <c r="G5" i="1"/>
  <c r="G6" i="1" s="1"/>
  <c r="H5" i="1"/>
  <c r="H6" i="1" s="1"/>
  <c r="I5" i="1"/>
  <c r="I6" i="1" s="1"/>
  <c r="J5" i="1"/>
  <c r="J6" i="1" s="1"/>
  <c r="C5" i="1"/>
  <c r="C6" i="1" s="1"/>
  <c r="L17" i="2" l="1"/>
  <c r="M17" i="2" s="1"/>
  <c r="M10" i="2"/>
  <c r="L20" i="2"/>
  <c r="M20" i="2" s="1"/>
  <c r="E11" i="2"/>
  <c r="F11" i="2"/>
  <c r="D11" i="2"/>
  <c r="G11" i="2"/>
  <c r="C11" i="2"/>
  <c r="D10" i="2"/>
  <c r="E10" i="2"/>
  <c r="D6" i="2"/>
  <c r="L6" i="2" s="1"/>
  <c r="M6" i="2" s="1"/>
  <c r="F10" i="2"/>
  <c r="L5" i="2"/>
  <c r="C10" i="2"/>
  <c r="M5" i="2" l="1"/>
  <c r="C12" i="2" l="1"/>
  <c r="D12" i="2"/>
  <c r="G12" i="2"/>
  <c r="F12" i="2"/>
  <c r="E12" i="2"/>
</calcChain>
</file>

<file path=xl/sharedStrings.xml><?xml version="1.0" encoding="utf-8"?>
<sst xmlns="http://schemas.openxmlformats.org/spreadsheetml/2006/main" count="94" uniqueCount="39">
  <si>
    <t>d</t>
  </si>
  <si>
    <t>t</t>
  </si>
  <si>
    <t>v</t>
  </si>
  <si>
    <t>N</t>
  </si>
  <si>
    <t>Prom</t>
  </si>
  <si>
    <t>s^2</t>
  </si>
  <si>
    <t>s</t>
  </si>
  <si>
    <t>∂v/∂d=1/t</t>
  </si>
  <si>
    <t>∂v/∂t=-d/t^2</t>
  </si>
  <si>
    <t>(∂v/∂d)^2</t>
  </si>
  <si>
    <t>(∂v/∂t)^2</t>
  </si>
  <si>
    <t>∑(ti-t)(di-d)</t>
  </si>
  <si>
    <t>sv</t>
  </si>
  <si>
    <t>sv^2</t>
  </si>
  <si>
    <r>
      <t>(</t>
    </r>
    <r>
      <rPr>
        <sz val="11"/>
        <color theme="1"/>
        <rFont val="Calibri"/>
        <family val="2"/>
      </rPr>
      <t>Δti)(Δdi)</t>
    </r>
  </si>
  <si>
    <r>
      <t>(</t>
    </r>
    <r>
      <rPr>
        <sz val="11"/>
        <color theme="1"/>
        <rFont val="Calibri"/>
        <family val="2"/>
      </rPr>
      <t>Δx1</t>
    </r>
    <r>
      <rPr>
        <sz val="11"/>
        <color theme="1"/>
        <rFont val="Calibri"/>
        <family val="2"/>
        <scheme val="minor"/>
      </rPr>
      <t>)</t>
    </r>
  </si>
  <si>
    <t>(Δx2)</t>
  </si>
  <si>
    <t>(Δx3)</t>
  </si>
  <si>
    <t>(Δx4)</t>
  </si>
  <si>
    <t>(Δx5)</t>
  </si>
  <si>
    <t>(Δx6)</t>
  </si>
  <si>
    <t>(Δx7)</t>
  </si>
  <si>
    <t>(Δx8)</t>
  </si>
  <si>
    <r>
      <t>(</t>
    </r>
    <r>
      <rPr>
        <sz val="11"/>
        <color theme="1"/>
        <rFont val="Calibri"/>
        <family val="2"/>
      </rPr>
      <t>Δx1</t>
    </r>
    <r>
      <rPr>
        <sz val="11"/>
        <color theme="1"/>
        <rFont val="Calibri"/>
        <family val="2"/>
        <scheme val="minor"/>
      </rPr>
      <t>)^2</t>
    </r>
  </si>
  <si>
    <t>(Δx2)^2</t>
  </si>
  <si>
    <t>(Δx3)^2</t>
  </si>
  <si>
    <t>(Δx4)^2</t>
  </si>
  <si>
    <t>(Δx5)^2</t>
  </si>
  <si>
    <t>(Δx6)^2</t>
  </si>
  <si>
    <t>(Δx7)^2</t>
  </si>
  <si>
    <t>(Δx8)^2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</si>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</sst>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165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3" xfId="0" applyNumberFormat="1" applyBorder="1"/>
    <xf numFmtId="0" fontId="0" fillId="0" borderId="2" xfId="0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2" fontId="0" fillId="0" borderId="8" xfId="0" applyNumberFormat="1" applyBorder="1"/>
    <xf numFmtId="165" fontId="0" fillId="0" borderId="8" xfId="0" applyNumberFormat="1" applyBorder="1"/>
    <xf numFmtId="0" fontId="0" fillId="0" borderId="10" xfId="0" applyBorder="1" applyAlignment="1">
      <alignment horizontal="center" vertical="center"/>
    </xf>
    <xf numFmtId="2" fontId="0" fillId="0" borderId="10" xfId="0" applyNumberFormat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9525</xdr:colOff>
      <xdr:row>15</xdr:row>
      <xdr:rowOff>4762</xdr:rowOff>
    </xdr:from>
    <xdr:ext cx="2732928" cy="4181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E29D067-CC05-1B48-FC10-96B08D0BE57B}"/>
                </a:ext>
              </a:extLst>
            </xdr:cNvPr>
            <xdr:cNvSpPr txBox="1"/>
          </xdr:nvSpPr>
          <xdr:spPr>
            <a:xfrm>
              <a:off x="8763000" y="2976562"/>
              <a:ext cx="2732928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num>
                              <m:den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Sup>
                      <m:sSub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num>
                              <m:den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bSup>
                      <m:sSubSup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+2</m:t>
                    </m:r>
                    <m:sSubSup>
                      <m:sSubSup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𝑑𝑡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𝑣</m:t>
                            </m:r>
                          </m:num>
                          <m:den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den>
                        </m:f>
                      </m:e>
                    </m:d>
                    <m:d>
                      <m:d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𝑣</m:t>
                            </m:r>
                          </m:num>
                          <m:den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E29D067-CC05-1B48-FC10-96B08D0BE57B}"/>
                </a:ext>
              </a:extLst>
            </xdr:cNvPr>
            <xdr:cNvSpPr txBox="1"/>
          </xdr:nvSpPr>
          <xdr:spPr>
            <a:xfrm>
              <a:off x="8763000" y="2976562"/>
              <a:ext cx="2732928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𝑠_𝑣^2=(𝜕𝑣/𝜕𝑑)^2 𝑠_𝑑^2+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(𝜕𝑣/𝜕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)^2 𝑠_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+2𝑠_𝑑𝑡^2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(𝜕𝑣/𝜕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)(𝜕𝑣/𝜕𝑡)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14</xdr:col>
      <xdr:colOff>19050</xdr:colOff>
      <xdr:row>18</xdr:row>
      <xdr:rowOff>4762</xdr:rowOff>
    </xdr:from>
    <xdr:ext cx="1615891" cy="4181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CFDC0E1-C6EC-D88E-5146-9BA908CDB583}"/>
                </a:ext>
              </a:extLst>
            </xdr:cNvPr>
            <xdr:cNvSpPr txBox="1"/>
          </xdr:nvSpPr>
          <xdr:spPr>
            <a:xfrm>
              <a:off x="8772525" y="3567112"/>
              <a:ext cx="161589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num>
                              <m:den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Sup>
                      <m:sSub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num>
                              <m:den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bSup>
                      <m:sSubSup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CFDC0E1-C6EC-D88E-5146-9BA908CDB583}"/>
                </a:ext>
              </a:extLst>
            </xdr:cNvPr>
            <xdr:cNvSpPr txBox="1"/>
          </xdr:nvSpPr>
          <xdr:spPr>
            <a:xfrm>
              <a:off x="8772525" y="3567112"/>
              <a:ext cx="161589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𝑠_𝑣^2=(𝜕𝑣/𝜕𝑑)^2 𝑠_𝑑^2+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(𝜕𝑣/𝜕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)^2 𝑠_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endParaRPr lang="es-E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15</xdr:row>
      <xdr:rowOff>0</xdr:rowOff>
    </xdr:from>
    <xdr:ext cx="2732928" cy="4181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6DF5F05-8A3F-40DA-995D-D88099C469CF}"/>
                </a:ext>
              </a:extLst>
            </xdr:cNvPr>
            <xdr:cNvSpPr txBox="1"/>
          </xdr:nvSpPr>
          <xdr:spPr>
            <a:xfrm>
              <a:off x="8877300" y="2971800"/>
              <a:ext cx="2732928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num>
                              <m:den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Sup>
                      <m:sSub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num>
                              <m:den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bSup>
                      <m:sSubSup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+2</m:t>
                    </m:r>
                    <m:sSubSup>
                      <m:sSubSup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𝑑𝑡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𝑣</m:t>
                            </m:r>
                          </m:num>
                          <m:den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den>
                        </m:f>
                      </m:e>
                    </m:d>
                    <m:d>
                      <m:d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𝑣</m:t>
                            </m:r>
                          </m:num>
                          <m:den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6DF5F05-8A3F-40DA-995D-D88099C469CF}"/>
                </a:ext>
              </a:extLst>
            </xdr:cNvPr>
            <xdr:cNvSpPr txBox="1"/>
          </xdr:nvSpPr>
          <xdr:spPr>
            <a:xfrm>
              <a:off x="8877300" y="2971800"/>
              <a:ext cx="2732928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𝑠_𝑣^2=(𝜕𝑣/𝜕𝑑)^2 𝑠_𝑑^2+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(𝜕𝑣/𝜕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)^2 𝑠_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+2𝑠_𝑑𝑡^2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(𝜕𝑣/𝜕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)(𝜕𝑣/𝜕𝑡)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14</xdr:col>
      <xdr:colOff>9525</xdr:colOff>
      <xdr:row>18</xdr:row>
      <xdr:rowOff>0</xdr:rowOff>
    </xdr:from>
    <xdr:ext cx="1615891" cy="4181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57F7266D-18D4-45D1-9167-2E999E9BCD13}"/>
                </a:ext>
              </a:extLst>
            </xdr:cNvPr>
            <xdr:cNvSpPr txBox="1"/>
          </xdr:nvSpPr>
          <xdr:spPr>
            <a:xfrm>
              <a:off x="8886825" y="3562350"/>
              <a:ext cx="161589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num>
                              <m:den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Sup>
                      <m:sSub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num>
                              <m:den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bSup>
                      <m:sSubSup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57F7266D-18D4-45D1-9167-2E999E9BCD13}"/>
                </a:ext>
              </a:extLst>
            </xdr:cNvPr>
            <xdr:cNvSpPr txBox="1"/>
          </xdr:nvSpPr>
          <xdr:spPr>
            <a:xfrm>
              <a:off x="8886825" y="3562350"/>
              <a:ext cx="161589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𝑠_𝑣^2=(𝜕𝑣/𝜕𝑑)^2 𝑠_𝑑^2+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(𝜕𝑣/𝜕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)^2 𝑠_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endParaRPr lang="es-E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6629-584A-4725-90A5-6F507C832B3E}">
  <dimension ref="B2:P20"/>
  <sheetViews>
    <sheetView workbookViewId="0">
      <selection activeCell="O12" sqref="O12"/>
    </sheetView>
  </sheetViews>
  <sheetFormatPr baseColWidth="10" defaultRowHeight="15" x14ac:dyDescent="0.25"/>
  <cols>
    <col min="1" max="1" width="2.85546875" customWidth="1"/>
    <col min="2" max="2" width="9.140625" bestFit="1" customWidth="1"/>
    <col min="11" max="11" width="2.85546875" customWidth="1"/>
    <col min="12" max="12" width="11.85546875" customWidth="1"/>
    <col min="13" max="13" width="10.28515625" customWidth="1"/>
    <col min="14" max="14" width="2.85546875" customWidth="1"/>
    <col min="15" max="15" width="12" bestFit="1" customWidth="1"/>
    <col min="16" max="16" width="12.7109375" bestFit="1" customWidth="1"/>
  </cols>
  <sheetData>
    <row r="2" spans="2:16" ht="15.75" thickBot="1" x14ac:dyDescent="0.3">
      <c r="B2" s="3"/>
      <c r="C2" s="9" t="s">
        <v>31</v>
      </c>
      <c r="D2" s="9" t="s">
        <v>32</v>
      </c>
      <c r="E2" s="9" t="s">
        <v>33</v>
      </c>
      <c r="F2" s="9" t="s">
        <v>34</v>
      </c>
      <c r="G2" s="9" t="s">
        <v>35</v>
      </c>
      <c r="H2" s="9" t="s">
        <v>36</v>
      </c>
      <c r="I2" s="9" t="s">
        <v>37</v>
      </c>
      <c r="J2" s="9" t="s">
        <v>38</v>
      </c>
      <c r="L2" s="17" t="s">
        <v>3</v>
      </c>
      <c r="M2" s="17" t="s">
        <v>4</v>
      </c>
      <c r="O2" s="26" t="s">
        <v>7</v>
      </c>
      <c r="P2" s="27" t="s">
        <v>8</v>
      </c>
    </row>
    <row r="3" spans="2:16" ht="15.75" thickTop="1" x14ac:dyDescent="0.25">
      <c r="B3" s="22" t="s">
        <v>1</v>
      </c>
      <c r="C3" s="1">
        <v>2.0499999999999998</v>
      </c>
      <c r="D3" s="1">
        <v>5.9</v>
      </c>
      <c r="E3" s="1">
        <v>10.02</v>
      </c>
      <c r="F3" s="1">
        <v>1.1000000000000001</v>
      </c>
      <c r="G3" s="1">
        <v>6.2</v>
      </c>
      <c r="H3" s="1"/>
      <c r="I3" s="1"/>
      <c r="J3" s="1"/>
      <c r="L3" s="15">
        <f>COUNT(C3:J3)</f>
        <v>5</v>
      </c>
      <c r="M3" s="16">
        <f>SUM(C3:J3)/L3</f>
        <v>5.0540000000000003</v>
      </c>
      <c r="O3" s="5">
        <f>1/(M3)</f>
        <v>0.19786307874950534</v>
      </c>
      <c r="P3">
        <f>-(M4)/((M3)^2)</f>
        <v>-0.10022348270651635</v>
      </c>
    </row>
    <row r="4" spans="2:16" ht="15.75" thickBot="1" x14ac:dyDescent="0.3">
      <c r="B4" s="23" t="s">
        <v>0</v>
      </c>
      <c r="C4" s="4">
        <v>1.1000000000000001</v>
      </c>
      <c r="D4" s="4">
        <v>3.2</v>
      </c>
      <c r="E4" s="4">
        <v>4.9000000000000004</v>
      </c>
      <c r="F4" s="4">
        <v>0.4</v>
      </c>
      <c r="G4" s="4">
        <v>3.2</v>
      </c>
      <c r="H4" s="4"/>
      <c r="I4" s="4"/>
      <c r="J4" s="4"/>
      <c r="L4" s="12">
        <f t="shared" ref="L4:L6" si="0">COUNT(C4:J4)</f>
        <v>5</v>
      </c>
      <c r="M4" s="13">
        <f t="shared" ref="M4:M6" si="1">SUM(C4:J4)/L4</f>
        <v>2.56</v>
      </c>
    </row>
    <row r="5" spans="2:16" ht="16.5" thickTop="1" thickBot="1" x14ac:dyDescent="0.3">
      <c r="B5" s="24" t="s">
        <v>2</v>
      </c>
      <c r="C5" s="2">
        <f>C4/C3</f>
        <v>0.53658536585365868</v>
      </c>
      <c r="D5" s="2">
        <f t="shared" ref="D5:G5" si="2">D4/D3</f>
        <v>0.5423728813559322</v>
      </c>
      <c r="E5" s="2">
        <f t="shared" si="2"/>
        <v>0.48902195608782439</v>
      </c>
      <c r="F5" s="2">
        <f t="shared" si="2"/>
        <v>0.36363636363636365</v>
      </c>
      <c r="G5" s="2">
        <f t="shared" si="2"/>
        <v>0.5161290322580645</v>
      </c>
      <c r="H5" s="2"/>
      <c r="I5" s="2"/>
      <c r="J5" s="2"/>
      <c r="L5" s="12">
        <f t="shared" si="0"/>
        <v>5</v>
      </c>
      <c r="M5" s="14">
        <f t="shared" si="1"/>
        <v>0.48954911983836868</v>
      </c>
      <c r="O5" s="26" t="s">
        <v>9</v>
      </c>
      <c r="P5" s="27" t="s">
        <v>10</v>
      </c>
    </row>
    <row r="6" spans="2:16" ht="15.75" thickTop="1" x14ac:dyDescent="0.25">
      <c r="B6" s="22" t="s">
        <v>2</v>
      </c>
      <c r="C6" s="1">
        <f>C5</f>
        <v>0.53658536585365868</v>
      </c>
      <c r="D6" s="1">
        <f t="shared" ref="D6:G6" si="3">D5</f>
        <v>0.5423728813559322</v>
      </c>
      <c r="E6" s="1">
        <f t="shared" si="3"/>
        <v>0.48902195608782439</v>
      </c>
      <c r="F6" s="1">
        <f t="shared" si="3"/>
        <v>0.36363636363636365</v>
      </c>
      <c r="G6" s="1">
        <f t="shared" si="3"/>
        <v>0.5161290322580645</v>
      </c>
      <c r="H6" s="1"/>
      <c r="I6" s="1"/>
      <c r="J6" s="1"/>
      <c r="L6" s="12">
        <f t="shared" si="0"/>
        <v>5</v>
      </c>
      <c r="M6" s="13">
        <f t="shared" si="1"/>
        <v>0.48954911983836868</v>
      </c>
      <c r="O6" s="5">
        <f>(O3)^2</f>
        <v>3.9149797932232951E-2</v>
      </c>
      <c r="P6">
        <f>(P3)^2</f>
        <v>1.0044746485823382E-2</v>
      </c>
    </row>
    <row r="7" spans="2:16" x14ac:dyDescent="0.25">
      <c r="B7" s="6"/>
    </row>
    <row r="8" spans="2:16" x14ac:dyDescent="0.25">
      <c r="B8" s="6"/>
    </row>
    <row r="9" spans="2:16" ht="15.75" thickBot="1" x14ac:dyDescent="0.3">
      <c r="B9" s="21"/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  <c r="H9" s="9" t="s">
        <v>28</v>
      </c>
      <c r="I9" s="9" t="s">
        <v>29</v>
      </c>
      <c r="J9" s="9" t="s">
        <v>30</v>
      </c>
      <c r="K9" s="6"/>
      <c r="L9" s="18" t="s">
        <v>5</v>
      </c>
      <c r="M9" s="9" t="s">
        <v>6</v>
      </c>
    </row>
    <row r="10" spans="2:16" ht="15.75" thickTop="1" x14ac:dyDescent="0.25">
      <c r="B10" s="22" t="s">
        <v>1</v>
      </c>
      <c r="C10" s="7">
        <f>(C3-$M$3)^2</f>
        <v>9.0240160000000031</v>
      </c>
      <c r="D10" s="7">
        <f>(D3-$M$3)^2</f>
        <v>0.71571600000000013</v>
      </c>
      <c r="E10" s="7">
        <f>(E3-$M$3)^2</f>
        <v>24.661155999999995</v>
      </c>
      <c r="F10" s="7">
        <f>(F3-$M$3)^2</f>
        <v>15.634116000000001</v>
      </c>
      <c r="G10" s="7">
        <f>(G3-$M$3)^2</f>
        <v>1.3133159999999997</v>
      </c>
      <c r="H10" s="7"/>
      <c r="I10" s="7"/>
      <c r="J10" s="7"/>
      <c r="L10" s="19">
        <f>(1/(L3-1))*SUM(C10:J10)</f>
        <v>12.837079999999998</v>
      </c>
      <c r="M10">
        <f>SQRT(L10)</f>
        <v>3.5828871039986732</v>
      </c>
    </row>
    <row r="11" spans="2:16" ht="15.75" thickBot="1" x14ac:dyDescent="0.3">
      <c r="B11" s="23" t="s">
        <v>0</v>
      </c>
      <c r="C11" s="8">
        <f>(C4-$M$4)^2</f>
        <v>2.1315999999999997</v>
      </c>
      <c r="D11" s="8">
        <f>(D4-$M$4)^2</f>
        <v>0.40960000000000019</v>
      </c>
      <c r="E11" s="8">
        <f t="shared" ref="E11:G11" si="4">(E4-$M$4)^2</f>
        <v>5.4756000000000018</v>
      </c>
      <c r="F11" s="8">
        <f t="shared" si="4"/>
        <v>4.6656000000000004</v>
      </c>
      <c r="G11" s="8">
        <f t="shared" si="4"/>
        <v>0.40960000000000019</v>
      </c>
      <c r="H11" s="8"/>
      <c r="I11" s="8"/>
      <c r="J11" s="8"/>
      <c r="L11" s="20">
        <f>(1/(L4-1))*SUM(C11:J11)</f>
        <v>3.2730000000000006</v>
      </c>
      <c r="M11" s="3">
        <f>SQRT(L11)</f>
        <v>1.8091434437324201</v>
      </c>
    </row>
    <row r="12" spans="2:16" ht="15.75" thickTop="1" x14ac:dyDescent="0.25">
      <c r="B12" s="22" t="s">
        <v>2</v>
      </c>
      <c r="C12" s="7">
        <f>(C5-$M$5)^2</f>
        <v>2.2124084392108842E-3</v>
      </c>
      <c r="D12" s="7">
        <f>(D5-$M$5)^2</f>
        <v>2.7903497808644245E-3</v>
      </c>
      <c r="E12" s="7">
        <f>(E5-$M$5)^2</f>
        <v>2.77901619887923E-7</v>
      </c>
      <c r="F12" s="7">
        <f>(F5-$M$5)^2</f>
        <v>1.5854022174385557E-2</v>
      </c>
      <c r="G12" s="7">
        <f>(G5-$M$5)^2</f>
        <v>7.0649174423869992E-4</v>
      </c>
      <c r="H12" s="7"/>
      <c r="I12" s="7"/>
      <c r="J12" s="7"/>
      <c r="L12" s="19">
        <f>(1/(L5-1))*SUM(C12:J12)</f>
        <v>5.3908875100798634E-3</v>
      </c>
      <c r="M12">
        <f t="shared" ref="M12" si="5">SQRT(L12)</f>
        <v>7.342266346353736E-2</v>
      </c>
    </row>
    <row r="13" spans="2:16" x14ac:dyDescent="0.25">
      <c r="B13" s="6"/>
      <c r="C13" s="7"/>
      <c r="D13" s="7"/>
      <c r="E13" s="7"/>
      <c r="F13" s="7"/>
      <c r="G13" s="7"/>
      <c r="H13" s="7"/>
      <c r="I13" s="7"/>
      <c r="J13" s="7"/>
    </row>
    <row r="14" spans="2:16" ht="15.75" thickBot="1" x14ac:dyDescent="0.3">
      <c r="B14" s="21"/>
      <c r="C14" s="9" t="s">
        <v>15</v>
      </c>
      <c r="D14" s="9" t="s">
        <v>16</v>
      </c>
      <c r="E14" s="9" t="s">
        <v>17</v>
      </c>
      <c r="F14" s="9" t="s">
        <v>18</v>
      </c>
      <c r="G14" s="9" t="s">
        <v>19</v>
      </c>
      <c r="H14" s="9" t="s">
        <v>20</v>
      </c>
      <c r="I14" s="9" t="s">
        <v>21</v>
      </c>
      <c r="J14" s="9" t="s">
        <v>22</v>
      </c>
      <c r="L14" s="10" t="s">
        <v>11</v>
      </c>
      <c r="M14" s="11">
        <f>SUM(C17:J17)</f>
        <v>25.821800000000003</v>
      </c>
    </row>
    <row r="15" spans="2:16" ht="15.75" thickTop="1" x14ac:dyDescent="0.25">
      <c r="B15" s="22" t="s">
        <v>1</v>
      </c>
      <c r="C15" s="7">
        <f>(C3-$M$3)</f>
        <v>-3.0040000000000004</v>
      </c>
      <c r="D15" s="7">
        <f t="shared" ref="D15:F15" si="6">(D3-$M$3)</f>
        <v>0.84600000000000009</v>
      </c>
      <c r="E15" s="7">
        <f t="shared" si="6"/>
        <v>4.9659999999999993</v>
      </c>
      <c r="F15" s="7">
        <f t="shared" si="6"/>
        <v>-3.9540000000000002</v>
      </c>
      <c r="G15" s="7">
        <f>(G3-$M$3)</f>
        <v>1.1459999999999999</v>
      </c>
      <c r="H15" s="7"/>
      <c r="I15" s="7"/>
      <c r="J15" s="7"/>
    </row>
    <row r="16" spans="2:16" ht="15.75" thickBot="1" x14ac:dyDescent="0.3">
      <c r="B16" s="23" t="s">
        <v>0</v>
      </c>
      <c r="C16" s="8">
        <f>(C4-$M$4)</f>
        <v>-1.46</v>
      </c>
      <c r="D16" s="8">
        <f t="shared" ref="D16:G16" si="7">(D4-$M$4)</f>
        <v>0.64000000000000012</v>
      </c>
      <c r="E16" s="8">
        <f t="shared" si="7"/>
        <v>2.3400000000000003</v>
      </c>
      <c r="F16" s="8">
        <f t="shared" si="7"/>
        <v>-2.16</v>
      </c>
      <c r="G16" s="8">
        <f t="shared" si="7"/>
        <v>0.64000000000000012</v>
      </c>
      <c r="H16" s="8"/>
      <c r="I16" s="8"/>
      <c r="J16" s="8"/>
      <c r="L16" s="18" t="s">
        <v>13</v>
      </c>
      <c r="M16" s="9" t="s">
        <v>12</v>
      </c>
    </row>
    <row r="17" spans="2:13" ht="15.75" thickTop="1" x14ac:dyDescent="0.25">
      <c r="B17" s="25" t="s">
        <v>14</v>
      </c>
      <c r="C17">
        <f>(C15)*(C16)</f>
        <v>4.3858400000000008</v>
      </c>
      <c r="D17">
        <f t="shared" ref="D17:G17" si="8">(D15)*(D16)</f>
        <v>0.54144000000000014</v>
      </c>
      <c r="E17">
        <f t="shared" si="8"/>
        <v>11.62044</v>
      </c>
      <c r="F17">
        <f t="shared" si="8"/>
        <v>8.5406400000000016</v>
      </c>
      <c r="G17">
        <f t="shared" si="8"/>
        <v>0.73344000000000009</v>
      </c>
      <c r="L17" s="5">
        <f>(O6)*(L11)+(P6)*(L10)+2*(1/((L5)-1))*(M14)*(O3)*(P3)</f>
        <v>1.0525537258650464E-3</v>
      </c>
      <c r="M17">
        <f>SQRT(L17)</f>
        <v>3.2443084407390216E-2</v>
      </c>
    </row>
    <row r="19" spans="2:13" ht="15.75" thickBot="1" x14ac:dyDescent="0.3">
      <c r="L19" s="18" t="s">
        <v>13</v>
      </c>
      <c r="M19" s="9" t="s">
        <v>12</v>
      </c>
    </row>
    <row r="20" spans="2:13" ht="15.75" thickTop="1" x14ac:dyDescent="0.25">
      <c r="L20" s="5">
        <f>(O6)*(L11)+(P6)*(L10)</f>
        <v>0.2570825028504321</v>
      </c>
      <c r="M20">
        <f>SQRT(L20)</f>
        <v>0.50703303920990406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970C-5E2D-427F-A0F8-11136CE07874}">
  <dimension ref="B2:P20"/>
  <sheetViews>
    <sheetView tabSelected="1" workbookViewId="0">
      <selection activeCell="R7" sqref="R7"/>
    </sheetView>
  </sheetViews>
  <sheetFormatPr baseColWidth="10" defaultRowHeight="15" x14ac:dyDescent="0.25"/>
  <cols>
    <col min="1" max="1" width="2.85546875" customWidth="1"/>
    <col min="2" max="2" width="9.140625" bestFit="1" customWidth="1"/>
    <col min="11" max="11" width="2.85546875" customWidth="1"/>
    <col min="12" max="13" width="12" bestFit="1" customWidth="1"/>
    <col min="14" max="14" width="2.85546875" customWidth="1"/>
    <col min="15" max="15" width="12" bestFit="1" customWidth="1"/>
    <col min="16" max="16" width="12.7109375" bestFit="1" customWidth="1"/>
    <col min="18" max="18" width="12.28515625" bestFit="1" customWidth="1"/>
  </cols>
  <sheetData>
    <row r="2" spans="2:16" ht="15.75" thickBot="1" x14ac:dyDescent="0.3">
      <c r="B2" s="3"/>
      <c r="C2" s="9" t="s">
        <v>31</v>
      </c>
      <c r="D2" s="9" t="s">
        <v>32</v>
      </c>
      <c r="E2" s="9" t="s">
        <v>33</v>
      </c>
      <c r="F2" s="9" t="s">
        <v>34</v>
      </c>
      <c r="G2" s="9" t="s">
        <v>35</v>
      </c>
      <c r="H2" s="9" t="s">
        <v>36</v>
      </c>
      <c r="I2" s="9" t="s">
        <v>37</v>
      </c>
      <c r="J2" s="9" t="s">
        <v>38</v>
      </c>
      <c r="L2" s="17" t="s">
        <v>3</v>
      </c>
      <c r="M2" s="17" t="s">
        <v>4</v>
      </c>
      <c r="O2" s="26" t="s">
        <v>7</v>
      </c>
      <c r="P2" s="27" t="s">
        <v>8</v>
      </c>
    </row>
    <row r="3" spans="2:16" ht="15.75" thickTop="1" x14ac:dyDescent="0.25">
      <c r="B3" s="22" t="s">
        <v>1</v>
      </c>
      <c r="C3" s="1">
        <v>6.29</v>
      </c>
      <c r="D3" s="1">
        <v>6.37</v>
      </c>
      <c r="E3" s="1">
        <v>6.35</v>
      </c>
      <c r="F3" s="1">
        <v>6.62</v>
      </c>
      <c r="G3" s="1">
        <v>6.23</v>
      </c>
      <c r="H3" s="1">
        <v>6.39</v>
      </c>
      <c r="I3" s="1">
        <v>6.4</v>
      </c>
      <c r="J3" s="1">
        <v>6.29</v>
      </c>
      <c r="L3" s="15">
        <f>COUNT(C3:J3)</f>
        <v>8</v>
      </c>
      <c r="M3" s="16">
        <f>SUM(C3:J3)/L3</f>
        <v>6.3674999999999997</v>
      </c>
      <c r="O3" s="5">
        <f>1/(M3)</f>
        <v>0.15704750687082844</v>
      </c>
      <c r="P3">
        <f>-(M4)/((M3)^2)</f>
        <v>-0.24519018887783642</v>
      </c>
    </row>
    <row r="4" spans="2:16" ht="15.75" thickBot="1" x14ac:dyDescent="0.3">
      <c r="B4" s="23" t="s">
        <v>0</v>
      </c>
      <c r="C4" s="4">
        <v>10.06</v>
      </c>
      <c r="D4" s="4">
        <v>10.02</v>
      </c>
      <c r="E4" s="4">
        <v>10.09</v>
      </c>
      <c r="F4" s="4">
        <v>10.050000000000001</v>
      </c>
      <c r="G4" s="4">
        <v>9.7799999999999994</v>
      </c>
      <c r="H4" s="4">
        <v>9.99</v>
      </c>
      <c r="I4" s="4">
        <v>9.69</v>
      </c>
      <c r="J4" s="4">
        <v>9.85</v>
      </c>
      <c r="L4" s="12">
        <f t="shared" ref="L4:L6" si="0">COUNT(C4:J4)</f>
        <v>8</v>
      </c>
      <c r="M4" s="13">
        <f t="shared" ref="M4:M6" si="1">SUM(C4:J4)/L4</f>
        <v>9.9412500000000001</v>
      </c>
    </row>
    <row r="5" spans="2:16" ht="16.5" thickTop="1" thickBot="1" x14ac:dyDescent="0.3">
      <c r="B5" s="24" t="s">
        <v>2</v>
      </c>
      <c r="C5" s="2">
        <f>C4/C3</f>
        <v>1.5993640699523053</v>
      </c>
      <c r="D5" s="2">
        <f t="shared" ref="D5:J5" si="2">D4/D3</f>
        <v>1.5729984301412872</v>
      </c>
      <c r="E5" s="2">
        <f t="shared" si="2"/>
        <v>1.5889763779527559</v>
      </c>
      <c r="F5" s="2">
        <f t="shared" si="2"/>
        <v>1.5181268882175227</v>
      </c>
      <c r="G5" s="2">
        <f t="shared" si="2"/>
        <v>1.5698234349919742</v>
      </c>
      <c r="H5" s="2">
        <f t="shared" si="2"/>
        <v>1.563380281690141</v>
      </c>
      <c r="I5" s="2">
        <f t="shared" si="2"/>
        <v>1.5140624999999999</v>
      </c>
      <c r="J5" s="2">
        <f t="shared" si="2"/>
        <v>1.5659777424483305</v>
      </c>
      <c r="L5" s="12">
        <f t="shared" si="0"/>
        <v>8</v>
      </c>
      <c r="M5" s="14">
        <f t="shared" si="1"/>
        <v>1.5615887156742896</v>
      </c>
      <c r="O5" s="26" t="s">
        <v>9</v>
      </c>
      <c r="P5" s="27" t="s">
        <v>10</v>
      </c>
    </row>
    <row r="6" spans="2:16" ht="15.75" thickTop="1" x14ac:dyDescent="0.25">
      <c r="B6" s="22" t="s">
        <v>2</v>
      </c>
      <c r="C6" s="1">
        <f>C5</f>
        <v>1.5993640699523053</v>
      </c>
      <c r="D6" s="1">
        <f t="shared" ref="D6:J6" si="3">D5</f>
        <v>1.5729984301412872</v>
      </c>
      <c r="E6" s="1">
        <f t="shared" si="3"/>
        <v>1.5889763779527559</v>
      </c>
      <c r="F6" s="1">
        <f t="shared" si="3"/>
        <v>1.5181268882175227</v>
      </c>
      <c r="G6" s="1">
        <f t="shared" si="3"/>
        <v>1.5698234349919742</v>
      </c>
      <c r="H6" s="1">
        <f t="shared" si="3"/>
        <v>1.563380281690141</v>
      </c>
      <c r="I6" s="1">
        <f t="shared" si="3"/>
        <v>1.5140624999999999</v>
      </c>
      <c r="J6" s="1">
        <f t="shared" si="3"/>
        <v>1.5659777424483305</v>
      </c>
      <c r="L6" s="12">
        <f t="shared" si="0"/>
        <v>8</v>
      </c>
      <c r="M6" s="13">
        <f t="shared" si="1"/>
        <v>1.5615887156742896</v>
      </c>
      <c r="O6" s="5">
        <f>(O3)^2</f>
        <v>2.4663919414342907E-2</v>
      </c>
      <c r="P6">
        <f>(P3)^2</f>
        <v>6.01182287219491E-2</v>
      </c>
    </row>
    <row r="7" spans="2:16" x14ac:dyDescent="0.25">
      <c r="B7" s="6"/>
    </row>
    <row r="8" spans="2:16" x14ac:dyDescent="0.25">
      <c r="B8" s="6"/>
    </row>
    <row r="9" spans="2:16" ht="15.75" thickBot="1" x14ac:dyDescent="0.3">
      <c r="B9" s="21"/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  <c r="H9" s="9" t="s">
        <v>28</v>
      </c>
      <c r="I9" s="9" t="s">
        <v>29</v>
      </c>
      <c r="J9" s="9" t="s">
        <v>30</v>
      </c>
      <c r="K9" s="6"/>
      <c r="L9" s="18" t="s">
        <v>5</v>
      </c>
      <c r="M9" s="9" t="s">
        <v>6</v>
      </c>
    </row>
    <row r="10" spans="2:16" ht="15.75" thickTop="1" x14ac:dyDescent="0.25">
      <c r="B10" s="22" t="s">
        <v>1</v>
      </c>
      <c r="C10" s="7">
        <f t="shared" ref="C10:J10" si="4">(C3-$M$3)^2</f>
        <v>6.0062499999999509E-3</v>
      </c>
      <c r="D10" s="7">
        <f t="shared" si="4"/>
        <v>6.2500000000019544E-6</v>
      </c>
      <c r="E10" s="7">
        <f t="shared" si="4"/>
        <v>3.0625000000000248E-4</v>
      </c>
      <c r="F10" s="7">
        <f t="shared" si="4"/>
        <v>6.3756250000000195E-2</v>
      </c>
      <c r="G10" s="7">
        <f t="shared" si="4"/>
        <v>1.8906249999999805E-2</v>
      </c>
      <c r="H10" s="7">
        <f t="shared" si="4"/>
        <v>5.0624999999999845E-4</v>
      </c>
      <c r="I10" s="7">
        <f t="shared" si="4"/>
        <v>1.0562500000000415E-3</v>
      </c>
      <c r="J10" s="7">
        <f t="shared" si="4"/>
        <v>6.0062499999999509E-3</v>
      </c>
      <c r="L10" s="19">
        <f>(1/(L3-1))*SUM(C10:J10)</f>
        <v>1.3792857142857134E-2</v>
      </c>
      <c r="M10">
        <f>SQRT(L10)</f>
        <v>0.11744299529072449</v>
      </c>
    </row>
    <row r="11" spans="2:16" ht="15.75" thickBot="1" x14ac:dyDescent="0.3">
      <c r="B11" s="23" t="s">
        <v>0</v>
      </c>
      <c r="C11" s="8">
        <f>(C4-$M$4)^2</f>
        <v>1.4101562500000085E-2</v>
      </c>
      <c r="D11" s="8">
        <f>(D4-$M$4)^2</f>
        <v>6.2015624999999103E-3</v>
      </c>
      <c r="E11" s="8">
        <f t="shared" ref="E11:J11" si="5">(E4-$M$4)^2</f>
        <v>2.2126562499999915E-2</v>
      </c>
      <c r="F11" s="8">
        <f t="shared" si="5"/>
        <v>1.1826562500000123E-2</v>
      </c>
      <c r="G11" s="8">
        <f t="shared" si="5"/>
        <v>2.6001562500000252E-2</v>
      </c>
      <c r="H11" s="8">
        <f t="shared" si="5"/>
        <v>2.3765625000000071E-3</v>
      </c>
      <c r="I11" s="8">
        <f t="shared" si="5"/>
        <v>6.3126562500000316E-2</v>
      </c>
      <c r="J11" s="8">
        <f t="shared" si="5"/>
        <v>8.3265625000000908E-3</v>
      </c>
      <c r="L11" s="20">
        <f>(1/(L4-1))*SUM(C11:J11)</f>
        <v>2.2012500000000101E-2</v>
      </c>
      <c r="M11" s="3">
        <f>SQRT(L11)</f>
        <v>0.14836610124957825</v>
      </c>
    </row>
    <row r="12" spans="2:16" ht="15.75" thickTop="1" x14ac:dyDescent="0.25">
      <c r="B12" s="22" t="s">
        <v>2</v>
      </c>
      <c r="C12" s="7">
        <f t="shared" ref="C12:J12" si="6">(C5-$M$5)^2</f>
        <v>1.4269773908295994E-3</v>
      </c>
      <c r="D12" s="7">
        <f t="shared" si="6"/>
        <v>1.3018158421841357E-4</v>
      </c>
      <c r="E12" s="7">
        <f t="shared" si="6"/>
        <v>7.5008404507932811E-4</v>
      </c>
      <c r="F12" s="7">
        <f t="shared" si="6"/>
        <v>1.8889304458817732E-3</v>
      </c>
      <c r="G12" s="7">
        <f t="shared" si="6"/>
        <v>6.7810602241047968E-5</v>
      </c>
      <c r="H12" s="7">
        <f t="shared" si="6"/>
        <v>3.2097087891536517E-6</v>
      </c>
      <c r="I12" s="7">
        <f t="shared" si="6"/>
        <v>2.2587411763191016E-3</v>
      </c>
      <c r="J12" s="7">
        <f t="shared" si="6"/>
        <v>1.9263556023248401E-5</v>
      </c>
      <c r="L12" s="19">
        <f>(1/(L5-1))*SUM(C12:J12)</f>
        <v>9.3502835848309506E-4</v>
      </c>
      <c r="M12">
        <f>SQRT(L12)</f>
        <v>3.0578233410108818E-2</v>
      </c>
    </row>
    <row r="13" spans="2:16" x14ac:dyDescent="0.25">
      <c r="B13" s="6"/>
      <c r="C13" s="7"/>
      <c r="D13" s="7"/>
      <c r="E13" s="7"/>
      <c r="F13" s="7"/>
      <c r="G13" s="7"/>
      <c r="H13" s="7"/>
      <c r="I13" s="7"/>
      <c r="J13" s="7"/>
    </row>
    <row r="14" spans="2:16" ht="15.75" thickBot="1" x14ac:dyDescent="0.3">
      <c r="B14" s="21"/>
      <c r="C14" s="9" t="s">
        <v>15</v>
      </c>
      <c r="D14" s="9" t="s">
        <v>16</v>
      </c>
      <c r="E14" s="9" t="s">
        <v>17</v>
      </c>
      <c r="F14" s="9" t="s">
        <v>18</v>
      </c>
      <c r="G14" s="9" t="s">
        <v>19</v>
      </c>
      <c r="H14" s="9" t="s">
        <v>20</v>
      </c>
      <c r="I14" s="9" t="s">
        <v>21</v>
      </c>
      <c r="J14" s="9" t="s">
        <v>22</v>
      </c>
      <c r="L14" s="10" t="s">
        <v>11</v>
      </c>
      <c r="M14" s="11">
        <f>SUM(C17:J17)</f>
        <v>3.8025000000000038E-2</v>
      </c>
    </row>
    <row r="15" spans="2:16" ht="15.75" thickTop="1" x14ac:dyDescent="0.25">
      <c r="B15" s="22" t="s">
        <v>1</v>
      </c>
      <c r="C15" s="7">
        <f>(C3-$M$3)</f>
        <v>-7.749999999999968E-2</v>
      </c>
      <c r="D15" s="7">
        <f t="shared" ref="D15:J15" si="7">(D3-$M$3)</f>
        <v>2.5000000000003908E-3</v>
      </c>
      <c r="E15" s="7">
        <f t="shared" si="7"/>
        <v>-1.7500000000000071E-2</v>
      </c>
      <c r="F15" s="7">
        <f t="shared" si="7"/>
        <v>0.25250000000000039</v>
      </c>
      <c r="G15" s="7">
        <f t="shared" si="7"/>
        <v>-0.13749999999999929</v>
      </c>
      <c r="H15" s="7">
        <f t="shared" si="7"/>
        <v>2.2499999999999964E-2</v>
      </c>
      <c r="I15" s="7">
        <f t="shared" si="7"/>
        <v>3.2500000000000639E-2</v>
      </c>
      <c r="J15" s="7">
        <f t="shared" si="7"/>
        <v>-7.749999999999968E-2</v>
      </c>
    </row>
    <row r="16" spans="2:16" ht="15.75" thickBot="1" x14ac:dyDescent="0.3">
      <c r="B16" s="23" t="s">
        <v>0</v>
      </c>
      <c r="C16" s="8">
        <f>(C4-$M$4)</f>
        <v>0.11875000000000036</v>
      </c>
      <c r="D16" s="8">
        <f t="shared" ref="D16:J16" si="8">(D4-$M$4)</f>
        <v>7.8749999999999432E-2</v>
      </c>
      <c r="E16" s="8">
        <f t="shared" si="8"/>
        <v>0.14874999999999972</v>
      </c>
      <c r="F16" s="8">
        <f t="shared" si="8"/>
        <v>0.10875000000000057</v>
      </c>
      <c r="G16" s="8">
        <f t="shared" si="8"/>
        <v>-0.16125000000000078</v>
      </c>
      <c r="H16" s="8">
        <f t="shared" si="8"/>
        <v>4.8750000000000071E-2</v>
      </c>
      <c r="I16" s="8">
        <f t="shared" si="8"/>
        <v>-0.25125000000000064</v>
      </c>
      <c r="J16" s="8">
        <f t="shared" si="8"/>
        <v>-9.1250000000000497E-2</v>
      </c>
      <c r="L16" s="18" t="s">
        <v>13</v>
      </c>
      <c r="M16" s="9" t="s">
        <v>12</v>
      </c>
    </row>
    <row r="17" spans="2:13" ht="15.75" thickTop="1" x14ac:dyDescent="0.25">
      <c r="B17" s="25" t="s">
        <v>14</v>
      </c>
      <c r="C17">
        <f>(C15)*(C16)</f>
        <v>-9.2031249999999891E-3</v>
      </c>
      <c r="D17">
        <f t="shared" ref="D17:J17" si="9">(D15)*(D16)</f>
        <v>1.9687500000002936E-4</v>
      </c>
      <c r="E17">
        <f t="shared" si="9"/>
        <v>-2.6031250000000056E-3</v>
      </c>
      <c r="F17">
        <f t="shared" si="9"/>
        <v>2.7459375000000185E-2</v>
      </c>
      <c r="G17">
        <f t="shared" si="9"/>
        <v>2.2171874999999994E-2</v>
      </c>
      <c r="H17">
        <f t="shared" si="9"/>
        <v>1.0968749999999998E-3</v>
      </c>
      <c r="I17">
        <f t="shared" si="9"/>
        <v>-8.1656250000001814E-3</v>
      </c>
      <c r="J17">
        <f t="shared" si="9"/>
        <v>7.0718750000000096E-3</v>
      </c>
      <c r="L17" s="5">
        <f>(O6)*(L11)+(P6)*(L10)+2*(1/((L5)-1))*(M14)*(O3)*(P3)</f>
        <v>9.5377096316597205E-4</v>
      </c>
      <c r="M17">
        <f>SQRT(L17)</f>
        <v>3.0883182529751887E-2</v>
      </c>
    </row>
    <row r="19" spans="2:13" ht="15.75" thickBot="1" x14ac:dyDescent="0.3">
      <c r="L19" s="18" t="s">
        <v>13</v>
      </c>
      <c r="M19" s="9" t="s">
        <v>12</v>
      </c>
    </row>
    <row r="20" spans="2:13" ht="15.75" thickTop="1" x14ac:dyDescent="0.25">
      <c r="L20" s="5">
        <f>(O6)*(L11)+(P6)*(L10)</f>
        <v>1.3721166665516802E-3</v>
      </c>
      <c r="M20">
        <f>SQRT(L20)</f>
        <v>3.704209317184546E-2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EJ-CLASE</vt:lpstr>
      <vt:lpstr>Tarea01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Silva</dc:creator>
  <cp:lastModifiedBy>Mario Silva</cp:lastModifiedBy>
  <dcterms:created xsi:type="dcterms:W3CDTF">2024-02-08T01:52:56Z</dcterms:created>
  <dcterms:modified xsi:type="dcterms:W3CDTF">2024-02-09T04:47:30Z</dcterms:modified>
</cp:coreProperties>
</file>