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pmco-my.sharepoint.com/personal/alejandro_a_lopez_edeq_com_co/Documents/Python/Solicitudes mtto/Web_Scraping_MX/Input/"/>
    </mc:Choice>
  </mc:AlternateContent>
  <xr:revisionPtr revIDLastSave="970" documentId="13_ncr:1_{800C471A-6EED-462D-8B66-56CCD9846C35}" xr6:coauthVersionLast="47" xr6:coauthVersionMax="47" xr10:uidLastSave="{F05B5328-C033-49F5-80AC-8CE42347D58E}"/>
  <bookViews>
    <workbookView xWindow="-120" yWindow="-120" windowWidth="29040" windowHeight="15720" xr2:uid="{329134F0-3563-458F-A745-EFB68289B00C}"/>
  </bookViews>
  <sheets>
    <sheet name="OTs" sheetId="1" r:id="rId1"/>
    <sheet name="Hoja1" sheetId="9" r:id="rId2"/>
    <sheet name="TAREAS" sheetId="4" r:id="rId3"/>
    <sheet name="MO" sheetId="7" r:id="rId4"/>
    <sheet name="SERVICIOS" sheetId="3" r:id="rId5"/>
    <sheet name="MATERIALES" sheetId="8" r:id="rId6"/>
    <sheet name="Planes_Trabajo" sheetId="6" r:id="rId7"/>
    <sheet name="Tablas_Apoyo" sheetId="5" r:id="rId8"/>
  </sheets>
  <definedNames>
    <definedName name="_xlnm._FilterDatabase" localSheetId="0" hidden="1">OTs!$A$1:$AL$24</definedName>
    <definedName name="_xlnm._FilterDatabase" localSheetId="7" hidden="1">Tablas_Apoyo!$X$1:$AB$212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2" i="7" l="1"/>
  <c r="G32" i="7"/>
  <c r="E33" i="7"/>
  <c r="G33" i="7"/>
  <c r="E34" i="7"/>
  <c r="G34" i="7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E27" i="9"/>
  <c r="F27" i="9"/>
  <c r="E28" i="9"/>
  <c r="F28" i="9"/>
  <c r="E29" i="9"/>
  <c r="F29" i="9"/>
  <c r="E30" i="9"/>
  <c r="F30" i="9"/>
  <c r="E31" i="9"/>
  <c r="F31" i="9"/>
  <c r="E32" i="9"/>
  <c r="F32" i="9"/>
  <c r="E33" i="9"/>
  <c r="F33" i="9"/>
  <c r="E26" i="9"/>
  <c r="E24" i="9"/>
  <c r="E23" i="9"/>
  <c r="E22" i="9"/>
  <c r="E20" i="9"/>
  <c r="E19" i="9"/>
  <c r="E14" i="9"/>
  <c r="E13" i="9"/>
  <c r="E12" i="9"/>
  <c r="E11" i="9"/>
  <c r="E10" i="9"/>
  <c r="E1" i="9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F24" i="9"/>
  <c r="E25" i="9"/>
  <c r="F25" i="9"/>
  <c r="F26" i="9"/>
  <c r="E21" i="9"/>
  <c r="E18" i="9"/>
  <c r="E17" i="9"/>
  <c r="E15" i="9"/>
  <c r="E8" i="9"/>
  <c r="E7" i="9"/>
  <c r="E6" i="9"/>
  <c r="E5" i="9"/>
  <c r="E4" i="9"/>
  <c r="E3" i="9"/>
  <c r="F2" i="9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1" i="9"/>
  <c r="G2" i="7"/>
  <c r="E3" i="7"/>
  <c r="G3" i="7"/>
  <c r="E4" i="7"/>
  <c r="G4" i="7"/>
  <c r="E5" i="7"/>
  <c r="G5" i="7"/>
  <c r="E6" i="7"/>
  <c r="G6" i="7"/>
  <c r="E7" i="7"/>
  <c r="G7" i="7"/>
  <c r="E8" i="7"/>
  <c r="G8" i="7"/>
  <c r="E9" i="7"/>
  <c r="G9" i="7"/>
  <c r="E10" i="7"/>
  <c r="G10" i="7"/>
  <c r="E11" i="7"/>
  <c r="G11" i="7"/>
  <c r="E12" i="7"/>
  <c r="G12" i="7"/>
  <c r="E13" i="7"/>
  <c r="G13" i="7"/>
  <c r="E14" i="7"/>
  <c r="G14" i="7"/>
  <c r="E15" i="7"/>
  <c r="G15" i="7"/>
  <c r="E16" i="7"/>
  <c r="G16" i="7"/>
  <c r="E17" i="7"/>
  <c r="G17" i="7"/>
  <c r="E18" i="7"/>
  <c r="G18" i="7"/>
  <c r="E19" i="7"/>
  <c r="G19" i="7"/>
  <c r="E20" i="7"/>
  <c r="G20" i="7"/>
  <c r="E21" i="7"/>
  <c r="G21" i="7"/>
  <c r="E22" i="7"/>
  <c r="G22" i="7"/>
  <c r="E23" i="7"/>
  <c r="G23" i="7"/>
  <c r="E24" i="7"/>
  <c r="G24" i="7"/>
  <c r="E25" i="7"/>
  <c r="G25" i="7"/>
  <c r="E26" i="7"/>
  <c r="G26" i="7"/>
  <c r="E27" i="7"/>
  <c r="G27" i="7"/>
  <c r="E28" i="7"/>
  <c r="G28" i="7"/>
  <c r="E29" i="7"/>
  <c r="G29" i="7"/>
  <c r="E30" i="7"/>
  <c r="G30" i="7"/>
  <c r="E31" i="7"/>
  <c r="G31" i="7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E2" i="9"/>
  <c r="E9" i="9"/>
  <c r="E16" i="9"/>
  <c r="G2" i="3" l="1"/>
  <c r="E2" i="7" l="1"/>
  <c r="E2" i="3" l="1"/>
</calcChain>
</file>

<file path=xl/sharedStrings.xml><?xml version="1.0" encoding="utf-8"?>
<sst xmlns="http://schemas.openxmlformats.org/spreadsheetml/2006/main" count="1434" uniqueCount="624">
  <si>
    <t>OT</t>
  </si>
  <si>
    <t>DESCRIPCION</t>
  </si>
  <si>
    <t>UBICACION</t>
  </si>
  <si>
    <t>TIPO_TRABAJO</t>
  </si>
  <si>
    <t>CLASIFICACION</t>
  </si>
  <si>
    <t>PRIORIDAD</t>
  </si>
  <si>
    <t>GROT</t>
  </si>
  <si>
    <t>PLANIFICADOR</t>
  </si>
  <si>
    <t>INTERVENTOR</t>
  </si>
  <si>
    <t>RESPONSABLE</t>
  </si>
  <si>
    <t>UNIDAD_NEGOCIO</t>
  </si>
  <si>
    <t>MBC</t>
  </si>
  <si>
    <t>PVMTTO \ CONTROL_SAIDI</t>
  </si>
  <si>
    <t>DEE07</t>
  </si>
  <si>
    <t>06337600</t>
  </si>
  <si>
    <t>SERVICIO</t>
  </si>
  <si>
    <t>TAREA</t>
  </si>
  <si>
    <t>CONTRATO</t>
  </si>
  <si>
    <t>CW215795</t>
  </si>
  <si>
    <t>RESUMEN</t>
  </si>
  <si>
    <t>CANTIDAD</t>
  </si>
  <si>
    <t>PVMTTO \ VERIFO</t>
  </si>
  <si>
    <t>PVMTTO \ SFCCEDEQ</t>
  </si>
  <si>
    <t>PVMTTO \ SECCEDEQ</t>
  </si>
  <si>
    <t>PVMTTO \ APINT</t>
  </si>
  <si>
    <t>PVMTTO \ PRURB</t>
  </si>
  <si>
    <t>PVMTTO \ PQRP</t>
  </si>
  <si>
    <t>PVMTTO \ PQRELE</t>
  </si>
  <si>
    <t>PVMTTO \ PORT</t>
  </si>
  <si>
    <t>PVMTTO \ NRECO</t>
  </si>
  <si>
    <t>PVMTTO \ MTTO_PREVENTIVO_INTEG_33KV</t>
  </si>
  <si>
    <t>PVMTTO \ MTTO_RED_SUB</t>
  </si>
  <si>
    <t>PVMTTO \ INSPSECCREP</t>
  </si>
  <si>
    <t>PVMTTO \ INSPECRECON</t>
  </si>
  <si>
    <t>PVMTTO \ INSPTRANSF</t>
  </si>
  <si>
    <t>PVMTTO \ CURET</t>
  </si>
  <si>
    <t>PVMTTO \ CRIACTNT1</t>
  </si>
  <si>
    <t>PVMTTO \ CONTROL_GUADUALES</t>
  </si>
  <si>
    <t>PVMTTO \ CONTROL_CABECERAS_TRONC</t>
  </si>
  <si>
    <t>PVMTTO \ CONTROL_ARBOREO_URB</t>
  </si>
  <si>
    <t>PVMTTO \ CLIDEST</t>
  </si>
  <si>
    <t>PVMTTO \ AEV</t>
  </si>
  <si>
    <t>PVMTTO \ ACOMPA</t>
  </si>
  <si>
    <t>PVMTTO \ CDIU</t>
  </si>
  <si>
    <t>PLAN_TRABAJO</t>
  </si>
  <si>
    <t>DIAGNOSTICO</t>
  </si>
  <si>
    <t>DEE14</t>
  </si>
  <si>
    <t>DEE27</t>
  </si>
  <si>
    <t>PLANIFICADOR_NOMBRE</t>
  </si>
  <si>
    <t>PLANIFICADOR_CEDULA</t>
  </si>
  <si>
    <t>JORGE HERNAN</t>
  </si>
  <si>
    <t>JUAN CAMILO HERRERA</t>
  </si>
  <si>
    <t>ALEJANDRO LOPEZ</t>
  </si>
  <si>
    <t>CHRYSTIAM GOMEZ</t>
  </si>
  <si>
    <t>NOMBRE_PLANIFICADOR</t>
  </si>
  <si>
    <t>TIPO TRABAJO</t>
  </si>
  <si>
    <t>MP</t>
  </si>
  <si>
    <t>PROYE</t>
  </si>
  <si>
    <t>ID</t>
  </si>
  <si>
    <t>ATTER</t>
  </si>
  <si>
    <t>ELECTRICA_CON_UCs</t>
  </si>
  <si>
    <t>ELECTRICA_SIN_Ucs</t>
  </si>
  <si>
    <t>NOMBRE_INTERVENTOR</t>
  </si>
  <si>
    <t>INTERVENTOR_NOMBRE</t>
  </si>
  <si>
    <t>INTERVENTOR_CEDULA</t>
  </si>
  <si>
    <t>LUIS MIGUEL BEDOYA HERNANDEZ</t>
  </si>
  <si>
    <t>EGLIN STIVEN ARTEAGA CASTRO</t>
  </si>
  <si>
    <t>LEONEL RUIZ OCHOA</t>
  </si>
  <si>
    <t>ORTY  VARGAS FLOREZ</t>
  </si>
  <si>
    <t>CRISTIAN FERNANDO GOMEZ DAMELINES</t>
  </si>
  <si>
    <t>JORGE OVIDIO CASTAÑO GARAY</t>
  </si>
  <si>
    <t>NESTOR ANDRES MARTINEZ GONZALEZ</t>
  </si>
  <si>
    <t>JUAN CARLOS AVILA ROJAS</t>
  </si>
  <si>
    <t>JAIRO ALONSO MARULANDA AGUDELO</t>
  </si>
  <si>
    <t>JOHN FREDY GOMEZ OSORIO</t>
  </si>
  <si>
    <t>WILBER CASTRO SANCHEZ</t>
  </si>
  <si>
    <t>DIEGO FERNANDO FORERO SIERRA</t>
  </si>
  <si>
    <t>9862651</t>
  </si>
  <si>
    <t>1097397844</t>
  </si>
  <si>
    <t>18520595</t>
  </si>
  <si>
    <t>1094879090</t>
  </si>
  <si>
    <t>14568608</t>
  </si>
  <si>
    <t>18463876</t>
  </si>
  <si>
    <t>4376064</t>
  </si>
  <si>
    <t>9930138</t>
  </si>
  <si>
    <t>9739140</t>
  </si>
  <si>
    <t>4518170</t>
  </si>
  <si>
    <t>18391069</t>
  </si>
  <si>
    <t>9809458</t>
  </si>
  <si>
    <t>CLASIFICACION_NOMBRE</t>
  </si>
  <si>
    <t>CONTROL SAIDI</t>
  </si>
  <si>
    <t>CONTROL DIU</t>
  </si>
  <si>
    <t>CONTROL GUADUALES</t>
  </si>
  <si>
    <t>ACOMPAÑAMIENTO AT3</t>
  </si>
  <si>
    <t>ARMONIA ELECTROVEGETAL</t>
  </si>
  <si>
    <t>CLIENTES DESTACADOS</t>
  </si>
  <si>
    <t>CONTROL ARBOREO URBANO</t>
  </si>
  <si>
    <t>CONTROL CABECERAS</t>
  </si>
  <si>
    <t>CRITICIDAD ACTIVOS NT1</t>
  </si>
  <si>
    <t>CUMPLIMIENTO RETIE</t>
  </si>
  <si>
    <t>INSPECCION TRASNFERENCIA</t>
  </si>
  <si>
    <t>INSPECCION RECONECTADORES</t>
  </si>
  <si>
    <t>INSPECCION SEC. REPETICION</t>
  </si>
  <si>
    <t>MTTO RED SUBTERRANEA</t>
  </si>
  <si>
    <t>MTTO L33</t>
  </si>
  <si>
    <t>NORMALIZACION RECONECTADORES</t>
  </si>
  <si>
    <t>PORTAFOLIO</t>
  </si>
  <si>
    <t>PQR ELECTRICA</t>
  </si>
  <si>
    <t>PREVENTIVO URBANO (LV)</t>
  </si>
  <si>
    <t>APOYO INTERNO</t>
  </si>
  <si>
    <t>SOLICITUD ELECTRICA CC</t>
  </si>
  <si>
    <t>SOLICITUD FORESTAL CC</t>
  </si>
  <si>
    <t>VERIFICACION</t>
  </si>
  <si>
    <t>NOMBRE_CLASIFICACION</t>
  </si>
  <si>
    <t>PQR_CON_UCs</t>
  </si>
  <si>
    <t>PQR_SIN_UCs</t>
  </si>
  <si>
    <t>33REPOSIMTTO</t>
  </si>
  <si>
    <t>CODIGO DEL CATALOGO</t>
  </si>
  <si>
    <t>CÓD M.O.</t>
  </si>
  <si>
    <t>DESCRIPCIÓN M.O.</t>
  </si>
  <si>
    <t>V/U M.O.</t>
  </si>
  <si>
    <t>UN</t>
  </si>
  <si>
    <t>SERVICIO DE TRANSPORTE, RETIRO, CARGUE Y DESCARQUE DE POSTE CONCRETO 8M Y 10M, INCLUYE RESANE</t>
  </si>
  <si>
    <t>UNIDAD</t>
  </si>
  <si>
    <t>SERVICIO DE TRANSPORTE, RETIRO, CARGUE Y DESCARQUE DE POSTE CONCRETO 12M Y 14M, INCLUYE RESANE</t>
  </si>
  <si>
    <t>RETIRO POSTE METALICO HASTA DE 14M, QUE INCLUYE: CARGUE, DESCARGUE, TRANSPORTE AL SITIO DONDE EDEQ LO INDIQUE Y RESANE</t>
  </si>
  <si>
    <t>REUBICACION DE POSTE CONCRETO 8 M, QUE INCLUYE: CARGUE, DESCARGUE Y TRANSPORTE AL SITIO DE REUBICACION, RESANE EN CONCRETO, EXCAVACION, HINCADA, APLOMADA, APISONADA  Y RESANE EN CONCRETO</t>
  </si>
  <si>
    <t>SERVICIO DE REUBICACION POSTE CONCRETO 10M Y 12M. INCLUYE EL TRANSPORTE, CARGUE Y DESCARGUE AL SITIO DE REUBICACION, RESANE EN CONCRETO, EXCAVACION, HINCADA, APLOMADA, APISONADA Y RESANE</t>
  </si>
  <si>
    <t>REUBICACION POSTE METALICO HASTA 14 M, QUE INCLUYE: CARGUE, DESCARGUE Y TRANSPORTE AL SITIO DE REUBICACION, RESANE EN CONCRETO, EXCAVACION, HINCADA, APLOMADA, APISONADA  Y RESANE</t>
  </si>
  <si>
    <t>REUBICACION POSTE CONCRETO 14 M, QUE INCLUYE: CARGUE, DESCARGUE Y TRANSPORTE AL SITIO DE REUBICACION, RESANE EN CONCRETO, EXCAVACION, HINCADA, APLOMADA, APISONADA  Y RESANE</t>
  </si>
  <si>
    <t>APLOMADA DE POSTE CONCRETO DE M.T/ BT, QUE INCLUYE: EXCAVACION, APISONADA  Y RESANE</t>
  </si>
  <si>
    <t>SERVICIO DE APERTURA DE HUECO PARA POSTE O RETENIDA, SOLO APLICA CUANDO NO SE PUEDEN EJECUTAR LAS ACTIVIDADES DE HINCADA DE POSTE O CONSTRUCCION DE RETENIDA</t>
  </si>
  <si>
    <t>10_1</t>
  </si>
  <si>
    <t>SERVICIO DE INSTALACION POSTE DE CONCRETO DE 8M. INCLUYE EL TRANSPORTE, CARGUE Y EL DESCARGUE, EXCAVACION, HINCADA, APLOMADA, APISONADA Y RESANE</t>
  </si>
  <si>
    <t>10_2</t>
  </si>
  <si>
    <t>SERVICIO DE INSTALACION POSTE DE CONCRETO DE 10M. INCLUYE EL TRANSPORTE, CARGUE Y EL DESCARGUE, EXCAVACION, HINCADA, APLOMADA, APISONADA Y RESANE</t>
  </si>
  <si>
    <t>11_1</t>
  </si>
  <si>
    <t>Instalación poste de concreto de 12M X 750KGF que incluye el transporte, cargue y el descargue, hincada, aplomada, apisonada  y resane.</t>
  </si>
  <si>
    <t>11_2</t>
  </si>
  <si>
    <t>Instalación poste de concreto de 12M X 1050KGF que incluye el transporte, cargue y el descargue, hincada, aplomada, apisonada  y resane.</t>
  </si>
  <si>
    <t>12_1</t>
  </si>
  <si>
    <t>SERVICIO DE INSTALACION POSTE DE CONCRETO DE 14M X 750KGF. INCLUYE EL TRANSPORTE, CARGUE Y EL DESCARGUE, EXCAVACION, HINCADA, APLOMADA, APISONADA Y RESANE</t>
  </si>
  <si>
    <t>12_2</t>
  </si>
  <si>
    <t>SERVICIO DE INSTALACION POSTE DE CONCRETO DE 14M X 1050KGF. INCLUYE EL TRANSPORTE, CARGUE Y EL DESCARGUE, EXCAVACION, HINCADA, APLOMADA, APISONADA Y RESANE</t>
  </si>
  <si>
    <t>12_3</t>
  </si>
  <si>
    <t>SERVICIO DE INSTALACION POSTE DE CONCRETO DE 14M X 1350KGF. INCLUYE EL TRANSPORTE, CARGUE Y EL DESCARGUE, EXCAVACION, HINCADA, APLOMADA, APISONADA Y RESANE</t>
  </si>
  <si>
    <t>13_1</t>
  </si>
  <si>
    <t>SERVICIO DE INSTALACION POSTE DE CONCRETO DE 16M X 1050KGF. INCLUYE EL TRANSPORTE, CARGUE Y EL DESCARGUE, EXCAVACION, HINCADA, APLOMADA, APISONADA Y RESANE</t>
  </si>
  <si>
    <t>13_2</t>
  </si>
  <si>
    <t>SERVICIO DE INSTALACION POSTE DE CONCRETO DE 16M X 1350KGF. INCLUYE EL TRANSPORTE, CARGUE Y EL DESCARGUE, EXCAVACION, HINCADA, APLOMADA, APISONADA Y RESANE</t>
  </si>
  <si>
    <t>13_3</t>
  </si>
  <si>
    <t>SERVICIO DE INSTALACION POSTE DE CONCRETO DE 18M X 1350KGF. INCLUYE EL TRANSPORTE, CARGUE Y EL DESCARGUE, EXCAVACION, HINCADA, APLOMADA, APISONADA Y RESANE</t>
  </si>
  <si>
    <t>Instalación manual de posteria de concreto de 8 -18 metros. Aplica cuando no es posible realizar con grua, incluye transporte, excavación, hincada, aplomada, apisonada y resane.</t>
  </si>
  <si>
    <t>15_1</t>
  </si>
  <si>
    <t>SERVICIO DE INSTALACION POSTE METALICO O DE POLIESTER REFORZADO CON FIBRA DE VIDRIO DE 8M. INCLUYE EL TRANSPORTE, CARGUE Y EL DESCARGUE, EXCAVACION, HINCADA, APLOMADA, APISONADA Y RESANE</t>
  </si>
  <si>
    <t>15_2</t>
  </si>
  <si>
    <t>SERVICIO DE INSTALACION POSTE METALICO O DE POLIESTER REFORZADO CON FIBRA DE VIDRIO DE 10M. INCLUYE EL TRANSPORTE, CARGUE Y EL DESCARGUE, EXCAVACION, HINCADA, APLOMADA, APISONADA Y RESANE</t>
  </si>
  <si>
    <t>15_3</t>
  </si>
  <si>
    <t>SERVICIO DE INSTALACION POSTE METALICO O DE POLIESTER REFORZADO CON FIBRA DE VIDRIO DE 12M. INCLUYE EL TRANSPORTE, CARGUE Y EL DESCARGUE, EXCAVACION, HINCADA, APLOMADA, APISONADA Y RESANE</t>
  </si>
  <si>
    <t>INSTALACION POSTE METALICO DE 14 METROS O DE POLIESTER REFORZADO CON FIBRA DE VIDRIO QUE INCLUYE EL TRANSPORTE, CARGUE Y EL DESCARGUE, EXCAVACION, HINCADA, APLOMADA, APISONADA  Y RESANE</t>
  </si>
  <si>
    <t>SERVICIO DE TRANSPORTE, TENDIDO Y TENSIONADA DE CONDUCTOR DE ALUMINIO CON CALIBRE DE 336.4-556KCMIL</t>
  </si>
  <si>
    <t>METRO LINEAL</t>
  </si>
  <si>
    <t>TENDIDO Y TENSIONADA DE UN CONDUCTOR CABLE XLPE 90°C ACSR SEMI - AISLADO (ECOLOGICO)  336,4 MCM, INCLUYE TRANSPORTE</t>
  </si>
  <si>
    <t>SERVICIO DE TRANSPORTE E INSTALACION DE CABLE DE ACERO GALVANIZADO PARA LINEA DE GUARDA</t>
  </si>
  <si>
    <t>DESINSTALACION DE CABLE TODOS LOS CALIBRES, INCLUYENDO SU EMPAQUE ADECUADO Y DEVOLUCION AL ALMACEN DE EDEQ S.A.</t>
  </si>
  <si>
    <t xml:space="preserve">METRO LINEAL </t>
  </si>
  <si>
    <t>21_1</t>
  </si>
  <si>
    <t>Tendido y tensionada de un conductor cable ACSR calibre 2, incluye transporte</t>
  </si>
  <si>
    <t>21_2</t>
  </si>
  <si>
    <t>Tendido y tensionada de un conductor cable ACSR calibre 1/0, incluye transporte</t>
  </si>
  <si>
    <t>22_1</t>
  </si>
  <si>
    <t>Tendido y tensionada de un conductor cable ACSR calibre 2/0, incluye transporte</t>
  </si>
  <si>
    <t>22_2</t>
  </si>
  <si>
    <t>Tendido y tensionada de un conductor cable ACSR calibre 4/0, incluye transporte</t>
  </si>
  <si>
    <t>22_3</t>
  </si>
  <si>
    <t>Tendido y tensionada de un conductor cable ACSR calibre 266.8, incluye transporte</t>
  </si>
  <si>
    <t>23_1</t>
  </si>
  <si>
    <t>Tendido de un conductor cable de cobre aislado No. 2 incluye transporte</t>
  </si>
  <si>
    <t>23_2</t>
  </si>
  <si>
    <t>Tendido de un conductor cable de cobre aislado No. 1/0 incluye transporte</t>
  </si>
  <si>
    <t>24_1</t>
  </si>
  <si>
    <t>Tendido de un conductor cable de cobre aislado No. 2/0 incluye transporte</t>
  </si>
  <si>
    <t>24_2</t>
  </si>
  <si>
    <t>Tendido de un conductor cable de cobre aislado No. 4/0 incluye transporte</t>
  </si>
  <si>
    <t>25_1</t>
  </si>
  <si>
    <t>Tendido y tensionada de un conductor cable XLPE 90°C ACSR SEMI - AISLADO (Ecologico) No. 2 Incluye transporte</t>
  </si>
  <si>
    <t>25_2</t>
  </si>
  <si>
    <t>Tendido y tensionada de un conductor cable XLPE 90°C ACSR SEMI - AISLADO (Ecologico) No. 1/0 Incluye transporte</t>
  </si>
  <si>
    <t>26_1</t>
  </si>
  <si>
    <t>Tendido y tensionada de un conductor cable XLPE 90°C ACSR SEMI - AISLADO (Ecologico) No. 2/0 Incluye transporte</t>
  </si>
  <si>
    <t>26_2</t>
  </si>
  <si>
    <t>Tendido y tensionada de un conductor cable XLPE 90°C ACSR SEMI - AISLADO (Ecologico) No. 4/0 Incluye transporte</t>
  </si>
  <si>
    <t>INSTALACION DE SEPARADOR PARA CABLE XLPE 90°C ACSR SEMI-AISLADO (ECOLOGICO) EN RED COMPACTA.INCLUYE TRANSPORTE</t>
  </si>
  <si>
    <t>28_1</t>
  </si>
  <si>
    <t>SERVICIO DE TRANSPORTE, TENDIDO Y TENSIONADA DE CONDUCTOR MONOPOLAR CALIBRE 2 AWG XLPE 100% O 133% EN NIVEL DE TENSION DE 13.2KV</t>
  </si>
  <si>
    <t>28_2</t>
  </si>
  <si>
    <t>SERVICIO DE TRANSPORTE, TENDIDO Y TENSIONADA DE CONDUCTOR MONOPOLAR CALIBRE 1/0 AWG XLPE 100% O 133% EN NIVEL DE TENSION DE 13.2KV</t>
  </si>
  <si>
    <t>29_1</t>
  </si>
  <si>
    <t>SERVICIO DE TRANSPORTE, TENDIDO Y TENSIONADA DE CONDUCTOR MONOPOLAR CALIBRE 2/0 AWG XLPE 100% O 133% EN NIVEL DE TENSION DE 13.2KV</t>
  </si>
  <si>
    <t>29_2</t>
  </si>
  <si>
    <t>SERVICIO DE TRANSPORTE, TENDIDO Y TENSIONADA DE CONDUCTOR MONOPOLAR CALIBRE 4/0 AWG XLPE 100% O 133% EN NIVEL DE TENSION DE 13.2KV</t>
  </si>
  <si>
    <t>TENDIDO Y TENSIONADA DE UN CONDUCTOR CABLE MONOPOLAR XLPE 100% 0 133% CALIBRE NO 500 MCM 34,5 KV INCLUYE TRANSPORTE</t>
  </si>
  <si>
    <t>INSTALACION ATERRIZAJE DE GUARDA</t>
  </si>
  <si>
    <t>RETEMPLADA DE FIBRA OPTICA EXISTENTE</t>
  </si>
  <si>
    <t>RETEMPLADA DE CABLE DE RETENIDA. APLICA PARA EL RE-TENSIONADO DE CABLE DE RETENIDA EXISTENTE EN BUEN ESTADO, INCLUYE CAMBIO DE ENTICES</t>
  </si>
  <si>
    <t>RETEMPLADA DE TRAMO DE RED, SIN IMPORTAR EL NUMERO DE HILOS, NIVEL DE TENSION, MATERIAL DEL CONDUCTOR O AISLAMIENTO. APLICA SOLO EN TRAMOS DONDE NO SE PROYECTA REALIZAR CAMBIO DE CONDUCTOR</t>
  </si>
  <si>
    <t>RETIRO DE LINEA SECUNDARIA EXISTENTE SIN IMPORTAR EL NUMERO DE HILOS QUE LA CONFORMAN EN ACSR O TRENZADA, INCLUYENDO SU EMPAQUE ADECUADO Y DEVOLUCION AL ALMACEN DE EDEQ S.A. E.S.P. APLICA CUANDO NO SE ESTA CAMBIANDO CONDUCTOR, SOLO CUANDO ES LA ACTIVIDAD DE RETIRO</t>
  </si>
  <si>
    <t>TENDIDO Y TENSIONADO DE LINEA SECUNDARIA EN CABLE DUPLEX CALIBRES NO 2 A 2/0 DE ALUMINIO CON 1 CABLE DE ALUMINIO AISLADO XLPE  + 1 CABLE ACSR O AAAC RETIRO DE LINEA SECUNDARIA EXISTENTE SIN IMPORTAR EL NUMERO DE HILOS QUE LA CONFORMAN EN ACSR O TRENZADA, INCLUYENDO SU EMPAQUE ADECUADO Y DEVOLUCION AL ALMACEN DE EDEQ S.A. E.S.P.</t>
  </si>
  <si>
    <t>37_1</t>
  </si>
  <si>
    <t xml:space="preserve">Tendido y tensionado de línea secundaria en cable tríplex calibres No 2 de aluminio con 2 cables de aluminio aislado XLPE  + 1 cable ACSR o AAAC, Retiro de línea secundaria existente sin importar el número de hilos que la conforman en acsr o trenzada, incluyendo su empaque adecuado y devolución al almacen de edeq S.A. E.S.P. </t>
  </si>
  <si>
    <t>37_2</t>
  </si>
  <si>
    <t xml:space="preserve">Tendido y tensionado de línea secundaria en cable tríplex calibres No 1/0 de aluminio con 2 cables de aluminio aislado XLPE  + 1 cable ACSR o AAAC, Retiro de línea secundaria existente sin importar el número de hilos que la conforman en acsr o trenzada, incluyendo su empaque adecuado y devolución al almacen de edeq S.A. E.S.P. </t>
  </si>
  <si>
    <t>37_3</t>
  </si>
  <si>
    <t xml:space="preserve">Tendido y tensionado de línea secundaria en cable tríplex calibres No 2/0 de aluminio con 2 cables de aluminio aislado XLPE  + 1 cable ACSR o AAAC, Retiro de línea secundaria existente sin importar el número de hilos que la conforman en acsr o trenzada, incluyendo su empaque adecuado y devolución al almacen de edeq S.A. E.S.P. </t>
  </si>
  <si>
    <t>37_4</t>
  </si>
  <si>
    <t xml:space="preserve">Tendido y tensionado de línea secundaria en cable tríplex calibres No 4/0 de aluminio con 2 cables de aluminio aislado XLPE  + 1 cable ACSR o AAAC, Retiro de línea secundaria existente sin importar el número de hilos que la conforman en acsr o trenzada, incluyendo su empaque adecuado y devolución al almacen de edeq S.A. E.S.P. </t>
  </si>
  <si>
    <t>38_1</t>
  </si>
  <si>
    <t xml:space="preserve">Tendido y tensionado de línea secundaria en cable cuádruplex  de aluminio calibres No 2 con 3 cables de aluminio aislado XLPE  + 1 cable ACSR o AAAC. Retiro de línea secundaria existente sin importar el número de hilos que la conforman en acsr o trenzada, incluyendo su empaque adecuado y devolución al almacen de edeq S.A. E.S.P. </t>
  </si>
  <si>
    <t>38_2</t>
  </si>
  <si>
    <t xml:space="preserve">Tendido y tensionado de línea secundaria en cable cuádruplex  de aluminio calibres No 1/0 con 3 cables de aluminio aislado XLPE  + 1 cable ACSR o AAAC. Retiro de línea secundaria existente sin importar el número de hilos que la conforman en acsr o trenzada, incluyendo su empaque adecuado y devolución al almacen de edeq S.A. E.S.P. </t>
  </si>
  <si>
    <t>38_3</t>
  </si>
  <si>
    <t xml:space="preserve">Tendido y tensionado de línea secundaria en cable cuádruplex  de aluminio calibres No 2/0 con 3 cables de aluminio aislado XLPE  + 1 cable ACSR o AAAC. Retiro de línea secundaria existente sin importar el número de hilos que la conforman en acsr o trenzada, incluyendo su empaque adecuado y devolución al almacen de edeq S.A. E.S.P. </t>
  </si>
  <si>
    <t>38_4</t>
  </si>
  <si>
    <t xml:space="preserve">Tendido y tensionado de línea secundaria en cable cuádruplex  de aluminio calibres No 4/0 con 3 cables de aluminio aislado XLPE  + 1 cable ACSR o AAAC. Retiro de línea secundaria existente sin importar el número de hilos que la conforman en acsr o trenzada, incluyendo su empaque adecuado y devolución al almacen de edeq S.A. E.S.P. </t>
  </si>
  <si>
    <t>CAMBIO Y/O INSTALACION DE ACOMETIDA DOMICILIARIA: CONSISTE EN EL RETIRO DE LA ACOMETIDA EXISTENTE, FIJACION E INSTALACION DE LA NUEVA ACOMETIDA EN CABLE DE COBRE CONCENTRICO, DESDE LA CAJA PORTA BORNERA, O DESDE LA RED ABIERTA POR MEDIO DE BRIDAS, HASTA LOS BORNES DEL MEDIDOR DE ENERGIA CON LA DESCONEXION Y RECONEXION DEL MISMO</t>
  </si>
  <si>
    <t>SERVICIO DE TRANSPORTE, CARGUE, DEVOLUCION Y DESMONTE DE ESTRUCTURA DE SUSPENSION SEA DE DISPOSICION EN BANDERA, CENTRO, TRIANGULAR, EN POSTE SENCILLO O EN H EN NIVEL DE TENSION DE 13.2KV</t>
  </si>
  <si>
    <t>SERVICIO DE TRANSPORTE, CARGUE, DEVOLUCION Y DESMONTE DE ESTRUCTURA DE RETENCION SEA EN DISPOSICION EN BANDERA, CENTRO O TRIANGULAR EN NIVEL DE TENSION DE 13.2KV</t>
  </si>
  <si>
    <t>DESMONTAJE DE ESTRUCTURA POSTE BAYONETA DOBLE EN 33 KV</t>
  </si>
  <si>
    <t>SERVICIO DE TRANSPORTE, CARGUE, DEVOLUCION Y DESMONTE DE ESTRUCTURA DE SUSPENSION SEA EN DISPOSICION EN BANDERA, CENTRO O TRIANGULAR EN NIVEL DE TENSION DE 33KV</t>
  </si>
  <si>
    <t>SERVICIO DE TRANSPORTE, CARGUE, DEVOLUCION Y DESMONTE DE ESTRUCTURA DE RETENCION SEA EN DISPOSICION EN BANDERA, CENTRO O TRIANGULAR EN NIVEL DE TENSION DE 33KV</t>
  </si>
  <si>
    <t>VIRAR O GIRAR CONJUNTO, CUALQUIER DISPOSICION</t>
  </si>
  <si>
    <t>DESCONEXION Y CONEXION DE AFLORAMIENTO 13,2 KV</t>
  </si>
  <si>
    <t>INSTALACION ESPIGO PARA EXTREMO DE POSTE (BAYONETA), CON AISLAMIENTO, 13,2 KV (REF: LA 412, PIN DOBLE TRIANGULAR 13,2 KV)  INCLUYE TRANSPORTE</t>
  </si>
  <si>
    <t>INSTALACION ESPIGO PARA EXTREMO DE POSTE (BAYONETA), CON AISLAMIENTO, 13.2 KV (REF: LA 413, PIN SENCILLO TRIANGULAR 13,2 KV) INCLUYE TRANSPORTE</t>
  </si>
  <si>
    <t>INSTALACION DE CONJUNTO SECCIONADOR MONOFASICO A 13,2 KV O 7,6 KV. INCLUYE: INSTALACION DE SECCIONADORES, HERRAJES, CONEXIONES Y ENERGIZACION DE LA LINEA</t>
  </si>
  <si>
    <t>INSTALACION DE CONJUNTO SECCIONADOR TRIFASICO A 13,2 KV. INCLUYE: INSTALACION DE SECCIONADORES, HERRAJES, CONEXIONES Y ENERGIZACION DE LA LINEA</t>
  </si>
  <si>
    <t>INSTALACION DE CONJUNTO SECCIONADOR TRIFASICO A 33 KV. INCLUYE: INSTALACION DE SECCIONADORES, HERRAJES, CONEXIONES Y ENERGIZACION DE LA LINEA</t>
  </si>
  <si>
    <t>DESINSTALACION DE RETENIDAS DE M.T/B.T INCLUYE TRASPORTE Y DEVOLUCION A SITIO DONDE EDEQ LO INDIQUE</t>
  </si>
  <si>
    <t>DESINSTALACION DE CORTACIRCUITOS AEREOS (VALOR POLO) INCLUYENDO SU EMPAQUE ADECUADO Y DEVOLUCION AL ALMACEN DE EDEQ S.A.</t>
  </si>
  <si>
    <t>DESINSTALACION DE PARARRAYOS (VALOR X POLO )  INCLUYENDO SU EMPAQUE ADECUADO Y DEVOLUCION AL ALMACEN DE EDEQ S.A.</t>
  </si>
  <si>
    <t>DESMONTAJE DE ESTRUCTURA DE SECCIONADOR 13,2 KV  O 33 KV, QUE INCLUYE CARGUE, TRANSPORTE Y DEVOLUCION AL ALMACEN DE EDEQ</t>
  </si>
  <si>
    <t>56_1</t>
  </si>
  <si>
    <t>Instalación de conjunto. Pin Sencillo 13,2 kV disposición horizontal [Ref. estructuras LA-412, LA-417, LA-408].</t>
  </si>
  <si>
    <t>56_2</t>
  </si>
  <si>
    <t>Instalación de conjunto. Pin Sencillo monofásico en Abanico 13,2 kV o 7,6 kV</t>
  </si>
  <si>
    <t>56_3</t>
  </si>
  <si>
    <t>Instalación de conjunto. Pin Sencillo trifásico en Abanico 13,2 kV cualquier disposición.</t>
  </si>
  <si>
    <t>56_4</t>
  </si>
  <si>
    <t>Instalación de conjunto. Pin Sencillo 13,2 kV disposición compacta con brazo tipo C</t>
  </si>
  <si>
    <t>56_5</t>
  </si>
  <si>
    <t>Instalación de conjunto. Pin Sencillo 13,2 kV en Bandera ó Semi-Bandera 13,2kV [Ref. estructura LA-417-LA-408]</t>
  </si>
  <si>
    <t>56_6</t>
  </si>
  <si>
    <t>Instalación de conjunto. Pin Doble 13,2 kV cualquier disposición [Ref. estructuras LA-413, LA-418, 409].</t>
  </si>
  <si>
    <t>56_7</t>
  </si>
  <si>
    <t>Instalación de conjunto. Pin doble 13,2 kV en Bandera ó Semi-Bandera 13,2kV [Ref. estructura LA-418-409]</t>
  </si>
  <si>
    <t>57_1</t>
  </si>
  <si>
    <t>Instalación de conjunto. Retención Sencilla 13,2 kV cualquier disposición horizontal [Ref. estructuras LA-414, LA-419, LA-410].</t>
  </si>
  <si>
    <t>57_2</t>
  </si>
  <si>
    <t>Instalación de conjunto. Retención Sencilla trifásica en abanico 13,2 kV .</t>
  </si>
  <si>
    <t>57_3</t>
  </si>
  <si>
    <t>Instalación de conjunto. Retención Sencilla monofásica en abanico 13,2 kV o 7,6 kV.</t>
  </si>
  <si>
    <t>57_4</t>
  </si>
  <si>
    <t>Instalación de conjunto. Retención Sencilla 13,2 kV disposición compacta. Cruceta centrada.</t>
  </si>
  <si>
    <t>57_5</t>
  </si>
  <si>
    <t>Instalación de conjunto. Retención Sencilla 13,2 kV disposición compacta. Cruceta en bandera.</t>
  </si>
  <si>
    <t>57_6</t>
  </si>
  <si>
    <t>Instalación de conjunto. Retención Sencilla 13,2 kV en bandera ó Semi-Bandera 13,2kV  [Ref. estructura LA-419-LA-410]</t>
  </si>
  <si>
    <t>57_7</t>
  </si>
  <si>
    <t>Instalación de conjunto. Retención Doble 13,2 kV cualquier disposición horizontal [Ref. estructuras LA-415, LA-420, 411].</t>
  </si>
  <si>
    <t>57_8</t>
  </si>
  <si>
    <t>Instalación de conjunto. Retención Doble monofásica en Abanico 13,2 kV o 7,6 kV.</t>
  </si>
  <si>
    <t>57_9</t>
  </si>
  <si>
    <t>Instalación de conjunto. Retención Doble trifásica en abanico 13,2 kV .</t>
  </si>
  <si>
    <t>57_1_0</t>
  </si>
  <si>
    <t>Instalación de conjunto. Retención Doble 13,2 kV disposición compacta. Cruceta centrada</t>
  </si>
  <si>
    <t>57_11</t>
  </si>
  <si>
    <t>Instalación de conjunto. Retención Doble 13,2 kV disposición compacta. Cruceta en bandera</t>
  </si>
  <si>
    <t>57_12</t>
  </si>
  <si>
    <t>Instalación de conjunto. Retención Doble 13,2 kV en bandera ó Semi-Bandera13,2kV [Ref. estructura LA-420-411]</t>
  </si>
  <si>
    <t>INSTALACION DE CONJUNTO. DISPOSICION RETENCION SENCILLA TIPO H 13,2 KV [REF. ESTRUCTURA LA-406]</t>
  </si>
  <si>
    <t>INSTALACION DE CONJUNTO. DISPOSICION RETENCION DOBLE TIPO H 13,2 KV [REF. ESTRUCTURA LA-407]</t>
  </si>
  <si>
    <t>INSTALACION DE CONJUNTO. DISPOSICION RETENCION DOBLE TIPO TORMENTA 13,2 KV.  INCLUYE TRANSPORTE DEL MATERIAL</t>
  </si>
  <si>
    <t>INSTALACION DE CONJUNTO. BAYONETA DOBLE 4 M CON SOPORTE EN CRUCETA DOBLE DE 3 M</t>
  </si>
  <si>
    <t>62_1</t>
  </si>
  <si>
    <t>Instalación de conjunto. Pin Doble 33 kV cualquier disposición. [Ref. estructura LA-325, LA-317].</t>
  </si>
  <si>
    <t>62_2</t>
  </si>
  <si>
    <t>Instalación de conjunto. Pin sencillo 33 kV en cruceta centrada 33kV [Ref. estructura LA-317]</t>
  </si>
  <si>
    <t>62_3</t>
  </si>
  <si>
    <t>Instalación de conjunto. Pin sencillo 33 kV en bandera o semi-bandera 33kV [Ref. estructura LA-317]</t>
  </si>
  <si>
    <t>62_4</t>
  </si>
  <si>
    <t>Instalación de conjunto. Pin Doble 33 kV en bandera o semi-bandera 33kV [Ref. estructura LA-317]</t>
  </si>
  <si>
    <t>INSTALACION DE CONJUNTO. RETENCION SENCILLA 33 KV CUALQUIER DISPOSICION [REF. ESTRUCTURA LA-322]</t>
  </si>
  <si>
    <t>INSTALACION DE CONJUNTO. TORMENTO 33 KV [LA-4TRS]</t>
  </si>
  <si>
    <t>INSTALACION DE CONJUNTO. RETENCION DOBLE 33 KV CUALQUIER DISPOSICION [REF. ESTRUCTURA LA-323]</t>
  </si>
  <si>
    <t>INSTALACION DE CONJUNTO. DISPOSICION RETENCION DOBLE TIPO H 33 KV. [REF. ESTRUCTURA LA-307]</t>
  </si>
  <si>
    <t>INSTALACION DE CONJUNTO. DISPOSICION RETENCION SENCILLA TIPO H 33 KV</t>
  </si>
  <si>
    <t>INSTALACION DE CONJUNTO. DISPOSICION RETENCION DOBLE EN TORMENTA 33 KV. [REF. ESTRUCTURA LA-309]</t>
  </si>
  <si>
    <t>69_1</t>
  </si>
  <si>
    <t>Instalación de conjunto. Riostra 4m</t>
  </si>
  <si>
    <t>69_2</t>
  </si>
  <si>
    <t>Instalación de conjunto. Riostra 6m</t>
  </si>
  <si>
    <t>INSTALACION DE RETENIDA DIRECTA A TIERRA  M.T</t>
  </si>
  <si>
    <t>INSTALACION RETENIDA EN GUITARRA EN M.T.</t>
  </si>
  <si>
    <t>INSTALACION RETENIDA EN STOP M.T.</t>
  </si>
  <si>
    <t>73_1</t>
  </si>
  <si>
    <t>Instalación Retenida Poste en pie de amigo B.T. que incluye el transporte, cargue y el descargue, excavación cilíndrica , aplomada, apisonada  y resane.</t>
  </si>
  <si>
    <t>73_2</t>
  </si>
  <si>
    <t>Instalación Retenida Poste en pie de amigo M.T. que incluye el transporte, cargue y el descargue, excavación cilíndrica , aplomada, apisonada  y resane.</t>
  </si>
  <si>
    <t>TRASLADO DE UNA ESTRUCTURA A OTRA DE FIBRA OPTICA EXISTENTE</t>
  </si>
  <si>
    <t>INSTALACION DE HERRAJES PARA FIBRA OPTICA</t>
  </si>
  <si>
    <t>DESINSTALACION DE ESTRUCTURAS DE BAJA TENSION. INDEPENDIENTE DEL NUMERO DE PERCHAS EXISTENTES EN EL POSTE, INCLUYE EMPAQUE ADECUADO Y DEVOLUCION A ALMACEN EDEQ</t>
  </si>
  <si>
    <t>INSTALACION DE PUESTA A TIERRA EN POSTE DE CONCRETO EN EL TERMINAL DE LA RED SECUNDARIA, QUE INCLUYE: INSTALACION DE VARILLA DE 5/8” DE DIAMETRO X 2,4 M., TUBO CONDUIT METALICO DE 1/2" X 3 M., BAJANTE EN CABLE CCS O SUPER GX, CONECTADO AL NEUTRO DE LA RED MEDIANTE CONECTOR DE COMPRESION BIMETALICO Y A LA VARILLA POR MEDIO CONECTOR DE PUESTA A TIERRA Y RESANE DE ANDEN. APLICA PARA NIVELES DE TENSION I, II Y III</t>
  </si>
  <si>
    <t>78_1</t>
  </si>
  <si>
    <t>SERVICIO DE INSTALACION DE PERCHA DE 6 PUESTOS EN BAJA TENSION, INCLUYE TODOS LOS ACCESSORIOS PARA SU MONTAJE</t>
  </si>
  <si>
    <t>78_2</t>
  </si>
  <si>
    <t>SERVICIO DE INSTALACION DE PERCHA DE 5 PUESTOS EN BAJA TENSION, INCLUYE TODOS LOS ACCESSORIOS PARA SU MONTAJE</t>
  </si>
  <si>
    <t>78_3</t>
  </si>
  <si>
    <t>SERVICIO DE INSTALACION DE PERCHA DE 4 PUESTOS EN BAJA TENSION, INCLUYE TODOS LOS ACCESSORIOS PARA SU MONTAJE</t>
  </si>
  <si>
    <t>78_4</t>
  </si>
  <si>
    <t>SERVICIO DE INSTALACION DE PERCHA DE 3 PUESTOS EN BAJA TENSION, INCLUYE TODOS LOS ACCESSORIOS PARA SU MONTAJE</t>
  </si>
  <si>
    <t>78_5</t>
  </si>
  <si>
    <t>SERVICIO DE INSTALACION DE PERCHA DE 2 PUESTOS EN BAJA TENSION, INCLUYE TODOS LOS ACCESSORIOS PARA SU MONTAJE</t>
  </si>
  <si>
    <t>SERVICIO DE INSTALACION DE PERCHA DE 1 PUESTO EN BAJA TENSION, INCLUYE TODOS LOS ACCESSORIOS PARA SU MONTAJE</t>
  </si>
  <si>
    <t>INSTALACION DE MATERIALES PARA ADECUACION DE APOYO SECUNDARIO CON ESTRUCTURA EN TERMINAL O ANGULO, SEGUN NORMAS RA4-021 Y RA4-022 EEPPM, CON CRUCETA DOBLE EN BANDERA  DE 1 M O 1,5 M</t>
  </si>
  <si>
    <t>INSTALACION DE RETENIDA DIRECTA A TIERRA B.T, SEGUN NORMA LA-209 EDEQ S.A. E.S.P., EN APOYO SECUNDARIO, QUE INCLUYE: EXCAVACION, EMPOTRAMIENTO DE BLOQUE DE CONCRETO, RELLENO Y APISONADA, INSTALACION DEL CABLE DE ACERO GALVANIZADO DE ¼” Y TODOS LOS ELEMENTOS NECESARIOS PARA SU CONSTRUCCION Y RESANE DE ANDEN</t>
  </si>
  <si>
    <t>INSTALACION RETENIDA EN GUITARRA B.T NORMA LA-213 EDEQ S.A. E.S.P., EN APOYO SECUNDARIO, QUE INCLUYE EXCAVACION, EMPOTRAMIENTO DE BLOQUE DE CONCRETO, RELLENO Y APISONADA, INSTALACION DEL CABLE DE ACERO GALVANIZADO DE ¼” Y TODOS LOS ELEMENTOS NECEARIOS PARA SU CONSTRUCCION Y RESANE DE ANDEN</t>
  </si>
  <si>
    <t>INSTALACION RETENIDA EN STOP EN APOYO SECUNDARIO, QUE INCLUYE REGADA DE CABLE DE ACERO GALVANIZADO DE  ¼” Y TODOS LOS ELEMENTOS NECEARIOS PARA SU CONSTRUCCION</t>
  </si>
  <si>
    <t>84_1</t>
  </si>
  <si>
    <t>Instalación de un pararrayo de 10 o 12 kV. 10 kA.</t>
  </si>
  <si>
    <t>84_2</t>
  </si>
  <si>
    <t>Instalación de un pararrayo de 38 kV. 10 kA.</t>
  </si>
  <si>
    <t>INSTALACION DE TERMINAL PREMOLDEADO TIPO EXTERIOR 33 KV, JUEGO (3 UNIDADES) . DIFERENTES CALIBRES. INCLUYE TRANSPORTE</t>
  </si>
  <si>
    <t>INSTALACION DE TERMINAL PREMOLDEADO TIPO INTERIOR 33 KV, JUEGO (3 UNIDADES) . DIFERENTES CALIBRES. INCLUYE TRANSPORTE</t>
  </si>
  <si>
    <t>SERVICIO DE TRANSPORTE, CARGUE, DEVOLUCION Y DESMANTELAMIENTO DE TRANSFORMADOR DE DISTRIBUCION MONOFASICO O BIFASICO DE (5, 10, 15, 25)KVA CON TODAS SUS PROTECCIONES, HERRAJES DE APOYO Y CONEXIONES A LA RED</t>
  </si>
  <si>
    <t>SERVICIO DE TRANSPORTE, CARGUE, DEVOLUCION Y DESMANTELAMIENTO DE TRANSFORMADOR DE DISTRIBUCION MONOFASICO O BIFASICO DE (37.5, 50, 75)KVA CON TODAS SUS PROTECCIONES, HERRAJES DE APOYO Y CONEXIONES A LA RED</t>
  </si>
  <si>
    <t>SERVICIO DE TRANSPORTE, CARGUE, DEVOLUCION Y DESMANTELAMIENTO DE TRANSFORMADOR DE DISTRIBUCION TRIFASICO DE (15, 25, 30, 45)KVA CON TODAS SUS PROTECCIONES, HERRAJES DE APOYO Y CONEXIONES A LA RED</t>
  </si>
  <si>
    <t>DESMONTAJE DE TRANSFORMADOR DE DISTRIBUCION 3F DE 75 KVA CON TODAS SUS PROTECCIONES, HERRAJES EN LOS QUE SE ENCUENTRE APOYADO (CAMA) Y CONEXIONES A LA RED, QUE INCLUYE CARGUE, TRANSPORTE Y DEVOLUCION AL ALMACEN DE EDEQ</t>
  </si>
  <si>
    <t>DESMONTAJE DE TRANSFORMADOR DE DISTRIBUCION 3F DE 112.5 KVA CON TODAS SUS PROTECCIONES, HERRAJES EN LOS QUE SE ENCUENTRE APOYADO (CAMA) Y CONEXIONES A LA RED, QUE INCLUYE CARGUE, TRANSPORTE Y DEVOLUCION AL ALMACEN DE EDEQ</t>
  </si>
  <si>
    <t>DESMONTAJE DE TRANSFORMADOR DE DISTRIBUCION 3F DE 150 KVA CON TODAS SUS PROTECCIONES, HERRAJES EN LOS QUE SE ENCUENTRE APOYADO (CAMA) Y CONEXIONES A LA RED, QUE INCLUYE CARGUE, TRANSPORTE Y DEVOLUCION AL ALMACEN DE EDEQ</t>
  </si>
  <si>
    <t>MONTAJE DE CORTACIRCUITO (VALOR X POLO) (SECCIONADOR)</t>
  </si>
  <si>
    <t>94_1</t>
  </si>
  <si>
    <t>SERVICIO DE TRANSPORTE, INSTALACION DE TRANSFORMADOR DE DISTRIBUCION 1F O 2F DE 5 KVA CON TODAS SUS PROTECCIONES, HERRAJES DE APOYO Y PUESTA EN FUNCIONAMIENTO</t>
  </si>
  <si>
    <t>94_2</t>
  </si>
  <si>
    <t>SERVICIO DE TRANSPORTE, INSTALACION DE TRANSFORMADOR DE DISTRIBUCION 1F O 2F DE 10 KVA CON TODAS SUS PROTECCIONES, HERRAJES DE APOYO Y PUESTA EN FUNCIONAMIENTO</t>
  </si>
  <si>
    <t>94_3</t>
  </si>
  <si>
    <t>SERVICIO DE TRANSPORTE, INSTALACION DE TRANSFORMADOR DE DISTRIBUCION 1F O 2F DE 15 KVA CON TODAS SUS PROTECCIONES, HERRAJES DE APOYO Y PUESTA EN FUNCIONAMIENTO</t>
  </si>
  <si>
    <t>94_4</t>
  </si>
  <si>
    <t>SERVICIO DE TRANSPORTE, INSTALACION DE TRANSFORMADOR DE DISTRIBUCION 1F O 2F DE 25 KVA CON TODAS SUS PROTECCIONES, HERRAJES DE APOYO Y PUESTA EN FUNCIONAMIENTO</t>
  </si>
  <si>
    <t>95_1</t>
  </si>
  <si>
    <t>SERVICIO DE TRANSPORTE, INSTALACION DE TRANSFORMADOR DE DISTRIBUCION 1F O 2F DE 37,5 KVA CON TODAS SUS PROTECCIONES, HERRAJES DE APOYO Y PUESTA EN FUNCIONAMIENTO</t>
  </si>
  <si>
    <t>95_2</t>
  </si>
  <si>
    <t>SERVICIO DE TRANSPORTE, INSTALACION DE TRANSFORMADOR DE DISTRIBUCION 1F O 2F DE 50 KVA CON TODAS SUS PROTECCIONES, HERRAJES DE APOYO Y PUESTA EN FUNCIONAMIENTO</t>
  </si>
  <si>
    <t>95_3</t>
  </si>
  <si>
    <t>SERVICIO DE TRANSPORTE, INSTALACION DE TRANSFORMADOR DE DISTRIBUCION 1F O 2F DE 75 KVA CON TODAS SUS PROTECCIONES, HERRAJES DE APOYO Y PUESTA EN FUNCIONAMIENTO</t>
  </si>
  <si>
    <t>96_1</t>
  </si>
  <si>
    <t>SERVICIO DE TRANSPORTE, INSTALACION DE TRANSFORMADOR DE DISTRIBUCION 3F 15 KVA CON TODAS SUS PROTECCIONES, HERRAJES DE APOYO Y PUESTA EN FUNCIONAMIENTO</t>
  </si>
  <si>
    <t>96_2</t>
  </si>
  <si>
    <t>SERVICIO DE TRANSPORTE, INSTALACION DE TRANSFORMADOR DE DISTRIBUCION 3F 25 KVA CON TODAS SUS PROTECCIONES, HERRAJES DE APOYO Y PUESTA EN FUNCIONAMIENTO</t>
  </si>
  <si>
    <t>96_3</t>
  </si>
  <si>
    <t>SERVICIO DE TRANSPORTE, INSTALACION DE TRANSFORMADOR DE DISTRIBUCION 3F 30 KVA CON TODAS SUS PROTECCIONES, HERRAJES DE APOYO Y PUESTA EN FUNCIONAMIENTO</t>
  </si>
  <si>
    <t>96_4</t>
  </si>
  <si>
    <t>SERVICIO DE TRANSPORTE, INSTALACION DE TRANSFORMADOR DE DISTRIBUCION 3F 45 KVA CON TODAS SUS PROTECCIONES, HERRAJES DE APOYO Y PUESTA EN FUNCIONAMIENTO</t>
  </si>
  <si>
    <t>INSTALACION DE TRANSFORMADOR DE DISTRIBUCION 3F DE 75 KVA.  INCLUYE TRANSPORTE, INSTALACCION DE PROTECCIONES Y HERRAJES PARA APOYAR EL TRANSFORMADOR Y PUESTA EN FUNCIONAMIENTO</t>
  </si>
  <si>
    <t>INSTALACION DE TRANSFORMADOR DE DISTRIBUCION 3F DE 112,5 KVA. INCLUYE TRANSPORTE, INSTALACCION DE PROTECCIONES Y HERRAJES PARA APOYAR EL TRANSFORMADOR Y PUESTA EN FUNCIONAMIENTO</t>
  </si>
  <si>
    <t>INSTALACION DE TRANSFORMADOR DE DISTRIBUCION 3F DE 150 KVA CONFIGURACION EN H. INCLUYE TRANSPORTE, INSTALACCION DE PROTECCIONES Y HERRAJES PARA APOYAR EL TRANSFORMADOR Y PUESTA EN FUNCIONAMIENTO</t>
  </si>
  <si>
    <t>INSTALACION DE TRANSFORMADOR DE DISTRIBUCION TRIFASICO TIPO PAD MOUNTED DE 30 KVA EN CAMARA, INCLUYE TRANSPORTE Y PUESTA EN FUNCIONAMIENTO</t>
  </si>
  <si>
    <t>INSTALACION DE TRANSFORMADOR DE DISTRIBUCION TRIFASICO TIPO PAD MOUNTED DE 75 KVA EN CAMARA, INCLUYE TRANSPORTE Y PUESTA EN FUNCIONAMIENTO</t>
  </si>
  <si>
    <t>INSTALACION DE TRANSFORMADOR DE DISTRIBUCION TRIFASICO TIPO PAD MOUNTED DE 150 KVA EN CAMARA, INCLUYE TRANSPORTE Y PUESTA EN FUNCIONAMIENTO</t>
  </si>
  <si>
    <t>INSTALACION DE TRANSFORMADOR DE DISTRIBUCION TRIFASICO TIPO PAD MOUNTED DE 225 KVA EN CAMARA, INCLUYE TRANSPORTE Y PUESTA EN FUNCIONAMIENTO</t>
  </si>
  <si>
    <t>INSTALACION DE TRANSFORMADOR DE DISTRIBUCION TRIFASICO TIPO PAD MOUNTED DE 300 KVA EN CAMARA, INCLUYE TRANSPORTE Y PUESTA EN FUNCIONAMIENTO</t>
  </si>
  <si>
    <t>INSTALACION DE TERMINAL PREMOLDEADO TIPO EXTERIOR 15 KV, JUEGO (3 UNIDADES) . DIFERENTES CALIBRES. INCLUYE TRANSPORTE</t>
  </si>
  <si>
    <t>INSTALACION DE TERMINAL PREMOLDEADO TIPO INTERIOR 15 KV, JUEGO (3 UNIDADES) . DIFERENTES CALIBRES. INCLUYE TRANSPORTE</t>
  </si>
  <si>
    <t>CAMBIO DE BAJANTES SECUNDARIOS PARA TRANSFORMADOR MONOFASICO Y/O TRIFASICO, CON CABLE DE COBRE AISLADO THW 600 V Y SU CONEXION A LA RED DE BT, SIN IMPORTAR EL NUMERO DE HILOS</t>
  </si>
  <si>
    <t>CONSTRUCCION DE AFLORAMIENTO DE REDES SECUNDARIAS DE USO GENERAL DESDE CAMARA HASTA LA CAJA PORTABORNERA INSTALADA EN FACHADA O POSTE. COMPRENDE LA INSTALACION DE TUBERIA ADOSADA A LA ESTRUCTURA E INSTALACION DE DUCTERIA POR DONDE SE REALIZA EL AFLORAMIENTO</t>
  </si>
  <si>
    <t>CONSTRUCCION DE AFLORAMIENTO DE REDES PRIMARIAS DE USO GENERAL PARA TRANSICION AEREA-SUBTERRANEA O SUBTERRANEA-AEREA. COMPRENDE LA INSTALACION DE TUBERIA ADOSADA A LA ESTRUCTURA E INSTALACION DE DUCTERIA POR DONDE SE REALIZA EL AFLORAMIENTO</t>
  </si>
  <si>
    <t>DESCONEXION Y CONEXION DE LUMINARIA QUE INCLUYE: RETIRO DE CABLE DUPLEX EXISTENTE Y SUMINISTRO DE: CABLE DUPLEX NO. 16, CONECTORES AP1 O  AP2, CINTA AISLANTE Y CINTA AUTOFUNDENTE. (APLICA CUANDO NO HAY TRASLADO DE LA LUMINARIA)</t>
  </si>
  <si>
    <t>DESCONEXION Y CONEXION DE ACOMETIDA EXISTENTE, EN RED ABIERTA A CAJA PORTABORNERA O EN RED TRENZADA A CAJA PORTABORNERA. NO APLICA CUANDO SE REALIZA CAMBIO DE ACOMETIDA</t>
  </si>
  <si>
    <t>INSTALACION Y/O RETIRO DE CONTROL PARA ALUMBRADO PUBLICO. INCLUYE TRANSPORTE. APLICA PARA LA INSTALACION O REUBICACION DE CONTROL EXISTENTE</t>
  </si>
  <si>
    <t>INSTALACION Y/O RETIRO DE LUMINARIA DE CUALQUIER POTENCIA, INCLUYE TRANSPORTE, CONEXIONES Y PUESTA EN FUNCIONAMIENTO. APLICA PARA INSTALACION DE NUEVA LUMINARIA O REUBICACION DE LUMINARIA EXISTENTE</t>
  </si>
  <si>
    <t>INSTALACION DE FOTOCELDA Y BASE, PARA LUMINARIA DE ALUMBRADO PUBLICO.INCLUYE  CONEXIONES, FIJACION DEL ELEMENTO Y PUESTA EN FUNCIONAMIENTO DEL DISPOSITIVO</t>
  </si>
  <si>
    <t>INSTALACION DE MACROMEDIDOR MONOFASICO O TRIFASCO DE MEDIDA SEMI DIRECTA EN CELDA, FACHADA O POSTE. APLICA UNICAMENTE PARA MACROMEDIDORES NUEVOS</t>
  </si>
  <si>
    <t>TRASLADO DE MACROMEDIDOR MONOFASICO DE MEDIDA SEMI DIRECTA (INCLUYE EL TRASLADO DE LA CAJA HERMETICA)</t>
  </si>
  <si>
    <t>TRASLADO DE MACROMEDIDOR TRIFASICO DE MEDIDA SEMI DIRECTA (INCLUYE EL TRASLADO DE LA CAJA HERMETICA)</t>
  </si>
  <si>
    <t>RETIRO DE MACROMEDIDOR MONOFASICO O TRIFASICO</t>
  </si>
  <si>
    <t>119_1</t>
  </si>
  <si>
    <t>Instalación de caja porta bornera monofásica en poste, con conexión de cable de fuerza trifilar y/o trifásico, desde la red hasta los barrajes de la caja e instalación de conectores de perforación de aislamiento necesarios para la conexión del cable de fuerza a la red.</t>
  </si>
  <si>
    <t>119_2</t>
  </si>
  <si>
    <t>Instalación de caja porta bornera trifásica en poste, con conexión de cable de fuerza trifilar y/o trifásico, desde la red hasta los barrajes de la caja e instalación de conectores de perforación de aislamiento necesarios para la conexión del cable de fuerza a la red.</t>
  </si>
  <si>
    <t>INSTALACION DE CAJA TRADICIONAL PARA ALOJAR MEDIDOR DE ENERGIA MONOFASICO O TRIFASICO, POR CAJA HERMETICA, INCLUYENDO LA DESCONEXION, RETIRO, INSTALACION Y RECONEXION DEL MEDIDOR EXISTENTE, REINSTALACION O INSTALACION DE INTERRUPTOR AUTOMATICO DE 50 AMP, PASE AL TABLERO DE INTERRUPTORES Y ELEMENTOS DE FIJACION</t>
  </si>
  <si>
    <t>TRASLADO DE MEDIDOR MONOFASICO O TRIFASICO (INCLUYE TRASLADO DE CAJA HERMETICA)</t>
  </si>
  <si>
    <t>DESINSTALACION DE CAJA PORTA BORNERA MONOFASICA, BIFASICA O TRIFASICA EN POSTE, CON DESCONEXION DE CABLE DE FUERZA TRIFILAR Y/O TRIFASICO, DESDE LA RED HASTA LOS BARRAJES DE LA CAJA</t>
  </si>
  <si>
    <t>INSTALACION DE INTERRUPTOR TERMOMAGNETICO DE 20A A 100A</t>
  </si>
  <si>
    <t>INSTALACION DE RECONECTADOR CON TODA SUS PROTECCIONES Y SISTEMA DE CONTROL. COMPRENDE LA INSTALACION DE UN NUEVO RECONECTADOR O LA REUBICACION DE UNO EXISTENTE</t>
  </si>
  <si>
    <t>125_1</t>
  </si>
  <si>
    <t>SERVICIO DE INSTALACION ,RETIRO, CAMBIO O TRASLADO DE AISLADOR TIPO PIN A 13.2Kv</t>
  </si>
  <si>
    <t>125_2</t>
  </si>
  <si>
    <t>SERVICIO DE INSTALACION ,RETIRO, CAMBIO O TRASLADO DE AISLADOR TIPO PIN A 34.5Kv</t>
  </si>
  <si>
    <t>125_3</t>
  </si>
  <si>
    <t>SERVICIO DE INSTALACION ,RETIRO, CAMBIO O TRASLADO DE AISLADOR DE SUSPENSION A 13.2Kv</t>
  </si>
  <si>
    <t>125_4</t>
  </si>
  <si>
    <t>SERVICIO DE INSTALACION ,RETIRO, CAMBIO O TRASLADO DE AISLADOR DE SUSPENSION A 34.5Kv</t>
  </si>
  <si>
    <t>125_5</t>
  </si>
  <si>
    <t>SERVICIO DE INSTALACION ,RETIRO, CAMBIO O TRASLADO DE AISLADOR TIPO LINE POST A 34.5Kv</t>
  </si>
  <si>
    <t>SERVICIO DE CAMBIO DE FUSIBLE POR COORDINACION DE PROTECCIONES</t>
  </si>
  <si>
    <t>SERVICIO DE ATENCION DAÑO TIPO 1</t>
  </si>
  <si>
    <t>HORA</t>
  </si>
  <si>
    <t>SERVICIO DE ATENCION DAÑO TIPO 2</t>
  </si>
  <si>
    <t>SERVICIO DE ATENCION DAÑO TIPO 3</t>
  </si>
  <si>
    <t>SERVICIO DE INSPECCION DE RED PRIMARIA O SECUNDARIA, INCLUYE INGRESO INFORMACION A LOS SISTEMAS</t>
  </si>
  <si>
    <t>KM</t>
  </si>
  <si>
    <t>SERVICIO DE INTERVENCION FORESTAL TIPO PODA DE INDIVIDUOS ARBOREOS CON ALTURA HASTA 15M</t>
  </si>
  <si>
    <t>SERVICIO DE INTERVENCION FORESTAL TIPO PODA DE INDIVIDUOS ARBOREOS CON ALTURA MAYOR A 15M</t>
  </si>
  <si>
    <t>SERVICIO DE TALA DE GUADUA</t>
  </si>
  <si>
    <t>METRO CUADRADO</t>
  </si>
  <si>
    <t>SERVICIO DE INTERVENCION FORESTAL EN CERCO VIVO QUE SE ENCUENTRE PARALELO A LA LINEA DE DISTRIBUCION ELECTRICA</t>
  </si>
  <si>
    <t>SERVICIO DE ACTIVIDAD DE INTERVENCION TIPO ROCERIA</t>
  </si>
  <si>
    <t>SERVICIO DE INTERVENCION FORESTAL POR DAÑO DE ENERGIA TIPO 1</t>
  </si>
  <si>
    <t>SERVICIO DE INTERVENCION FORESTAL POR DAÑO DE ENERGIA TIPO 2</t>
  </si>
  <si>
    <t>SERVICIO DE INTERVENCION FORESTAL POR DAÑO DE ENERGIA TIPO 3</t>
  </si>
  <si>
    <t>SERVICIO DE INTERVENCION FORESTAL O ELECTRICA POR DAÑO DE ENERGIA EN MOTO</t>
  </si>
  <si>
    <t>SERVICIO DE INTERVENCION FORESTAL TIPO TALA DE ALTA COMPLEJIDAD DE INDIVIDUOS ARBOREOS CON CAPACIDAD MAYOR A 100CM</t>
  </si>
  <si>
    <t>SERVICIO DE INTERVENCION FORESTAL TIPO TALA DE BAJA COMPLEJIDAD DE INDIVIDUOS ARBOREOS CON CAPACIDAD MAYOR A 100CM</t>
  </si>
  <si>
    <t>SERVICIO DE INTERVENCION FORESTAL TIPO TALA DE ALTA COMPLEJIDAD DE INDIVIDUOS ARBOREOS CON CAPACIDAD MAYOR A 30CM Y MENOR A 100CM</t>
  </si>
  <si>
    <t>SERVICIO DE INTERVENCION FORESTAL TIPO TALA DE BAJA COMPLEJIDAD DE INDIVIDUOS ARBOREOS CON CAPACIDAD MAYOR A 30CM Y MENOR A 100CM</t>
  </si>
  <si>
    <t>SERVICIO DE ACTIVIDAD DE REVISION FORESTAL DE INTERVENCIONES PUNTUALES</t>
  </si>
  <si>
    <t>SERVICIO DE INVENTARIO FORESTAL</t>
  </si>
  <si>
    <t>SERVICIO DE ACTIVIDAD DE VEHICULO TIPO CANASTA EN FRIO</t>
  </si>
  <si>
    <t>SERVICIO DE TRANSFORMACION, RECOLECCION Y DISPOSICION FINAL DE RESIDUOS FORESTALES DE PODA</t>
  </si>
  <si>
    <t>SERVICIO DE MARCACION DE GUADUALES, INDIVIDUOS FORESTALES Y/O ESTRUCTURAS</t>
  </si>
  <si>
    <t>PQR FORESTAL</t>
  </si>
  <si>
    <t>ACTIVIDAD_COSTEO</t>
  </si>
  <si>
    <t>INICIO_PREVISTO</t>
  </si>
  <si>
    <t>FIN_PREVISTO</t>
  </si>
  <si>
    <t>DURACION</t>
  </si>
  <si>
    <t>TIPO_PROYECTO</t>
  </si>
  <si>
    <t>RESIDUOS</t>
  </si>
  <si>
    <t>HEREDA</t>
  </si>
  <si>
    <t>BOOL</t>
  </si>
  <si>
    <t>['SEARCH', 'PROYECTO_NEGOCIO']</t>
  </si>
  <si>
    <t>Bool</t>
  </si>
  <si>
    <t>TIPO_CUADRILLA</t>
  </si>
  <si>
    <t>DEATINMT</t>
  </si>
  <si>
    <t>Tipo de cuadrilla</t>
  </si>
  <si>
    <t>Descripción</t>
  </si>
  <si>
    <t>TECNÓLOGO MOTO ATC</t>
  </si>
  <si>
    <t>DECPCA_C</t>
  </si>
  <si>
    <t>CUADRILLA CAMIONETA CONTRATISTA CONTROL PÉRDIDAS</t>
  </si>
  <si>
    <t>DECPCUCA</t>
  </si>
  <si>
    <t>CUADRILLA CAMIONETA INTERNA CONTROL PÉRDIDAS</t>
  </si>
  <si>
    <t>DECPCUMT</t>
  </si>
  <si>
    <t>CUADRILLA MOTO INTERNA CONTROL PÉRDIDAS</t>
  </si>
  <si>
    <t>DECPMT_C</t>
  </si>
  <si>
    <t>CUADRILLA MOTO CONTRATISTA CONTROL PÉRDIDAS</t>
  </si>
  <si>
    <t>DEEM33CA</t>
  </si>
  <si>
    <t>CUADRILLA CORRECTIVO 33KV CAMIONETA EJECUCIÓN MTTO REDES</t>
  </si>
  <si>
    <t>DEEMAPGR</t>
  </si>
  <si>
    <t>CUADRILLA ALUMBRADO PÚBLICO EJECUCIÓN MTTO REDES</t>
  </si>
  <si>
    <t>DEEMCOCA</t>
  </si>
  <si>
    <t>CUADRILLA CORRECTIVO CAMIONETA EJECUCIÓN MTTO REDES</t>
  </si>
  <si>
    <t>DEEMCOMT</t>
  </si>
  <si>
    <t>MOTOLINIERO EJECUCIÓN MTTO REDES</t>
  </si>
  <si>
    <t>DEEMINMT</t>
  </si>
  <si>
    <t>SUPERVISOR EJECUCIÓN MTTO REDES</t>
  </si>
  <si>
    <t>DEEMLVGR</t>
  </si>
  <si>
    <t>CUADRILLA LÍNEA VIVA CAMIONETA EJECUCIÓN MTTO REDES</t>
  </si>
  <si>
    <t>DEEMPR_C</t>
  </si>
  <si>
    <t>CUADRILLA PREVENTIVO CONTRATISTA EJECUCIÓN MTTO REDES</t>
  </si>
  <si>
    <t>DEEMSTFR</t>
  </si>
  <si>
    <t>CUADRILLA SUBTERRÁNEO CAMIONETA EJECUCIÓN MTTO REDES</t>
  </si>
  <si>
    <t>DEERINMT</t>
  </si>
  <si>
    <t>TECNÓLOGO MOTO EYR</t>
  </si>
  <si>
    <t>DEESPE02</t>
  </si>
  <si>
    <t>CUADRILLA EQUIPO ESPECIALES X2</t>
  </si>
  <si>
    <t>DEGDTK741</t>
  </si>
  <si>
    <t>GRUA DOBLE TROKE _OCH741_22,000KGFM</t>
  </si>
  <si>
    <t>DEGPQAP724</t>
  </si>
  <si>
    <t>GRUA PEQUEÑA AP_OCH724</t>
  </si>
  <si>
    <t>DEGSLLA739</t>
  </si>
  <si>
    <t>GRUA SENCILLA _OCH739_17,000 KGFM</t>
  </si>
  <si>
    <t>DEGSLLA740</t>
  </si>
  <si>
    <t>GRUA SENCILLA _OCH740_17,000 KGFM</t>
  </si>
  <si>
    <t>DELVIV01</t>
  </si>
  <si>
    <t>GRUPO DE LINEA VIVA_GRUA GRANDE</t>
  </si>
  <si>
    <t>DELVIV02</t>
  </si>
  <si>
    <t>GRUPO DE LINEA VIVA_GRUA PEQUENA</t>
  </si>
  <si>
    <t>DEMTTO03</t>
  </si>
  <si>
    <t>CUADRILLA MANTENIMIENTO CONTRATISTA CAMIONETA X3</t>
  </si>
  <si>
    <t>DEMTTO04</t>
  </si>
  <si>
    <t>CUADRILLA MANTENIMIENTO CONTRATISTA CAMIONETA X4</t>
  </si>
  <si>
    <t>DEMTTO05</t>
  </si>
  <si>
    <t>CUADRILLA MANTENIMIENTO CONTRATISTA CAMION X5</t>
  </si>
  <si>
    <t>DEPMDIMT</t>
  </si>
  <si>
    <t>DIAGNOSTICADORES PLANEACIÓN MTTO REDES</t>
  </si>
  <si>
    <t>DEPMDVMT</t>
  </si>
  <si>
    <t>DIAGNÓSTICO Y VERIFICACIÓN DE PODA PLANEACIÓN MTTO REDES</t>
  </si>
  <si>
    <t>DEPMGSMT</t>
  </si>
  <si>
    <t>GESTOR SOCIAL PLANEACIÓN MTTO REDES</t>
  </si>
  <si>
    <t>DEPMVEMT</t>
  </si>
  <si>
    <t>VERIFICADORES PLANEACIÓN MTTO REDES</t>
  </si>
  <si>
    <t>DEPODA01</t>
  </si>
  <si>
    <t>CUADRILLA PODA MOTO X2</t>
  </si>
  <si>
    <t>TIPO_LINEA</t>
  </si>
  <si>
    <t>PARTE</t>
  </si>
  <si>
    <t>ALMACEN</t>
  </si>
  <si>
    <t>['SEARCH', 'PARTE']</t>
  </si>
  <si>
    <t>['SEARCH', 'SERVICIO_ESTANDAR']</t>
  </si>
  <si>
    <t>TIPO_COSTO</t>
  </si>
  <si>
    <t>HA</t>
  </si>
  <si>
    <t>CUENTA_AUXILIAR</t>
  </si>
  <si>
    <t>A041</t>
  </si>
  <si>
    <t>MANO_OBRA</t>
  </si>
  <si>
    <t>DEE08</t>
  </si>
  <si>
    <t>DEE09</t>
  </si>
  <si>
    <t>DEE10</t>
  </si>
  <si>
    <t>DEE11</t>
  </si>
  <si>
    <t>ESTADO_DESEADO</t>
  </si>
  <si>
    <t>743</t>
  </si>
  <si>
    <t>742</t>
  </si>
  <si>
    <t>ACCION</t>
  </si>
  <si>
    <t>MODIFICAR</t>
  </si>
  <si>
    <t>CREAR</t>
  </si>
  <si>
    <t>SUPRIMIR</t>
  </si>
  <si>
    <t>ESTADOS</t>
  </si>
  <si>
    <t>TRAMO/TRANSFORMADOR</t>
  </si>
  <si>
    <t>FORESTAL_MBC</t>
  </si>
  <si>
    <t>FORESTAL_MP</t>
  </si>
  <si>
    <t>OT_PADRE</t>
  </si>
  <si>
    <t>VALOR</t>
  </si>
  <si>
    <t>FSE</t>
  </si>
  <si>
    <t>PODARED02PLANES</t>
  </si>
  <si>
    <t>INSTALAR</t>
  </si>
  <si>
    <t>CAMBIAR</t>
  </si>
  <si>
    <t>DESPEJAR</t>
  </si>
  <si>
    <t>AGRUPADORA</t>
  </si>
  <si>
    <t>ESPPROG</t>
  </si>
  <si>
    <t>LABOR_BOT</t>
  </si>
  <si>
    <t>ASIGNADA</t>
  </si>
  <si>
    <t>INICIO_PROGRAMADO</t>
  </si>
  <si>
    <t>FIN_PROGRAMADO</t>
  </si>
  <si>
    <t>ESPPLAN</t>
  </si>
  <si>
    <t>LLENAR_OT</t>
  </si>
  <si>
    <t>LLENAR_TAREA</t>
  </si>
  <si>
    <t>LLENAR_SERVICIO</t>
  </si>
  <si>
    <t>LLENAR_MO</t>
  </si>
  <si>
    <t>LLENAR_MATERIAL</t>
  </si>
  <si>
    <t>CONTROL GUADALES URBANOS</t>
  </si>
  <si>
    <t>PVMTTO \ CONTROL_GUADALES_URBAN</t>
  </si>
  <si>
    <t>DIAGNOSTICO CON DRON</t>
  </si>
  <si>
    <t>29/02/2024 18:00:00</t>
  </si>
  <si>
    <t xml:space="preserve"> - TRAMO </t>
  </si>
  <si>
    <t xml:space="preserve">DIAGNOSTICO DRON - PLAN CABECERAS - </t>
  </si>
  <si>
    <t>NADA</t>
  </si>
  <si>
    <t>CIRCUITO</t>
  </si>
  <si>
    <t>206-22</t>
  </si>
  <si>
    <t>C-0017</t>
  </si>
  <si>
    <t>C-0155</t>
  </si>
  <si>
    <t>C-0838</t>
  </si>
  <si>
    <t>206-23</t>
  </si>
  <si>
    <t>C-0072</t>
  </si>
  <si>
    <t>C-0191</t>
  </si>
  <si>
    <t>C-0245</t>
  </si>
  <si>
    <t>C-0251</t>
  </si>
  <si>
    <t>206-24</t>
  </si>
  <si>
    <t>C-0028</t>
  </si>
  <si>
    <t>C-0109</t>
  </si>
  <si>
    <t>C-0156</t>
  </si>
  <si>
    <t>C-0157</t>
  </si>
  <si>
    <t>C-0159</t>
  </si>
  <si>
    <t>C-0200</t>
  </si>
  <si>
    <t>C-0499</t>
  </si>
  <si>
    <t>C-0511</t>
  </si>
  <si>
    <t>206-25</t>
  </si>
  <si>
    <t>C-0014</t>
  </si>
  <si>
    <t>S-508</t>
  </si>
  <si>
    <t>S-515</t>
  </si>
  <si>
    <t>S-516</t>
  </si>
  <si>
    <t>206-22-</t>
  </si>
  <si>
    <t>206-23-</t>
  </si>
  <si>
    <t>206-24-</t>
  </si>
  <si>
    <t>206-25-</t>
  </si>
  <si>
    <t>1/2/2024 08:00:00</t>
  </si>
  <si>
    <t>C-0143</t>
  </si>
  <si>
    <t>C-0144</t>
  </si>
  <si>
    <t>C-0836</t>
  </si>
  <si>
    <t>DIAGNOSTICO DRON - PLAN CABECERAS - 206-22 - TRAMO 206-22</t>
  </si>
  <si>
    <t>DIAGNOSTICO DRON - PLAN CABECERAS - 206-22 - TRAMO C-0017</t>
  </si>
  <si>
    <t>DIAGNOSTICO DRON - PLAN CABECERAS - 206-22 - TRAMO C-0143</t>
  </si>
  <si>
    <t>DIAGNOSTICO DRON - PLAN CABECERAS - 206-22 - TRAMO C-0144</t>
  </si>
  <si>
    <t>DIAGNOSTICO DRON - PLAN CABECERAS - 206-22 - TRAMO C-0155</t>
  </si>
  <si>
    <t>DIAGNOSTICO DRON - PLAN CABECERAS - 206-22 - TRAMO C-0836</t>
  </si>
  <si>
    <t>DIAGNOSTICO DRON - PLAN CABECERAS - 206-22 - TRAMO C-0838</t>
  </si>
  <si>
    <t>DIAGNOSTICO DRON - PLAN CABECERAS - 206-23 - TRAMO 206-23</t>
  </si>
  <si>
    <t>DIAGNOSTICO DRON - PLAN CABECERAS - 206-23 - TRAMO C-0072</t>
  </si>
  <si>
    <t>DIAGNOSTICO DRON - PLAN CABECERAS - 206-23 - TRAMO C-0191</t>
  </si>
  <si>
    <t>DIAGNOSTICO DRON - PLAN CABECERAS - 206-23 - TRAMO C-0245</t>
  </si>
  <si>
    <t>DIAGNOSTICO DRON - PLAN CABECERAS - 206-23 - TRAMO C-0251</t>
  </si>
  <si>
    <t>DIAGNOSTICO DRON - PLAN CABECERAS - 206-24 - TRAMO 206-24</t>
  </si>
  <si>
    <t>DIAGNOSTICO DRON - PLAN CABECERAS - 206-24 - TRAMO C-0028</t>
  </si>
  <si>
    <t>DIAGNOSTICO DRON - PLAN CABECERAS - 206-24 - TRAMO C-0109</t>
  </si>
  <si>
    <t>DIAGNOSTICO DRON - PLAN CABECERAS - 206-24 - TRAMO C-0156</t>
  </si>
  <si>
    <t>DIAGNOSTICO DRON - PLAN CABECERAS - 206-24 - TRAMO C-0157</t>
  </si>
  <si>
    <t>DIAGNOSTICO DRON - PLAN CABECERAS - 206-24 - TRAMO C-0159</t>
  </si>
  <si>
    <t>DIAGNOSTICO DRON - PLAN CABECERAS - 206-24 - TRAMO C-0200</t>
  </si>
  <si>
    <t>DIAGNOSTICO DRON - PLAN CABECERAS - 206-24 - TRAMO C-0499</t>
  </si>
  <si>
    <t>DIAGNOSTICO DRON - PLAN CABECERAS - 206-24 - TRAMO C-0511</t>
  </si>
  <si>
    <t>DIAGNOSTICO DRON - PLAN CABECERAS - 206-25 - TRAMO 206-25</t>
  </si>
  <si>
    <t>DIAGNOSTICO DRON - PLAN CABECERAS - 206-25 - TRAMO C-0014</t>
  </si>
  <si>
    <t>DIAGNOSTICO DRON - PLAN CABECERAS - 206-25 - TRAMO S-508</t>
  </si>
  <si>
    <t>DIAGNOSTICO DRON - PLAN CABECERAS - 206-25 - TRAMO S-515</t>
  </si>
  <si>
    <t>DIAGNOSTICO DRON - PLAN CABECERAS - 206-25 - TRAMO S-516</t>
  </si>
  <si>
    <t>C-0045</t>
  </si>
  <si>
    <t>C-0110</t>
  </si>
  <si>
    <t>C-0137</t>
  </si>
  <si>
    <t>C-0165</t>
  </si>
  <si>
    <t>C-0203</t>
  </si>
  <si>
    <t>C-0204</t>
  </si>
  <si>
    <t>C-0510</t>
  </si>
  <si>
    <t>DIAGNOSTICO DRON - PLAN CABECERAS - 206-24 - TRAMO C-0045</t>
  </si>
  <si>
    <t>DIAGNOSTICO DRON - PLAN CABECERAS - 206-24 - TRAMO C-0110</t>
  </si>
  <si>
    <t>DIAGNOSTICO DRON - PLAN CABECERAS - 206-24 - TRAMO C-0137</t>
  </si>
  <si>
    <t>DIAGNOSTICO DRON - PLAN CABECERAS - 206-24 - TRAMO C-0165</t>
  </si>
  <si>
    <t>DIAGNOSTICO DRON - PLAN CABECERAS - 206-24 - TRAMO C-0203</t>
  </si>
  <si>
    <t>DIAGNOSTICO DRON - PLAN CABECERAS - 206-24 - TRAMO C-0204</t>
  </si>
  <si>
    <t>DIAGNOSTICO DRON - PLAN CABECERAS - 206-24 - TRAMO C-0510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</si>
</sst>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49" fontId="0" fillId="0" borderId="0" xfId="0" applyNumberFormat="1"/>
    <xf numFmtId="0" fontId="0" fillId="2" borderId="0" xfId="0" applyFill="1"/>
    <xf numFmtId="0" fontId="0" fillId="0" borderId="1" xfId="0" applyBorder="1"/>
    <xf numFmtId="0" fontId="0" fillId="2" borderId="1" xfId="0" applyFill="1" applyBorder="1"/>
    <xf numFmtId="49" fontId="0" fillId="2" borderId="1" xfId="0" applyNumberFormat="1" applyFill="1" applyBorder="1"/>
    <xf numFmtId="0" fontId="2" fillId="0" borderId="1" xfId="0" applyFont="1" applyBorder="1"/>
    <xf numFmtId="0" fontId="0" fillId="3" borderId="1" xfId="0" applyFill="1" applyBorder="1"/>
    <xf numFmtId="0" fontId="2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9F628B-AFFB-4AF2-9F3F-46E698E58E16}">
  <dimension ref="A1:AL34"/>
  <sheetViews>
    <sheetView tabSelected="1" workbookViewId="0"/>
  </sheetViews>
  <sheetFormatPr baseColWidth="10" defaultRowHeight="15" x14ac:dyDescent="0.25"/>
  <cols>
    <col min="1" max="1" width="6.42578125" customWidth="1"/>
    <col min="2" max="2" width="14.7109375" style="2" bestFit="1" customWidth="1"/>
    <col min="3" max="4" width="9.85546875" style="2" customWidth="1"/>
    <col min="5" max="5" width="13.28515625" style="2" bestFit="1" customWidth="1"/>
    <col min="6" max="6" width="16.5703125" style="2" bestFit="1" customWidth="1"/>
    <col min="7" max="7" width="19.140625" style="2" bestFit="1" customWidth="1"/>
    <col min="8" max="8" width="14.140625" style="2" bestFit="1" customWidth="1"/>
    <col min="9" max="9" width="20" style="2" bestFit="1" customWidth="1"/>
    <col min="10" max="10" width="14.7109375" style="2" bestFit="1" customWidth="1"/>
    <col min="11" max="11" width="11" style="2" customWidth="1"/>
    <col min="12" max="12" width="13.42578125" style="2" customWidth="1"/>
    <col min="13" max="13" width="58.7109375" style="2" bestFit="1" customWidth="1"/>
    <col min="14" max="15" width="18.42578125" style="2" bestFit="1" customWidth="1"/>
    <col min="16" max="16" width="23.7109375" style="2" bestFit="1" customWidth="1"/>
    <col min="17" max="17" width="20.85546875" style="2" bestFit="1" customWidth="1"/>
    <col min="18" max="18" width="20.85546875" style="2" customWidth="1"/>
    <col min="19" max="19" width="25.28515625" style="2" bestFit="1" customWidth="1"/>
    <col min="20" max="20" width="28.7109375" style="2" bestFit="1" customWidth="1"/>
    <col min="21" max="21" width="20" style="2" customWidth="1"/>
    <col min="23" max="23" width="30.7109375" bestFit="1" customWidth="1"/>
    <col min="24" max="24" width="14.140625" bestFit="1" customWidth="1"/>
    <col min="25" max="25" width="31" bestFit="1" customWidth="1"/>
    <col min="30" max="30" width="18.42578125" bestFit="1" customWidth="1"/>
    <col min="32" max="32" width="7.140625" bestFit="1" customWidth="1"/>
    <col min="33" max="33" width="14.140625" bestFit="1" customWidth="1"/>
    <col min="34" max="35" width="13.42578125" bestFit="1" customWidth="1"/>
    <col min="36" max="36" width="17.5703125" bestFit="1" customWidth="1"/>
    <col min="37" max="37" width="18.28515625" bestFit="1" customWidth="1"/>
    <col min="38" max="38" width="10.85546875" bestFit="1" customWidth="1"/>
  </cols>
  <sheetData>
    <row r="1" spans="1:38" s="10" customFormat="1" x14ac:dyDescent="0.25">
      <c r="A1" s="8" t="s">
        <v>58</v>
      </c>
      <c r="B1" s="9" t="s">
        <v>535</v>
      </c>
      <c r="C1" s="9" t="s">
        <v>0</v>
      </c>
      <c r="D1" s="9" t="s">
        <v>526</v>
      </c>
      <c r="E1" s="9" t="s">
        <v>540</v>
      </c>
      <c r="F1" s="9" t="s">
        <v>541</v>
      </c>
      <c r="G1" s="9" t="s">
        <v>542</v>
      </c>
      <c r="H1" s="9" t="s">
        <v>543</v>
      </c>
      <c r="I1" s="9" t="s">
        <v>544</v>
      </c>
      <c r="J1" s="9" t="s">
        <v>44</v>
      </c>
      <c r="K1" s="9" t="s">
        <v>54</v>
      </c>
      <c r="L1" s="9" t="s">
        <v>62</v>
      </c>
      <c r="M1" s="9" t="s">
        <v>1</v>
      </c>
      <c r="N1" s="9" t="s">
        <v>431</v>
      </c>
      <c r="O1" s="9" t="s">
        <v>432</v>
      </c>
      <c r="P1" s="9" t="s">
        <v>537</v>
      </c>
      <c r="Q1" s="9" t="s">
        <v>538</v>
      </c>
      <c r="R1" s="9" t="s">
        <v>552</v>
      </c>
      <c r="S1" s="9" t="s">
        <v>523</v>
      </c>
      <c r="T1" s="9" t="s">
        <v>113</v>
      </c>
      <c r="U1" s="9" t="s">
        <v>515</v>
      </c>
      <c r="V1" s="8" t="s">
        <v>2</v>
      </c>
      <c r="W1" s="8" t="s">
        <v>4</v>
      </c>
      <c r="X1" s="8" t="s">
        <v>3</v>
      </c>
      <c r="Y1" s="8" t="s">
        <v>434</v>
      </c>
      <c r="Z1" s="8" t="s">
        <v>5</v>
      </c>
      <c r="AA1" s="8" t="s">
        <v>435</v>
      </c>
      <c r="AB1" s="8" t="s">
        <v>436</v>
      </c>
      <c r="AC1" s="8" t="s">
        <v>6</v>
      </c>
      <c r="AD1" s="8" t="s">
        <v>528</v>
      </c>
      <c r="AE1" s="8" t="s">
        <v>518</v>
      </c>
      <c r="AF1" s="8" t="s">
        <v>433</v>
      </c>
      <c r="AG1" s="8" t="s">
        <v>7</v>
      </c>
      <c r="AH1" s="8" t="s">
        <v>8</v>
      </c>
      <c r="AI1" s="8" t="s">
        <v>9</v>
      </c>
      <c r="AJ1" s="8" t="s">
        <v>10</v>
      </c>
      <c r="AK1" s="8" t="s">
        <v>430</v>
      </c>
      <c r="AL1" s="8" t="s">
        <v>17</v>
      </c>
    </row>
    <row r="2" spans="1:38" x14ac:dyDescent="0.25">
      <c r="A2" s="3">
        <v>1</v>
      </c>
      <c r="B2" s="4" t="s">
        <v>551</v>
      </c>
      <c r="C2" s="4">
        <v>174281</v>
      </c>
      <c r="D2" s="4">
        <v>173935</v>
      </c>
      <c r="E2" s="4">
        <v>1</v>
      </c>
      <c r="F2" s="4">
        <v>1</v>
      </c>
      <c r="G2" s="4">
        <v>0</v>
      </c>
      <c r="H2" s="4">
        <v>1</v>
      </c>
      <c r="I2" s="4">
        <v>0</v>
      </c>
      <c r="J2" s="4" t="s">
        <v>45</v>
      </c>
      <c r="K2" s="4" t="s">
        <v>52</v>
      </c>
      <c r="L2" s="4" t="s">
        <v>68</v>
      </c>
      <c r="M2" s="4" t="s">
        <v>584</v>
      </c>
      <c r="N2" s="5" t="s">
        <v>580</v>
      </c>
      <c r="O2" s="5" t="s">
        <v>548</v>
      </c>
      <c r="P2" s="5" t="s">
        <v>580</v>
      </c>
      <c r="Q2" s="5" t="s">
        <v>548</v>
      </c>
      <c r="R2" s="5" t="s">
        <v>553</v>
      </c>
      <c r="S2" s="4" t="s">
        <v>553</v>
      </c>
      <c r="T2" s="4" t="s">
        <v>97</v>
      </c>
      <c r="U2" s="4" t="s">
        <v>536</v>
      </c>
      <c r="V2" s="3" t="str">
        <f t="shared" ref="V2:V18" si="0">IFERROR(IF(FIND("-",S2)&gt;0,IF(ISNUMBER(_xlfn.NUMBERVALUE(LEFT(S2,1),".")),_xlfn.CONCAT(S2,"--5"),_xlfn.CONCAT(S2,"-5")),"NA"),S2)</f>
        <v>206-22--5</v>
      </c>
      <c r="W2" s="3" t="str">
        <f>IFERROR(VLOOKUP(T2,Tablas_Apoyo!$A$2:$B$26,2,0),"")</f>
        <v>PVMTTO \ CONTROL_CABECERAS_TRONC</v>
      </c>
      <c r="X2" s="3" t="str">
        <f>IFERROR(INDEX(Planes_Trabajo!$A$2:$O$10,MATCH($J2,Planes_Trabajo!$A$2:$A$10,0),MATCH(X$1,Planes_Trabajo!$A$1:$V$1,0)),"")</f>
        <v>MP</v>
      </c>
      <c r="Y2" s="3" t="str">
        <f>IFERROR(IF(INDEX(Planes_Trabajo!$A$2:$O$10,MATCH($J2,Planes_Trabajo!$A$2:$A$10,0),MATCH(Y$1,Planes_Trabajo!$A$1:$V$1,0))=0,"",INDEX(Planes_Trabajo!$A$2:$O$10,MATCH($J2,Planes_Trabajo!$A$2:$A$10,0),MATCH(Y$1,Planes_Trabajo!$A$1:$V$1,0))),"")</f>
        <v/>
      </c>
      <c r="Z2" s="3">
        <f>IFERROR(INDEX(Planes_Trabajo!$A$2:$O$10,MATCH($J2,Planes_Trabajo!$A$2:$A$10,0),MATCH(Z$1,Planes_Trabajo!$A$1:$V$1,0)),"")</f>
        <v>3</v>
      </c>
      <c r="AA2" s="3">
        <f>IFERROR(INDEX(Planes_Trabajo!$A$2:$O$10,MATCH($J2,Planes_Trabajo!$A$2:$A$10,0),MATCH(AA$1,Planes_Trabajo!$A$1:$V$1,0)),"")</f>
        <v>0</v>
      </c>
      <c r="AB2" s="3">
        <f>IFERROR(INDEX(Planes_Trabajo!$A$2:$O$10,MATCH($J2,Planes_Trabajo!$A$2:$A$10,0),MATCH(AB$1,Planes_Trabajo!$A$1:$V$1,0)),"")</f>
        <v>0</v>
      </c>
      <c r="AC2" s="3" t="str">
        <f>IFERROR(INDEX(Planes_Trabajo!$A$2:$O$10,MATCH($J2,Planes_Trabajo!$A$2:$A$10,0),MATCH(AC$1,Planes_Trabajo!$A$1:$V$1,0)),"")</f>
        <v>DEE07</v>
      </c>
      <c r="AD2" s="3" t="str">
        <f>IFERROR(IF(INDEX(Planes_Trabajo!$A$2:$O$10,MATCH($J2,Planes_Trabajo!$A$2:$A$10,0),MATCH(AD$1,Planes_Trabajo!$A$1:$V$1,0))=0,"",INDEX(Planes_Trabajo!$A$2:$O$10,MATCH($J2,Planes_Trabajo!$A$2:$A$10,0),MATCH(AD$1,Planes_Trabajo!$A$1:$V$1,0))),"")</f>
        <v/>
      </c>
      <c r="AE2" s="3" t="str">
        <f>IFERROR(IF(INDEX(Planes_Trabajo!$A$2:$O$10,MATCH($J2,Planes_Trabajo!$A$2:$A$10,0),MATCH(AE$1,Planes_Trabajo!$A$1:$V$1,0))=0,"",INDEX(Planes_Trabajo!$A$2:$O$10,MATCH($J2,Planes_Trabajo!$A$2:$A$10,0),MATCH(AE$1,Planes_Trabajo!$A$1:$V$1,0))),"")</f>
        <v/>
      </c>
      <c r="AF2" s="3">
        <f>IFERROR(INDEX(Planes_Trabajo!$A$2:$O$10,MATCH($J2,Planes_Trabajo!$A$2:$A$10,0),MATCH(AF$1,Planes_Trabajo!$A$1:$V$1,0)),"")</f>
        <v>1</v>
      </c>
      <c r="AG2" s="3">
        <f>IFERROR(VLOOKUP(K2,Tablas_Apoyo!$R$2:$S$5,2,0),"")</f>
        <v>1088345128</v>
      </c>
      <c r="AH2" s="3" t="str">
        <f>IFERROR(VLOOKUP(L2,Tablas_Apoyo!$U$2:$V$13,2,0),"")</f>
        <v>1094879090</v>
      </c>
      <c r="AI2" s="3">
        <f>IFERROR(INDEX(Planes_Trabajo!$A$2:$O$10,MATCH($J2,Planes_Trabajo!$A$2:$A$10,0),MATCH(AI$1,Planes_Trabajo!$A$1:$V$1,0)),"")</f>
        <v>1087996698</v>
      </c>
      <c r="AJ2" s="3" t="str">
        <f>IFERROR(INDEX(Planes_Trabajo!$A$2:$O$10,MATCH($J2,Planes_Trabajo!$A$2:$A$10,0),MATCH(AJ$1,Planes_Trabajo!$A$1:$V$1,0)),"")</f>
        <v>06337600</v>
      </c>
      <c r="AK2" s="3" t="str">
        <f>IFERROR(INDEX(Planes_Trabajo!$A$2:$O$10,MATCH($J2,Planes_Trabajo!$A$2:$A$10,0),MATCH(AK$1,Planes_Trabajo!$A$1:$V$1,0)),"")</f>
        <v>742</v>
      </c>
      <c r="AL2" s="3" t="str">
        <f>IFERROR(IF(INDEX(Planes_Trabajo!$A$2:$O$10,MATCH($J2,Planes_Trabajo!$A$2:$A$10,0),MATCH(AL$1,Planes_Trabajo!$A$1:$V$1,0))=0,"",INDEX(Planes_Trabajo!$A$2:$O$10,MATCH($J2,Planes_Trabajo!$A$2:$A$10,0),MATCH(AL$1,Planes_Trabajo!$A$1:$V$1,0))),"")</f>
        <v/>
      </c>
    </row>
    <row r="3" spans="1:38" x14ac:dyDescent="0.25">
      <c r="A3" s="3">
        <v>2</v>
      </c>
      <c r="B3" s="4" t="s">
        <v>551</v>
      </c>
      <c r="C3" s="4">
        <v>174285</v>
      </c>
      <c r="D3" s="4">
        <v>173935</v>
      </c>
      <c r="E3" s="4">
        <v>1</v>
      </c>
      <c r="F3" s="4">
        <v>1</v>
      </c>
      <c r="G3" s="4">
        <v>0</v>
      </c>
      <c r="H3" s="4">
        <v>1</v>
      </c>
      <c r="I3" s="4">
        <v>0</v>
      </c>
      <c r="J3" s="4" t="s">
        <v>45</v>
      </c>
      <c r="K3" s="4" t="s">
        <v>52</v>
      </c>
      <c r="L3" s="4" t="s">
        <v>68</v>
      </c>
      <c r="M3" s="4" t="s">
        <v>585</v>
      </c>
      <c r="N3" s="5" t="s">
        <v>580</v>
      </c>
      <c r="O3" s="5" t="s">
        <v>548</v>
      </c>
      <c r="P3" s="5" t="s">
        <v>580</v>
      </c>
      <c r="Q3" s="5" t="s">
        <v>548</v>
      </c>
      <c r="R3" s="5" t="s">
        <v>553</v>
      </c>
      <c r="S3" s="4" t="s">
        <v>554</v>
      </c>
      <c r="T3" s="4" t="s">
        <v>97</v>
      </c>
      <c r="U3" s="4" t="s">
        <v>536</v>
      </c>
      <c r="V3" s="3" t="str">
        <f t="shared" si="0"/>
        <v>C-0017-5</v>
      </c>
      <c r="W3" s="3" t="str">
        <f>IFERROR(VLOOKUP(T3,Tablas_Apoyo!$A$2:$B$26,2,0),"")</f>
        <v>PVMTTO \ CONTROL_CABECERAS_TRONC</v>
      </c>
      <c r="X3" s="3" t="str">
        <f>IFERROR(INDEX(Planes_Trabajo!$A$2:$O$10,MATCH($J3,Planes_Trabajo!$A$2:$A$10,0),MATCH(X$1,Planes_Trabajo!$A$1:$V$1,0)),"")</f>
        <v>MP</v>
      </c>
      <c r="Y3" s="3" t="str">
        <f>IFERROR(IF(INDEX(Planes_Trabajo!$A$2:$O$10,MATCH($J3,Planes_Trabajo!$A$2:$A$10,0),MATCH(Y$1,Planes_Trabajo!$A$1:$V$1,0))=0,"",INDEX(Planes_Trabajo!$A$2:$O$10,MATCH($J3,Planes_Trabajo!$A$2:$A$10,0),MATCH(Y$1,Planes_Trabajo!$A$1:$V$1,0))),"")</f>
        <v/>
      </c>
      <c r="Z3" s="3">
        <f>IFERROR(INDEX(Planes_Trabajo!$A$2:$O$10,MATCH($J3,Planes_Trabajo!$A$2:$A$10,0),MATCH(Z$1,Planes_Trabajo!$A$1:$V$1,0)),"")</f>
        <v>3</v>
      </c>
      <c r="AA3" s="3">
        <f>IFERROR(INDEX(Planes_Trabajo!$A$2:$O$10,MATCH($J3,Planes_Trabajo!$A$2:$A$10,0),MATCH(AA$1,Planes_Trabajo!$A$1:$V$1,0)),"")</f>
        <v>0</v>
      </c>
      <c r="AB3" s="3">
        <f>IFERROR(INDEX(Planes_Trabajo!$A$2:$O$10,MATCH($J3,Planes_Trabajo!$A$2:$A$10,0),MATCH(AB$1,Planes_Trabajo!$A$1:$V$1,0)),"")</f>
        <v>0</v>
      </c>
      <c r="AC3" s="3" t="str">
        <f>IFERROR(INDEX(Planes_Trabajo!$A$2:$O$10,MATCH($J3,Planes_Trabajo!$A$2:$A$10,0),MATCH(AC$1,Planes_Trabajo!$A$1:$V$1,0)),"")</f>
        <v>DEE07</v>
      </c>
      <c r="AD3" s="3" t="str">
        <f>IFERROR(IF(INDEX(Planes_Trabajo!$A$2:$O$10,MATCH($J3,Planes_Trabajo!$A$2:$A$10,0),MATCH(AD$1,Planes_Trabajo!$A$1:$V$1,0))=0,"",INDEX(Planes_Trabajo!$A$2:$O$10,MATCH($J3,Planes_Trabajo!$A$2:$A$10,0),MATCH(AD$1,Planes_Trabajo!$A$1:$V$1,0))),"")</f>
        <v/>
      </c>
      <c r="AE3" s="3" t="str">
        <f>IFERROR(IF(INDEX(Planes_Trabajo!$A$2:$O$10,MATCH($J3,Planes_Trabajo!$A$2:$A$10,0),MATCH(AE$1,Planes_Trabajo!$A$1:$V$1,0))=0,"",INDEX(Planes_Trabajo!$A$2:$O$10,MATCH($J3,Planes_Trabajo!$A$2:$A$10,0),MATCH(AE$1,Planes_Trabajo!$A$1:$V$1,0))),"")</f>
        <v/>
      </c>
      <c r="AF3" s="3">
        <f>IFERROR(INDEX(Planes_Trabajo!$A$2:$O$10,MATCH($J3,Planes_Trabajo!$A$2:$A$10,0),MATCH(AF$1,Planes_Trabajo!$A$1:$V$1,0)),"")</f>
        <v>1</v>
      </c>
      <c r="AG3" s="3">
        <f>IFERROR(VLOOKUP(K3,Tablas_Apoyo!$R$2:$S$5,2,0),"")</f>
        <v>1088345128</v>
      </c>
      <c r="AH3" s="3" t="str">
        <f>IFERROR(VLOOKUP(L3,Tablas_Apoyo!$U$2:$V$13,2,0),"")</f>
        <v>1094879090</v>
      </c>
      <c r="AI3" s="3">
        <f>IFERROR(INDEX(Planes_Trabajo!$A$2:$O$10,MATCH($J3,Planes_Trabajo!$A$2:$A$10,0),MATCH(AI$1,Planes_Trabajo!$A$1:$V$1,0)),"")</f>
        <v>1087996698</v>
      </c>
      <c r="AJ3" s="3" t="str">
        <f>IFERROR(INDEX(Planes_Trabajo!$A$2:$O$10,MATCH($J3,Planes_Trabajo!$A$2:$A$10,0),MATCH(AJ$1,Planes_Trabajo!$A$1:$V$1,0)),"")</f>
        <v>06337600</v>
      </c>
      <c r="AK3" s="3" t="str">
        <f>IFERROR(INDEX(Planes_Trabajo!$A$2:$O$10,MATCH($J3,Planes_Trabajo!$A$2:$A$10,0),MATCH(AK$1,Planes_Trabajo!$A$1:$V$1,0)),"")</f>
        <v>742</v>
      </c>
      <c r="AL3" s="3" t="str">
        <f>IFERROR(IF(INDEX(Planes_Trabajo!$A$2:$O$10,MATCH($J3,Planes_Trabajo!$A$2:$A$10,0),MATCH(AL$1,Planes_Trabajo!$A$1:$V$1,0))=0,"",INDEX(Planes_Trabajo!$A$2:$O$10,MATCH($J3,Planes_Trabajo!$A$2:$A$10,0),MATCH(AL$1,Planes_Trabajo!$A$1:$V$1,0))),"")</f>
        <v/>
      </c>
    </row>
    <row r="4" spans="1:38" x14ac:dyDescent="0.25">
      <c r="A4" s="3">
        <v>3</v>
      </c>
      <c r="B4" s="4" t="s">
        <v>551</v>
      </c>
      <c r="C4" s="4">
        <v>174288</v>
      </c>
      <c r="D4" s="4">
        <v>173935</v>
      </c>
      <c r="E4" s="4">
        <v>1</v>
      </c>
      <c r="F4" s="4">
        <v>1</v>
      </c>
      <c r="G4" s="4">
        <v>0</v>
      </c>
      <c r="H4" s="4">
        <v>1</v>
      </c>
      <c r="I4" s="4">
        <v>0</v>
      </c>
      <c r="J4" s="4" t="s">
        <v>45</v>
      </c>
      <c r="K4" s="4" t="s">
        <v>52</v>
      </c>
      <c r="L4" s="4" t="s">
        <v>68</v>
      </c>
      <c r="M4" s="4" t="s">
        <v>586</v>
      </c>
      <c r="N4" s="5" t="s">
        <v>580</v>
      </c>
      <c r="O4" s="5" t="s">
        <v>548</v>
      </c>
      <c r="P4" s="5" t="s">
        <v>580</v>
      </c>
      <c r="Q4" s="5" t="s">
        <v>548</v>
      </c>
      <c r="R4" s="5" t="s">
        <v>553</v>
      </c>
      <c r="S4" s="4" t="s">
        <v>581</v>
      </c>
      <c r="T4" s="4" t="s">
        <v>97</v>
      </c>
      <c r="U4" s="4" t="s">
        <v>536</v>
      </c>
      <c r="V4" s="3" t="str">
        <f t="shared" si="0"/>
        <v>C-0143-5</v>
      </c>
      <c r="W4" s="3" t="str">
        <f>IFERROR(VLOOKUP(T4,Tablas_Apoyo!$A$2:$B$26,2,0),"")</f>
        <v>PVMTTO \ CONTROL_CABECERAS_TRONC</v>
      </c>
      <c r="X4" s="3" t="str">
        <f>IFERROR(INDEX(Planes_Trabajo!$A$2:$O$10,MATCH($J4,Planes_Trabajo!$A$2:$A$10,0),MATCH(X$1,Planes_Trabajo!$A$1:$V$1,0)),"")</f>
        <v>MP</v>
      </c>
      <c r="Y4" s="3" t="str">
        <f>IFERROR(IF(INDEX(Planes_Trabajo!$A$2:$O$10,MATCH($J4,Planes_Trabajo!$A$2:$A$10,0),MATCH(Y$1,Planes_Trabajo!$A$1:$V$1,0))=0,"",INDEX(Planes_Trabajo!$A$2:$O$10,MATCH($J4,Planes_Trabajo!$A$2:$A$10,0),MATCH(Y$1,Planes_Trabajo!$A$1:$V$1,0))),"")</f>
        <v/>
      </c>
      <c r="Z4" s="3">
        <f>IFERROR(INDEX(Planes_Trabajo!$A$2:$O$10,MATCH($J4,Planes_Trabajo!$A$2:$A$10,0),MATCH(Z$1,Planes_Trabajo!$A$1:$V$1,0)),"")</f>
        <v>3</v>
      </c>
      <c r="AA4" s="3">
        <f>IFERROR(INDEX(Planes_Trabajo!$A$2:$O$10,MATCH($J4,Planes_Trabajo!$A$2:$A$10,0),MATCH(AA$1,Planes_Trabajo!$A$1:$V$1,0)),"")</f>
        <v>0</v>
      </c>
      <c r="AB4" s="3">
        <f>IFERROR(INDEX(Planes_Trabajo!$A$2:$O$10,MATCH($J4,Planes_Trabajo!$A$2:$A$10,0),MATCH(AB$1,Planes_Trabajo!$A$1:$V$1,0)),"")</f>
        <v>0</v>
      </c>
      <c r="AC4" s="3" t="str">
        <f>IFERROR(INDEX(Planes_Trabajo!$A$2:$O$10,MATCH($J4,Planes_Trabajo!$A$2:$A$10,0),MATCH(AC$1,Planes_Trabajo!$A$1:$V$1,0)),"")</f>
        <v>DEE07</v>
      </c>
      <c r="AD4" s="3" t="str">
        <f>IFERROR(IF(INDEX(Planes_Trabajo!$A$2:$O$10,MATCH($J4,Planes_Trabajo!$A$2:$A$10,0),MATCH(AD$1,Planes_Trabajo!$A$1:$V$1,0))=0,"",INDEX(Planes_Trabajo!$A$2:$O$10,MATCH($J4,Planes_Trabajo!$A$2:$A$10,0),MATCH(AD$1,Planes_Trabajo!$A$1:$V$1,0))),"")</f>
        <v/>
      </c>
      <c r="AE4" s="3" t="str">
        <f>IFERROR(IF(INDEX(Planes_Trabajo!$A$2:$O$10,MATCH($J4,Planes_Trabajo!$A$2:$A$10,0),MATCH(AE$1,Planes_Trabajo!$A$1:$V$1,0))=0,"",INDEX(Planes_Trabajo!$A$2:$O$10,MATCH($J4,Planes_Trabajo!$A$2:$A$10,0),MATCH(AE$1,Planes_Trabajo!$A$1:$V$1,0))),"")</f>
        <v/>
      </c>
      <c r="AF4" s="3">
        <f>IFERROR(INDEX(Planes_Trabajo!$A$2:$O$10,MATCH($J4,Planes_Trabajo!$A$2:$A$10,0),MATCH(AF$1,Planes_Trabajo!$A$1:$V$1,0)),"")</f>
        <v>1</v>
      </c>
      <c r="AG4" s="3">
        <f>IFERROR(VLOOKUP(K4,Tablas_Apoyo!$R$2:$S$5,2,0),"")</f>
        <v>1088345128</v>
      </c>
      <c r="AH4" s="3" t="str">
        <f>IFERROR(VLOOKUP(L4,Tablas_Apoyo!$U$2:$V$13,2,0),"")</f>
        <v>1094879090</v>
      </c>
      <c r="AI4" s="3">
        <f>IFERROR(INDEX(Planes_Trabajo!$A$2:$O$10,MATCH($J4,Planes_Trabajo!$A$2:$A$10,0),MATCH(AI$1,Planes_Trabajo!$A$1:$V$1,0)),"")</f>
        <v>1087996698</v>
      </c>
      <c r="AJ4" s="3" t="str">
        <f>IFERROR(INDEX(Planes_Trabajo!$A$2:$O$10,MATCH($J4,Planes_Trabajo!$A$2:$A$10,0),MATCH(AJ$1,Planes_Trabajo!$A$1:$V$1,0)),"")</f>
        <v>06337600</v>
      </c>
      <c r="AK4" s="3" t="str">
        <f>IFERROR(INDEX(Planes_Trabajo!$A$2:$O$10,MATCH($J4,Planes_Trabajo!$A$2:$A$10,0),MATCH(AK$1,Planes_Trabajo!$A$1:$V$1,0)),"")</f>
        <v>742</v>
      </c>
      <c r="AL4" s="3" t="str">
        <f>IFERROR(IF(INDEX(Planes_Trabajo!$A$2:$O$10,MATCH($J4,Planes_Trabajo!$A$2:$A$10,0),MATCH(AL$1,Planes_Trabajo!$A$1:$V$1,0))=0,"",INDEX(Planes_Trabajo!$A$2:$O$10,MATCH($J4,Planes_Trabajo!$A$2:$A$10,0),MATCH(AL$1,Planes_Trabajo!$A$1:$V$1,0))),"")</f>
        <v/>
      </c>
    </row>
    <row r="5" spans="1:38" x14ac:dyDescent="0.25">
      <c r="A5" s="3">
        <v>4</v>
      </c>
      <c r="B5" s="4" t="s">
        <v>551</v>
      </c>
      <c r="C5" s="4">
        <v>174292</v>
      </c>
      <c r="D5" s="4">
        <v>173935</v>
      </c>
      <c r="E5" s="4">
        <v>1</v>
      </c>
      <c r="F5" s="4">
        <v>1</v>
      </c>
      <c r="G5" s="4">
        <v>0</v>
      </c>
      <c r="H5" s="4">
        <v>1</v>
      </c>
      <c r="I5" s="4">
        <v>0</v>
      </c>
      <c r="J5" s="4" t="s">
        <v>45</v>
      </c>
      <c r="K5" s="4" t="s">
        <v>52</v>
      </c>
      <c r="L5" s="4" t="s">
        <v>68</v>
      </c>
      <c r="M5" s="4" t="s">
        <v>587</v>
      </c>
      <c r="N5" s="5" t="s">
        <v>580</v>
      </c>
      <c r="O5" s="5" t="s">
        <v>548</v>
      </c>
      <c r="P5" s="5" t="s">
        <v>580</v>
      </c>
      <c r="Q5" s="5" t="s">
        <v>548</v>
      </c>
      <c r="R5" s="5" t="s">
        <v>553</v>
      </c>
      <c r="S5" s="4" t="s">
        <v>582</v>
      </c>
      <c r="T5" s="4" t="s">
        <v>97</v>
      </c>
      <c r="U5" s="4" t="s">
        <v>536</v>
      </c>
      <c r="V5" s="3" t="str">
        <f t="shared" si="0"/>
        <v>C-0144-5</v>
      </c>
      <c r="W5" s="3" t="str">
        <f>IFERROR(VLOOKUP(T5,Tablas_Apoyo!$A$2:$B$26,2,0),"")</f>
        <v>PVMTTO \ CONTROL_CABECERAS_TRONC</v>
      </c>
      <c r="X5" s="3" t="str">
        <f>IFERROR(INDEX(Planes_Trabajo!$A$2:$O$10,MATCH($J5,Planes_Trabajo!$A$2:$A$10,0),MATCH(X$1,Planes_Trabajo!$A$1:$V$1,0)),"")</f>
        <v>MP</v>
      </c>
      <c r="Y5" s="3" t="str">
        <f>IFERROR(IF(INDEX(Planes_Trabajo!$A$2:$O$10,MATCH($J5,Planes_Trabajo!$A$2:$A$10,0),MATCH(Y$1,Planes_Trabajo!$A$1:$V$1,0))=0,"",INDEX(Planes_Trabajo!$A$2:$O$10,MATCH($J5,Planes_Trabajo!$A$2:$A$10,0),MATCH(Y$1,Planes_Trabajo!$A$1:$V$1,0))),"")</f>
        <v/>
      </c>
      <c r="Z5" s="3">
        <f>IFERROR(INDEX(Planes_Trabajo!$A$2:$O$10,MATCH($J5,Planes_Trabajo!$A$2:$A$10,0),MATCH(Z$1,Planes_Trabajo!$A$1:$V$1,0)),"")</f>
        <v>3</v>
      </c>
      <c r="AA5" s="3">
        <f>IFERROR(INDEX(Planes_Trabajo!$A$2:$O$10,MATCH($J5,Planes_Trabajo!$A$2:$A$10,0),MATCH(AA$1,Planes_Trabajo!$A$1:$V$1,0)),"")</f>
        <v>0</v>
      </c>
      <c r="AB5" s="3">
        <f>IFERROR(INDEX(Planes_Trabajo!$A$2:$O$10,MATCH($J5,Planes_Trabajo!$A$2:$A$10,0),MATCH(AB$1,Planes_Trabajo!$A$1:$V$1,0)),"")</f>
        <v>0</v>
      </c>
      <c r="AC5" s="3" t="str">
        <f>IFERROR(INDEX(Planes_Trabajo!$A$2:$O$10,MATCH($J5,Planes_Trabajo!$A$2:$A$10,0),MATCH(AC$1,Planes_Trabajo!$A$1:$V$1,0)),"")</f>
        <v>DEE07</v>
      </c>
      <c r="AD5" s="3" t="str">
        <f>IFERROR(IF(INDEX(Planes_Trabajo!$A$2:$O$10,MATCH($J5,Planes_Trabajo!$A$2:$A$10,0),MATCH(AD$1,Planes_Trabajo!$A$1:$V$1,0))=0,"",INDEX(Planes_Trabajo!$A$2:$O$10,MATCH($J5,Planes_Trabajo!$A$2:$A$10,0),MATCH(AD$1,Planes_Trabajo!$A$1:$V$1,0))),"")</f>
        <v/>
      </c>
      <c r="AE5" s="3" t="str">
        <f>IFERROR(IF(INDEX(Planes_Trabajo!$A$2:$O$10,MATCH($J5,Planes_Trabajo!$A$2:$A$10,0),MATCH(AE$1,Planes_Trabajo!$A$1:$V$1,0))=0,"",INDEX(Planes_Trabajo!$A$2:$O$10,MATCH($J5,Planes_Trabajo!$A$2:$A$10,0),MATCH(AE$1,Planes_Trabajo!$A$1:$V$1,0))),"")</f>
        <v/>
      </c>
      <c r="AF5" s="3">
        <f>IFERROR(INDEX(Planes_Trabajo!$A$2:$O$10,MATCH($J5,Planes_Trabajo!$A$2:$A$10,0),MATCH(AF$1,Planes_Trabajo!$A$1:$V$1,0)),"")</f>
        <v>1</v>
      </c>
      <c r="AG5" s="3">
        <f>IFERROR(VLOOKUP(K5,Tablas_Apoyo!$R$2:$S$5,2,0),"")</f>
        <v>1088345128</v>
      </c>
      <c r="AH5" s="3" t="str">
        <f>IFERROR(VLOOKUP(L5,Tablas_Apoyo!$U$2:$V$13,2,0),"")</f>
        <v>1094879090</v>
      </c>
      <c r="AI5" s="3">
        <f>IFERROR(INDEX(Planes_Trabajo!$A$2:$O$10,MATCH($J5,Planes_Trabajo!$A$2:$A$10,0),MATCH(AI$1,Planes_Trabajo!$A$1:$V$1,0)),"")</f>
        <v>1087996698</v>
      </c>
      <c r="AJ5" s="3" t="str">
        <f>IFERROR(INDEX(Planes_Trabajo!$A$2:$O$10,MATCH($J5,Planes_Trabajo!$A$2:$A$10,0),MATCH(AJ$1,Planes_Trabajo!$A$1:$V$1,0)),"")</f>
        <v>06337600</v>
      </c>
      <c r="AK5" s="3" t="str">
        <f>IFERROR(INDEX(Planes_Trabajo!$A$2:$O$10,MATCH($J5,Planes_Trabajo!$A$2:$A$10,0),MATCH(AK$1,Planes_Trabajo!$A$1:$V$1,0)),"")</f>
        <v>742</v>
      </c>
      <c r="AL5" s="3" t="str">
        <f>IFERROR(IF(INDEX(Planes_Trabajo!$A$2:$O$10,MATCH($J5,Planes_Trabajo!$A$2:$A$10,0),MATCH(AL$1,Planes_Trabajo!$A$1:$V$1,0))=0,"",INDEX(Planes_Trabajo!$A$2:$O$10,MATCH($J5,Planes_Trabajo!$A$2:$A$10,0),MATCH(AL$1,Planes_Trabajo!$A$1:$V$1,0))),"")</f>
        <v/>
      </c>
    </row>
    <row r="6" spans="1:38" x14ac:dyDescent="0.25">
      <c r="A6" s="3">
        <v>5</v>
      </c>
      <c r="B6" s="4" t="s">
        <v>551</v>
      </c>
      <c r="C6" s="4">
        <v>174294</v>
      </c>
      <c r="D6" s="4">
        <v>173935</v>
      </c>
      <c r="E6" s="4">
        <v>1</v>
      </c>
      <c r="F6" s="4">
        <v>1</v>
      </c>
      <c r="G6" s="4">
        <v>0</v>
      </c>
      <c r="H6" s="4">
        <v>1</v>
      </c>
      <c r="I6" s="4">
        <v>0</v>
      </c>
      <c r="J6" s="4" t="s">
        <v>45</v>
      </c>
      <c r="K6" s="4" t="s">
        <v>52</v>
      </c>
      <c r="L6" s="4" t="s">
        <v>68</v>
      </c>
      <c r="M6" s="4" t="s">
        <v>588</v>
      </c>
      <c r="N6" s="5" t="s">
        <v>580</v>
      </c>
      <c r="O6" s="5" t="s">
        <v>548</v>
      </c>
      <c r="P6" s="5" t="s">
        <v>580</v>
      </c>
      <c r="Q6" s="5" t="s">
        <v>548</v>
      </c>
      <c r="R6" s="5" t="s">
        <v>553</v>
      </c>
      <c r="S6" s="4" t="s">
        <v>555</v>
      </c>
      <c r="T6" s="4" t="s">
        <v>97</v>
      </c>
      <c r="U6" s="4" t="s">
        <v>536</v>
      </c>
      <c r="V6" s="3" t="str">
        <f t="shared" si="0"/>
        <v>C-0155-5</v>
      </c>
      <c r="W6" s="3" t="str">
        <f>IFERROR(VLOOKUP(T6,Tablas_Apoyo!$A$2:$B$26,2,0),"")</f>
        <v>PVMTTO \ CONTROL_CABECERAS_TRONC</v>
      </c>
      <c r="X6" s="3" t="str">
        <f>IFERROR(INDEX(Planes_Trabajo!$A$2:$O$10,MATCH($J6,Planes_Trabajo!$A$2:$A$10,0),MATCH(X$1,Planes_Trabajo!$A$1:$V$1,0)),"")</f>
        <v>MP</v>
      </c>
      <c r="Y6" s="3" t="str">
        <f>IFERROR(IF(INDEX(Planes_Trabajo!$A$2:$O$10,MATCH($J6,Planes_Trabajo!$A$2:$A$10,0),MATCH(Y$1,Planes_Trabajo!$A$1:$V$1,0))=0,"",INDEX(Planes_Trabajo!$A$2:$O$10,MATCH($J6,Planes_Trabajo!$A$2:$A$10,0),MATCH(Y$1,Planes_Trabajo!$A$1:$V$1,0))),"")</f>
        <v/>
      </c>
      <c r="Z6" s="3">
        <f>IFERROR(INDEX(Planes_Trabajo!$A$2:$O$10,MATCH($J6,Planes_Trabajo!$A$2:$A$10,0),MATCH(Z$1,Planes_Trabajo!$A$1:$V$1,0)),"")</f>
        <v>3</v>
      </c>
      <c r="AA6" s="3">
        <f>IFERROR(INDEX(Planes_Trabajo!$A$2:$O$10,MATCH($J6,Planes_Trabajo!$A$2:$A$10,0),MATCH(AA$1,Planes_Trabajo!$A$1:$V$1,0)),"")</f>
        <v>0</v>
      </c>
      <c r="AB6" s="3">
        <f>IFERROR(INDEX(Planes_Trabajo!$A$2:$O$10,MATCH($J6,Planes_Trabajo!$A$2:$A$10,0),MATCH(AB$1,Planes_Trabajo!$A$1:$V$1,0)),"")</f>
        <v>0</v>
      </c>
      <c r="AC6" s="3" t="str">
        <f>IFERROR(INDEX(Planes_Trabajo!$A$2:$O$10,MATCH($J6,Planes_Trabajo!$A$2:$A$10,0),MATCH(AC$1,Planes_Trabajo!$A$1:$V$1,0)),"")</f>
        <v>DEE07</v>
      </c>
      <c r="AD6" s="3" t="str">
        <f>IFERROR(IF(INDEX(Planes_Trabajo!$A$2:$O$10,MATCH($J6,Planes_Trabajo!$A$2:$A$10,0),MATCH(AD$1,Planes_Trabajo!$A$1:$V$1,0))=0,"",INDEX(Planes_Trabajo!$A$2:$O$10,MATCH($J6,Planes_Trabajo!$A$2:$A$10,0),MATCH(AD$1,Planes_Trabajo!$A$1:$V$1,0))),"")</f>
        <v/>
      </c>
      <c r="AE6" s="3" t="str">
        <f>IFERROR(IF(INDEX(Planes_Trabajo!$A$2:$O$10,MATCH($J6,Planes_Trabajo!$A$2:$A$10,0),MATCH(AE$1,Planes_Trabajo!$A$1:$V$1,0))=0,"",INDEX(Planes_Trabajo!$A$2:$O$10,MATCH($J6,Planes_Trabajo!$A$2:$A$10,0),MATCH(AE$1,Planes_Trabajo!$A$1:$V$1,0))),"")</f>
        <v/>
      </c>
      <c r="AF6" s="3">
        <f>IFERROR(INDEX(Planes_Trabajo!$A$2:$O$10,MATCH($J6,Planes_Trabajo!$A$2:$A$10,0),MATCH(AF$1,Planes_Trabajo!$A$1:$V$1,0)),"")</f>
        <v>1</v>
      </c>
      <c r="AG6" s="3">
        <f>IFERROR(VLOOKUP(K6,Tablas_Apoyo!$R$2:$S$5,2,0),"")</f>
        <v>1088345128</v>
      </c>
      <c r="AH6" s="3" t="str">
        <f>IFERROR(VLOOKUP(L6,Tablas_Apoyo!$U$2:$V$13,2,0),"")</f>
        <v>1094879090</v>
      </c>
      <c r="AI6" s="3">
        <f>IFERROR(INDEX(Planes_Trabajo!$A$2:$O$10,MATCH($J6,Planes_Trabajo!$A$2:$A$10,0),MATCH(AI$1,Planes_Trabajo!$A$1:$V$1,0)),"")</f>
        <v>1087996698</v>
      </c>
      <c r="AJ6" s="3" t="str">
        <f>IFERROR(INDEX(Planes_Trabajo!$A$2:$O$10,MATCH($J6,Planes_Trabajo!$A$2:$A$10,0),MATCH(AJ$1,Planes_Trabajo!$A$1:$V$1,0)),"")</f>
        <v>06337600</v>
      </c>
      <c r="AK6" s="3" t="str">
        <f>IFERROR(INDEX(Planes_Trabajo!$A$2:$O$10,MATCH($J6,Planes_Trabajo!$A$2:$A$10,0),MATCH(AK$1,Planes_Trabajo!$A$1:$V$1,0)),"")</f>
        <v>742</v>
      </c>
      <c r="AL6" s="3" t="str">
        <f>IFERROR(IF(INDEX(Planes_Trabajo!$A$2:$O$10,MATCH($J6,Planes_Trabajo!$A$2:$A$10,0),MATCH(AL$1,Planes_Trabajo!$A$1:$V$1,0))=0,"",INDEX(Planes_Trabajo!$A$2:$O$10,MATCH($J6,Planes_Trabajo!$A$2:$A$10,0),MATCH(AL$1,Planes_Trabajo!$A$1:$V$1,0))),"")</f>
        <v/>
      </c>
    </row>
    <row r="7" spans="1:38" x14ac:dyDescent="0.25">
      <c r="A7" s="3">
        <v>6</v>
      </c>
      <c r="B7" s="4" t="s">
        <v>551</v>
      </c>
      <c r="C7" s="4">
        <v>174296</v>
      </c>
      <c r="D7" s="4">
        <v>173935</v>
      </c>
      <c r="E7" s="4">
        <v>1</v>
      </c>
      <c r="F7" s="4">
        <v>1</v>
      </c>
      <c r="G7" s="4">
        <v>0</v>
      </c>
      <c r="H7" s="4">
        <v>1</v>
      </c>
      <c r="I7" s="4">
        <v>0</v>
      </c>
      <c r="J7" s="4" t="s">
        <v>45</v>
      </c>
      <c r="K7" s="4" t="s">
        <v>52</v>
      </c>
      <c r="L7" s="4" t="s">
        <v>68</v>
      </c>
      <c r="M7" s="4" t="s">
        <v>589</v>
      </c>
      <c r="N7" s="5" t="s">
        <v>580</v>
      </c>
      <c r="O7" s="5" t="s">
        <v>548</v>
      </c>
      <c r="P7" s="5" t="s">
        <v>580</v>
      </c>
      <c r="Q7" s="5" t="s">
        <v>548</v>
      </c>
      <c r="R7" s="5" t="s">
        <v>553</v>
      </c>
      <c r="S7" s="4" t="s">
        <v>583</v>
      </c>
      <c r="T7" s="4" t="s">
        <v>97</v>
      </c>
      <c r="U7" s="4" t="s">
        <v>536</v>
      </c>
      <c r="V7" s="3" t="str">
        <f t="shared" si="0"/>
        <v>C-0836-5</v>
      </c>
      <c r="W7" s="3" t="str">
        <f>IFERROR(VLOOKUP(T7,Tablas_Apoyo!$A$2:$B$26,2,0),"")</f>
        <v>PVMTTO \ CONTROL_CABECERAS_TRONC</v>
      </c>
      <c r="X7" s="3" t="str">
        <f>IFERROR(INDEX(Planes_Trabajo!$A$2:$O$10,MATCH($J7,Planes_Trabajo!$A$2:$A$10,0),MATCH(X$1,Planes_Trabajo!$A$1:$V$1,0)),"")</f>
        <v>MP</v>
      </c>
      <c r="Y7" s="3" t="str">
        <f>IFERROR(IF(INDEX(Planes_Trabajo!$A$2:$O$10,MATCH($J7,Planes_Trabajo!$A$2:$A$10,0),MATCH(Y$1,Planes_Trabajo!$A$1:$V$1,0))=0,"",INDEX(Planes_Trabajo!$A$2:$O$10,MATCH($J7,Planes_Trabajo!$A$2:$A$10,0),MATCH(Y$1,Planes_Trabajo!$A$1:$V$1,0))),"")</f>
        <v/>
      </c>
      <c r="Z7" s="3">
        <f>IFERROR(INDEX(Planes_Trabajo!$A$2:$O$10,MATCH($J7,Planes_Trabajo!$A$2:$A$10,0),MATCH(Z$1,Planes_Trabajo!$A$1:$V$1,0)),"")</f>
        <v>3</v>
      </c>
      <c r="AA7" s="3">
        <f>IFERROR(INDEX(Planes_Trabajo!$A$2:$O$10,MATCH($J7,Planes_Trabajo!$A$2:$A$10,0),MATCH(AA$1,Planes_Trabajo!$A$1:$V$1,0)),"")</f>
        <v>0</v>
      </c>
      <c r="AB7" s="3">
        <f>IFERROR(INDEX(Planes_Trabajo!$A$2:$O$10,MATCH($J7,Planes_Trabajo!$A$2:$A$10,0),MATCH(AB$1,Planes_Trabajo!$A$1:$V$1,0)),"")</f>
        <v>0</v>
      </c>
      <c r="AC7" s="3" t="str">
        <f>IFERROR(INDEX(Planes_Trabajo!$A$2:$O$10,MATCH($J7,Planes_Trabajo!$A$2:$A$10,0),MATCH(AC$1,Planes_Trabajo!$A$1:$V$1,0)),"")</f>
        <v>DEE07</v>
      </c>
      <c r="AD7" s="3" t="str">
        <f>IFERROR(IF(INDEX(Planes_Trabajo!$A$2:$O$10,MATCH($J7,Planes_Trabajo!$A$2:$A$10,0),MATCH(AD$1,Planes_Trabajo!$A$1:$V$1,0))=0,"",INDEX(Planes_Trabajo!$A$2:$O$10,MATCH($J7,Planes_Trabajo!$A$2:$A$10,0),MATCH(AD$1,Planes_Trabajo!$A$1:$V$1,0))),"")</f>
        <v/>
      </c>
      <c r="AE7" s="3" t="str">
        <f>IFERROR(IF(INDEX(Planes_Trabajo!$A$2:$O$10,MATCH($J7,Planes_Trabajo!$A$2:$A$10,0),MATCH(AE$1,Planes_Trabajo!$A$1:$V$1,0))=0,"",INDEX(Planes_Trabajo!$A$2:$O$10,MATCH($J7,Planes_Trabajo!$A$2:$A$10,0),MATCH(AE$1,Planes_Trabajo!$A$1:$V$1,0))),"")</f>
        <v/>
      </c>
      <c r="AF7" s="3">
        <f>IFERROR(INDEX(Planes_Trabajo!$A$2:$O$10,MATCH($J7,Planes_Trabajo!$A$2:$A$10,0),MATCH(AF$1,Planes_Trabajo!$A$1:$V$1,0)),"")</f>
        <v>1</v>
      </c>
      <c r="AG7" s="3">
        <f>IFERROR(VLOOKUP(K7,Tablas_Apoyo!$R$2:$S$5,2,0),"")</f>
        <v>1088345128</v>
      </c>
      <c r="AH7" s="3" t="str">
        <f>IFERROR(VLOOKUP(L7,Tablas_Apoyo!$U$2:$V$13,2,0),"")</f>
        <v>1094879090</v>
      </c>
      <c r="AI7" s="3">
        <f>IFERROR(INDEX(Planes_Trabajo!$A$2:$O$10,MATCH($J7,Planes_Trabajo!$A$2:$A$10,0),MATCH(AI$1,Planes_Trabajo!$A$1:$V$1,0)),"")</f>
        <v>1087996698</v>
      </c>
      <c r="AJ7" s="3" t="str">
        <f>IFERROR(INDEX(Planes_Trabajo!$A$2:$O$10,MATCH($J7,Planes_Trabajo!$A$2:$A$10,0),MATCH(AJ$1,Planes_Trabajo!$A$1:$V$1,0)),"")</f>
        <v>06337600</v>
      </c>
      <c r="AK7" s="3" t="str">
        <f>IFERROR(INDEX(Planes_Trabajo!$A$2:$O$10,MATCH($J7,Planes_Trabajo!$A$2:$A$10,0),MATCH(AK$1,Planes_Trabajo!$A$1:$V$1,0)),"")</f>
        <v>742</v>
      </c>
      <c r="AL7" s="3" t="str">
        <f>IFERROR(IF(INDEX(Planes_Trabajo!$A$2:$O$10,MATCH($J7,Planes_Trabajo!$A$2:$A$10,0),MATCH(AL$1,Planes_Trabajo!$A$1:$V$1,0))=0,"",INDEX(Planes_Trabajo!$A$2:$O$10,MATCH($J7,Planes_Trabajo!$A$2:$A$10,0),MATCH(AL$1,Planes_Trabajo!$A$1:$V$1,0))),"")</f>
        <v/>
      </c>
    </row>
    <row r="8" spans="1:38" x14ac:dyDescent="0.25">
      <c r="A8" s="3">
        <v>7</v>
      </c>
      <c r="B8" s="4" t="s">
        <v>551</v>
      </c>
      <c r="C8" s="4">
        <v>174310</v>
      </c>
      <c r="D8" s="4">
        <v>173935</v>
      </c>
      <c r="E8" s="4">
        <v>1</v>
      </c>
      <c r="F8" s="4">
        <v>1</v>
      </c>
      <c r="G8" s="4">
        <v>0</v>
      </c>
      <c r="H8" s="4">
        <v>1</v>
      </c>
      <c r="I8" s="4">
        <v>0</v>
      </c>
      <c r="J8" s="4" t="s">
        <v>45</v>
      </c>
      <c r="K8" s="4" t="s">
        <v>52</v>
      </c>
      <c r="L8" s="4" t="s">
        <v>68</v>
      </c>
      <c r="M8" s="4" t="s">
        <v>590</v>
      </c>
      <c r="N8" s="5" t="s">
        <v>580</v>
      </c>
      <c r="O8" s="5" t="s">
        <v>548</v>
      </c>
      <c r="P8" s="5" t="s">
        <v>580</v>
      </c>
      <c r="Q8" s="5" t="s">
        <v>548</v>
      </c>
      <c r="R8" s="5" t="s">
        <v>553</v>
      </c>
      <c r="S8" s="4" t="s">
        <v>556</v>
      </c>
      <c r="T8" s="4" t="s">
        <v>97</v>
      </c>
      <c r="U8" s="4" t="s">
        <v>536</v>
      </c>
      <c r="V8" s="3" t="str">
        <f t="shared" si="0"/>
        <v>C-0838-5</v>
      </c>
      <c r="W8" s="3" t="str">
        <f>IFERROR(VLOOKUP(T8,Tablas_Apoyo!$A$2:$B$26,2,0),"")</f>
        <v>PVMTTO \ CONTROL_CABECERAS_TRONC</v>
      </c>
      <c r="X8" s="3" t="str">
        <f>IFERROR(INDEX(Planes_Trabajo!$A$2:$O$10,MATCH($J8,Planes_Trabajo!$A$2:$A$10,0),MATCH(X$1,Planes_Trabajo!$A$1:$V$1,0)),"")</f>
        <v>MP</v>
      </c>
      <c r="Y8" s="3" t="str">
        <f>IFERROR(IF(INDEX(Planes_Trabajo!$A$2:$O$10,MATCH($J8,Planes_Trabajo!$A$2:$A$10,0),MATCH(Y$1,Planes_Trabajo!$A$1:$V$1,0))=0,"",INDEX(Planes_Trabajo!$A$2:$O$10,MATCH($J8,Planes_Trabajo!$A$2:$A$10,0),MATCH(Y$1,Planes_Trabajo!$A$1:$V$1,0))),"")</f>
        <v/>
      </c>
      <c r="Z8" s="3">
        <f>IFERROR(INDEX(Planes_Trabajo!$A$2:$O$10,MATCH($J8,Planes_Trabajo!$A$2:$A$10,0),MATCH(Z$1,Planes_Trabajo!$A$1:$V$1,0)),"")</f>
        <v>3</v>
      </c>
      <c r="AA8" s="3">
        <f>IFERROR(INDEX(Planes_Trabajo!$A$2:$O$10,MATCH($J8,Planes_Trabajo!$A$2:$A$10,0),MATCH(AA$1,Planes_Trabajo!$A$1:$V$1,0)),"")</f>
        <v>0</v>
      </c>
      <c r="AB8" s="3">
        <f>IFERROR(INDEX(Planes_Trabajo!$A$2:$O$10,MATCH($J8,Planes_Trabajo!$A$2:$A$10,0),MATCH(AB$1,Planes_Trabajo!$A$1:$V$1,0)),"")</f>
        <v>0</v>
      </c>
      <c r="AC8" s="3" t="str">
        <f>IFERROR(INDEX(Planes_Trabajo!$A$2:$O$10,MATCH($J8,Planes_Trabajo!$A$2:$A$10,0),MATCH(AC$1,Planes_Trabajo!$A$1:$V$1,0)),"")</f>
        <v>DEE07</v>
      </c>
      <c r="AD8" s="3" t="str">
        <f>IFERROR(IF(INDEX(Planes_Trabajo!$A$2:$O$10,MATCH($J8,Planes_Trabajo!$A$2:$A$10,0),MATCH(AD$1,Planes_Trabajo!$A$1:$V$1,0))=0,"",INDEX(Planes_Trabajo!$A$2:$O$10,MATCH($J8,Planes_Trabajo!$A$2:$A$10,0),MATCH(AD$1,Planes_Trabajo!$A$1:$V$1,0))),"")</f>
        <v/>
      </c>
      <c r="AE8" s="3" t="str">
        <f>IFERROR(IF(INDEX(Planes_Trabajo!$A$2:$O$10,MATCH($J8,Planes_Trabajo!$A$2:$A$10,0),MATCH(AE$1,Planes_Trabajo!$A$1:$V$1,0))=0,"",INDEX(Planes_Trabajo!$A$2:$O$10,MATCH($J8,Planes_Trabajo!$A$2:$A$10,0),MATCH(AE$1,Planes_Trabajo!$A$1:$V$1,0))),"")</f>
        <v/>
      </c>
      <c r="AF8" s="3">
        <f>IFERROR(INDEX(Planes_Trabajo!$A$2:$O$10,MATCH($J8,Planes_Trabajo!$A$2:$A$10,0),MATCH(AF$1,Planes_Trabajo!$A$1:$V$1,0)),"")</f>
        <v>1</v>
      </c>
      <c r="AG8" s="3">
        <f>IFERROR(VLOOKUP(K8,Tablas_Apoyo!$R$2:$S$5,2,0),"")</f>
        <v>1088345128</v>
      </c>
      <c r="AH8" s="3" t="str">
        <f>IFERROR(VLOOKUP(L8,Tablas_Apoyo!$U$2:$V$13,2,0),"")</f>
        <v>1094879090</v>
      </c>
      <c r="AI8" s="3">
        <f>IFERROR(INDEX(Planes_Trabajo!$A$2:$O$10,MATCH($J8,Planes_Trabajo!$A$2:$A$10,0),MATCH(AI$1,Planes_Trabajo!$A$1:$V$1,0)),"")</f>
        <v>1087996698</v>
      </c>
      <c r="AJ8" s="3" t="str">
        <f>IFERROR(INDEX(Planes_Trabajo!$A$2:$O$10,MATCH($J8,Planes_Trabajo!$A$2:$A$10,0),MATCH(AJ$1,Planes_Trabajo!$A$1:$V$1,0)),"")</f>
        <v>06337600</v>
      </c>
      <c r="AK8" s="3" t="str">
        <f>IFERROR(INDEX(Planes_Trabajo!$A$2:$O$10,MATCH($J8,Planes_Trabajo!$A$2:$A$10,0),MATCH(AK$1,Planes_Trabajo!$A$1:$V$1,0)),"")</f>
        <v>742</v>
      </c>
      <c r="AL8" s="3" t="str">
        <f>IFERROR(IF(INDEX(Planes_Trabajo!$A$2:$O$10,MATCH($J8,Planes_Trabajo!$A$2:$A$10,0),MATCH(AL$1,Planes_Trabajo!$A$1:$V$1,0))=0,"",INDEX(Planes_Trabajo!$A$2:$O$10,MATCH($J8,Planes_Trabajo!$A$2:$A$10,0),MATCH(AL$1,Planes_Trabajo!$A$1:$V$1,0))),"")</f>
        <v/>
      </c>
    </row>
    <row r="9" spans="1:38" x14ac:dyDescent="0.25">
      <c r="A9" s="3">
        <v>8</v>
      </c>
      <c r="B9" s="4" t="s">
        <v>551</v>
      </c>
      <c r="C9" s="4">
        <v>174323</v>
      </c>
      <c r="D9" s="4">
        <v>173936</v>
      </c>
      <c r="E9" s="4">
        <v>1</v>
      </c>
      <c r="F9" s="4">
        <v>1</v>
      </c>
      <c r="G9" s="4">
        <v>0</v>
      </c>
      <c r="H9" s="4">
        <v>1</v>
      </c>
      <c r="I9" s="4">
        <v>0</v>
      </c>
      <c r="J9" s="4" t="s">
        <v>45</v>
      </c>
      <c r="K9" s="4" t="s">
        <v>52</v>
      </c>
      <c r="L9" s="4" t="s">
        <v>68</v>
      </c>
      <c r="M9" s="4" t="s">
        <v>591</v>
      </c>
      <c r="N9" s="5" t="s">
        <v>580</v>
      </c>
      <c r="O9" s="5" t="s">
        <v>548</v>
      </c>
      <c r="P9" s="5" t="s">
        <v>580</v>
      </c>
      <c r="Q9" s="5" t="s">
        <v>548</v>
      </c>
      <c r="R9" s="5" t="s">
        <v>557</v>
      </c>
      <c r="S9" s="4" t="s">
        <v>557</v>
      </c>
      <c r="T9" s="4" t="s">
        <v>97</v>
      </c>
      <c r="U9" s="4" t="s">
        <v>536</v>
      </c>
      <c r="V9" s="3" t="str">
        <f t="shared" si="0"/>
        <v>206-23--5</v>
      </c>
      <c r="W9" s="3" t="str">
        <f>IFERROR(VLOOKUP(T9,Tablas_Apoyo!$A$2:$B$26,2,0),"")</f>
        <v>PVMTTO \ CONTROL_CABECERAS_TRONC</v>
      </c>
      <c r="X9" s="3" t="str">
        <f>IFERROR(INDEX(Planes_Trabajo!$A$2:$O$10,MATCH($J9,Planes_Trabajo!$A$2:$A$10,0),MATCH(X$1,Planes_Trabajo!$A$1:$V$1,0)),"")</f>
        <v>MP</v>
      </c>
      <c r="Y9" s="3" t="str">
        <f>IFERROR(IF(INDEX(Planes_Trabajo!$A$2:$O$10,MATCH($J9,Planes_Trabajo!$A$2:$A$10,0),MATCH(Y$1,Planes_Trabajo!$A$1:$V$1,0))=0,"",INDEX(Planes_Trabajo!$A$2:$O$10,MATCH($J9,Planes_Trabajo!$A$2:$A$10,0),MATCH(Y$1,Planes_Trabajo!$A$1:$V$1,0))),"")</f>
        <v/>
      </c>
      <c r="Z9" s="3">
        <f>IFERROR(INDEX(Planes_Trabajo!$A$2:$O$10,MATCH($J9,Planes_Trabajo!$A$2:$A$10,0),MATCH(Z$1,Planes_Trabajo!$A$1:$V$1,0)),"")</f>
        <v>3</v>
      </c>
      <c r="AA9" s="3">
        <f>IFERROR(INDEX(Planes_Trabajo!$A$2:$O$10,MATCH($J9,Planes_Trabajo!$A$2:$A$10,0),MATCH(AA$1,Planes_Trabajo!$A$1:$V$1,0)),"")</f>
        <v>0</v>
      </c>
      <c r="AB9" s="3">
        <f>IFERROR(INDEX(Planes_Trabajo!$A$2:$O$10,MATCH($J9,Planes_Trabajo!$A$2:$A$10,0),MATCH(AB$1,Planes_Trabajo!$A$1:$V$1,0)),"")</f>
        <v>0</v>
      </c>
      <c r="AC9" s="3" t="str">
        <f>IFERROR(INDEX(Planes_Trabajo!$A$2:$O$10,MATCH($J9,Planes_Trabajo!$A$2:$A$10,0),MATCH(AC$1,Planes_Trabajo!$A$1:$V$1,0)),"")</f>
        <v>DEE07</v>
      </c>
      <c r="AD9" s="3" t="str">
        <f>IFERROR(IF(INDEX(Planes_Trabajo!$A$2:$O$10,MATCH($J9,Planes_Trabajo!$A$2:$A$10,0),MATCH(AD$1,Planes_Trabajo!$A$1:$V$1,0))=0,"",INDEX(Planes_Trabajo!$A$2:$O$10,MATCH($J9,Planes_Trabajo!$A$2:$A$10,0),MATCH(AD$1,Planes_Trabajo!$A$1:$V$1,0))),"")</f>
        <v/>
      </c>
      <c r="AE9" s="3" t="str">
        <f>IFERROR(IF(INDEX(Planes_Trabajo!$A$2:$O$10,MATCH($J9,Planes_Trabajo!$A$2:$A$10,0),MATCH(AE$1,Planes_Trabajo!$A$1:$V$1,0))=0,"",INDEX(Planes_Trabajo!$A$2:$O$10,MATCH($J9,Planes_Trabajo!$A$2:$A$10,0),MATCH(AE$1,Planes_Trabajo!$A$1:$V$1,0))),"")</f>
        <v/>
      </c>
      <c r="AF9" s="3">
        <f>IFERROR(INDEX(Planes_Trabajo!$A$2:$O$10,MATCH($J9,Planes_Trabajo!$A$2:$A$10,0),MATCH(AF$1,Planes_Trabajo!$A$1:$V$1,0)),"")</f>
        <v>1</v>
      </c>
      <c r="AG9" s="3">
        <f>IFERROR(VLOOKUP(K9,Tablas_Apoyo!$R$2:$S$5,2,0),"")</f>
        <v>1088345128</v>
      </c>
      <c r="AH9" s="3" t="str">
        <f>IFERROR(VLOOKUP(L9,Tablas_Apoyo!$U$2:$V$13,2,0),"")</f>
        <v>1094879090</v>
      </c>
      <c r="AI9" s="3">
        <f>IFERROR(INDEX(Planes_Trabajo!$A$2:$O$10,MATCH($J9,Planes_Trabajo!$A$2:$A$10,0),MATCH(AI$1,Planes_Trabajo!$A$1:$V$1,0)),"")</f>
        <v>1087996698</v>
      </c>
      <c r="AJ9" s="3" t="str">
        <f>IFERROR(INDEX(Planes_Trabajo!$A$2:$O$10,MATCH($J9,Planes_Trabajo!$A$2:$A$10,0),MATCH(AJ$1,Planes_Trabajo!$A$1:$V$1,0)),"")</f>
        <v>06337600</v>
      </c>
      <c r="AK9" s="3" t="str">
        <f>IFERROR(INDEX(Planes_Trabajo!$A$2:$O$10,MATCH($J9,Planes_Trabajo!$A$2:$A$10,0),MATCH(AK$1,Planes_Trabajo!$A$1:$V$1,0)),"")</f>
        <v>742</v>
      </c>
      <c r="AL9" s="3" t="str">
        <f>IFERROR(IF(INDEX(Planes_Trabajo!$A$2:$O$10,MATCH($J9,Planes_Trabajo!$A$2:$A$10,0),MATCH(AL$1,Planes_Trabajo!$A$1:$V$1,0))=0,"",INDEX(Planes_Trabajo!$A$2:$O$10,MATCH($J9,Planes_Trabajo!$A$2:$A$10,0),MATCH(AL$1,Planes_Trabajo!$A$1:$V$1,0))),"")</f>
        <v/>
      </c>
    </row>
    <row r="10" spans="1:38" x14ac:dyDescent="0.25">
      <c r="A10" s="3">
        <v>9</v>
      </c>
      <c r="B10" s="4" t="s">
        <v>551</v>
      </c>
      <c r="C10" s="4">
        <v>174327</v>
      </c>
      <c r="D10" s="4">
        <v>173936</v>
      </c>
      <c r="E10" s="4">
        <v>1</v>
      </c>
      <c r="F10" s="4">
        <v>1</v>
      </c>
      <c r="G10" s="4">
        <v>0</v>
      </c>
      <c r="H10" s="4">
        <v>1</v>
      </c>
      <c r="I10" s="4">
        <v>0</v>
      </c>
      <c r="J10" s="4" t="s">
        <v>45</v>
      </c>
      <c r="K10" s="4" t="s">
        <v>52</v>
      </c>
      <c r="L10" s="4" t="s">
        <v>68</v>
      </c>
      <c r="M10" s="4" t="s">
        <v>592</v>
      </c>
      <c r="N10" s="5" t="s">
        <v>580</v>
      </c>
      <c r="O10" s="5" t="s">
        <v>548</v>
      </c>
      <c r="P10" s="5" t="s">
        <v>580</v>
      </c>
      <c r="Q10" s="5" t="s">
        <v>548</v>
      </c>
      <c r="R10" s="5" t="s">
        <v>557</v>
      </c>
      <c r="S10" s="4" t="s">
        <v>558</v>
      </c>
      <c r="T10" s="4" t="s">
        <v>97</v>
      </c>
      <c r="U10" s="4" t="s">
        <v>536</v>
      </c>
      <c r="V10" s="3" t="str">
        <f t="shared" si="0"/>
        <v>C-0072-5</v>
      </c>
      <c r="W10" s="3" t="str">
        <f>IFERROR(VLOOKUP(T10,Tablas_Apoyo!$A$2:$B$26,2,0),"")</f>
        <v>PVMTTO \ CONTROL_CABECERAS_TRONC</v>
      </c>
      <c r="X10" s="3" t="str">
        <f>IFERROR(INDEX(Planes_Trabajo!$A$2:$O$10,MATCH($J10,Planes_Trabajo!$A$2:$A$10,0),MATCH(X$1,Planes_Trabajo!$A$1:$V$1,0)),"")</f>
        <v>MP</v>
      </c>
      <c r="Y10" s="3" t="str">
        <f>IFERROR(IF(INDEX(Planes_Trabajo!$A$2:$O$10,MATCH($J10,Planes_Trabajo!$A$2:$A$10,0),MATCH(Y$1,Planes_Trabajo!$A$1:$V$1,0))=0,"",INDEX(Planes_Trabajo!$A$2:$O$10,MATCH($J10,Planes_Trabajo!$A$2:$A$10,0),MATCH(Y$1,Planes_Trabajo!$A$1:$V$1,0))),"")</f>
        <v/>
      </c>
      <c r="Z10" s="3">
        <f>IFERROR(INDEX(Planes_Trabajo!$A$2:$O$10,MATCH($J10,Planes_Trabajo!$A$2:$A$10,0),MATCH(Z$1,Planes_Trabajo!$A$1:$V$1,0)),"")</f>
        <v>3</v>
      </c>
      <c r="AA10" s="3">
        <f>IFERROR(INDEX(Planes_Trabajo!$A$2:$O$10,MATCH($J10,Planes_Trabajo!$A$2:$A$10,0),MATCH(AA$1,Planes_Trabajo!$A$1:$V$1,0)),"")</f>
        <v>0</v>
      </c>
      <c r="AB10" s="3">
        <f>IFERROR(INDEX(Planes_Trabajo!$A$2:$O$10,MATCH($J10,Planes_Trabajo!$A$2:$A$10,0),MATCH(AB$1,Planes_Trabajo!$A$1:$V$1,0)),"")</f>
        <v>0</v>
      </c>
      <c r="AC10" s="3" t="str">
        <f>IFERROR(INDEX(Planes_Trabajo!$A$2:$O$10,MATCH($J10,Planes_Trabajo!$A$2:$A$10,0),MATCH(AC$1,Planes_Trabajo!$A$1:$V$1,0)),"")</f>
        <v>DEE07</v>
      </c>
      <c r="AD10" s="3" t="str">
        <f>IFERROR(IF(INDEX(Planes_Trabajo!$A$2:$O$10,MATCH($J10,Planes_Trabajo!$A$2:$A$10,0),MATCH(AD$1,Planes_Trabajo!$A$1:$V$1,0))=0,"",INDEX(Planes_Trabajo!$A$2:$O$10,MATCH($J10,Planes_Trabajo!$A$2:$A$10,0),MATCH(AD$1,Planes_Trabajo!$A$1:$V$1,0))),"")</f>
        <v/>
      </c>
      <c r="AE10" s="3" t="str">
        <f>IFERROR(IF(INDEX(Planes_Trabajo!$A$2:$O$10,MATCH($J10,Planes_Trabajo!$A$2:$A$10,0),MATCH(AE$1,Planes_Trabajo!$A$1:$V$1,0))=0,"",INDEX(Planes_Trabajo!$A$2:$O$10,MATCH($J10,Planes_Trabajo!$A$2:$A$10,0),MATCH(AE$1,Planes_Trabajo!$A$1:$V$1,0))),"")</f>
        <v/>
      </c>
      <c r="AF10" s="3">
        <f>IFERROR(INDEX(Planes_Trabajo!$A$2:$O$10,MATCH($J10,Planes_Trabajo!$A$2:$A$10,0),MATCH(AF$1,Planes_Trabajo!$A$1:$V$1,0)),"")</f>
        <v>1</v>
      </c>
      <c r="AG10" s="3">
        <f>IFERROR(VLOOKUP(K10,Tablas_Apoyo!$R$2:$S$5,2,0),"")</f>
        <v>1088345128</v>
      </c>
      <c r="AH10" s="3" t="str">
        <f>IFERROR(VLOOKUP(L10,Tablas_Apoyo!$U$2:$V$13,2,0),"")</f>
        <v>1094879090</v>
      </c>
      <c r="AI10" s="3">
        <f>IFERROR(INDEX(Planes_Trabajo!$A$2:$O$10,MATCH($J10,Planes_Trabajo!$A$2:$A$10,0),MATCH(AI$1,Planes_Trabajo!$A$1:$V$1,0)),"")</f>
        <v>1087996698</v>
      </c>
      <c r="AJ10" s="3" t="str">
        <f>IFERROR(INDEX(Planes_Trabajo!$A$2:$O$10,MATCH($J10,Planes_Trabajo!$A$2:$A$10,0),MATCH(AJ$1,Planes_Trabajo!$A$1:$V$1,0)),"")</f>
        <v>06337600</v>
      </c>
      <c r="AK10" s="3" t="str">
        <f>IFERROR(INDEX(Planes_Trabajo!$A$2:$O$10,MATCH($J10,Planes_Trabajo!$A$2:$A$10,0),MATCH(AK$1,Planes_Trabajo!$A$1:$V$1,0)),"")</f>
        <v>742</v>
      </c>
      <c r="AL10" s="3" t="str">
        <f>IFERROR(IF(INDEX(Planes_Trabajo!$A$2:$O$10,MATCH($J10,Planes_Trabajo!$A$2:$A$10,0),MATCH(AL$1,Planes_Trabajo!$A$1:$V$1,0))=0,"",INDEX(Planes_Trabajo!$A$2:$O$10,MATCH($J10,Planes_Trabajo!$A$2:$A$10,0),MATCH(AL$1,Planes_Trabajo!$A$1:$V$1,0))),"")</f>
        <v/>
      </c>
    </row>
    <row r="11" spans="1:38" x14ac:dyDescent="0.25">
      <c r="A11" s="3">
        <v>10</v>
      </c>
      <c r="B11" s="4" t="s">
        <v>551</v>
      </c>
      <c r="C11" s="4">
        <v>174329</v>
      </c>
      <c r="D11" s="4">
        <v>173936</v>
      </c>
      <c r="E11" s="4">
        <v>1</v>
      </c>
      <c r="F11" s="4">
        <v>1</v>
      </c>
      <c r="G11" s="4">
        <v>0</v>
      </c>
      <c r="H11" s="4">
        <v>1</v>
      </c>
      <c r="I11" s="4">
        <v>0</v>
      </c>
      <c r="J11" s="4" t="s">
        <v>45</v>
      </c>
      <c r="K11" s="4" t="s">
        <v>52</v>
      </c>
      <c r="L11" s="4" t="s">
        <v>68</v>
      </c>
      <c r="M11" s="4" t="s">
        <v>593</v>
      </c>
      <c r="N11" s="5" t="s">
        <v>580</v>
      </c>
      <c r="O11" s="5" t="s">
        <v>548</v>
      </c>
      <c r="P11" s="5" t="s">
        <v>580</v>
      </c>
      <c r="Q11" s="5" t="s">
        <v>548</v>
      </c>
      <c r="R11" s="5" t="s">
        <v>557</v>
      </c>
      <c r="S11" s="4" t="s">
        <v>559</v>
      </c>
      <c r="T11" s="4" t="s">
        <v>97</v>
      </c>
      <c r="U11" s="4" t="s">
        <v>536</v>
      </c>
      <c r="V11" s="3" t="str">
        <f t="shared" si="0"/>
        <v>C-0191-5</v>
      </c>
      <c r="W11" s="3" t="str">
        <f>IFERROR(VLOOKUP(T11,Tablas_Apoyo!$A$2:$B$26,2,0),"")</f>
        <v>PVMTTO \ CONTROL_CABECERAS_TRONC</v>
      </c>
      <c r="X11" s="3" t="str">
        <f>IFERROR(INDEX(Planes_Trabajo!$A$2:$O$10,MATCH($J11,Planes_Trabajo!$A$2:$A$10,0),MATCH(X$1,Planes_Trabajo!$A$1:$V$1,0)),"")</f>
        <v>MP</v>
      </c>
      <c r="Y11" s="3" t="str">
        <f>IFERROR(IF(INDEX(Planes_Trabajo!$A$2:$O$10,MATCH($J11,Planes_Trabajo!$A$2:$A$10,0),MATCH(Y$1,Planes_Trabajo!$A$1:$V$1,0))=0,"",INDEX(Planes_Trabajo!$A$2:$O$10,MATCH($J11,Planes_Trabajo!$A$2:$A$10,0),MATCH(Y$1,Planes_Trabajo!$A$1:$V$1,0))),"")</f>
        <v/>
      </c>
      <c r="Z11" s="3">
        <f>IFERROR(INDEX(Planes_Trabajo!$A$2:$O$10,MATCH($J11,Planes_Trabajo!$A$2:$A$10,0),MATCH(Z$1,Planes_Trabajo!$A$1:$V$1,0)),"")</f>
        <v>3</v>
      </c>
      <c r="AA11" s="3">
        <f>IFERROR(INDEX(Planes_Trabajo!$A$2:$O$10,MATCH($J11,Planes_Trabajo!$A$2:$A$10,0),MATCH(AA$1,Planes_Trabajo!$A$1:$V$1,0)),"")</f>
        <v>0</v>
      </c>
      <c r="AB11" s="3">
        <f>IFERROR(INDEX(Planes_Trabajo!$A$2:$O$10,MATCH($J11,Planes_Trabajo!$A$2:$A$10,0),MATCH(AB$1,Planes_Trabajo!$A$1:$V$1,0)),"")</f>
        <v>0</v>
      </c>
      <c r="AC11" s="3" t="str">
        <f>IFERROR(INDEX(Planes_Trabajo!$A$2:$O$10,MATCH($J11,Planes_Trabajo!$A$2:$A$10,0),MATCH(AC$1,Planes_Trabajo!$A$1:$V$1,0)),"")</f>
        <v>DEE07</v>
      </c>
      <c r="AD11" s="3" t="str">
        <f>IFERROR(IF(INDEX(Planes_Trabajo!$A$2:$O$10,MATCH($J11,Planes_Trabajo!$A$2:$A$10,0),MATCH(AD$1,Planes_Trabajo!$A$1:$V$1,0))=0,"",INDEX(Planes_Trabajo!$A$2:$O$10,MATCH($J11,Planes_Trabajo!$A$2:$A$10,0),MATCH(AD$1,Planes_Trabajo!$A$1:$V$1,0))),"")</f>
        <v/>
      </c>
      <c r="AE11" s="3" t="str">
        <f>IFERROR(IF(INDEX(Planes_Trabajo!$A$2:$O$10,MATCH($J11,Planes_Trabajo!$A$2:$A$10,0),MATCH(AE$1,Planes_Trabajo!$A$1:$V$1,0))=0,"",INDEX(Planes_Trabajo!$A$2:$O$10,MATCH($J11,Planes_Trabajo!$A$2:$A$10,0),MATCH(AE$1,Planes_Trabajo!$A$1:$V$1,0))),"")</f>
        <v/>
      </c>
      <c r="AF11" s="3">
        <f>IFERROR(INDEX(Planes_Trabajo!$A$2:$O$10,MATCH($J11,Planes_Trabajo!$A$2:$A$10,0),MATCH(AF$1,Planes_Trabajo!$A$1:$V$1,0)),"")</f>
        <v>1</v>
      </c>
      <c r="AG11" s="3">
        <f>IFERROR(VLOOKUP(K11,Tablas_Apoyo!$R$2:$S$5,2,0),"")</f>
        <v>1088345128</v>
      </c>
      <c r="AH11" s="3" t="str">
        <f>IFERROR(VLOOKUP(L11,Tablas_Apoyo!$U$2:$V$13,2,0),"")</f>
        <v>1094879090</v>
      </c>
      <c r="AI11" s="3">
        <f>IFERROR(INDEX(Planes_Trabajo!$A$2:$O$10,MATCH($J11,Planes_Trabajo!$A$2:$A$10,0),MATCH(AI$1,Planes_Trabajo!$A$1:$V$1,0)),"")</f>
        <v>1087996698</v>
      </c>
      <c r="AJ11" s="3" t="str">
        <f>IFERROR(INDEX(Planes_Trabajo!$A$2:$O$10,MATCH($J11,Planes_Trabajo!$A$2:$A$10,0),MATCH(AJ$1,Planes_Trabajo!$A$1:$V$1,0)),"")</f>
        <v>06337600</v>
      </c>
      <c r="AK11" s="3" t="str">
        <f>IFERROR(INDEX(Planes_Trabajo!$A$2:$O$10,MATCH($J11,Planes_Trabajo!$A$2:$A$10,0),MATCH(AK$1,Planes_Trabajo!$A$1:$V$1,0)),"")</f>
        <v>742</v>
      </c>
      <c r="AL11" s="3" t="str">
        <f>IFERROR(IF(INDEX(Planes_Trabajo!$A$2:$O$10,MATCH($J11,Planes_Trabajo!$A$2:$A$10,0),MATCH(AL$1,Planes_Trabajo!$A$1:$V$1,0))=0,"",INDEX(Planes_Trabajo!$A$2:$O$10,MATCH($J11,Planes_Trabajo!$A$2:$A$10,0),MATCH(AL$1,Planes_Trabajo!$A$1:$V$1,0))),"")</f>
        <v/>
      </c>
    </row>
    <row r="12" spans="1:38" x14ac:dyDescent="0.25">
      <c r="A12" s="3">
        <v>11</v>
      </c>
      <c r="B12" s="4" t="s">
        <v>551</v>
      </c>
      <c r="C12" s="4">
        <v>174332</v>
      </c>
      <c r="D12" s="4">
        <v>173936</v>
      </c>
      <c r="E12" s="4">
        <v>1</v>
      </c>
      <c r="F12" s="4">
        <v>1</v>
      </c>
      <c r="G12" s="4">
        <v>0</v>
      </c>
      <c r="H12" s="4">
        <v>1</v>
      </c>
      <c r="I12" s="4">
        <v>0</v>
      </c>
      <c r="J12" s="4" t="s">
        <v>45</v>
      </c>
      <c r="K12" s="4" t="s">
        <v>52</v>
      </c>
      <c r="L12" s="4" t="s">
        <v>68</v>
      </c>
      <c r="M12" s="4" t="s">
        <v>594</v>
      </c>
      <c r="N12" s="5" t="s">
        <v>580</v>
      </c>
      <c r="O12" s="5" t="s">
        <v>548</v>
      </c>
      <c r="P12" s="5" t="s">
        <v>580</v>
      </c>
      <c r="Q12" s="5" t="s">
        <v>548</v>
      </c>
      <c r="R12" s="5" t="s">
        <v>557</v>
      </c>
      <c r="S12" s="4" t="s">
        <v>560</v>
      </c>
      <c r="T12" s="4" t="s">
        <v>97</v>
      </c>
      <c r="U12" s="4" t="s">
        <v>536</v>
      </c>
      <c r="V12" s="3" t="str">
        <f t="shared" si="0"/>
        <v>C-0245-5</v>
      </c>
      <c r="W12" s="3" t="str">
        <f>IFERROR(VLOOKUP(T12,Tablas_Apoyo!$A$2:$B$26,2,0),"")</f>
        <v>PVMTTO \ CONTROL_CABECERAS_TRONC</v>
      </c>
      <c r="X12" s="3" t="str">
        <f>IFERROR(INDEX(Planes_Trabajo!$A$2:$O$10,MATCH($J12,Planes_Trabajo!$A$2:$A$10,0),MATCH(X$1,Planes_Trabajo!$A$1:$V$1,0)),"")</f>
        <v>MP</v>
      </c>
      <c r="Y12" s="3" t="str">
        <f>IFERROR(IF(INDEX(Planes_Trabajo!$A$2:$O$10,MATCH($J12,Planes_Trabajo!$A$2:$A$10,0),MATCH(Y$1,Planes_Trabajo!$A$1:$V$1,0))=0,"",INDEX(Planes_Trabajo!$A$2:$O$10,MATCH($J12,Planes_Trabajo!$A$2:$A$10,0),MATCH(Y$1,Planes_Trabajo!$A$1:$V$1,0))),"")</f>
        <v/>
      </c>
      <c r="Z12" s="3">
        <f>IFERROR(INDEX(Planes_Trabajo!$A$2:$O$10,MATCH($J12,Planes_Trabajo!$A$2:$A$10,0),MATCH(Z$1,Planes_Trabajo!$A$1:$V$1,0)),"")</f>
        <v>3</v>
      </c>
      <c r="AA12" s="3">
        <f>IFERROR(INDEX(Planes_Trabajo!$A$2:$O$10,MATCH($J12,Planes_Trabajo!$A$2:$A$10,0),MATCH(AA$1,Planes_Trabajo!$A$1:$V$1,0)),"")</f>
        <v>0</v>
      </c>
      <c r="AB12" s="3">
        <f>IFERROR(INDEX(Planes_Trabajo!$A$2:$O$10,MATCH($J12,Planes_Trabajo!$A$2:$A$10,0),MATCH(AB$1,Planes_Trabajo!$A$1:$V$1,0)),"")</f>
        <v>0</v>
      </c>
      <c r="AC12" s="3" t="str">
        <f>IFERROR(INDEX(Planes_Trabajo!$A$2:$O$10,MATCH($J12,Planes_Trabajo!$A$2:$A$10,0),MATCH(AC$1,Planes_Trabajo!$A$1:$V$1,0)),"")</f>
        <v>DEE07</v>
      </c>
      <c r="AD12" s="3" t="str">
        <f>IFERROR(IF(INDEX(Planes_Trabajo!$A$2:$O$10,MATCH($J12,Planes_Trabajo!$A$2:$A$10,0),MATCH(AD$1,Planes_Trabajo!$A$1:$V$1,0))=0,"",INDEX(Planes_Trabajo!$A$2:$O$10,MATCH($J12,Planes_Trabajo!$A$2:$A$10,0),MATCH(AD$1,Planes_Trabajo!$A$1:$V$1,0))),"")</f>
        <v/>
      </c>
      <c r="AE12" s="3" t="str">
        <f>IFERROR(IF(INDEX(Planes_Trabajo!$A$2:$O$10,MATCH($J12,Planes_Trabajo!$A$2:$A$10,0),MATCH(AE$1,Planes_Trabajo!$A$1:$V$1,0))=0,"",INDEX(Planes_Trabajo!$A$2:$O$10,MATCH($J12,Planes_Trabajo!$A$2:$A$10,0),MATCH(AE$1,Planes_Trabajo!$A$1:$V$1,0))),"")</f>
        <v/>
      </c>
      <c r="AF12" s="3">
        <f>IFERROR(INDEX(Planes_Trabajo!$A$2:$O$10,MATCH($J12,Planes_Trabajo!$A$2:$A$10,0),MATCH(AF$1,Planes_Trabajo!$A$1:$V$1,0)),"")</f>
        <v>1</v>
      </c>
      <c r="AG12" s="3">
        <f>IFERROR(VLOOKUP(K12,Tablas_Apoyo!$R$2:$S$5,2,0),"")</f>
        <v>1088345128</v>
      </c>
      <c r="AH12" s="3" t="str">
        <f>IFERROR(VLOOKUP(L12,Tablas_Apoyo!$U$2:$V$13,2,0),"")</f>
        <v>1094879090</v>
      </c>
      <c r="AI12" s="3">
        <f>IFERROR(INDEX(Planes_Trabajo!$A$2:$O$10,MATCH($J12,Planes_Trabajo!$A$2:$A$10,0),MATCH(AI$1,Planes_Trabajo!$A$1:$V$1,0)),"")</f>
        <v>1087996698</v>
      </c>
      <c r="AJ12" s="3" t="str">
        <f>IFERROR(INDEX(Planes_Trabajo!$A$2:$O$10,MATCH($J12,Planes_Trabajo!$A$2:$A$10,0),MATCH(AJ$1,Planes_Trabajo!$A$1:$V$1,0)),"")</f>
        <v>06337600</v>
      </c>
      <c r="AK12" s="3" t="str">
        <f>IFERROR(INDEX(Planes_Trabajo!$A$2:$O$10,MATCH($J12,Planes_Trabajo!$A$2:$A$10,0),MATCH(AK$1,Planes_Trabajo!$A$1:$V$1,0)),"")</f>
        <v>742</v>
      </c>
      <c r="AL12" s="3" t="str">
        <f>IFERROR(IF(INDEX(Planes_Trabajo!$A$2:$O$10,MATCH($J12,Planes_Trabajo!$A$2:$A$10,0),MATCH(AL$1,Planes_Trabajo!$A$1:$V$1,0))=0,"",INDEX(Planes_Trabajo!$A$2:$O$10,MATCH($J12,Planes_Trabajo!$A$2:$A$10,0),MATCH(AL$1,Planes_Trabajo!$A$1:$V$1,0))),"")</f>
        <v/>
      </c>
    </row>
    <row r="13" spans="1:38" x14ac:dyDescent="0.25">
      <c r="A13" s="3">
        <v>12</v>
      </c>
      <c r="B13" s="4" t="s">
        <v>551</v>
      </c>
      <c r="C13" s="4">
        <v>174336</v>
      </c>
      <c r="D13" s="4">
        <v>173936</v>
      </c>
      <c r="E13" s="4">
        <v>1</v>
      </c>
      <c r="F13" s="4">
        <v>1</v>
      </c>
      <c r="G13" s="4">
        <v>0</v>
      </c>
      <c r="H13" s="4">
        <v>1</v>
      </c>
      <c r="I13" s="4">
        <v>0</v>
      </c>
      <c r="J13" s="4" t="s">
        <v>45</v>
      </c>
      <c r="K13" s="4" t="s">
        <v>52</v>
      </c>
      <c r="L13" s="4" t="s">
        <v>68</v>
      </c>
      <c r="M13" s="4" t="s">
        <v>595</v>
      </c>
      <c r="N13" s="5" t="s">
        <v>580</v>
      </c>
      <c r="O13" s="5" t="s">
        <v>548</v>
      </c>
      <c r="P13" s="5" t="s">
        <v>580</v>
      </c>
      <c r="Q13" s="5" t="s">
        <v>548</v>
      </c>
      <c r="R13" s="5" t="s">
        <v>557</v>
      </c>
      <c r="S13" s="4" t="s">
        <v>561</v>
      </c>
      <c r="T13" s="4" t="s">
        <v>97</v>
      </c>
      <c r="U13" s="4" t="s">
        <v>536</v>
      </c>
      <c r="V13" s="3" t="str">
        <f t="shared" si="0"/>
        <v>C-0251-5</v>
      </c>
      <c r="W13" s="3" t="str">
        <f>IFERROR(VLOOKUP(T13,Tablas_Apoyo!$A$2:$B$26,2,0),"")</f>
        <v>PVMTTO \ CONTROL_CABECERAS_TRONC</v>
      </c>
      <c r="X13" s="3" t="str">
        <f>IFERROR(INDEX(Planes_Trabajo!$A$2:$O$10,MATCH($J13,Planes_Trabajo!$A$2:$A$10,0),MATCH(X$1,Planes_Trabajo!$A$1:$V$1,0)),"")</f>
        <v>MP</v>
      </c>
      <c r="Y13" s="3" t="str">
        <f>IFERROR(IF(INDEX(Planes_Trabajo!$A$2:$O$10,MATCH($J13,Planes_Trabajo!$A$2:$A$10,0),MATCH(Y$1,Planes_Trabajo!$A$1:$V$1,0))=0,"",INDEX(Planes_Trabajo!$A$2:$O$10,MATCH($J13,Planes_Trabajo!$A$2:$A$10,0),MATCH(Y$1,Planes_Trabajo!$A$1:$V$1,0))),"")</f>
        <v/>
      </c>
      <c r="Z13" s="3">
        <f>IFERROR(INDEX(Planes_Trabajo!$A$2:$O$10,MATCH($J13,Planes_Trabajo!$A$2:$A$10,0),MATCH(Z$1,Planes_Trabajo!$A$1:$V$1,0)),"")</f>
        <v>3</v>
      </c>
      <c r="AA13" s="3">
        <f>IFERROR(INDEX(Planes_Trabajo!$A$2:$O$10,MATCH($J13,Planes_Trabajo!$A$2:$A$10,0),MATCH(AA$1,Planes_Trabajo!$A$1:$V$1,0)),"")</f>
        <v>0</v>
      </c>
      <c r="AB13" s="3">
        <f>IFERROR(INDEX(Planes_Trabajo!$A$2:$O$10,MATCH($J13,Planes_Trabajo!$A$2:$A$10,0),MATCH(AB$1,Planes_Trabajo!$A$1:$V$1,0)),"")</f>
        <v>0</v>
      </c>
      <c r="AC13" s="3" t="str">
        <f>IFERROR(INDEX(Planes_Trabajo!$A$2:$O$10,MATCH($J13,Planes_Trabajo!$A$2:$A$10,0),MATCH(AC$1,Planes_Trabajo!$A$1:$V$1,0)),"")</f>
        <v>DEE07</v>
      </c>
      <c r="AD13" s="3" t="str">
        <f>IFERROR(IF(INDEX(Planes_Trabajo!$A$2:$O$10,MATCH($J13,Planes_Trabajo!$A$2:$A$10,0),MATCH(AD$1,Planes_Trabajo!$A$1:$V$1,0))=0,"",INDEX(Planes_Trabajo!$A$2:$O$10,MATCH($J13,Planes_Trabajo!$A$2:$A$10,0),MATCH(AD$1,Planes_Trabajo!$A$1:$V$1,0))),"")</f>
        <v/>
      </c>
      <c r="AE13" s="3" t="str">
        <f>IFERROR(IF(INDEX(Planes_Trabajo!$A$2:$O$10,MATCH($J13,Planes_Trabajo!$A$2:$A$10,0),MATCH(AE$1,Planes_Trabajo!$A$1:$V$1,0))=0,"",INDEX(Planes_Trabajo!$A$2:$O$10,MATCH($J13,Planes_Trabajo!$A$2:$A$10,0),MATCH(AE$1,Planes_Trabajo!$A$1:$V$1,0))),"")</f>
        <v/>
      </c>
      <c r="AF13" s="3">
        <f>IFERROR(INDEX(Planes_Trabajo!$A$2:$O$10,MATCH($J13,Planes_Trabajo!$A$2:$A$10,0),MATCH(AF$1,Planes_Trabajo!$A$1:$V$1,0)),"")</f>
        <v>1</v>
      </c>
      <c r="AG13" s="3">
        <f>IFERROR(VLOOKUP(K13,Tablas_Apoyo!$R$2:$S$5,2,0),"")</f>
        <v>1088345128</v>
      </c>
      <c r="AH13" s="3" t="str">
        <f>IFERROR(VLOOKUP(L13,Tablas_Apoyo!$U$2:$V$13,2,0),"")</f>
        <v>1094879090</v>
      </c>
      <c r="AI13" s="3">
        <f>IFERROR(INDEX(Planes_Trabajo!$A$2:$O$10,MATCH($J13,Planes_Trabajo!$A$2:$A$10,0),MATCH(AI$1,Planes_Trabajo!$A$1:$V$1,0)),"")</f>
        <v>1087996698</v>
      </c>
      <c r="AJ13" s="3" t="str">
        <f>IFERROR(INDEX(Planes_Trabajo!$A$2:$O$10,MATCH($J13,Planes_Trabajo!$A$2:$A$10,0),MATCH(AJ$1,Planes_Trabajo!$A$1:$V$1,0)),"")</f>
        <v>06337600</v>
      </c>
      <c r="AK13" s="3" t="str">
        <f>IFERROR(INDEX(Planes_Trabajo!$A$2:$O$10,MATCH($J13,Planes_Trabajo!$A$2:$A$10,0),MATCH(AK$1,Planes_Trabajo!$A$1:$V$1,0)),"")</f>
        <v>742</v>
      </c>
      <c r="AL13" s="3" t="str">
        <f>IFERROR(IF(INDEX(Planes_Trabajo!$A$2:$O$10,MATCH($J13,Planes_Trabajo!$A$2:$A$10,0),MATCH(AL$1,Planes_Trabajo!$A$1:$V$1,0))=0,"",INDEX(Planes_Trabajo!$A$2:$O$10,MATCH($J13,Planes_Trabajo!$A$2:$A$10,0),MATCH(AL$1,Planes_Trabajo!$A$1:$V$1,0))),"")</f>
        <v/>
      </c>
    </row>
    <row r="14" spans="1:38" x14ac:dyDescent="0.25">
      <c r="A14" s="3">
        <v>13</v>
      </c>
      <c r="B14" s="4" t="s">
        <v>551</v>
      </c>
      <c r="C14" s="4">
        <v>174338</v>
      </c>
      <c r="D14" s="4">
        <v>173937</v>
      </c>
      <c r="E14" s="4">
        <v>1</v>
      </c>
      <c r="F14" s="4">
        <v>1</v>
      </c>
      <c r="G14" s="4">
        <v>0</v>
      </c>
      <c r="H14" s="4">
        <v>1</v>
      </c>
      <c r="I14" s="4">
        <v>0</v>
      </c>
      <c r="J14" s="4" t="s">
        <v>45</v>
      </c>
      <c r="K14" s="4" t="s">
        <v>52</v>
      </c>
      <c r="L14" s="4" t="s">
        <v>68</v>
      </c>
      <c r="M14" s="4" t="s">
        <v>596</v>
      </c>
      <c r="N14" s="5" t="s">
        <v>580</v>
      </c>
      <c r="O14" s="5" t="s">
        <v>548</v>
      </c>
      <c r="P14" s="5" t="s">
        <v>580</v>
      </c>
      <c r="Q14" s="5" t="s">
        <v>548</v>
      </c>
      <c r="R14" s="5" t="s">
        <v>562</v>
      </c>
      <c r="S14" s="4" t="s">
        <v>562</v>
      </c>
      <c r="T14" s="4" t="s">
        <v>97</v>
      </c>
      <c r="U14" s="4" t="s">
        <v>536</v>
      </c>
      <c r="V14" s="3" t="str">
        <f t="shared" si="0"/>
        <v>206-24--5</v>
      </c>
      <c r="W14" s="3" t="str">
        <f>IFERROR(VLOOKUP(T14,Tablas_Apoyo!$A$2:$B$26,2,0),"")</f>
        <v>PVMTTO \ CONTROL_CABECERAS_TRONC</v>
      </c>
      <c r="X14" s="3" t="str">
        <f>IFERROR(INDEX(Planes_Trabajo!$A$2:$O$10,MATCH($J14,Planes_Trabajo!$A$2:$A$10,0),MATCH(X$1,Planes_Trabajo!$A$1:$V$1,0)),"")</f>
        <v>MP</v>
      </c>
      <c r="Y14" s="3" t="str">
        <f>IFERROR(IF(INDEX(Planes_Trabajo!$A$2:$O$10,MATCH($J14,Planes_Trabajo!$A$2:$A$10,0),MATCH(Y$1,Planes_Trabajo!$A$1:$V$1,0))=0,"",INDEX(Planes_Trabajo!$A$2:$O$10,MATCH($J14,Planes_Trabajo!$A$2:$A$10,0),MATCH(Y$1,Planes_Trabajo!$A$1:$V$1,0))),"")</f>
        <v/>
      </c>
      <c r="Z14" s="3">
        <f>IFERROR(INDEX(Planes_Trabajo!$A$2:$O$10,MATCH($J14,Planes_Trabajo!$A$2:$A$10,0),MATCH(Z$1,Planes_Trabajo!$A$1:$V$1,0)),"")</f>
        <v>3</v>
      </c>
      <c r="AA14" s="3">
        <f>IFERROR(INDEX(Planes_Trabajo!$A$2:$O$10,MATCH($J14,Planes_Trabajo!$A$2:$A$10,0),MATCH(AA$1,Planes_Trabajo!$A$1:$V$1,0)),"")</f>
        <v>0</v>
      </c>
      <c r="AB14" s="3">
        <f>IFERROR(INDEX(Planes_Trabajo!$A$2:$O$10,MATCH($J14,Planes_Trabajo!$A$2:$A$10,0),MATCH(AB$1,Planes_Trabajo!$A$1:$V$1,0)),"")</f>
        <v>0</v>
      </c>
      <c r="AC14" s="3" t="str">
        <f>IFERROR(INDEX(Planes_Trabajo!$A$2:$O$10,MATCH($J14,Planes_Trabajo!$A$2:$A$10,0),MATCH(AC$1,Planes_Trabajo!$A$1:$V$1,0)),"")</f>
        <v>DEE07</v>
      </c>
      <c r="AD14" s="3" t="str">
        <f>IFERROR(IF(INDEX(Planes_Trabajo!$A$2:$O$10,MATCH($J14,Planes_Trabajo!$A$2:$A$10,0),MATCH(AD$1,Planes_Trabajo!$A$1:$V$1,0))=0,"",INDEX(Planes_Trabajo!$A$2:$O$10,MATCH($J14,Planes_Trabajo!$A$2:$A$10,0),MATCH(AD$1,Planes_Trabajo!$A$1:$V$1,0))),"")</f>
        <v/>
      </c>
      <c r="AE14" s="3" t="str">
        <f>IFERROR(IF(INDEX(Planes_Trabajo!$A$2:$O$10,MATCH($J14,Planes_Trabajo!$A$2:$A$10,0),MATCH(AE$1,Planes_Trabajo!$A$1:$V$1,0))=0,"",INDEX(Planes_Trabajo!$A$2:$O$10,MATCH($J14,Planes_Trabajo!$A$2:$A$10,0),MATCH(AE$1,Planes_Trabajo!$A$1:$V$1,0))),"")</f>
        <v/>
      </c>
      <c r="AF14" s="3">
        <f>IFERROR(INDEX(Planes_Trabajo!$A$2:$O$10,MATCH($J14,Planes_Trabajo!$A$2:$A$10,0),MATCH(AF$1,Planes_Trabajo!$A$1:$V$1,0)),"")</f>
        <v>1</v>
      </c>
      <c r="AG14" s="3">
        <f>IFERROR(VLOOKUP(K14,Tablas_Apoyo!$R$2:$S$5,2,0),"")</f>
        <v>1088345128</v>
      </c>
      <c r="AH14" s="3" t="str">
        <f>IFERROR(VLOOKUP(L14,Tablas_Apoyo!$U$2:$V$13,2,0),"")</f>
        <v>1094879090</v>
      </c>
      <c r="AI14" s="3">
        <f>IFERROR(INDEX(Planes_Trabajo!$A$2:$O$10,MATCH($J14,Planes_Trabajo!$A$2:$A$10,0),MATCH(AI$1,Planes_Trabajo!$A$1:$V$1,0)),"")</f>
        <v>1087996698</v>
      </c>
      <c r="AJ14" s="3" t="str">
        <f>IFERROR(INDEX(Planes_Trabajo!$A$2:$O$10,MATCH($J14,Planes_Trabajo!$A$2:$A$10,0),MATCH(AJ$1,Planes_Trabajo!$A$1:$V$1,0)),"")</f>
        <v>06337600</v>
      </c>
      <c r="AK14" s="3" t="str">
        <f>IFERROR(INDEX(Planes_Trabajo!$A$2:$O$10,MATCH($J14,Planes_Trabajo!$A$2:$A$10,0),MATCH(AK$1,Planes_Trabajo!$A$1:$V$1,0)),"")</f>
        <v>742</v>
      </c>
      <c r="AL14" s="3" t="str">
        <f>IFERROR(IF(INDEX(Planes_Trabajo!$A$2:$O$10,MATCH($J14,Planes_Trabajo!$A$2:$A$10,0),MATCH(AL$1,Planes_Trabajo!$A$1:$V$1,0))=0,"",INDEX(Planes_Trabajo!$A$2:$O$10,MATCH($J14,Planes_Trabajo!$A$2:$A$10,0),MATCH(AL$1,Planes_Trabajo!$A$1:$V$1,0))),"")</f>
        <v/>
      </c>
    </row>
    <row r="15" spans="1:38" x14ac:dyDescent="0.25">
      <c r="A15" s="3">
        <v>14</v>
      </c>
      <c r="B15" s="4" t="s">
        <v>551</v>
      </c>
      <c r="C15" s="4">
        <v>174340</v>
      </c>
      <c r="D15" s="4">
        <v>173937</v>
      </c>
      <c r="E15" s="4">
        <v>1</v>
      </c>
      <c r="F15" s="4">
        <v>1</v>
      </c>
      <c r="G15" s="4">
        <v>0</v>
      </c>
      <c r="H15" s="4">
        <v>1</v>
      </c>
      <c r="I15" s="4">
        <v>0</v>
      </c>
      <c r="J15" s="4" t="s">
        <v>45</v>
      </c>
      <c r="K15" s="4" t="s">
        <v>52</v>
      </c>
      <c r="L15" s="4" t="s">
        <v>68</v>
      </c>
      <c r="M15" s="4" t="s">
        <v>597</v>
      </c>
      <c r="N15" s="5" t="s">
        <v>580</v>
      </c>
      <c r="O15" s="5" t="s">
        <v>548</v>
      </c>
      <c r="P15" s="5" t="s">
        <v>580</v>
      </c>
      <c r="Q15" s="5" t="s">
        <v>548</v>
      </c>
      <c r="R15" s="5" t="s">
        <v>562</v>
      </c>
      <c r="S15" s="4" t="s">
        <v>563</v>
      </c>
      <c r="T15" s="4" t="s">
        <v>97</v>
      </c>
      <c r="U15" s="4" t="s">
        <v>536</v>
      </c>
      <c r="V15" s="3" t="str">
        <f t="shared" si="0"/>
        <v>C-0028-5</v>
      </c>
      <c r="W15" s="3" t="str">
        <f>IFERROR(VLOOKUP(T15,Tablas_Apoyo!$A$2:$B$26,2,0),"")</f>
        <v>PVMTTO \ CONTROL_CABECERAS_TRONC</v>
      </c>
      <c r="X15" s="3" t="str">
        <f>IFERROR(INDEX(Planes_Trabajo!$A$2:$O$10,MATCH($J15,Planes_Trabajo!$A$2:$A$10,0),MATCH(X$1,Planes_Trabajo!$A$1:$V$1,0)),"")</f>
        <v>MP</v>
      </c>
      <c r="Y15" s="3" t="str">
        <f>IFERROR(IF(INDEX(Planes_Trabajo!$A$2:$O$10,MATCH($J15,Planes_Trabajo!$A$2:$A$10,0),MATCH(Y$1,Planes_Trabajo!$A$1:$V$1,0))=0,"",INDEX(Planes_Trabajo!$A$2:$O$10,MATCH($J15,Planes_Trabajo!$A$2:$A$10,0),MATCH(Y$1,Planes_Trabajo!$A$1:$V$1,0))),"")</f>
        <v/>
      </c>
      <c r="Z15" s="3">
        <f>IFERROR(INDEX(Planes_Trabajo!$A$2:$O$10,MATCH($J15,Planes_Trabajo!$A$2:$A$10,0),MATCH(Z$1,Planes_Trabajo!$A$1:$V$1,0)),"")</f>
        <v>3</v>
      </c>
      <c r="AA15" s="3">
        <f>IFERROR(INDEX(Planes_Trabajo!$A$2:$O$10,MATCH($J15,Planes_Trabajo!$A$2:$A$10,0),MATCH(AA$1,Planes_Trabajo!$A$1:$V$1,0)),"")</f>
        <v>0</v>
      </c>
      <c r="AB15" s="3">
        <f>IFERROR(INDEX(Planes_Trabajo!$A$2:$O$10,MATCH($J15,Planes_Trabajo!$A$2:$A$10,0),MATCH(AB$1,Planes_Trabajo!$A$1:$V$1,0)),"")</f>
        <v>0</v>
      </c>
      <c r="AC15" s="3" t="str">
        <f>IFERROR(INDEX(Planes_Trabajo!$A$2:$O$10,MATCH($J15,Planes_Trabajo!$A$2:$A$10,0),MATCH(AC$1,Planes_Trabajo!$A$1:$V$1,0)),"")</f>
        <v>DEE07</v>
      </c>
      <c r="AD15" s="3" t="str">
        <f>IFERROR(IF(INDEX(Planes_Trabajo!$A$2:$O$10,MATCH($J15,Planes_Trabajo!$A$2:$A$10,0),MATCH(AD$1,Planes_Trabajo!$A$1:$V$1,0))=0,"",INDEX(Planes_Trabajo!$A$2:$O$10,MATCH($J15,Planes_Trabajo!$A$2:$A$10,0),MATCH(AD$1,Planes_Trabajo!$A$1:$V$1,0))),"")</f>
        <v/>
      </c>
      <c r="AE15" s="3" t="str">
        <f>IFERROR(IF(INDEX(Planes_Trabajo!$A$2:$O$10,MATCH($J15,Planes_Trabajo!$A$2:$A$10,0),MATCH(AE$1,Planes_Trabajo!$A$1:$V$1,0))=0,"",INDEX(Planes_Trabajo!$A$2:$O$10,MATCH($J15,Planes_Trabajo!$A$2:$A$10,0),MATCH(AE$1,Planes_Trabajo!$A$1:$V$1,0))),"")</f>
        <v/>
      </c>
      <c r="AF15" s="3">
        <f>IFERROR(INDEX(Planes_Trabajo!$A$2:$O$10,MATCH($J15,Planes_Trabajo!$A$2:$A$10,0),MATCH(AF$1,Planes_Trabajo!$A$1:$V$1,0)),"")</f>
        <v>1</v>
      </c>
      <c r="AG15" s="3">
        <f>IFERROR(VLOOKUP(K15,Tablas_Apoyo!$R$2:$S$5,2,0),"")</f>
        <v>1088345128</v>
      </c>
      <c r="AH15" s="3" t="str">
        <f>IFERROR(VLOOKUP(L15,Tablas_Apoyo!$U$2:$V$13,2,0),"")</f>
        <v>1094879090</v>
      </c>
      <c r="AI15" s="3">
        <f>IFERROR(INDEX(Planes_Trabajo!$A$2:$O$10,MATCH($J15,Planes_Trabajo!$A$2:$A$10,0),MATCH(AI$1,Planes_Trabajo!$A$1:$V$1,0)),"")</f>
        <v>1087996698</v>
      </c>
      <c r="AJ15" s="3" t="str">
        <f>IFERROR(INDEX(Planes_Trabajo!$A$2:$O$10,MATCH($J15,Planes_Trabajo!$A$2:$A$10,0),MATCH(AJ$1,Planes_Trabajo!$A$1:$V$1,0)),"")</f>
        <v>06337600</v>
      </c>
      <c r="AK15" s="3" t="str">
        <f>IFERROR(INDEX(Planes_Trabajo!$A$2:$O$10,MATCH($J15,Planes_Trabajo!$A$2:$A$10,0),MATCH(AK$1,Planes_Trabajo!$A$1:$V$1,0)),"")</f>
        <v>742</v>
      </c>
      <c r="AL15" s="3" t="str">
        <f>IFERROR(IF(INDEX(Planes_Trabajo!$A$2:$O$10,MATCH($J15,Planes_Trabajo!$A$2:$A$10,0),MATCH(AL$1,Planes_Trabajo!$A$1:$V$1,0))=0,"",INDEX(Planes_Trabajo!$A$2:$O$10,MATCH($J15,Planes_Trabajo!$A$2:$A$10,0),MATCH(AL$1,Planes_Trabajo!$A$1:$V$1,0))),"")</f>
        <v/>
      </c>
    </row>
    <row r="16" spans="1:38" x14ac:dyDescent="0.25">
      <c r="A16" s="3">
        <v>15</v>
      </c>
      <c r="B16" s="4" t="s">
        <v>551</v>
      </c>
      <c r="C16" s="4">
        <v>174343</v>
      </c>
      <c r="D16" s="4">
        <v>173937</v>
      </c>
      <c r="E16" s="4">
        <v>1</v>
      </c>
      <c r="F16" s="4">
        <v>1</v>
      </c>
      <c r="G16" s="4">
        <v>0</v>
      </c>
      <c r="H16" s="4">
        <v>1</v>
      </c>
      <c r="I16" s="4">
        <v>0</v>
      </c>
      <c r="J16" s="4" t="s">
        <v>45</v>
      </c>
      <c r="K16" s="4" t="s">
        <v>52</v>
      </c>
      <c r="L16" s="4" t="s">
        <v>68</v>
      </c>
      <c r="M16" s="4" t="s">
        <v>617</v>
      </c>
      <c r="N16" s="5" t="s">
        <v>580</v>
      </c>
      <c r="O16" s="5" t="s">
        <v>548</v>
      </c>
      <c r="P16" s="5" t="s">
        <v>580</v>
      </c>
      <c r="Q16" s="5" t="s">
        <v>548</v>
      </c>
      <c r="R16" s="5" t="s">
        <v>562</v>
      </c>
      <c r="S16" s="4" t="s">
        <v>610</v>
      </c>
      <c r="T16" s="4" t="s">
        <v>97</v>
      </c>
      <c r="U16" s="4" t="s">
        <v>536</v>
      </c>
      <c r="V16" s="3" t="str">
        <f t="shared" si="0"/>
        <v>C-0045-5</v>
      </c>
      <c r="W16" s="3" t="str">
        <f>IFERROR(VLOOKUP(T16,Tablas_Apoyo!$A$2:$B$26,2,0),"")</f>
        <v>PVMTTO \ CONTROL_CABECERAS_TRONC</v>
      </c>
      <c r="X16" s="3" t="str">
        <f>IFERROR(INDEX(Planes_Trabajo!$A$2:$O$10,MATCH($J16,Planes_Trabajo!$A$2:$A$10,0),MATCH(X$1,Planes_Trabajo!$A$1:$V$1,0)),"")</f>
        <v>MP</v>
      </c>
      <c r="Y16" s="3" t="str">
        <f>IFERROR(IF(INDEX(Planes_Trabajo!$A$2:$O$10,MATCH($J16,Planes_Trabajo!$A$2:$A$10,0),MATCH(Y$1,Planes_Trabajo!$A$1:$V$1,0))=0,"",INDEX(Planes_Trabajo!$A$2:$O$10,MATCH($J16,Planes_Trabajo!$A$2:$A$10,0),MATCH(Y$1,Planes_Trabajo!$A$1:$V$1,0))),"")</f>
        <v/>
      </c>
      <c r="Z16" s="3">
        <f>IFERROR(INDEX(Planes_Trabajo!$A$2:$O$10,MATCH($J16,Planes_Trabajo!$A$2:$A$10,0),MATCH(Z$1,Planes_Trabajo!$A$1:$V$1,0)),"")</f>
        <v>3</v>
      </c>
      <c r="AA16" s="3">
        <f>IFERROR(INDEX(Planes_Trabajo!$A$2:$O$10,MATCH($J16,Planes_Trabajo!$A$2:$A$10,0),MATCH(AA$1,Planes_Trabajo!$A$1:$V$1,0)),"")</f>
        <v>0</v>
      </c>
      <c r="AB16" s="3">
        <f>IFERROR(INDEX(Planes_Trabajo!$A$2:$O$10,MATCH($J16,Planes_Trabajo!$A$2:$A$10,0),MATCH(AB$1,Planes_Trabajo!$A$1:$V$1,0)),"")</f>
        <v>0</v>
      </c>
      <c r="AC16" s="3" t="str">
        <f>IFERROR(INDEX(Planes_Trabajo!$A$2:$O$10,MATCH($J16,Planes_Trabajo!$A$2:$A$10,0),MATCH(AC$1,Planes_Trabajo!$A$1:$V$1,0)),"")</f>
        <v>DEE07</v>
      </c>
      <c r="AD16" s="3" t="str">
        <f>IFERROR(IF(INDEX(Planes_Trabajo!$A$2:$O$10,MATCH($J16,Planes_Trabajo!$A$2:$A$10,0),MATCH(AD$1,Planes_Trabajo!$A$1:$V$1,0))=0,"",INDEX(Planes_Trabajo!$A$2:$O$10,MATCH($J16,Planes_Trabajo!$A$2:$A$10,0),MATCH(AD$1,Planes_Trabajo!$A$1:$V$1,0))),"")</f>
        <v/>
      </c>
      <c r="AE16" s="3" t="str">
        <f>IFERROR(IF(INDEX(Planes_Trabajo!$A$2:$O$10,MATCH($J16,Planes_Trabajo!$A$2:$A$10,0),MATCH(AE$1,Planes_Trabajo!$A$1:$V$1,0))=0,"",INDEX(Planes_Trabajo!$A$2:$O$10,MATCH($J16,Planes_Trabajo!$A$2:$A$10,0),MATCH(AE$1,Planes_Trabajo!$A$1:$V$1,0))),"")</f>
        <v/>
      </c>
      <c r="AF16" s="3">
        <f>IFERROR(INDEX(Planes_Trabajo!$A$2:$O$10,MATCH($J16,Planes_Trabajo!$A$2:$A$10,0),MATCH(AF$1,Planes_Trabajo!$A$1:$V$1,0)),"")</f>
        <v>1</v>
      </c>
      <c r="AG16" s="3">
        <f>IFERROR(VLOOKUP(K16,Tablas_Apoyo!$R$2:$S$5,2,0),"")</f>
        <v>1088345128</v>
      </c>
      <c r="AH16" s="3" t="str">
        <f>IFERROR(VLOOKUP(L16,Tablas_Apoyo!$U$2:$V$13,2,0),"")</f>
        <v>1094879090</v>
      </c>
      <c r="AI16" s="3">
        <f>IFERROR(INDEX(Planes_Trabajo!$A$2:$O$10,MATCH($J16,Planes_Trabajo!$A$2:$A$10,0),MATCH(AI$1,Planes_Trabajo!$A$1:$V$1,0)),"")</f>
        <v>1087996698</v>
      </c>
      <c r="AJ16" s="3" t="str">
        <f>IFERROR(INDEX(Planes_Trabajo!$A$2:$O$10,MATCH($J16,Planes_Trabajo!$A$2:$A$10,0),MATCH(AJ$1,Planes_Trabajo!$A$1:$V$1,0)),"")</f>
        <v>06337600</v>
      </c>
      <c r="AK16" s="3" t="str">
        <f>IFERROR(INDEX(Planes_Trabajo!$A$2:$O$10,MATCH($J16,Planes_Trabajo!$A$2:$A$10,0),MATCH(AK$1,Planes_Trabajo!$A$1:$V$1,0)),"")</f>
        <v>742</v>
      </c>
      <c r="AL16" s="3" t="str">
        <f>IFERROR(IF(INDEX(Planes_Trabajo!$A$2:$O$10,MATCH($J16,Planes_Trabajo!$A$2:$A$10,0),MATCH(AL$1,Planes_Trabajo!$A$1:$V$1,0))=0,"",INDEX(Planes_Trabajo!$A$2:$O$10,MATCH($J16,Planes_Trabajo!$A$2:$A$10,0),MATCH(AL$1,Planes_Trabajo!$A$1:$V$1,0))),"")</f>
        <v/>
      </c>
    </row>
    <row r="17" spans="1:38" x14ac:dyDescent="0.25">
      <c r="A17" s="3">
        <v>16</v>
      </c>
      <c r="B17" s="4" t="s">
        <v>551</v>
      </c>
      <c r="C17" s="4">
        <v>174345</v>
      </c>
      <c r="D17" s="4">
        <v>173937</v>
      </c>
      <c r="E17" s="4">
        <v>1</v>
      </c>
      <c r="F17" s="4">
        <v>1</v>
      </c>
      <c r="G17" s="4">
        <v>0</v>
      </c>
      <c r="H17" s="4">
        <v>1</v>
      </c>
      <c r="I17" s="4">
        <v>0</v>
      </c>
      <c r="J17" s="4" t="s">
        <v>45</v>
      </c>
      <c r="K17" s="4" t="s">
        <v>52</v>
      </c>
      <c r="L17" s="4" t="s">
        <v>68</v>
      </c>
      <c r="M17" s="4" t="s">
        <v>598</v>
      </c>
      <c r="N17" s="5" t="s">
        <v>580</v>
      </c>
      <c r="O17" s="5" t="s">
        <v>548</v>
      </c>
      <c r="P17" s="5" t="s">
        <v>580</v>
      </c>
      <c r="Q17" s="5" t="s">
        <v>548</v>
      </c>
      <c r="R17" s="5" t="s">
        <v>562</v>
      </c>
      <c r="S17" s="4" t="s">
        <v>564</v>
      </c>
      <c r="T17" s="4" t="s">
        <v>97</v>
      </c>
      <c r="U17" s="4" t="s">
        <v>536</v>
      </c>
      <c r="V17" s="3" t="str">
        <f t="shared" si="0"/>
        <v>C-0109-5</v>
      </c>
      <c r="W17" s="3" t="str">
        <f>IFERROR(VLOOKUP(T17,Tablas_Apoyo!$A$2:$B$26,2,0),"")</f>
        <v>PVMTTO \ CONTROL_CABECERAS_TRONC</v>
      </c>
      <c r="X17" s="3" t="str">
        <f>IFERROR(INDEX(Planes_Trabajo!$A$2:$O$10,MATCH($J17,Planes_Trabajo!$A$2:$A$10,0),MATCH(X$1,Planes_Trabajo!$A$1:$V$1,0)),"")</f>
        <v>MP</v>
      </c>
      <c r="Y17" s="3" t="str">
        <f>IFERROR(IF(INDEX(Planes_Trabajo!$A$2:$O$10,MATCH($J17,Planes_Trabajo!$A$2:$A$10,0),MATCH(Y$1,Planes_Trabajo!$A$1:$V$1,0))=0,"",INDEX(Planes_Trabajo!$A$2:$O$10,MATCH($J17,Planes_Trabajo!$A$2:$A$10,0),MATCH(Y$1,Planes_Trabajo!$A$1:$V$1,0))),"")</f>
        <v/>
      </c>
      <c r="Z17" s="3">
        <f>IFERROR(INDEX(Planes_Trabajo!$A$2:$O$10,MATCH($J17,Planes_Trabajo!$A$2:$A$10,0),MATCH(Z$1,Planes_Trabajo!$A$1:$V$1,0)),"")</f>
        <v>3</v>
      </c>
      <c r="AA17" s="3">
        <f>IFERROR(INDEX(Planes_Trabajo!$A$2:$O$10,MATCH($J17,Planes_Trabajo!$A$2:$A$10,0),MATCH(AA$1,Planes_Trabajo!$A$1:$V$1,0)),"")</f>
        <v>0</v>
      </c>
      <c r="AB17" s="3">
        <f>IFERROR(INDEX(Planes_Trabajo!$A$2:$O$10,MATCH($J17,Planes_Trabajo!$A$2:$A$10,0),MATCH(AB$1,Planes_Trabajo!$A$1:$V$1,0)),"")</f>
        <v>0</v>
      </c>
      <c r="AC17" s="3" t="str">
        <f>IFERROR(INDEX(Planes_Trabajo!$A$2:$O$10,MATCH($J17,Planes_Trabajo!$A$2:$A$10,0),MATCH(AC$1,Planes_Trabajo!$A$1:$V$1,0)),"")</f>
        <v>DEE07</v>
      </c>
      <c r="AD17" s="3" t="str">
        <f>IFERROR(IF(INDEX(Planes_Trabajo!$A$2:$O$10,MATCH($J17,Planes_Trabajo!$A$2:$A$10,0),MATCH(AD$1,Planes_Trabajo!$A$1:$V$1,0))=0,"",INDEX(Planes_Trabajo!$A$2:$O$10,MATCH($J17,Planes_Trabajo!$A$2:$A$10,0),MATCH(AD$1,Planes_Trabajo!$A$1:$V$1,0))),"")</f>
        <v/>
      </c>
      <c r="AE17" s="3" t="str">
        <f>IFERROR(IF(INDEX(Planes_Trabajo!$A$2:$O$10,MATCH($J17,Planes_Trabajo!$A$2:$A$10,0),MATCH(AE$1,Planes_Trabajo!$A$1:$V$1,0))=0,"",INDEX(Planes_Trabajo!$A$2:$O$10,MATCH($J17,Planes_Trabajo!$A$2:$A$10,0),MATCH(AE$1,Planes_Trabajo!$A$1:$V$1,0))),"")</f>
        <v/>
      </c>
      <c r="AF17" s="3">
        <f>IFERROR(INDEX(Planes_Trabajo!$A$2:$O$10,MATCH($J17,Planes_Trabajo!$A$2:$A$10,0),MATCH(AF$1,Planes_Trabajo!$A$1:$V$1,0)),"")</f>
        <v>1</v>
      </c>
      <c r="AG17" s="3">
        <f>IFERROR(VLOOKUP(K17,Tablas_Apoyo!$R$2:$S$5,2,0),"")</f>
        <v>1088345128</v>
      </c>
      <c r="AH17" s="3" t="str">
        <f>IFERROR(VLOOKUP(L17,Tablas_Apoyo!$U$2:$V$13,2,0),"")</f>
        <v>1094879090</v>
      </c>
      <c r="AI17" s="3">
        <f>IFERROR(INDEX(Planes_Trabajo!$A$2:$O$10,MATCH($J17,Planes_Trabajo!$A$2:$A$10,0),MATCH(AI$1,Planes_Trabajo!$A$1:$V$1,0)),"")</f>
        <v>1087996698</v>
      </c>
      <c r="AJ17" s="3" t="str">
        <f>IFERROR(INDEX(Planes_Trabajo!$A$2:$O$10,MATCH($J17,Planes_Trabajo!$A$2:$A$10,0),MATCH(AJ$1,Planes_Trabajo!$A$1:$V$1,0)),"")</f>
        <v>06337600</v>
      </c>
      <c r="AK17" s="3" t="str">
        <f>IFERROR(INDEX(Planes_Trabajo!$A$2:$O$10,MATCH($J17,Planes_Trabajo!$A$2:$A$10,0),MATCH(AK$1,Planes_Trabajo!$A$1:$V$1,0)),"")</f>
        <v>742</v>
      </c>
      <c r="AL17" s="3" t="str">
        <f>IFERROR(IF(INDEX(Planes_Trabajo!$A$2:$O$10,MATCH($J17,Planes_Trabajo!$A$2:$A$10,0),MATCH(AL$1,Planes_Trabajo!$A$1:$V$1,0))=0,"",INDEX(Planes_Trabajo!$A$2:$O$10,MATCH($J17,Planes_Trabajo!$A$2:$A$10,0),MATCH(AL$1,Planes_Trabajo!$A$1:$V$1,0))),"")</f>
        <v/>
      </c>
    </row>
    <row r="18" spans="1:38" x14ac:dyDescent="0.25">
      <c r="A18" s="3">
        <v>17</v>
      </c>
      <c r="B18" s="4" t="s">
        <v>551</v>
      </c>
      <c r="C18" s="4">
        <v>174348</v>
      </c>
      <c r="D18" s="4">
        <v>173937</v>
      </c>
      <c r="E18" s="4">
        <v>1</v>
      </c>
      <c r="F18" s="4">
        <v>1</v>
      </c>
      <c r="G18" s="4">
        <v>0</v>
      </c>
      <c r="H18" s="4">
        <v>1</v>
      </c>
      <c r="I18" s="4">
        <v>0</v>
      </c>
      <c r="J18" s="4" t="s">
        <v>45</v>
      </c>
      <c r="K18" s="4" t="s">
        <v>52</v>
      </c>
      <c r="L18" s="4" t="s">
        <v>68</v>
      </c>
      <c r="M18" s="4" t="s">
        <v>618</v>
      </c>
      <c r="N18" s="5" t="s">
        <v>580</v>
      </c>
      <c r="O18" s="5" t="s">
        <v>548</v>
      </c>
      <c r="P18" s="5" t="s">
        <v>580</v>
      </c>
      <c r="Q18" s="5" t="s">
        <v>548</v>
      </c>
      <c r="R18" s="5" t="s">
        <v>562</v>
      </c>
      <c r="S18" s="4" t="s">
        <v>611</v>
      </c>
      <c r="T18" s="4" t="s">
        <v>97</v>
      </c>
      <c r="U18" s="4" t="s">
        <v>536</v>
      </c>
      <c r="V18" s="3" t="str">
        <f t="shared" si="0"/>
        <v>C-0110-5</v>
      </c>
      <c r="W18" s="3" t="str">
        <f>IFERROR(VLOOKUP(T18,Tablas_Apoyo!$A$2:$B$26,2,0),"")</f>
        <v>PVMTTO \ CONTROL_CABECERAS_TRONC</v>
      </c>
      <c r="X18" s="3" t="str">
        <f>IFERROR(INDEX(Planes_Trabajo!$A$2:$O$10,MATCH($J18,Planes_Trabajo!$A$2:$A$10,0),MATCH(X$1,Planes_Trabajo!$A$1:$V$1,0)),"")</f>
        <v>MP</v>
      </c>
      <c r="Y18" s="3" t="str">
        <f>IFERROR(IF(INDEX(Planes_Trabajo!$A$2:$O$10,MATCH($J18,Planes_Trabajo!$A$2:$A$10,0),MATCH(Y$1,Planes_Trabajo!$A$1:$V$1,0))=0,"",INDEX(Planes_Trabajo!$A$2:$O$10,MATCH($J18,Planes_Trabajo!$A$2:$A$10,0),MATCH(Y$1,Planes_Trabajo!$A$1:$V$1,0))),"")</f>
        <v/>
      </c>
      <c r="Z18" s="3">
        <f>IFERROR(INDEX(Planes_Trabajo!$A$2:$O$10,MATCH($J18,Planes_Trabajo!$A$2:$A$10,0),MATCH(Z$1,Planes_Trabajo!$A$1:$V$1,0)),"")</f>
        <v>3</v>
      </c>
      <c r="AA18" s="3">
        <f>IFERROR(INDEX(Planes_Trabajo!$A$2:$O$10,MATCH($J18,Planes_Trabajo!$A$2:$A$10,0),MATCH(AA$1,Planes_Trabajo!$A$1:$V$1,0)),"")</f>
        <v>0</v>
      </c>
      <c r="AB18" s="3">
        <f>IFERROR(INDEX(Planes_Trabajo!$A$2:$O$10,MATCH($J18,Planes_Trabajo!$A$2:$A$10,0),MATCH(AB$1,Planes_Trabajo!$A$1:$V$1,0)),"")</f>
        <v>0</v>
      </c>
      <c r="AC18" s="3" t="str">
        <f>IFERROR(INDEX(Planes_Trabajo!$A$2:$O$10,MATCH($J18,Planes_Trabajo!$A$2:$A$10,0),MATCH(AC$1,Planes_Trabajo!$A$1:$V$1,0)),"")</f>
        <v>DEE07</v>
      </c>
      <c r="AD18" s="3" t="str">
        <f>IFERROR(IF(INDEX(Planes_Trabajo!$A$2:$O$10,MATCH($J18,Planes_Trabajo!$A$2:$A$10,0),MATCH(AD$1,Planes_Trabajo!$A$1:$V$1,0))=0,"",INDEX(Planes_Trabajo!$A$2:$O$10,MATCH($J18,Planes_Trabajo!$A$2:$A$10,0),MATCH(AD$1,Planes_Trabajo!$A$1:$V$1,0))),"")</f>
        <v/>
      </c>
      <c r="AE18" s="3" t="str">
        <f>IFERROR(IF(INDEX(Planes_Trabajo!$A$2:$O$10,MATCH($J18,Planes_Trabajo!$A$2:$A$10,0),MATCH(AE$1,Planes_Trabajo!$A$1:$V$1,0))=0,"",INDEX(Planes_Trabajo!$A$2:$O$10,MATCH($J18,Planes_Trabajo!$A$2:$A$10,0),MATCH(AE$1,Planes_Trabajo!$A$1:$V$1,0))),"")</f>
        <v/>
      </c>
      <c r="AF18" s="3">
        <f>IFERROR(INDEX(Planes_Trabajo!$A$2:$O$10,MATCH($J18,Planes_Trabajo!$A$2:$A$10,0),MATCH(AF$1,Planes_Trabajo!$A$1:$V$1,0)),"")</f>
        <v>1</v>
      </c>
      <c r="AG18" s="3">
        <f>IFERROR(VLOOKUP(K18,Tablas_Apoyo!$R$2:$S$5,2,0),"")</f>
        <v>1088345128</v>
      </c>
      <c r="AH18" s="3" t="str">
        <f>IFERROR(VLOOKUP(L18,Tablas_Apoyo!$U$2:$V$13,2,0),"")</f>
        <v>1094879090</v>
      </c>
      <c r="AI18" s="3">
        <f>IFERROR(INDEX(Planes_Trabajo!$A$2:$O$10,MATCH($J18,Planes_Trabajo!$A$2:$A$10,0),MATCH(AI$1,Planes_Trabajo!$A$1:$V$1,0)),"")</f>
        <v>1087996698</v>
      </c>
      <c r="AJ18" s="3" t="str">
        <f>IFERROR(INDEX(Planes_Trabajo!$A$2:$O$10,MATCH($J18,Planes_Trabajo!$A$2:$A$10,0),MATCH(AJ$1,Planes_Trabajo!$A$1:$V$1,0)),"")</f>
        <v>06337600</v>
      </c>
      <c r="AK18" s="3" t="str">
        <f>IFERROR(INDEX(Planes_Trabajo!$A$2:$O$10,MATCH($J18,Planes_Trabajo!$A$2:$A$10,0),MATCH(AK$1,Planes_Trabajo!$A$1:$V$1,0)),"")</f>
        <v>742</v>
      </c>
      <c r="AL18" s="3" t="str">
        <f>IFERROR(IF(INDEX(Planes_Trabajo!$A$2:$O$10,MATCH($J18,Planes_Trabajo!$A$2:$A$10,0),MATCH(AL$1,Planes_Trabajo!$A$1:$V$1,0))=0,"",INDEX(Planes_Trabajo!$A$2:$O$10,MATCH($J18,Planes_Trabajo!$A$2:$A$10,0),MATCH(AL$1,Planes_Trabajo!$A$1:$V$1,0))),"")</f>
        <v/>
      </c>
    </row>
    <row r="19" spans="1:38" x14ac:dyDescent="0.25">
      <c r="A19" s="3">
        <v>18</v>
      </c>
      <c r="B19" s="4" t="s">
        <v>520</v>
      </c>
      <c r="C19" s="4">
        <v>174463</v>
      </c>
      <c r="D19" s="4">
        <v>173937</v>
      </c>
      <c r="E19" s="4">
        <v>1</v>
      </c>
      <c r="F19" s="4">
        <v>1</v>
      </c>
      <c r="G19" s="4">
        <v>0</v>
      </c>
      <c r="H19" s="4">
        <v>1</v>
      </c>
      <c r="I19" s="4">
        <v>0</v>
      </c>
      <c r="J19" s="4" t="s">
        <v>45</v>
      </c>
      <c r="K19" s="4" t="s">
        <v>52</v>
      </c>
      <c r="L19" s="4" t="s">
        <v>68</v>
      </c>
      <c r="M19" s="4" t="s">
        <v>619</v>
      </c>
      <c r="N19" s="5" t="s">
        <v>580</v>
      </c>
      <c r="O19" s="5" t="s">
        <v>548</v>
      </c>
      <c r="P19" s="5" t="s">
        <v>580</v>
      </c>
      <c r="Q19" s="5" t="s">
        <v>548</v>
      </c>
      <c r="R19" s="5" t="s">
        <v>562</v>
      </c>
      <c r="S19" s="4" t="s">
        <v>612</v>
      </c>
      <c r="T19" s="4" t="s">
        <v>97</v>
      </c>
      <c r="U19" s="4" t="s">
        <v>536</v>
      </c>
      <c r="V19" s="3" t="str">
        <f t="shared" ref="V19:V24" si="1">IFERROR(IF(FIND("-",S19)&gt;0,IF(ISNUMBER(_xlfn.NUMBERVALUE(LEFT(S19,1),".")),_xlfn.CONCAT(S19,"--5"),_xlfn.CONCAT(S19,"-5")),"NA"),S19)</f>
        <v>C-0137-5</v>
      </c>
      <c r="W19" s="3" t="str">
        <f>IFERROR(VLOOKUP(T19,Tablas_Apoyo!$A$2:$B$26,2,0),"")</f>
        <v>PVMTTO \ CONTROL_CABECERAS_TRONC</v>
      </c>
      <c r="X19" s="3" t="str">
        <f>IFERROR(INDEX(Planes_Trabajo!$A$2:$O$10,MATCH($J19,Planes_Trabajo!$A$2:$A$10,0),MATCH(X$1,Planes_Trabajo!$A$1:$V$1,0)),"")</f>
        <v>MP</v>
      </c>
      <c r="Y19" s="3" t="str">
        <f>IFERROR(IF(INDEX(Planes_Trabajo!$A$2:$O$10,MATCH($J19,Planes_Trabajo!$A$2:$A$10,0),MATCH(Y$1,Planes_Trabajo!$A$1:$V$1,0))=0,"",INDEX(Planes_Trabajo!$A$2:$O$10,MATCH($J19,Planes_Trabajo!$A$2:$A$10,0),MATCH(Y$1,Planes_Trabajo!$A$1:$V$1,0))),"")</f>
        <v/>
      </c>
      <c r="Z19" s="3">
        <f>IFERROR(INDEX(Planes_Trabajo!$A$2:$O$10,MATCH($J19,Planes_Trabajo!$A$2:$A$10,0),MATCH(Z$1,Planes_Trabajo!$A$1:$V$1,0)),"")</f>
        <v>3</v>
      </c>
      <c r="AA19" s="3">
        <f>IFERROR(INDEX(Planes_Trabajo!$A$2:$O$10,MATCH($J19,Planes_Trabajo!$A$2:$A$10,0),MATCH(AA$1,Planes_Trabajo!$A$1:$V$1,0)),"")</f>
        <v>0</v>
      </c>
      <c r="AB19" s="3">
        <f>IFERROR(INDEX(Planes_Trabajo!$A$2:$O$10,MATCH($J19,Planes_Trabajo!$A$2:$A$10,0),MATCH(AB$1,Planes_Trabajo!$A$1:$V$1,0)),"")</f>
        <v>0</v>
      </c>
      <c r="AC19" s="3" t="str">
        <f>IFERROR(INDEX(Planes_Trabajo!$A$2:$O$10,MATCH($J19,Planes_Trabajo!$A$2:$A$10,0),MATCH(AC$1,Planes_Trabajo!$A$1:$V$1,0)),"")</f>
        <v>DEE07</v>
      </c>
      <c r="AD19" s="3" t="str">
        <f>IFERROR(IF(INDEX(Planes_Trabajo!$A$2:$O$10,MATCH($J19,Planes_Trabajo!$A$2:$A$10,0),MATCH(AD$1,Planes_Trabajo!$A$1:$V$1,0))=0,"",INDEX(Planes_Trabajo!$A$2:$O$10,MATCH($J19,Planes_Trabajo!$A$2:$A$10,0),MATCH(AD$1,Planes_Trabajo!$A$1:$V$1,0))),"")</f>
        <v/>
      </c>
      <c r="AE19" s="3" t="str">
        <f>IFERROR(IF(INDEX(Planes_Trabajo!$A$2:$O$10,MATCH($J19,Planes_Trabajo!$A$2:$A$10,0),MATCH(AE$1,Planes_Trabajo!$A$1:$V$1,0))=0,"",INDEX(Planes_Trabajo!$A$2:$O$10,MATCH($J19,Planes_Trabajo!$A$2:$A$10,0),MATCH(AE$1,Planes_Trabajo!$A$1:$V$1,0))),"")</f>
        <v/>
      </c>
      <c r="AF19" s="3">
        <f>IFERROR(INDEX(Planes_Trabajo!$A$2:$O$10,MATCH($J19,Planes_Trabajo!$A$2:$A$10,0),MATCH(AF$1,Planes_Trabajo!$A$1:$V$1,0)),"")</f>
        <v>1</v>
      </c>
      <c r="AG19" s="3">
        <f>IFERROR(VLOOKUP(K19,Tablas_Apoyo!$R$2:$S$5,2,0),"")</f>
        <v>1088345128</v>
      </c>
      <c r="AH19" s="3" t="str">
        <f>IFERROR(VLOOKUP(L19,Tablas_Apoyo!$U$2:$V$13,2,0),"")</f>
        <v>1094879090</v>
      </c>
      <c r="AI19" s="3">
        <f>IFERROR(INDEX(Planes_Trabajo!$A$2:$O$10,MATCH($J19,Planes_Trabajo!$A$2:$A$10,0),MATCH(AI$1,Planes_Trabajo!$A$1:$V$1,0)),"")</f>
        <v>1087996698</v>
      </c>
      <c r="AJ19" s="3" t="str">
        <f>IFERROR(INDEX(Planes_Trabajo!$A$2:$O$10,MATCH($J19,Planes_Trabajo!$A$2:$A$10,0),MATCH(AJ$1,Planes_Trabajo!$A$1:$V$1,0)),"")</f>
        <v>06337600</v>
      </c>
      <c r="AK19" s="3" t="str">
        <f>IFERROR(INDEX(Planes_Trabajo!$A$2:$O$10,MATCH($J19,Planes_Trabajo!$A$2:$A$10,0),MATCH(AK$1,Planes_Trabajo!$A$1:$V$1,0)),"")</f>
        <v>742</v>
      </c>
      <c r="AL19" s="3" t="str">
        <f>IFERROR(IF(INDEX(Planes_Trabajo!$A$2:$O$10,MATCH($J19,Planes_Trabajo!$A$2:$A$10,0),MATCH(AL$1,Planes_Trabajo!$A$1:$V$1,0))=0,"",INDEX(Planes_Trabajo!$A$2:$O$10,MATCH($J19,Planes_Trabajo!$A$2:$A$10,0),MATCH(AL$1,Planes_Trabajo!$A$1:$V$1,0))),"")</f>
        <v/>
      </c>
    </row>
    <row r="20" spans="1:38" x14ac:dyDescent="0.25">
      <c r="A20" s="3">
        <v>19</v>
      </c>
      <c r="B20" s="4" t="s">
        <v>520</v>
      </c>
      <c r="C20" s="4">
        <v>174465</v>
      </c>
      <c r="D20" s="4">
        <v>173937</v>
      </c>
      <c r="E20" s="4">
        <v>1</v>
      </c>
      <c r="F20" s="4">
        <v>1</v>
      </c>
      <c r="G20" s="4">
        <v>0</v>
      </c>
      <c r="H20" s="4">
        <v>1</v>
      </c>
      <c r="I20" s="4">
        <v>0</v>
      </c>
      <c r="J20" s="4" t="s">
        <v>45</v>
      </c>
      <c r="K20" s="4" t="s">
        <v>52</v>
      </c>
      <c r="L20" s="4" t="s">
        <v>68</v>
      </c>
      <c r="M20" s="4" t="s">
        <v>599</v>
      </c>
      <c r="N20" s="5" t="s">
        <v>580</v>
      </c>
      <c r="O20" s="5" t="s">
        <v>548</v>
      </c>
      <c r="P20" s="5" t="s">
        <v>580</v>
      </c>
      <c r="Q20" s="5" t="s">
        <v>548</v>
      </c>
      <c r="R20" s="5" t="s">
        <v>562</v>
      </c>
      <c r="S20" s="4" t="s">
        <v>565</v>
      </c>
      <c r="T20" s="4" t="s">
        <v>97</v>
      </c>
      <c r="U20" s="4" t="s">
        <v>536</v>
      </c>
      <c r="V20" s="3" t="str">
        <f t="shared" si="1"/>
        <v>C-0156-5</v>
      </c>
      <c r="W20" s="3" t="str">
        <f>IFERROR(VLOOKUP(T20,Tablas_Apoyo!$A$2:$B$26,2,0),"")</f>
        <v>PVMTTO \ CONTROL_CABECERAS_TRONC</v>
      </c>
      <c r="X20" s="3" t="str">
        <f>IFERROR(INDEX(Planes_Trabajo!$A$2:$O$10,MATCH($J20,Planes_Trabajo!$A$2:$A$10,0),MATCH(X$1,Planes_Trabajo!$A$1:$V$1,0)),"")</f>
        <v>MP</v>
      </c>
      <c r="Y20" s="3" t="str">
        <f>IFERROR(IF(INDEX(Planes_Trabajo!$A$2:$O$10,MATCH($J20,Planes_Trabajo!$A$2:$A$10,0),MATCH(Y$1,Planes_Trabajo!$A$1:$V$1,0))=0,"",INDEX(Planes_Trabajo!$A$2:$O$10,MATCH($J20,Planes_Trabajo!$A$2:$A$10,0),MATCH(Y$1,Planes_Trabajo!$A$1:$V$1,0))),"")</f>
        <v/>
      </c>
      <c r="Z20" s="3">
        <f>IFERROR(INDEX(Planes_Trabajo!$A$2:$O$10,MATCH($J20,Planes_Trabajo!$A$2:$A$10,0),MATCH(Z$1,Planes_Trabajo!$A$1:$V$1,0)),"")</f>
        <v>3</v>
      </c>
      <c r="AA20" s="3">
        <f>IFERROR(INDEX(Planes_Trabajo!$A$2:$O$10,MATCH($J20,Planes_Trabajo!$A$2:$A$10,0),MATCH(AA$1,Planes_Trabajo!$A$1:$V$1,0)),"")</f>
        <v>0</v>
      </c>
      <c r="AB20" s="3">
        <f>IFERROR(INDEX(Planes_Trabajo!$A$2:$O$10,MATCH($J20,Planes_Trabajo!$A$2:$A$10,0),MATCH(AB$1,Planes_Trabajo!$A$1:$V$1,0)),"")</f>
        <v>0</v>
      </c>
      <c r="AC20" s="3" t="str">
        <f>IFERROR(INDEX(Planes_Trabajo!$A$2:$O$10,MATCH($J20,Planes_Trabajo!$A$2:$A$10,0),MATCH(AC$1,Planes_Trabajo!$A$1:$V$1,0)),"")</f>
        <v>DEE07</v>
      </c>
      <c r="AD20" s="3" t="str">
        <f>IFERROR(IF(INDEX(Planes_Trabajo!$A$2:$O$10,MATCH($J20,Planes_Trabajo!$A$2:$A$10,0),MATCH(AD$1,Planes_Trabajo!$A$1:$V$1,0))=0,"",INDEX(Planes_Trabajo!$A$2:$O$10,MATCH($J20,Planes_Trabajo!$A$2:$A$10,0),MATCH(AD$1,Planes_Trabajo!$A$1:$V$1,0))),"")</f>
        <v/>
      </c>
      <c r="AE20" s="3" t="str">
        <f>IFERROR(IF(INDEX(Planes_Trabajo!$A$2:$O$10,MATCH($J20,Planes_Trabajo!$A$2:$A$10,0),MATCH(AE$1,Planes_Trabajo!$A$1:$V$1,0))=0,"",INDEX(Planes_Trabajo!$A$2:$O$10,MATCH($J20,Planes_Trabajo!$A$2:$A$10,0),MATCH(AE$1,Planes_Trabajo!$A$1:$V$1,0))),"")</f>
        <v/>
      </c>
      <c r="AF20" s="3">
        <f>IFERROR(INDEX(Planes_Trabajo!$A$2:$O$10,MATCH($J20,Planes_Trabajo!$A$2:$A$10,0),MATCH(AF$1,Planes_Trabajo!$A$1:$V$1,0)),"")</f>
        <v>1</v>
      </c>
      <c r="AG20" s="3">
        <f>IFERROR(VLOOKUP(K20,Tablas_Apoyo!$R$2:$S$5,2,0),"")</f>
        <v>1088345128</v>
      </c>
      <c r="AH20" s="3" t="str">
        <f>IFERROR(VLOOKUP(L20,Tablas_Apoyo!$U$2:$V$13,2,0),"")</f>
        <v>1094879090</v>
      </c>
      <c r="AI20" s="3">
        <f>IFERROR(INDEX(Planes_Trabajo!$A$2:$O$10,MATCH($J20,Planes_Trabajo!$A$2:$A$10,0),MATCH(AI$1,Planes_Trabajo!$A$1:$V$1,0)),"")</f>
        <v>1087996698</v>
      </c>
      <c r="AJ20" s="3" t="str">
        <f>IFERROR(INDEX(Planes_Trabajo!$A$2:$O$10,MATCH($J20,Planes_Trabajo!$A$2:$A$10,0),MATCH(AJ$1,Planes_Trabajo!$A$1:$V$1,0)),"")</f>
        <v>06337600</v>
      </c>
      <c r="AK20" s="3" t="str">
        <f>IFERROR(INDEX(Planes_Trabajo!$A$2:$O$10,MATCH($J20,Planes_Trabajo!$A$2:$A$10,0),MATCH(AK$1,Planes_Trabajo!$A$1:$V$1,0)),"")</f>
        <v>742</v>
      </c>
      <c r="AL20" s="3" t="str">
        <f>IFERROR(IF(INDEX(Planes_Trabajo!$A$2:$O$10,MATCH($J20,Planes_Trabajo!$A$2:$A$10,0),MATCH(AL$1,Planes_Trabajo!$A$1:$V$1,0))=0,"",INDEX(Planes_Trabajo!$A$2:$O$10,MATCH($J20,Planes_Trabajo!$A$2:$A$10,0),MATCH(AL$1,Planes_Trabajo!$A$1:$V$1,0))),"")</f>
        <v/>
      </c>
    </row>
    <row r="21" spans="1:38" x14ac:dyDescent="0.25">
      <c r="A21" s="3">
        <v>20</v>
      </c>
      <c r="B21" s="4" t="s">
        <v>520</v>
      </c>
      <c r="C21" s="4">
        <v>174469</v>
      </c>
      <c r="D21" s="4">
        <v>173937</v>
      </c>
      <c r="E21" s="4">
        <v>1</v>
      </c>
      <c r="F21" s="4">
        <v>1</v>
      </c>
      <c r="G21" s="4">
        <v>0</v>
      </c>
      <c r="H21" s="4">
        <v>1</v>
      </c>
      <c r="I21" s="4">
        <v>0</v>
      </c>
      <c r="J21" s="4" t="s">
        <v>45</v>
      </c>
      <c r="K21" s="4" t="s">
        <v>52</v>
      </c>
      <c r="L21" s="4" t="s">
        <v>68</v>
      </c>
      <c r="M21" s="4" t="s">
        <v>600</v>
      </c>
      <c r="N21" s="5" t="s">
        <v>580</v>
      </c>
      <c r="O21" s="5" t="s">
        <v>548</v>
      </c>
      <c r="P21" s="5" t="s">
        <v>580</v>
      </c>
      <c r="Q21" s="5" t="s">
        <v>548</v>
      </c>
      <c r="R21" s="5" t="s">
        <v>562</v>
      </c>
      <c r="S21" s="4" t="s">
        <v>566</v>
      </c>
      <c r="T21" s="4" t="s">
        <v>97</v>
      </c>
      <c r="U21" s="4" t="s">
        <v>536</v>
      </c>
      <c r="V21" s="3" t="str">
        <f t="shared" si="1"/>
        <v>C-0157-5</v>
      </c>
      <c r="W21" s="3" t="str">
        <f>IFERROR(VLOOKUP(T21,Tablas_Apoyo!$A$2:$B$26,2,0),"")</f>
        <v>PVMTTO \ CONTROL_CABECERAS_TRONC</v>
      </c>
      <c r="X21" s="3" t="str">
        <f>IFERROR(INDEX(Planes_Trabajo!$A$2:$O$10,MATCH($J21,Planes_Trabajo!$A$2:$A$10,0),MATCH(X$1,Planes_Trabajo!$A$1:$V$1,0)),"")</f>
        <v>MP</v>
      </c>
      <c r="Y21" s="3" t="str">
        <f>IFERROR(IF(INDEX(Planes_Trabajo!$A$2:$O$10,MATCH($J21,Planes_Trabajo!$A$2:$A$10,0),MATCH(Y$1,Planes_Trabajo!$A$1:$V$1,0))=0,"",INDEX(Planes_Trabajo!$A$2:$O$10,MATCH($J21,Planes_Trabajo!$A$2:$A$10,0),MATCH(Y$1,Planes_Trabajo!$A$1:$V$1,0))),"")</f>
        <v/>
      </c>
      <c r="Z21" s="3">
        <f>IFERROR(INDEX(Planes_Trabajo!$A$2:$O$10,MATCH($J21,Planes_Trabajo!$A$2:$A$10,0),MATCH(Z$1,Planes_Trabajo!$A$1:$V$1,0)),"")</f>
        <v>3</v>
      </c>
      <c r="AA21" s="3">
        <f>IFERROR(INDEX(Planes_Trabajo!$A$2:$O$10,MATCH($J21,Planes_Trabajo!$A$2:$A$10,0),MATCH(AA$1,Planes_Trabajo!$A$1:$V$1,0)),"")</f>
        <v>0</v>
      </c>
      <c r="AB21" s="3">
        <f>IFERROR(INDEX(Planes_Trabajo!$A$2:$O$10,MATCH($J21,Planes_Trabajo!$A$2:$A$10,0),MATCH(AB$1,Planes_Trabajo!$A$1:$V$1,0)),"")</f>
        <v>0</v>
      </c>
      <c r="AC21" s="3" t="str">
        <f>IFERROR(INDEX(Planes_Trabajo!$A$2:$O$10,MATCH($J21,Planes_Trabajo!$A$2:$A$10,0),MATCH(AC$1,Planes_Trabajo!$A$1:$V$1,0)),"")</f>
        <v>DEE07</v>
      </c>
      <c r="AD21" s="3" t="str">
        <f>IFERROR(IF(INDEX(Planes_Trabajo!$A$2:$O$10,MATCH($J21,Planes_Trabajo!$A$2:$A$10,0),MATCH(AD$1,Planes_Trabajo!$A$1:$V$1,0))=0,"",INDEX(Planes_Trabajo!$A$2:$O$10,MATCH($J21,Planes_Trabajo!$A$2:$A$10,0),MATCH(AD$1,Planes_Trabajo!$A$1:$V$1,0))),"")</f>
        <v/>
      </c>
      <c r="AE21" s="3" t="str">
        <f>IFERROR(IF(INDEX(Planes_Trabajo!$A$2:$O$10,MATCH($J21,Planes_Trabajo!$A$2:$A$10,0),MATCH(AE$1,Planes_Trabajo!$A$1:$V$1,0))=0,"",INDEX(Planes_Trabajo!$A$2:$O$10,MATCH($J21,Planes_Trabajo!$A$2:$A$10,0),MATCH(AE$1,Planes_Trabajo!$A$1:$V$1,0))),"")</f>
        <v/>
      </c>
      <c r="AF21" s="3">
        <f>IFERROR(INDEX(Planes_Trabajo!$A$2:$O$10,MATCH($J21,Planes_Trabajo!$A$2:$A$10,0),MATCH(AF$1,Planes_Trabajo!$A$1:$V$1,0)),"")</f>
        <v>1</v>
      </c>
      <c r="AG21" s="3">
        <f>IFERROR(VLOOKUP(K21,Tablas_Apoyo!$R$2:$S$5,2,0),"")</f>
        <v>1088345128</v>
      </c>
      <c r="AH21" s="3" t="str">
        <f>IFERROR(VLOOKUP(L21,Tablas_Apoyo!$U$2:$V$13,2,0),"")</f>
        <v>1094879090</v>
      </c>
      <c r="AI21" s="3">
        <f>IFERROR(INDEX(Planes_Trabajo!$A$2:$O$10,MATCH($J21,Planes_Trabajo!$A$2:$A$10,0),MATCH(AI$1,Planes_Trabajo!$A$1:$V$1,0)),"")</f>
        <v>1087996698</v>
      </c>
      <c r="AJ21" s="3" t="str">
        <f>IFERROR(INDEX(Planes_Trabajo!$A$2:$O$10,MATCH($J21,Planes_Trabajo!$A$2:$A$10,0),MATCH(AJ$1,Planes_Trabajo!$A$1:$V$1,0)),"")</f>
        <v>06337600</v>
      </c>
      <c r="AK21" s="3" t="str">
        <f>IFERROR(INDEX(Planes_Trabajo!$A$2:$O$10,MATCH($J21,Planes_Trabajo!$A$2:$A$10,0),MATCH(AK$1,Planes_Trabajo!$A$1:$V$1,0)),"")</f>
        <v>742</v>
      </c>
      <c r="AL21" s="3" t="str">
        <f>IFERROR(IF(INDEX(Planes_Trabajo!$A$2:$O$10,MATCH($J21,Planes_Trabajo!$A$2:$A$10,0),MATCH(AL$1,Planes_Trabajo!$A$1:$V$1,0))=0,"",INDEX(Planes_Trabajo!$A$2:$O$10,MATCH($J21,Planes_Trabajo!$A$2:$A$10,0),MATCH(AL$1,Planes_Trabajo!$A$1:$V$1,0))),"")</f>
        <v/>
      </c>
    </row>
    <row r="22" spans="1:38" x14ac:dyDescent="0.25">
      <c r="A22" s="3">
        <v>21</v>
      </c>
      <c r="B22" s="4" t="s">
        <v>520</v>
      </c>
      <c r="C22" s="4">
        <v>174474</v>
      </c>
      <c r="D22" s="4">
        <v>173937</v>
      </c>
      <c r="E22" s="4">
        <v>1</v>
      </c>
      <c r="F22" s="4">
        <v>1</v>
      </c>
      <c r="G22" s="4">
        <v>0</v>
      </c>
      <c r="H22" s="4">
        <v>1</v>
      </c>
      <c r="I22" s="4">
        <v>0</v>
      </c>
      <c r="J22" s="4" t="s">
        <v>45</v>
      </c>
      <c r="K22" s="4" t="s">
        <v>52</v>
      </c>
      <c r="L22" s="4" t="s">
        <v>68</v>
      </c>
      <c r="M22" s="4" t="s">
        <v>601</v>
      </c>
      <c r="N22" s="5" t="s">
        <v>580</v>
      </c>
      <c r="O22" s="5" t="s">
        <v>548</v>
      </c>
      <c r="P22" s="5" t="s">
        <v>580</v>
      </c>
      <c r="Q22" s="5" t="s">
        <v>548</v>
      </c>
      <c r="R22" s="5" t="s">
        <v>562</v>
      </c>
      <c r="S22" s="4" t="s">
        <v>567</v>
      </c>
      <c r="T22" s="4" t="s">
        <v>97</v>
      </c>
      <c r="U22" s="4" t="s">
        <v>536</v>
      </c>
      <c r="V22" s="3" t="str">
        <f t="shared" si="1"/>
        <v>C-0159-5</v>
      </c>
      <c r="W22" s="3" t="str">
        <f>IFERROR(VLOOKUP(T22,Tablas_Apoyo!$A$2:$B$26,2,0),"")</f>
        <v>PVMTTO \ CONTROL_CABECERAS_TRONC</v>
      </c>
      <c r="X22" s="3" t="str">
        <f>IFERROR(INDEX(Planes_Trabajo!$A$2:$O$10,MATCH($J22,Planes_Trabajo!$A$2:$A$10,0),MATCH(X$1,Planes_Trabajo!$A$1:$V$1,0)),"")</f>
        <v>MP</v>
      </c>
      <c r="Y22" s="3" t="str">
        <f>IFERROR(IF(INDEX(Planes_Trabajo!$A$2:$O$10,MATCH($J22,Planes_Trabajo!$A$2:$A$10,0),MATCH(Y$1,Planes_Trabajo!$A$1:$V$1,0))=0,"",INDEX(Planes_Trabajo!$A$2:$O$10,MATCH($J22,Planes_Trabajo!$A$2:$A$10,0),MATCH(Y$1,Planes_Trabajo!$A$1:$V$1,0))),"")</f>
        <v/>
      </c>
      <c r="Z22" s="3">
        <f>IFERROR(INDEX(Planes_Trabajo!$A$2:$O$10,MATCH($J22,Planes_Trabajo!$A$2:$A$10,0),MATCH(Z$1,Planes_Trabajo!$A$1:$V$1,0)),"")</f>
        <v>3</v>
      </c>
      <c r="AA22" s="3">
        <f>IFERROR(INDEX(Planes_Trabajo!$A$2:$O$10,MATCH($J22,Planes_Trabajo!$A$2:$A$10,0),MATCH(AA$1,Planes_Trabajo!$A$1:$V$1,0)),"")</f>
        <v>0</v>
      </c>
      <c r="AB22" s="3">
        <f>IFERROR(INDEX(Planes_Trabajo!$A$2:$O$10,MATCH($J22,Planes_Trabajo!$A$2:$A$10,0),MATCH(AB$1,Planes_Trabajo!$A$1:$V$1,0)),"")</f>
        <v>0</v>
      </c>
      <c r="AC22" s="3" t="str">
        <f>IFERROR(INDEX(Planes_Trabajo!$A$2:$O$10,MATCH($J22,Planes_Trabajo!$A$2:$A$10,0),MATCH(AC$1,Planes_Trabajo!$A$1:$V$1,0)),"")</f>
        <v>DEE07</v>
      </c>
      <c r="AD22" s="3" t="str">
        <f>IFERROR(IF(INDEX(Planes_Trabajo!$A$2:$O$10,MATCH($J22,Planes_Trabajo!$A$2:$A$10,0),MATCH(AD$1,Planes_Trabajo!$A$1:$V$1,0))=0,"",INDEX(Planes_Trabajo!$A$2:$O$10,MATCH($J22,Planes_Trabajo!$A$2:$A$10,0),MATCH(AD$1,Planes_Trabajo!$A$1:$V$1,0))),"")</f>
        <v/>
      </c>
      <c r="AE22" s="3" t="str">
        <f>IFERROR(IF(INDEX(Planes_Trabajo!$A$2:$O$10,MATCH($J22,Planes_Trabajo!$A$2:$A$10,0),MATCH(AE$1,Planes_Trabajo!$A$1:$V$1,0))=0,"",INDEX(Planes_Trabajo!$A$2:$O$10,MATCH($J22,Planes_Trabajo!$A$2:$A$10,0),MATCH(AE$1,Planes_Trabajo!$A$1:$V$1,0))),"")</f>
        <v/>
      </c>
      <c r="AF22" s="3">
        <f>IFERROR(INDEX(Planes_Trabajo!$A$2:$O$10,MATCH($J22,Planes_Trabajo!$A$2:$A$10,0),MATCH(AF$1,Planes_Trabajo!$A$1:$V$1,0)),"")</f>
        <v>1</v>
      </c>
      <c r="AG22" s="3">
        <f>IFERROR(VLOOKUP(K22,Tablas_Apoyo!$R$2:$S$5,2,0),"")</f>
        <v>1088345128</v>
      </c>
      <c r="AH22" s="3" t="str">
        <f>IFERROR(VLOOKUP(L22,Tablas_Apoyo!$U$2:$V$13,2,0),"")</f>
        <v>1094879090</v>
      </c>
      <c r="AI22" s="3">
        <f>IFERROR(INDEX(Planes_Trabajo!$A$2:$O$10,MATCH($J22,Planes_Trabajo!$A$2:$A$10,0),MATCH(AI$1,Planes_Trabajo!$A$1:$V$1,0)),"")</f>
        <v>1087996698</v>
      </c>
      <c r="AJ22" s="3" t="str">
        <f>IFERROR(INDEX(Planes_Trabajo!$A$2:$O$10,MATCH($J22,Planes_Trabajo!$A$2:$A$10,0),MATCH(AJ$1,Planes_Trabajo!$A$1:$V$1,0)),"")</f>
        <v>06337600</v>
      </c>
      <c r="AK22" s="3" t="str">
        <f>IFERROR(INDEX(Planes_Trabajo!$A$2:$O$10,MATCH($J22,Planes_Trabajo!$A$2:$A$10,0),MATCH(AK$1,Planes_Trabajo!$A$1:$V$1,0)),"")</f>
        <v>742</v>
      </c>
      <c r="AL22" s="3" t="str">
        <f>IFERROR(IF(INDEX(Planes_Trabajo!$A$2:$O$10,MATCH($J22,Planes_Trabajo!$A$2:$A$10,0),MATCH(AL$1,Planes_Trabajo!$A$1:$V$1,0))=0,"",INDEX(Planes_Trabajo!$A$2:$O$10,MATCH($J22,Planes_Trabajo!$A$2:$A$10,0),MATCH(AL$1,Planes_Trabajo!$A$1:$V$1,0))),"")</f>
        <v/>
      </c>
    </row>
    <row r="23" spans="1:38" x14ac:dyDescent="0.25">
      <c r="A23" s="3">
        <v>22</v>
      </c>
      <c r="B23" s="4" t="s">
        <v>520</v>
      </c>
      <c r="C23" s="4">
        <v>174481</v>
      </c>
      <c r="D23" s="4">
        <v>173937</v>
      </c>
      <c r="E23" s="4">
        <v>1</v>
      </c>
      <c r="F23" s="4">
        <v>1</v>
      </c>
      <c r="G23" s="4">
        <v>0</v>
      </c>
      <c r="H23" s="4">
        <v>1</v>
      </c>
      <c r="I23" s="4">
        <v>0</v>
      </c>
      <c r="J23" s="4" t="s">
        <v>45</v>
      </c>
      <c r="K23" s="4" t="s">
        <v>52</v>
      </c>
      <c r="L23" s="4" t="s">
        <v>68</v>
      </c>
      <c r="M23" s="4" t="s">
        <v>620</v>
      </c>
      <c r="N23" s="5" t="s">
        <v>580</v>
      </c>
      <c r="O23" s="5" t="s">
        <v>548</v>
      </c>
      <c r="P23" s="5" t="s">
        <v>580</v>
      </c>
      <c r="Q23" s="5" t="s">
        <v>548</v>
      </c>
      <c r="R23" s="5" t="s">
        <v>562</v>
      </c>
      <c r="S23" s="4" t="s">
        <v>613</v>
      </c>
      <c r="T23" s="4" t="s">
        <v>97</v>
      </c>
      <c r="U23" s="4" t="s">
        <v>536</v>
      </c>
      <c r="V23" s="3" t="str">
        <f t="shared" si="1"/>
        <v>C-0165-5</v>
      </c>
      <c r="W23" s="3" t="str">
        <f>IFERROR(VLOOKUP(T23,Tablas_Apoyo!$A$2:$B$26,2,0),"")</f>
        <v>PVMTTO \ CONTROL_CABECERAS_TRONC</v>
      </c>
      <c r="X23" s="3" t="str">
        <f>IFERROR(INDEX(Planes_Trabajo!$A$2:$O$10,MATCH($J23,Planes_Trabajo!$A$2:$A$10,0),MATCH(X$1,Planes_Trabajo!$A$1:$V$1,0)),"")</f>
        <v>MP</v>
      </c>
      <c r="Y23" s="3" t="str">
        <f>IFERROR(IF(INDEX(Planes_Trabajo!$A$2:$O$10,MATCH($J23,Planes_Trabajo!$A$2:$A$10,0),MATCH(Y$1,Planes_Trabajo!$A$1:$V$1,0))=0,"",INDEX(Planes_Trabajo!$A$2:$O$10,MATCH($J23,Planes_Trabajo!$A$2:$A$10,0),MATCH(Y$1,Planes_Trabajo!$A$1:$V$1,0))),"")</f>
        <v/>
      </c>
      <c r="Z23" s="3">
        <f>IFERROR(INDEX(Planes_Trabajo!$A$2:$O$10,MATCH($J23,Planes_Trabajo!$A$2:$A$10,0),MATCH(Z$1,Planes_Trabajo!$A$1:$V$1,0)),"")</f>
        <v>3</v>
      </c>
      <c r="AA23" s="3">
        <f>IFERROR(INDEX(Planes_Trabajo!$A$2:$O$10,MATCH($J23,Planes_Trabajo!$A$2:$A$10,0),MATCH(AA$1,Planes_Trabajo!$A$1:$V$1,0)),"")</f>
        <v>0</v>
      </c>
      <c r="AB23" s="3">
        <f>IFERROR(INDEX(Planes_Trabajo!$A$2:$O$10,MATCH($J23,Planes_Trabajo!$A$2:$A$10,0),MATCH(AB$1,Planes_Trabajo!$A$1:$V$1,0)),"")</f>
        <v>0</v>
      </c>
      <c r="AC23" s="3" t="str">
        <f>IFERROR(INDEX(Planes_Trabajo!$A$2:$O$10,MATCH($J23,Planes_Trabajo!$A$2:$A$10,0),MATCH(AC$1,Planes_Trabajo!$A$1:$V$1,0)),"")</f>
        <v>DEE07</v>
      </c>
      <c r="AD23" s="3" t="str">
        <f>IFERROR(IF(INDEX(Planes_Trabajo!$A$2:$O$10,MATCH($J23,Planes_Trabajo!$A$2:$A$10,0),MATCH(AD$1,Planes_Trabajo!$A$1:$V$1,0))=0,"",INDEX(Planes_Trabajo!$A$2:$O$10,MATCH($J23,Planes_Trabajo!$A$2:$A$10,0),MATCH(AD$1,Planes_Trabajo!$A$1:$V$1,0))),"")</f>
        <v/>
      </c>
      <c r="AE23" s="3" t="str">
        <f>IFERROR(IF(INDEX(Planes_Trabajo!$A$2:$O$10,MATCH($J23,Planes_Trabajo!$A$2:$A$10,0),MATCH(AE$1,Planes_Trabajo!$A$1:$V$1,0))=0,"",INDEX(Planes_Trabajo!$A$2:$O$10,MATCH($J23,Planes_Trabajo!$A$2:$A$10,0),MATCH(AE$1,Planes_Trabajo!$A$1:$V$1,0))),"")</f>
        <v/>
      </c>
      <c r="AF23" s="3">
        <f>IFERROR(INDEX(Planes_Trabajo!$A$2:$O$10,MATCH($J23,Planes_Trabajo!$A$2:$A$10,0),MATCH(AF$1,Planes_Trabajo!$A$1:$V$1,0)),"")</f>
        <v>1</v>
      </c>
      <c r="AG23" s="3">
        <f>IFERROR(VLOOKUP(K23,Tablas_Apoyo!$R$2:$S$5,2,0),"")</f>
        <v>1088345128</v>
      </c>
      <c r="AH23" s="3" t="str">
        <f>IFERROR(VLOOKUP(L23,Tablas_Apoyo!$U$2:$V$13,2,0),"")</f>
        <v>1094879090</v>
      </c>
      <c r="AI23" s="3">
        <f>IFERROR(INDEX(Planes_Trabajo!$A$2:$O$10,MATCH($J23,Planes_Trabajo!$A$2:$A$10,0),MATCH(AI$1,Planes_Trabajo!$A$1:$V$1,0)),"")</f>
        <v>1087996698</v>
      </c>
      <c r="AJ23" s="3" t="str">
        <f>IFERROR(INDEX(Planes_Trabajo!$A$2:$O$10,MATCH($J23,Planes_Trabajo!$A$2:$A$10,0),MATCH(AJ$1,Planes_Trabajo!$A$1:$V$1,0)),"")</f>
        <v>06337600</v>
      </c>
      <c r="AK23" s="3" t="str">
        <f>IFERROR(INDEX(Planes_Trabajo!$A$2:$O$10,MATCH($J23,Planes_Trabajo!$A$2:$A$10,0),MATCH(AK$1,Planes_Trabajo!$A$1:$V$1,0)),"")</f>
        <v>742</v>
      </c>
      <c r="AL23" s="3" t="str">
        <f>IFERROR(IF(INDEX(Planes_Trabajo!$A$2:$O$10,MATCH($J23,Planes_Trabajo!$A$2:$A$10,0),MATCH(AL$1,Planes_Trabajo!$A$1:$V$1,0))=0,"",INDEX(Planes_Trabajo!$A$2:$O$10,MATCH($J23,Planes_Trabajo!$A$2:$A$10,0),MATCH(AL$1,Planes_Trabajo!$A$1:$V$1,0))),"")</f>
        <v/>
      </c>
    </row>
    <row r="24" spans="1:38" x14ac:dyDescent="0.25">
      <c r="A24" s="3">
        <v>23</v>
      </c>
      <c r="B24" s="4" t="s">
        <v>520</v>
      </c>
      <c r="C24" s="4">
        <v>174483</v>
      </c>
      <c r="D24" s="4">
        <v>173937</v>
      </c>
      <c r="E24" s="4">
        <v>1</v>
      </c>
      <c r="F24" s="4">
        <v>1</v>
      </c>
      <c r="G24" s="4">
        <v>0</v>
      </c>
      <c r="H24" s="4">
        <v>1</v>
      </c>
      <c r="I24" s="4">
        <v>0</v>
      </c>
      <c r="J24" s="4" t="s">
        <v>45</v>
      </c>
      <c r="K24" s="4" t="s">
        <v>52</v>
      </c>
      <c r="L24" s="4" t="s">
        <v>68</v>
      </c>
      <c r="M24" s="4" t="s">
        <v>602</v>
      </c>
      <c r="N24" s="5" t="s">
        <v>580</v>
      </c>
      <c r="O24" s="5" t="s">
        <v>548</v>
      </c>
      <c r="P24" s="5" t="s">
        <v>580</v>
      </c>
      <c r="Q24" s="5" t="s">
        <v>548</v>
      </c>
      <c r="R24" s="5" t="s">
        <v>562</v>
      </c>
      <c r="S24" s="4" t="s">
        <v>568</v>
      </c>
      <c r="T24" s="4" t="s">
        <v>97</v>
      </c>
      <c r="U24" s="4" t="s">
        <v>536</v>
      </c>
      <c r="V24" s="3" t="str">
        <f t="shared" si="1"/>
        <v>C-0200-5</v>
      </c>
      <c r="W24" s="3" t="str">
        <f>IFERROR(VLOOKUP(T24,Tablas_Apoyo!$A$2:$B$26,2,0),"")</f>
        <v>PVMTTO \ CONTROL_CABECERAS_TRONC</v>
      </c>
      <c r="X24" s="3" t="str">
        <f>IFERROR(INDEX(Planes_Trabajo!$A$2:$O$10,MATCH($J24,Planes_Trabajo!$A$2:$A$10,0),MATCH(X$1,Planes_Trabajo!$A$1:$V$1,0)),"")</f>
        <v>MP</v>
      </c>
      <c r="Y24" s="3" t="str">
        <f>IFERROR(IF(INDEX(Planes_Trabajo!$A$2:$O$10,MATCH($J24,Planes_Trabajo!$A$2:$A$10,0),MATCH(Y$1,Planes_Trabajo!$A$1:$V$1,0))=0,"",INDEX(Planes_Trabajo!$A$2:$O$10,MATCH($J24,Planes_Trabajo!$A$2:$A$10,0),MATCH(Y$1,Planes_Trabajo!$A$1:$V$1,0))),"")</f>
        <v/>
      </c>
      <c r="Z24" s="3">
        <f>IFERROR(INDEX(Planes_Trabajo!$A$2:$O$10,MATCH($J24,Planes_Trabajo!$A$2:$A$10,0),MATCH(Z$1,Planes_Trabajo!$A$1:$V$1,0)),"")</f>
        <v>3</v>
      </c>
      <c r="AA24" s="3">
        <f>IFERROR(INDEX(Planes_Trabajo!$A$2:$O$10,MATCH($J24,Planes_Trabajo!$A$2:$A$10,0),MATCH(AA$1,Planes_Trabajo!$A$1:$V$1,0)),"")</f>
        <v>0</v>
      </c>
      <c r="AB24" s="3">
        <f>IFERROR(INDEX(Planes_Trabajo!$A$2:$O$10,MATCH($J24,Planes_Trabajo!$A$2:$A$10,0),MATCH(AB$1,Planes_Trabajo!$A$1:$V$1,0)),"")</f>
        <v>0</v>
      </c>
      <c r="AC24" s="3" t="str">
        <f>IFERROR(INDEX(Planes_Trabajo!$A$2:$O$10,MATCH($J24,Planes_Trabajo!$A$2:$A$10,0),MATCH(AC$1,Planes_Trabajo!$A$1:$V$1,0)),"")</f>
        <v>DEE07</v>
      </c>
      <c r="AD24" s="3" t="str">
        <f>IFERROR(IF(INDEX(Planes_Trabajo!$A$2:$O$10,MATCH($J24,Planes_Trabajo!$A$2:$A$10,0),MATCH(AD$1,Planes_Trabajo!$A$1:$V$1,0))=0,"",INDEX(Planes_Trabajo!$A$2:$O$10,MATCH($J24,Planes_Trabajo!$A$2:$A$10,0),MATCH(AD$1,Planes_Trabajo!$A$1:$V$1,0))),"")</f>
        <v/>
      </c>
      <c r="AE24" s="3" t="str">
        <f>IFERROR(IF(INDEX(Planes_Trabajo!$A$2:$O$10,MATCH($J24,Planes_Trabajo!$A$2:$A$10,0),MATCH(AE$1,Planes_Trabajo!$A$1:$V$1,0))=0,"",INDEX(Planes_Trabajo!$A$2:$O$10,MATCH($J24,Planes_Trabajo!$A$2:$A$10,0),MATCH(AE$1,Planes_Trabajo!$A$1:$V$1,0))),"")</f>
        <v/>
      </c>
      <c r="AF24" s="3">
        <f>IFERROR(INDEX(Planes_Trabajo!$A$2:$O$10,MATCH($J24,Planes_Trabajo!$A$2:$A$10,0),MATCH(AF$1,Planes_Trabajo!$A$1:$V$1,0)),"")</f>
        <v>1</v>
      </c>
      <c r="AG24" s="3">
        <f>IFERROR(VLOOKUP(K24,Tablas_Apoyo!$R$2:$S$5,2,0),"")</f>
        <v>1088345128</v>
      </c>
      <c r="AH24" s="3" t="str">
        <f>IFERROR(VLOOKUP(L24,Tablas_Apoyo!$U$2:$V$13,2,0),"")</f>
        <v>1094879090</v>
      </c>
      <c r="AI24" s="3">
        <f>IFERROR(INDEX(Planes_Trabajo!$A$2:$O$10,MATCH($J24,Planes_Trabajo!$A$2:$A$10,0),MATCH(AI$1,Planes_Trabajo!$A$1:$V$1,0)),"")</f>
        <v>1087996698</v>
      </c>
      <c r="AJ24" s="3" t="str">
        <f>IFERROR(INDEX(Planes_Trabajo!$A$2:$O$10,MATCH($J24,Planes_Trabajo!$A$2:$A$10,0),MATCH(AJ$1,Planes_Trabajo!$A$1:$V$1,0)),"")</f>
        <v>06337600</v>
      </c>
      <c r="AK24" s="3" t="str">
        <f>IFERROR(INDEX(Planes_Trabajo!$A$2:$O$10,MATCH($J24,Planes_Trabajo!$A$2:$A$10,0),MATCH(AK$1,Planes_Trabajo!$A$1:$V$1,0)),"")</f>
        <v>742</v>
      </c>
      <c r="AL24" s="3" t="str">
        <f>IFERROR(IF(INDEX(Planes_Trabajo!$A$2:$O$10,MATCH($J24,Planes_Trabajo!$A$2:$A$10,0),MATCH(AL$1,Planes_Trabajo!$A$1:$V$1,0))=0,"",INDEX(Planes_Trabajo!$A$2:$O$10,MATCH($J24,Planes_Trabajo!$A$2:$A$10,0),MATCH(AL$1,Planes_Trabajo!$A$1:$V$1,0))),"")</f>
        <v/>
      </c>
    </row>
    <row r="25" spans="1:38" x14ac:dyDescent="0.25">
      <c r="A25" s="3">
        <v>24</v>
      </c>
      <c r="B25" s="4" t="s">
        <v>520</v>
      </c>
      <c r="C25" s="4">
        <v>174488</v>
      </c>
      <c r="D25" s="4">
        <v>173937</v>
      </c>
      <c r="E25" s="4">
        <v>1</v>
      </c>
      <c r="F25" s="4">
        <v>1</v>
      </c>
      <c r="G25" s="4">
        <v>0</v>
      </c>
      <c r="H25" s="4">
        <v>1</v>
      </c>
      <c r="I25" s="4">
        <v>0</v>
      </c>
      <c r="J25" s="4" t="s">
        <v>45</v>
      </c>
      <c r="K25" s="4" t="s">
        <v>52</v>
      </c>
      <c r="L25" s="4" t="s">
        <v>68</v>
      </c>
      <c r="M25" s="4" t="s">
        <v>621</v>
      </c>
      <c r="N25" s="5" t="s">
        <v>580</v>
      </c>
      <c r="O25" s="5" t="s">
        <v>548</v>
      </c>
      <c r="P25" s="5" t="s">
        <v>580</v>
      </c>
      <c r="Q25" s="5" t="s">
        <v>548</v>
      </c>
      <c r="R25" s="5" t="s">
        <v>562</v>
      </c>
      <c r="S25" s="4" t="s">
        <v>614</v>
      </c>
      <c r="T25" s="4" t="s">
        <v>97</v>
      </c>
      <c r="U25" s="4" t="s">
        <v>536</v>
      </c>
      <c r="V25" s="3" t="str">
        <f t="shared" ref="V25:V27" si="2">IFERROR(IF(FIND("-",S25)&gt;0,IF(ISNUMBER(_xlfn.NUMBERVALUE(LEFT(S25,1),".")),_xlfn.CONCAT(S25,"--5"),_xlfn.CONCAT(S25,"-5")),"NA"),S25)</f>
        <v>C-0203-5</v>
      </c>
      <c r="W25" s="3" t="str">
        <f>IFERROR(VLOOKUP(T25,Tablas_Apoyo!$A$2:$B$26,2,0),"")</f>
        <v>PVMTTO \ CONTROL_CABECERAS_TRONC</v>
      </c>
      <c r="X25" s="3" t="str">
        <f>IFERROR(INDEX(Planes_Trabajo!$A$2:$O$10,MATCH($J25,Planes_Trabajo!$A$2:$A$10,0),MATCH(X$1,Planes_Trabajo!$A$1:$V$1,0)),"")</f>
        <v>MP</v>
      </c>
      <c r="Y25" s="3" t="str">
        <f>IFERROR(IF(INDEX(Planes_Trabajo!$A$2:$O$10,MATCH($J25,Planes_Trabajo!$A$2:$A$10,0),MATCH(Y$1,Planes_Trabajo!$A$1:$V$1,0))=0,"",INDEX(Planes_Trabajo!$A$2:$O$10,MATCH($J25,Planes_Trabajo!$A$2:$A$10,0),MATCH(Y$1,Planes_Trabajo!$A$1:$V$1,0))),"")</f>
        <v/>
      </c>
      <c r="Z25" s="3">
        <f>IFERROR(INDEX(Planes_Trabajo!$A$2:$O$10,MATCH($J25,Planes_Trabajo!$A$2:$A$10,0),MATCH(Z$1,Planes_Trabajo!$A$1:$V$1,0)),"")</f>
        <v>3</v>
      </c>
      <c r="AA25" s="3">
        <f>IFERROR(INDEX(Planes_Trabajo!$A$2:$O$10,MATCH($J25,Planes_Trabajo!$A$2:$A$10,0),MATCH(AA$1,Planes_Trabajo!$A$1:$V$1,0)),"")</f>
        <v>0</v>
      </c>
      <c r="AB25" s="3">
        <f>IFERROR(INDEX(Planes_Trabajo!$A$2:$O$10,MATCH($J25,Planes_Trabajo!$A$2:$A$10,0),MATCH(AB$1,Planes_Trabajo!$A$1:$V$1,0)),"")</f>
        <v>0</v>
      </c>
      <c r="AC25" s="3" t="str">
        <f>IFERROR(INDEX(Planes_Trabajo!$A$2:$O$10,MATCH($J25,Planes_Trabajo!$A$2:$A$10,0),MATCH(AC$1,Planes_Trabajo!$A$1:$V$1,0)),"")</f>
        <v>DEE07</v>
      </c>
      <c r="AD25" s="3" t="str">
        <f>IFERROR(IF(INDEX(Planes_Trabajo!$A$2:$O$10,MATCH($J25,Planes_Trabajo!$A$2:$A$10,0),MATCH(AD$1,Planes_Trabajo!$A$1:$V$1,0))=0,"",INDEX(Planes_Trabajo!$A$2:$O$10,MATCH($J25,Planes_Trabajo!$A$2:$A$10,0),MATCH(AD$1,Planes_Trabajo!$A$1:$V$1,0))),"")</f>
        <v/>
      </c>
      <c r="AE25" s="3" t="str">
        <f>IFERROR(IF(INDEX(Planes_Trabajo!$A$2:$O$10,MATCH($J25,Planes_Trabajo!$A$2:$A$10,0),MATCH(AE$1,Planes_Trabajo!$A$1:$V$1,0))=0,"",INDEX(Planes_Trabajo!$A$2:$O$10,MATCH($J25,Planes_Trabajo!$A$2:$A$10,0),MATCH(AE$1,Planes_Trabajo!$A$1:$V$1,0))),"")</f>
        <v/>
      </c>
      <c r="AF25" s="3">
        <f>IFERROR(INDEX(Planes_Trabajo!$A$2:$O$10,MATCH($J25,Planes_Trabajo!$A$2:$A$10,0),MATCH(AF$1,Planes_Trabajo!$A$1:$V$1,0)),"")</f>
        <v>1</v>
      </c>
      <c r="AG25" s="3">
        <f>IFERROR(VLOOKUP(K25,Tablas_Apoyo!$R$2:$S$5,2,0),"")</f>
        <v>1088345128</v>
      </c>
      <c r="AH25" s="3" t="str">
        <f>IFERROR(VLOOKUP(L25,Tablas_Apoyo!$U$2:$V$13,2,0),"")</f>
        <v>1094879090</v>
      </c>
      <c r="AI25" s="3">
        <f>IFERROR(INDEX(Planes_Trabajo!$A$2:$O$10,MATCH($J25,Planes_Trabajo!$A$2:$A$10,0),MATCH(AI$1,Planes_Trabajo!$A$1:$V$1,0)),"")</f>
        <v>1087996698</v>
      </c>
      <c r="AJ25" s="3" t="str">
        <f>IFERROR(INDEX(Planes_Trabajo!$A$2:$O$10,MATCH($J25,Planes_Trabajo!$A$2:$A$10,0),MATCH(AJ$1,Planes_Trabajo!$A$1:$V$1,0)),"")</f>
        <v>06337600</v>
      </c>
      <c r="AK25" s="3" t="str">
        <f>IFERROR(INDEX(Planes_Trabajo!$A$2:$O$10,MATCH($J25,Planes_Trabajo!$A$2:$A$10,0),MATCH(AK$1,Planes_Trabajo!$A$1:$V$1,0)),"")</f>
        <v>742</v>
      </c>
      <c r="AL25" s="3" t="str">
        <f>IFERROR(IF(INDEX(Planes_Trabajo!$A$2:$O$10,MATCH($J25,Planes_Trabajo!$A$2:$A$10,0),MATCH(AL$1,Planes_Trabajo!$A$1:$V$1,0))=0,"",INDEX(Planes_Trabajo!$A$2:$O$10,MATCH($J25,Planes_Trabajo!$A$2:$A$10,0),MATCH(AL$1,Planes_Trabajo!$A$1:$V$1,0))),"")</f>
        <v/>
      </c>
    </row>
    <row r="26" spans="1:38" x14ac:dyDescent="0.25">
      <c r="A26" s="3">
        <v>25</v>
      </c>
      <c r="B26" s="4" t="s">
        <v>520</v>
      </c>
      <c r="C26" s="4">
        <v>174494</v>
      </c>
      <c r="D26" s="4">
        <v>173937</v>
      </c>
      <c r="E26" s="4">
        <v>1</v>
      </c>
      <c r="F26" s="4">
        <v>1</v>
      </c>
      <c r="G26" s="4">
        <v>0</v>
      </c>
      <c r="H26" s="4">
        <v>1</v>
      </c>
      <c r="I26" s="4">
        <v>0</v>
      </c>
      <c r="J26" s="4" t="s">
        <v>45</v>
      </c>
      <c r="K26" s="4" t="s">
        <v>52</v>
      </c>
      <c r="L26" s="4" t="s">
        <v>68</v>
      </c>
      <c r="M26" s="4" t="s">
        <v>622</v>
      </c>
      <c r="N26" s="5" t="s">
        <v>580</v>
      </c>
      <c r="O26" s="5" t="s">
        <v>548</v>
      </c>
      <c r="P26" s="5" t="s">
        <v>580</v>
      </c>
      <c r="Q26" s="5" t="s">
        <v>548</v>
      </c>
      <c r="R26" s="5" t="s">
        <v>562</v>
      </c>
      <c r="S26" s="4" t="s">
        <v>615</v>
      </c>
      <c r="T26" s="4" t="s">
        <v>97</v>
      </c>
      <c r="U26" s="4" t="s">
        <v>536</v>
      </c>
      <c r="V26" s="3" t="str">
        <f t="shared" si="2"/>
        <v>C-0204-5</v>
      </c>
      <c r="W26" s="3" t="str">
        <f>IFERROR(VLOOKUP(T26,Tablas_Apoyo!$A$2:$B$26,2,0),"")</f>
        <v>PVMTTO \ CONTROL_CABECERAS_TRONC</v>
      </c>
      <c r="X26" s="3" t="str">
        <f>IFERROR(INDEX(Planes_Trabajo!$A$2:$O$10,MATCH($J26,Planes_Trabajo!$A$2:$A$10,0),MATCH(X$1,Planes_Trabajo!$A$1:$V$1,0)),"")</f>
        <v>MP</v>
      </c>
      <c r="Y26" s="3" t="str">
        <f>IFERROR(IF(INDEX(Planes_Trabajo!$A$2:$O$10,MATCH($J26,Planes_Trabajo!$A$2:$A$10,0),MATCH(Y$1,Planes_Trabajo!$A$1:$V$1,0))=0,"",INDEX(Planes_Trabajo!$A$2:$O$10,MATCH($J26,Planes_Trabajo!$A$2:$A$10,0),MATCH(Y$1,Planes_Trabajo!$A$1:$V$1,0))),"")</f>
        <v/>
      </c>
      <c r="Z26" s="3">
        <f>IFERROR(INDEX(Planes_Trabajo!$A$2:$O$10,MATCH($J26,Planes_Trabajo!$A$2:$A$10,0),MATCH(Z$1,Planes_Trabajo!$A$1:$V$1,0)),"")</f>
        <v>3</v>
      </c>
      <c r="AA26" s="3">
        <f>IFERROR(INDEX(Planes_Trabajo!$A$2:$O$10,MATCH($J26,Planes_Trabajo!$A$2:$A$10,0),MATCH(AA$1,Planes_Trabajo!$A$1:$V$1,0)),"")</f>
        <v>0</v>
      </c>
      <c r="AB26" s="3">
        <f>IFERROR(INDEX(Planes_Trabajo!$A$2:$O$10,MATCH($J26,Planes_Trabajo!$A$2:$A$10,0),MATCH(AB$1,Planes_Trabajo!$A$1:$V$1,0)),"")</f>
        <v>0</v>
      </c>
      <c r="AC26" s="3" t="str">
        <f>IFERROR(INDEX(Planes_Trabajo!$A$2:$O$10,MATCH($J26,Planes_Trabajo!$A$2:$A$10,0),MATCH(AC$1,Planes_Trabajo!$A$1:$V$1,0)),"")</f>
        <v>DEE07</v>
      </c>
      <c r="AD26" s="3" t="str">
        <f>IFERROR(IF(INDEX(Planes_Trabajo!$A$2:$O$10,MATCH($J26,Planes_Trabajo!$A$2:$A$10,0),MATCH(AD$1,Planes_Trabajo!$A$1:$V$1,0))=0,"",INDEX(Planes_Trabajo!$A$2:$O$10,MATCH($J26,Planes_Trabajo!$A$2:$A$10,0),MATCH(AD$1,Planes_Trabajo!$A$1:$V$1,0))),"")</f>
        <v/>
      </c>
      <c r="AE26" s="3" t="str">
        <f>IFERROR(IF(INDEX(Planes_Trabajo!$A$2:$O$10,MATCH($J26,Planes_Trabajo!$A$2:$A$10,0),MATCH(AE$1,Planes_Trabajo!$A$1:$V$1,0))=0,"",INDEX(Planes_Trabajo!$A$2:$O$10,MATCH($J26,Planes_Trabajo!$A$2:$A$10,0),MATCH(AE$1,Planes_Trabajo!$A$1:$V$1,0))),"")</f>
        <v/>
      </c>
      <c r="AF26" s="3">
        <f>IFERROR(INDEX(Planes_Trabajo!$A$2:$O$10,MATCH($J26,Planes_Trabajo!$A$2:$A$10,0),MATCH(AF$1,Planes_Trabajo!$A$1:$V$1,0)),"")</f>
        <v>1</v>
      </c>
      <c r="AG26" s="3">
        <f>IFERROR(VLOOKUP(K26,Tablas_Apoyo!$R$2:$S$5,2,0),"")</f>
        <v>1088345128</v>
      </c>
      <c r="AH26" s="3" t="str">
        <f>IFERROR(VLOOKUP(L26,Tablas_Apoyo!$U$2:$V$13,2,0),"")</f>
        <v>1094879090</v>
      </c>
      <c r="AI26" s="3">
        <f>IFERROR(INDEX(Planes_Trabajo!$A$2:$O$10,MATCH($J26,Planes_Trabajo!$A$2:$A$10,0),MATCH(AI$1,Planes_Trabajo!$A$1:$V$1,0)),"")</f>
        <v>1087996698</v>
      </c>
      <c r="AJ26" s="3" t="str">
        <f>IFERROR(INDEX(Planes_Trabajo!$A$2:$O$10,MATCH($J26,Planes_Trabajo!$A$2:$A$10,0),MATCH(AJ$1,Planes_Trabajo!$A$1:$V$1,0)),"")</f>
        <v>06337600</v>
      </c>
      <c r="AK26" s="3" t="str">
        <f>IFERROR(INDEX(Planes_Trabajo!$A$2:$O$10,MATCH($J26,Planes_Trabajo!$A$2:$A$10,0),MATCH(AK$1,Planes_Trabajo!$A$1:$V$1,0)),"")</f>
        <v>742</v>
      </c>
      <c r="AL26" s="3" t="str">
        <f>IFERROR(IF(INDEX(Planes_Trabajo!$A$2:$O$10,MATCH($J26,Planes_Trabajo!$A$2:$A$10,0),MATCH(AL$1,Planes_Trabajo!$A$1:$V$1,0))=0,"",INDEX(Planes_Trabajo!$A$2:$O$10,MATCH($J26,Planes_Trabajo!$A$2:$A$10,0),MATCH(AL$1,Planes_Trabajo!$A$1:$V$1,0))),"")</f>
        <v/>
      </c>
    </row>
    <row r="27" spans="1:38" x14ac:dyDescent="0.25">
      <c r="A27" s="3">
        <v>26</v>
      </c>
      <c r="B27" s="4" t="s">
        <v>520</v>
      </c>
      <c r="C27" s="4">
        <v>174504</v>
      </c>
      <c r="D27" s="4">
        <v>173937</v>
      </c>
      <c r="E27" s="4">
        <v>1</v>
      </c>
      <c r="F27" s="4">
        <v>1</v>
      </c>
      <c r="G27" s="4">
        <v>0</v>
      </c>
      <c r="H27" s="4">
        <v>1</v>
      </c>
      <c r="I27" s="4">
        <v>0</v>
      </c>
      <c r="J27" s="4" t="s">
        <v>45</v>
      </c>
      <c r="K27" s="4" t="s">
        <v>52</v>
      </c>
      <c r="L27" s="4" t="s">
        <v>68</v>
      </c>
      <c r="M27" s="4" t="s">
        <v>603</v>
      </c>
      <c r="N27" s="5" t="s">
        <v>580</v>
      </c>
      <c r="O27" s="5" t="s">
        <v>548</v>
      </c>
      <c r="P27" s="5" t="s">
        <v>580</v>
      </c>
      <c r="Q27" s="5" t="s">
        <v>548</v>
      </c>
      <c r="R27" s="5" t="s">
        <v>562</v>
      </c>
      <c r="S27" s="4" t="s">
        <v>569</v>
      </c>
      <c r="T27" s="4" t="s">
        <v>97</v>
      </c>
      <c r="U27" s="4" t="s">
        <v>536</v>
      </c>
      <c r="V27" s="3" t="str">
        <f t="shared" si="2"/>
        <v>C-0499-5</v>
      </c>
      <c r="W27" s="3" t="str">
        <f>IFERROR(VLOOKUP(T27,Tablas_Apoyo!$A$2:$B$26,2,0),"")</f>
        <v>PVMTTO \ CONTROL_CABECERAS_TRONC</v>
      </c>
      <c r="X27" s="3" t="str">
        <f>IFERROR(INDEX(Planes_Trabajo!$A$2:$O$10,MATCH($J27,Planes_Trabajo!$A$2:$A$10,0),MATCH(X$1,Planes_Trabajo!$A$1:$V$1,0)),"")</f>
        <v>MP</v>
      </c>
      <c r="Y27" s="3" t="str">
        <f>IFERROR(IF(INDEX(Planes_Trabajo!$A$2:$O$10,MATCH($J27,Planes_Trabajo!$A$2:$A$10,0),MATCH(Y$1,Planes_Trabajo!$A$1:$V$1,0))=0,"",INDEX(Planes_Trabajo!$A$2:$O$10,MATCH($J27,Planes_Trabajo!$A$2:$A$10,0),MATCH(Y$1,Planes_Trabajo!$A$1:$V$1,0))),"")</f>
        <v/>
      </c>
      <c r="Z27" s="3">
        <f>IFERROR(INDEX(Planes_Trabajo!$A$2:$O$10,MATCH($J27,Planes_Trabajo!$A$2:$A$10,0),MATCH(Z$1,Planes_Trabajo!$A$1:$V$1,0)),"")</f>
        <v>3</v>
      </c>
      <c r="AA27" s="3">
        <f>IFERROR(INDEX(Planes_Trabajo!$A$2:$O$10,MATCH($J27,Planes_Trabajo!$A$2:$A$10,0),MATCH(AA$1,Planes_Trabajo!$A$1:$V$1,0)),"")</f>
        <v>0</v>
      </c>
      <c r="AB27" s="3">
        <f>IFERROR(INDEX(Planes_Trabajo!$A$2:$O$10,MATCH($J27,Planes_Trabajo!$A$2:$A$10,0),MATCH(AB$1,Planes_Trabajo!$A$1:$V$1,0)),"")</f>
        <v>0</v>
      </c>
      <c r="AC27" s="3" t="str">
        <f>IFERROR(INDEX(Planes_Trabajo!$A$2:$O$10,MATCH($J27,Planes_Trabajo!$A$2:$A$10,0),MATCH(AC$1,Planes_Trabajo!$A$1:$V$1,0)),"")</f>
        <v>DEE07</v>
      </c>
      <c r="AD27" s="3" t="str">
        <f>IFERROR(IF(INDEX(Planes_Trabajo!$A$2:$O$10,MATCH($J27,Planes_Trabajo!$A$2:$A$10,0),MATCH(AD$1,Planes_Trabajo!$A$1:$V$1,0))=0,"",INDEX(Planes_Trabajo!$A$2:$O$10,MATCH($J27,Planes_Trabajo!$A$2:$A$10,0),MATCH(AD$1,Planes_Trabajo!$A$1:$V$1,0))),"")</f>
        <v/>
      </c>
      <c r="AE27" s="3" t="str">
        <f>IFERROR(IF(INDEX(Planes_Trabajo!$A$2:$O$10,MATCH($J27,Planes_Trabajo!$A$2:$A$10,0),MATCH(AE$1,Planes_Trabajo!$A$1:$V$1,0))=0,"",INDEX(Planes_Trabajo!$A$2:$O$10,MATCH($J27,Planes_Trabajo!$A$2:$A$10,0),MATCH(AE$1,Planes_Trabajo!$A$1:$V$1,0))),"")</f>
        <v/>
      </c>
      <c r="AF27" s="3">
        <f>IFERROR(INDEX(Planes_Trabajo!$A$2:$O$10,MATCH($J27,Planes_Trabajo!$A$2:$A$10,0),MATCH(AF$1,Planes_Trabajo!$A$1:$V$1,0)),"")</f>
        <v>1</v>
      </c>
      <c r="AG27" s="3">
        <f>IFERROR(VLOOKUP(K27,Tablas_Apoyo!$R$2:$S$5,2,0),"")</f>
        <v>1088345128</v>
      </c>
      <c r="AH27" s="3" t="str">
        <f>IFERROR(VLOOKUP(L27,Tablas_Apoyo!$U$2:$V$13,2,0),"")</f>
        <v>1094879090</v>
      </c>
      <c r="AI27" s="3">
        <f>IFERROR(INDEX(Planes_Trabajo!$A$2:$O$10,MATCH($J27,Planes_Trabajo!$A$2:$A$10,0),MATCH(AI$1,Planes_Trabajo!$A$1:$V$1,0)),"")</f>
        <v>1087996698</v>
      </c>
      <c r="AJ27" s="3" t="str">
        <f>IFERROR(INDEX(Planes_Trabajo!$A$2:$O$10,MATCH($J27,Planes_Trabajo!$A$2:$A$10,0),MATCH(AJ$1,Planes_Trabajo!$A$1:$V$1,0)),"")</f>
        <v>06337600</v>
      </c>
      <c r="AK27" s="3" t="str">
        <f>IFERROR(INDEX(Planes_Trabajo!$A$2:$O$10,MATCH($J27,Planes_Trabajo!$A$2:$A$10,0),MATCH(AK$1,Planes_Trabajo!$A$1:$V$1,0)),"")</f>
        <v>742</v>
      </c>
      <c r="AL27" s="3" t="str">
        <f>IFERROR(IF(INDEX(Planes_Trabajo!$A$2:$O$10,MATCH($J27,Planes_Trabajo!$A$2:$A$10,0),MATCH(AL$1,Planes_Trabajo!$A$1:$V$1,0))=0,"",INDEX(Planes_Trabajo!$A$2:$O$10,MATCH($J27,Planes_Trabajo!$A$2:$A$10,0),MATCH(AL$1,Planes_Trabajo!$A$1:$V$1,0))),"")</f>
        <v/>
      </c>
    </row>
    <row r="28" spans="1:38" x14ac:dyDescent="0.25">
      <c r="A28" s="3">
        <v>27</v>
      </c>
      <c r="B28" s="4" t="s">
        <v>520</v>
      </c>
      <c r="C28" s="4">
        <v>174515</v>
      </c>
      <c r="D28" s="4">
        <v>173937</v>
      </c>
      <c r="E28" s="4">
        <v>1</v>
      </c>
      <c r="F28" s="4">
        <v>1</v>
      </c>
      <c r="G28" s="4">
        <v>0</v>
      </c>
      <c r="H28" s="4">
        <v>1</v>
      </c>
      <c r="I28" s="4">
        <v>0</v>
      </c>
      <c r="J28" s="4" t="s">
        <v>45</v>
      </c>
      <c r="K28" s="4" t="s">
        <v>52</v>
      </c>
      <c r="L28" s="4" t="s">
        <v>68</v>
      </c>
      <c r="M28" s="4" t="s">
        <v>623</v>
      </c>
      <c r="N28" s="5" t="s">
        <v>580</v>
      </c>
      <c r="O28" s="5" t="s">
        <v>548</v>
      </c>
      <c r="P28" s="5" t="s">
        <v>580</v>
      </c>
      <c r="Q28" s="5" t="s">
        <v>548</v>
      </c>
      <c r="R28" s="5" t="s">
        <v>562</v>
      </c>
      <c r="S28" s="4" t="s">
        <v>616</v>
      </c>
      <c r="T28" s="4" t="s">
        <v>97</v>
      </c>
      <c r="U28" s="4" t="s">
        <v>536</v>
      </c>
      <c r="V28" s="3" t="str">
        <f t="shared" ref="V28:V34" si="3">IFERROR(IF(FIND("-",S28)&gt;0,IF(ISNUMBER(_xlfn.NUMBERVALUE(LEFT(S28,1),".")),_xlfn.CONCAT(S28,"--5"),_xlfn.CONCAT(S28,"-5")),"NA"),S28)</f>
        <v>C-0510-5</v>
      </c>
      <c r="W28" s="3" t="str">
        <f>IFERROR(VLOOKUP(T28,Tablas_Apoyo!$A$2:$B$26,2,0),"")</f>
        <v>PVMTTO \ CONTROL_CABECERAS_TRONC</v>
      </c>
      <c r="X28" s="3" t="str">
        <f>IFERROR(INDEX(Planes_Trabajo!$A$2:$O$10,MATCH($J28,Planes_Trabajo!$A$2:$A$10,0),MATCH(X$1,Planes_Trabajo!$A$1:$V$1,0)),"")</f>
        <v>MP</v>
      </c>
      <c r="Y28" s="3" t="str">
        <f>IFERROR(IF(INDEX(Planes_Trabajo!$A$2:$O$10,MATCH($J28,Planes_Trabajo!$A$2:$A$10,0),MATCH(Y$1,Planes_Trabajo!$A$1:$V$1,0))=0,"",INDEX(Planes_Trabajo!$A$2:$O$10,MATCH($J28,Planes_Trabajo!$A$2:$A$10,0),MATCH(Y$1,Planes_Trabajo!$A$1:$V$1,0))),"")</f>
        <v/>
      </c>
      <c r="Z28" s="3">
        <f>IFERROR(INDEX(Planes_Trabajo!$A$2:$O$10,MATCH($J28,Planes_Trabajo!$A$2:$A$10,0),MATCH(Z$1,Planes_Trabajo!$A$1:$V$1,0)),"")</f>
        <v>3</v>
      </c>
      <c r="AA28" s="3">
        <f>IFERROR(INDEX(Planes_Trabajo!$A$2:$O$10,MATCH($J28,Planes_Trabajo!$A$2:$A$10,0),MATCH(AA$1,Planes_Trabajo!$A$1:$V$1,0)),"")</f>
        <v>0</v>
      </c>
      <c r="AB28" s="3">
        <f>IFERROR(INDEX(Planes_Trabajo!$A$2:$O$10,MATCH($J28,Planes_Trabajo!$A$2:$A$10,0),MATCH(AB$1,Planes_Trabajo!$A$1:$V$1,0)),"")</f>
        <v>0</v>
      </c>
      <c r="AC28" s="3" t="str">
        <f>IFERROR(INDEX(Planes_Trabajo!$A$2:$O$10,MATCH($J28,Planes_Trabajo!$A$2:$A$10,0),MATCH(AC$1,Planes_Trabajo!$A$1:$V$1,0)),"")</f>
        <v>DEE07</v>
      </c>
      <c r="AD28" s="3" t="str">
        <f>IFERROR(IF(INDEX(Planes_Trabajo!$A$2:$O$10,MATCH($J28,Planes_Trabajo!$A$2:$A$10,0),MATCH(AD$1,Planes_Trabajo!$A$1:$V$1,0))=0,"",INDEX(Planes_Trabajo!$A$2:$O$10,MATCH($J28,Planes_Trabajo!$A$2:$A$10,0),MATCH(AD$1,Planes_Trabajo!$A$1:$V$1,0))),"")</f>
        <v/>
      </c>
      <c r="AE28" s="3" t="str">
        <f>IFERROR(IF(INDEX(Planes_Trabajo!$A$2:$O$10,MATCH($J28,Planes_Trabajo!$A$2:$A$10,0),MATCH(AE$1,Planes_Trabajo!$A$1:$V$1,0))=0,"",INDEX(Planes_Trabajo!$A$2:$O$10,MATCH($J28,Planes_Trabajo!$A$2:$A$10,0),MATCH(AE$1,Planes_Trabajo!$A$1:$V$1,0))),"")</f>
        <v/>
      </c>
      <c r="AF28" s="3">
        <f>IFERROR(INDEX(Planes_Trabajo!$A$2:$O$10,MATCH($J28,Planes_Trabajo!$A$2:$A$10,0),MATCH(AF$1,Planes_Trabajo!$A$1:$V$1,0)),"")</f>
        <v>1</v>
      </c>
      <c r="AG28" s="3">
        <f>IFERROR(VLOOKUP(K28,Tablas_Apoyo!$R$2:$S$5,2,0),"")</f>
        <v>1088345128</v>
      </c>
      <c r="AH28" s="3" t="str">
        <f>IFERROR(VLOOKUP(L28,Tablas_Apoyo!$U$2:$V$13,2,0),"")</f>
        <v>1094879090</v>
      </c>
      <c r="AI28" s="3">
        <f>IFERROR(INDEX(Planes_Trabajo!$A$2:$O$10,MATCH($J28,Planes_Trabajo!$A$2:$A$10,0),MATCH(AI$1,Planes_Trabajo!$A$1:$V$1,0)),"")</f>
        <v>1087996698</v>
      </c>
      <c r="AJ28" s="3" t="str">
        <f>IFERROR(INDEX(Planes_Trabajo!$A$2:$O$10,MATCH($J28,Planes_Trabajo!$A$2:$A$10,0),MATCH(AJ$1,Planes_Trabajo!$A$1:$V$1,0)),"")</f>
        <v>06337600</v>
      </c>
      <c r="AK28" s="3" t="str">
        <f>IFERROR(INDEX(Planes_Trabajo!$A$2:$O$10,MATCH($J28,Planes_Trabajo!$A$2:$A$10,0),MATCH(AK$1,Planes_Trabajo!$A$1:$V$1,0)),"")</f>
        <v>742</v>
      </c>
      <c r="AL28" s="3" t="str">
        <f>IFERROR(IF(INDEX(Planes_Trabajo!$A$2:$O$10,MATCH($J28,Planes_Trabajo!$A$2:$A$10,0),MATCH(AL$1,Planes_Trabajo!$A$1:$V$1,0))=0,"",INDEX(Planes_Trabajo!$A$2:$O$10,MATCH($J28,Planes_Trabajo!$A$2:$A$10,0),MATCH(AL$1,Planes_Trabajo!$A$1:$V$1,0))),"")</f>
        <v/>
      </c>
    </row>
    <row r="29" spans="1:38" x14ac:dyDescent="0.25">
      <c r="A29" s="3">
        <v>28</v>
      </c>
      <c r="B29" s="4" t="s">
        <v>520</v>
      </c>
      <c r="C29" s="4">
        <v>174527</v>
      </c>
      <c r="D29" s="4">
        <v>173937</v>
      </c>
      <c r="E29" s="4">
        <v>1</v>
      </c>
      <c r="F29" s="4">
        <v>1</v>
      </c>
      <c r="G29" s="4">
        <v>0</v>
      </c>
      <c r="H29" s="4">
        <v>1</v>
      </c>
      <c r="I29" s="4">
        <v>0</v>
      </c>
      <c r="J29" s="4" t="s">
        <v>45</v>
      </c>
      <c r="K29" s="4" t="s">
        <v>52</v>
      </c>
      <c r="L29" s="4" t="s">
        <v>68</v>
      </c>
      <c r="M29" s="4" t="s">
        <v>604</v>
      </c>
      <c r="N29" s="5" t="s">
        <v>580</v>
      </c>
      <c r="O29" s="5" t="s">
        <v>548</v>
      </c>
      <c r="P29" s="5" t="s">
        <v>580</v>
      </c>
      <c r="Q29" s="5" t="s">
        <v>548</v>
      </c>
      <c r="R29" s="5" t="s">
        <v>562</v>
      </c>
      <c r="S29" s="4" t="s">
        <v>570</v>
      </c>
      <c r="T29" s="4" t="s">
        <v>97</v>
      </c>
      <c r="U29" s="4" t="s">
        <v>536</v>
      </c>
      <c r="V29" s="3" t="str">
        <f t="shared" si="3"/>
        <v>C-0511-5</v>
      </c>
      <c r="W29" s="3" t="str">
        <f>IFERROR(VLOOKUP(T29,Tablas_Apoyo!$A$2:$B$26,2,0),"")</f>
        <v>PVMTTO \ CONTROL_CABECERAS_TRONC</v>
      </c>
      <c r="X29" s="3" t="str">
        <f>IFERROR(INDEX(Planes_Trabajo!$A$2:$O$10,MATCH($J29,Planes_Trabajo!$A$2:$A$10,0),MATCH(X$1,Planes_Trabajo!$A$1:$V$1,0)),"")</f>
        <v>MP</v>
      </c>
      <c r="Y29" s="3" t="str">
        <f>IFERROR(IF(INDEX(Planes_Trabajo!$A$2:$O$10,MATCH($J29,Planes_Trabajo!$A$2:$A$10,0),MATCH(Y$1,Planes_Trabajo!$A$1:$V$1,0))=0,"",INDEX(Planes_Trabajo!$A$2:$O$10,MATCH($J29,Planes_Trabajo!$A$2:$A$10,0),MATCH(Y$1,Planes_Trabajo!$A$1:$V$1,0))),"")</f>
        <v/>
      </c>
      <c r="Z29" s="3">
        <f>IFERROR(INDEX(Planes_Trabajo!$A$2:$O$10,MATCH($J29,Planes_Trabajo!$A$2:$A$10,0),MATCH(Z$1,Planes_Trabajo!$A$1:$V$1,0)),"")</f>
        <v>3</v>
      </c>
      <c r="AA29" s="3">
        <f>IFERROR(INDEX(Planes_Trabajo!$A$2:$O$10,MATCH($J29,Planes_Trabajo!$A$2:$A$10,0),MATCH(AA$1,Planes_Trabajo!$A$1:$V$1,0)),"")</f>
        <v>0</v>
      </c>
      <c r="AB29" s="3">
        <f>IFERROR(INDEX(Planes_Trabajo!$A$2:$O$10,MATCH($J29,Planes_Trabajo!$A$2:$A$10,0),MATCH(AB$1,Planes_Trabajo!$A$1:$V$1,0)),"")</f>
        <v>0</v>
      </c>
      <c r="AC29" s="3" t="str">
        <f>IFERROR(INDEX(Planes_Trabajo!$A$2:$O$10,MATCH($J29,Planes_Trabajo!$A$2:$A$10,0),MATCH(AC$1,Planes_Trabajo!$A$1:$V$1,0)),"")</f>
        <v>DEE07</v>
      </c>
      <c r="AD29" s="3" t="str">
        <f>IFERROR(IF(INDEX(Planes_Trabajo!$A$2:$O$10,MATCH($J29,Planes_Trabajo!$A$2:$A$10,0),MATCH(AD$1,Planes_Trabajo!$A$1:$V$1,0))=0,"",INDEX(Planes_Trabajo!$A$2:$O$10,MATCH($J29,Planes_Trabajo!$A$2:$A$10,0),MATCH(AD$1,Planes_Trabajo!$A$1:$V$1,0))),"")</f>
        <v/>
      </c>
      <c r="AE29" s="3" t="str">
        <f>IFERROR(IF(INDEX(Planes_Trabajo!$A$2:$O$10,MATCH($J29,Planes_Trabajo!$A$2:$A$10,0),MATCH(AE$1,Planes_Trabajo!$A$1:$V$1,0))=0,"",INDEX(Planes_Trabajo!$A$2:$O$10,MATCH($J29,Planes_Trabajo!$A$2:$A$10,0),MATCH(AE$1,Planes_Trabajo!$A$1:$V$1,0))),"")</f>
        <v/>
      </c>
      <c r="AF29" s="3">
        <f>IFERROR(INDEX(Planes_Trabajo!$A$2:$O$10,MATCH($J29,Planes_Trabajo!$A$2:$A$10,0),MATCH(AF$1,Planes_Trabajo!$A$1:$V$1,0)),"")</f>
        <v>1</v>
      </c>
      <c r="AG29" s="3">
        <f>IFERROR(VLOOKUP(K29,Tablas_Apoyo!$R$2:$S$5,2,0),"")</f>
        <v>1088345128</v>
      </c>
      <c r="AH29" s="3" t="str">
        <f>IFERROR(VLOOKUP(L29,Tablas_Apoyo!$U$2:$V$13,2,0),"")</f>
        <v>1094879090</v>
      </c>
      <c r="AI29" s="3">
        <f>IFERROR(INDEX(Planes_Trabajo!$A$2:$O$10,MATCH($J29,Planes_Trabajo!$A$2:$A$10,0),MATCH(AI$1,Planes_Trabajo!$A$1:$V$1,0)),"")</f>
        <v>1087996698</v>
      </c>
      <c r="AJ29" s="3" t="str">
        <f>IFERROR(INDEX(Planes_Trabajo!$A$2:$O$10,MATCH($J29,Planes_Trabajo!$A$2:$A$10,0),MATCH(AJ$1,Planes_Trabajo!$A$1:$V$1,0)),"")</f>
        <v>06337600</v>
      </c>
      <c r="AK29" s="3" t="str">
        <f>IFERROR(INDEX(Planes_Trabajo!$A$2:$O$10,MATCH($J29,Planes_Trabajo!$A$2:$A$10,0),MATCH(AK$1,Planes_Trabajo!$A$1:$V$1,0)),"")</f>
        <v>742</v>
      </c>
      <c r="AL29" s="3" t="str">
        <f>IFERROR(IF(INDEX(Planes_Trabajo!$A$2:$O$10,MATCH($J29,Planes_Trabajo!$A$2:$A$10,0),MATCH(AL$1,Planes_Trabajo!$A$1:$V$1,0))=0,"",INDEX(Planes_Trabajo!$A$2:$O$10,MATCH($J29,Planes_Trabajo!$A$2:$A$10,0),MATCH(AL$1,Planes_Trabajo!$A$1:$V$1,0))),"")</f>
        <v/>
      </c>
    </row>
    <row r="30" spans="1:38" x14ac:dyDescent="0.25">
      <c r="A30" s="3">
        <v>29</v>
      </c>
      <c r="B30" s="4" t="s">
        <v>520</v>
      </c>
      <c r="C30" s="4">
        <v>174533</v>
      </c>
      <c r="D30" s="4">
        <v>173938</v>
      </c>
      <c r="E30" s="4">
        <v>1</v>
      </c>
      <c r="F30" s="4">
        <v>1</v>
      </c>
      <c r="G30" s="4">
        <v>0</v>
      </c>
      <c r="H30" s="4">
        <v>1</v>
      </c>
      <c r="I30" s="4">
        <v>0</v>
      </c>
      <c r="J30" s="4" t="s">
        <v>45</v>
      </c>
      <c r="K30" s="4" t="s">
        <v>52</v>
      </c>
      <c r="L30" s="4" t="s">
        <v>68</v>
      </c>
      <c r="M30" s="4" t="s">
        <v>605</v>
      </c>
      <c r="N30" s="5" t="s">
        <v>580</v>
      </c>
      <c r="O30" s="5" t="s">
        <v>548</v>
      </c>
      <c r="P30" s="5" t="s">
        <v>580</v>
      </c>
      <c r="Q30" s="5" t="s">
        <v>548</v>
      </c>
      <c r="R30" s="5" t="s">
        <v>571</v>
      </c>
      <c r="S30" s="4" t="s">
        <v>571</v>
      </c>
      <c r="T30" s="4" t="s">
        <v>97</v>
      </c>
      <c r="U30" s="4" t="s">
        <v>536</v>
      </c>
      <c r="V30" s="3" t="str">
        <f t="shared" si="3"/>
        <v>206-25--5</v>
      </c>
      <c r="W30" s="3" t="str">
        <f>IFERROR(VLOOKUP(T30,Tablas_Apoyo!$A$2:$B$26,2,0),"")</f>
        <v>PVMTTO \ CONTROL_CABECERAS_TRONC</v>
      </c>
      <c r="X30" s="3" t="str">
        <f>IFERROR(INDEX(Planes_Trabajo!$A$2:$O$10,MATCH($J30,Planes_Trabajo!$A$2:$A$10,0),MATCH(X$1,Planes_Trabajo!$A$1:$V$1,0)),"")</f>
        <v>MP</v>
      </c>
      <c r="Y30" s="3" t="str">
        <f>IFERROR(IF(INDEX(Planes_Trabajo!$A$2:$O$10,MATCH($J30,Planes_Trabajo!$A$2:$A$10,0),MATCH(Y$1,Planes_Trabajo!$A$1:$V$1,0))=0,"",INDEX(Planes_Trabajo!$A$2:$O$10,MATCH($J30,Planes_Trabajo!$A$2:$A$10,0),MATCH(Y$1,Planes_Trabajo!$A$1:$V$1,0))),"")</f>
        <v/>
      </c>
      <c r="Z30" s="3">
        <f>IFERROR(INDEX(Planes_Trabajo!$A$2:$O$10,MATCH($J30,Planes_Trabajo!$A$2:$A$10,0),MATCH(Z$1,Planes_Trabajo!$A$1:$V$1,0)),"")</f>
        <v>3</v>
      </c>
      <c r="AA30" s="3">
        <f>IFERROR(INDEX(Planes_Trabajo!$A$2:$O$10,MATCH($J30,Planes_Trabajo!$A$2:$A$10,0),MATCH(AA$1,Planes_Trabajo!$A$1:$V$1,0)),"")</f>
        <v>0</v>
      </c>
      <c r="AB30" s="3">
        <f>IFERROR(INDEX(Planes_Trabajo!$A$2:$O$10,MATCH($J30,Planes_Trabajo!$A$2:$A$10,0),MATCH(AB$1,Planes_Trabajo!$A$1:$V$1,0)),"")</f>
        <v>0</v>
      </c>
      <c r="AC30" s="3" t="str">
        <f>IFERROR(INDEX(Planes_Trabajo!$A$2:$O$10,MATCH($J30,Planes_Trabajo!$A$2:$A$10,0),MATCH(AC$1,Planes_Trabajo!$A$1:$V$1,0)),"")</f>
        <v>DEE07</v>
      </c>
      <c r="AD30" s="3" t="str">
        <f>IFERROR(IF(INDEX(Planes_Trabajo!$A$2:$O$10,MATCH($J30,Planes_Trabajo!$A$2:$A$10,0),MATCH(AD$1,Planes_Trabajo!$A$1:$V$1,0))=0,"",INDEX(Planes_Trabajo!$A$2:$O$10,MATCH($J30,Planes_Trabajo!$A$2:$A$10,0),MATCH(AD$1,Planes_Trabajo!$A$1:$V$1,0))),"")</f>
        <v/>
      </c>
      <c r="AE30" s="3" t="str">
        <f>IFERROR(IF(INDEX(Planes_Trabajo!$A$2:$O$10,MATCH($J30,Planes_Trabajo!$A$2:$A$10,0),MATCH(AE$1,Planes_Trabajo!$A$1:$V$1,0))=0,"",INDEX(Planes_Trabajo!$A$2:$O$10,MATCH($J30,Planes_Trabajo!$A$2:$A$10,0),MATCH(AE$1,Planes_Trabajo!$A$1:$V$1,0))),"")</f>
        <v/>
      </c>
      <c r="AF30" s="3">
        <f>IFERROR(INDEX(Planes_Trabajo!$A$2:$O$10,MATCH($J30,Planes_Trabajo!$A$2:$A$10,0),MATCH(AF$1,Planes_Trabajo!$A$1:$V$1,0)),"")</f>
        <v>1</v>
      </c>
      <c r="AG30" s="3">
        <f>IFERROR(VLOOKUP(K30,Tablas_Apoyo!$R$2:$S$5,2,0),"")</f>
        <v>1088345128</v>
      </c>
      <c r="AH30" s="3" t="str">
        <f>IFERROR(VLOOKUP(L30,Tablas_Apoyo!$U$2:$V$13,2,0),"")</f>
        <v>1094879090</v>
      </c>
      <c r="AI30" s="3">
        <f>IFERROR(INDEX(Planes_Trabajo!$A$2:$O$10,MATCH($J30,Planes_Trabajo!$A$2:$A$10,0),MATCH(AI$1,Planes_Trabajo!$A$1:$V$1,0)),"")</f>
        <v>1087996698</v>
      </c>
      <c r="AJ30" s="3" t="str">
        <f>IFERROR(INDEX(Planes_Trabajo!$A$2:$O$10,MATCH($J30,Planes_Trabajo!$A$2:$A$10,0),MATCH(AJ$1,Planes_Trabajo!$A$1:$V$1,0)),"")</f>
        <v>06337600</v>
      </c>
      <c r="AK30" s="3" t="str">
        <f>IFERROR(INDEX(Planes_Trabajo!$A$2:$O$10,MATCH($J30,Planes_Trabajo!$A$2:$A$10,0),MATCH(AK$1,Planes_Trabajo!$A$1:$V$1,0)),"")</f>
        <v>742</v>
      </c>
      <c r="AL30" s="3" t="str">
        <f>IFERROR(IF(INDEX(Planes_Trabajo!$A$2:$O$10,MATCH($J30,Planes_Trabajo!$A$2:$A$10,0),MATCH(AL$1,Planes_Trabajo!$A$1:$V$1,0))=0,"",INDEX(Planes_Trabajo!$A$2:$O$10,MATCH($J30,Planes_Trabajo!$A$2:$A$10,0),MATCH(AL$1,Planes_Trabajo!$A$1:$V$1,0))),"")</f>
        <v/>
      </c>
    </row>
    <row r="31" spans="1:38" x14ac:dyDescent="0.25">
      <c r="A31" s="3">
        <v>30</v>
      </c>
      <c r="B31" s="4" t="s">
        <v>520</v>
      </c>
      <c r="C31" s="4">
        <v>174539</v>
      </c>
      <c r="D31" s="4">
        <v>173938</v>
      </c>
      <c r="E31" s="4">
        <v>1</v>
      </c>
      <c r="F31" s="4">
        <v>1</v>
      </c>
      <c r="G31" s="4">
        <v>0</v>
      </c>
      <c r="H31" s="4">
        <v>1</v>
      </c>
      <c r="I31" s="4">
        <v>0</v>
      </c>
      <c r="J31" s="4" t="s">
        <v>45</v>
      </c>
      <c r="K31" s="4" t="s">
        <v>52</v>
      </c>
      <c r="L31" s="4" t="s">
        <v>68</v>
      </c>
      <c r="M31" s="4" t="s">
        <v>606</v>
      </c>
      <c r="N31" s="5" t="s">
        <v>580</v>
      </c>
      <c r="O31" s="5" t="s">
        <v>548</v>
      </c>
      <c r="P31" s="5" t="s">
        <v>580</v>
      </c>
      <c r="Q31" s="5" t="s">
        <v>548</v>
      </c>
      <c r="R31" s="5" t="s">
        <v>571</v>
      </c>
      <c r="S31" s="4" t="s">
        <v>572</v>
      </c>
      <c r="T31" s="4" t="s">
        <v>97</v>
      </c>
      <c r="U31" s="4" t="s">
        <v>536</v>
      </c>
      <c r="V31" s="3" t="str">
        <f t="shared" si="3"/>
        <v>C-0014-5</v>
      </c>
      <c r="W31" s="3" t="str">
        <f>IFERROR(VLOOKUP(T31,Tablas_Apoyo!$A$2:$B$26,2,0),"")</f>
        <v>PVMTTO \ CONTROL_CABECERAS_TRONC</v>
      </c>
      <c r="X31" s="3" t="str">
        <f>IFERROR(INDEX(Planes_Trabajo!$A$2:$O$10,MATCH($J31,Planes_Trabajo!$A$2:$A$10,0),MATCH(X$1,Planes_Trabajo!$A$1:$V$1,0)),"")</f>
        <v>MP</v>
      </c>
      <c r="Y31" s="3" t="str">
        <f>IFERROR(IF(INDEX(Planes_Trabajo!$A$2:$O$10,MATCH($J31,Planes_Trabajo!$A$2:$A$10,0),MATCH(Y$1,Planes_Trabajo!$A$1:$V$1,0))=0,"",INDEX(Planes_Trabajo!$A$2:$O$10,MATCH($J31,Planes_Trabajo!$A$2:$A$10,0),MATCH(Y$1,Planes_Trabajo!$A$1:$V$1,0))),"")</f>
        <v/>
      </c>
      <c r="Z31" s="3">
        <f>IFERROR(INDEX(Planes_Trabajo!$A$2:$O$10,MATCH($J31,Planes_Trabajo!$A$2:$A$10,0),MATCH(Z$1,Planes_Trabajo!$A$1:$V$1,0)),"")</f>
        <v>3</v>
      </c>
      <c r="AA31" s="3">
        <f>IFERROR(INDEX(Planes_Trabajo!$A$2:$O$10,MATCH($J31,Planes_Trabajo!$A$2:$A$10,0),MATCH(AA$1,Planes_Trabajo!$A$1:$V$1,0)),"")</f>
        <v>0</v>
      </c>
      <c r="AB31" s="3">
        <f>IFERROR(INDEX(Planes_Trabajo!$A$2:$O$10,MATCH($J31,Planes_Trabajo!$A$2:$A$10,0),MATCH(AB$1,Planes_Trabajo!$A$1:$V$1,0)),"")</f>
        <v>0</v>
      </c>
      <c r="AC31" s="3" t="str">
        <f>IFERROR(INDEX(Planes_Trabajo!$A$2:$O$10,MATCH($J31,Planes_Trabajo!$A$2:$A$10,0),MATCH(AC$1,Planes_Trabajo!$A$1:$V$1,0)),"")</f>
        <v>DEE07</v>
      </c>
      <c r="AD31" s="3" t="str">
        <f>IFERROR(IF(INDEX(Planes_Trabajo!$A$2:$O$10,MATCH($J31,Planes_Trabajo!$A$2:$A$10,0),MATCH(AD$1,Planes_Trabajo!$A$1:$V$1,0))=0,"",INDEX(Planes_Trabajo!$A$2:$O$10,MATCH($J31,Planes_Trabajo!$A$2:$A$10,0),MATCH(AD$1,Planes_Trabajo!$A$1:$V$1,0))),"")</f>
        <v/>
      </c>
      <c r="AE31" s="3" t="str">
        <f>IFERROR(IF(INDEX(Planes_Trabajo!$A$2:$O$10,MATCH($J31,Planes_Trabajo!$A$2:$A$10,0),MATCH(AE$1,Planes_Trabajo!$A$1:$V$1,0))=0,"",INDEX(Planes_Trabajo!$A$2:$O$10,MATCH($J31,Planes_Trabajo!$A$2:$A$10,0),MATCH(AE$1,Planes_Trabajo!$A$1:$V$1,0))),"")</f>
        <v/>
      </c>
      <c r="AF31" s="3">
        <f>IFERROR(INDEX(Planes_Trabajo!$A$2:$O$10,MATCH($J31,Planes_Trabajo!$A$2:$A$10,0),MATCH(AF$1,Planes_Trabajo!$A$1:$V$1,0)),"")</f>
        <v>1</v>
      </c>
      <c r="AG31" s="3">
        <f>IFERROR(VLOOKUP(K31,Tablas_Apoyo!$R$2:$S$5,2,0),"")</f>
        <v>1088345128</v>
      </c>
      <c r="AH31" s="3" t="str">
        <f>IFERROR(VLOOKUP(L31,Tablas_Apoyo!$U$2:$V$13,2,0),"")</f>
        <v>1094879090</v>
      </c>
      <c r="AI31" s="3">
        <f>IFERROR(INDEX(Planes_Trabajo!$A$2:$O$10,MATCH($J31,Planes_Trabajo!$A$2:$A$10,0),MATCH(AI$1,Planes_Trabajo!$A$1:$V$1,0)),"")</f>
        <v>1087996698</v>
      </c>
      <c r="AJ31" s="3" t="str">
        <f>IFERROR(INDEX(Planes_Trabajo!$A$2:$O$10,MATCH($J31,Planes_Trabajo!$A$2:$A$10,0),MATCH(AJ$1,Planes_Trabajo!$A$1:$V$1,0)),"")</f>
        <v>06337600</v>
      </c>
      <c r="AK31" s="3" t="str">
        <f>IFERROR(INDEX(Planes_Trabajo!$A$2:$O$10,MATCH($J31,Planes_Trabajo!$A$2:$A$10,0),MATCH(AK$1,Planes_Trabajo!$A$1:$V$1,0)),"")</f>
        <v>742</v>
      </c>
      <c r="AL31" s="3" t="str">
        <f>IFERROR(IF(INDEX(Planes_Trabajo!$A$2:$O$10,MATCH($J31,Planes_Trabajo!$A$2:$A$10,0),MATCH(AL$1,Planes_Trabajo!$A$1:$V$1,0))=0,"",INDEX(Planes_Trabajo!$A$2:$O$10,MATCH($J31,Planes_Trabajo!$A$2:$A$10,0),MATCH(AL$1,Planes_Trabajo!$A$1:$V$1,0))),"")</f>
        <v/>
      </c>
    </row>
    <row r="32" spans="1:38" x14ac:dyDescent="0.25">
      <c r="A32" s="3">
        <v>31</v>
      </c>
      <c r="B32" s="4" t="s">
        <v>520</v>
      </c>
      <c r="C32" s="4">
        <v>174546</v>
      </c>
      <c r="D32" s="4">
        <v>173938</v>
      </c>
      <c r="E32" s="4">
        <v>1</v>
      </c>
      <c r="F32" s="4">
        <v>1</v>
      </c>
      <c r="G32" s="4">
        <v>0</v>
      </c>
      <c r="H32" s="4">
        <v>1</v>
      </c>
      <c r="I32" s="4">
        <v>0</v>
      </c>
      <c r="J32" s="4" t="s">
        <v>45</v>
      </c>
      <c r="K32" s="4" t="s">
        <v>52</v>
      </c>
      <c r="L32" s="4" t="s">
        <v>68</v>
      </c>
      <c r="M32" s="4" t="s">
        <v>607</v>
      </c>
      <c r="N32" s="5" t="s">
        <v>580</v>
      </c>
      <c r="O32" s="5" t="s">
        <v>548</v>
      </c>
      <c r="P32" s="5" t="s">
        <v>580</v>
      </c>
      <c r="Q32" s="5" t="s">
        <v>548</v>
      </c>
      <c r="R32" s="5" t="s">
        <v>571</v>
      </c>
      <c r="S32" s="4" t="s">
        <v>573</v>
      </c>
      <c r="T32" s="4" t="s">
        <v>97</v>
      </c>
      <c r="U32" s="4" t="s">
        <v>536</v>
      </c>
      <c r="V32" s="3" t="str">
        <f t="shared" si="3"/>
        <v>S-508-5</v>
      </c>
      <c r="W32" s="3" t="str">
        <f>IFERROR(VLOOKUP(T32,Tablas_Apoyo!$A$2:$B$26,2,0),"")</f>
        <v>PVMTTO \ CONTROL_CABECERAS_TRONC</v>
      </c>
      <c r="X32" s="3" t="str">
        <f>IFERROR(INDEX(Planes_Trabajo!$A$2:$O$10,MATCH($J32,Planes_Trabajo!$A$2:$A$10,0),MATCH(X$1,Planes_Trabajo!$A$1:$V$1,0)),"")</f>
        <v>MP</v>
      </c>
      <c r="Y32" s="3" t="str">
        <f>IFERROR(IF(INDEX(Planes_Trabajo!$A$2:$O$10,MATCH($J32,Planes_Trabajo!$A$2:$A$10,0),MATCH(Y$1,Planes_Trabajo!$A$1:$V$1,0))=0,"",INDEX(Planes_Trabajo!$A$2:$O$10,MATCH($J32,Planes_Trabajo!$A$2:$A$10,0),MATCH(Y$1,Planes_Trabajo!$A$1:$V$1,0))),"")</f>
        <v/>
      </c>
      <c r="Z32" s="3">
        <f>IFERROR(INDEX(Planes_Trabajo!$A$2:$O$10,MATCH($J32,Planes_Trabajo!$A$2:$A$10,0),MATCH(Z$1,Planes_Trabajo!$A$1:$V$1,0)),"")</f>
        <v>3</v>
      </c>
      <c r="AA32" s="3">
        <f>IFERROR(INDEX(Planes_Trabajo!$A$2:$O$10,MATCH($J32,Planes_Trabajo!$A$2:$A$10,0),MATCH(AA$1,Planes_Trabajo!$A$1:$V$1,0)),"")</f>
        <v>0</v>
      </c>
      <c r="AB32" s="3">
        <f>IFERROR(INDEX(Planes_Trabajo!$A$2:$O$10,MATCH($J32,Planes_Trabajo!$A$2:$A$10,0),MATCH(AB$1,Planes_Trabajo!$A$1:$V$1,0)),"")</f>
        <v>0</v>
      </c>
      <c r="AC32" s="3" t="str">
        <f>IFERROR(INDEX(Planes_Trabajo!$A$2:$O$10,MATCH($J32,Planes_Trabajo!$A$2:$A$10,0),MATCH(AC$1,Planes_Trabajo!$A$1:$V$1,0)),"")</f>
        <v>DEE07</v>
      </c>
      <c r="AD32" s="3" t="str">
        <f>IFERROR(IF(INDEX(Planes_Trabajo!$A$2:$O$10,MATCH($J32,Planes_Trabajo!$A$2:$A$10,0),MATCH(AD$1,Planes_Trabajo!$A$1:$V$1,0))=0,"",INDEX(Planes_Trabajo!$A$2:$O$10,MATCH($J32,Planes_Trabajo!$A$2:$A$10,0),MATCH(AD$1,Planes_Trabajo!$A$1:$V$1,0))),"")</f>
        <v/>
      </c>
      <c r="AE32" s="3" t="str">
        <f>IFERROR(IF(INDEX(Planes_Trabajo!$A$2:$O$10,MATCH($J32,Planes_Trabajo!$A$2:$A$10,0),MATCH(AE$1,Planes_Trabajo!$A$1:$V$1,0))=0,"",INDEX(Planes_Trabajo!$A$2:$O$10,MATCH($J32,Planes_Trabajo!$A$2:$A$10,0),MATCH(AE$1,Planes_Trabajo!$A$1:$V$1,0))),"")</f>
        <v/>
      </c>
      <c r="AF32" s="3">
        <f>IFERROR(INDEX(Planes_Trabajo!$A$2:$O$10,MATCH($J32,Planes_Trabajo!$A$2:$A$10,0),MATCH(AF$1,Planes_Trabajo!$A$1:$V$1,0)),"")</f>
        <v>1</v>
      </c>
      <c r="AG32" s="3">
        <f>IFERROR(VLOOKUP(K32,Tablas_Apoyo!$R$2:$S$5,2,0),"")</f>
        <v>1088345128</v>
      </c>
      <c r="AH32" s="3" t="str">
        <f>IFERROR(VLOOKUP(L32,Tablas_Apoyo!$U$2:$V$13,2,0),"")</f>
        <v>1094879090</v>
      </c>
      <c r="AI32" s="3">
        <f>IFERROR(INDEX(Planes_Trabajo!$A$2:$O$10,MATCH($J32,Planes_Trabajo!$A$2:$A$10,0),MATCH(AI$1,Planes_Trabajo!$A$1:$V$1,0)),"")</f>
        <v>1087996698</v>
      </c>
      <c r="AJ32" s="3" t="str">
        <f>IFERROR(INDEX(Planes_Trabajo!$A$2:$O$10,MATCH($J32,Planes_Trabajo!$A$2:$A$10,0),MATCH(AJ$1,Planes_Trabajo!$A$1:$V$1,0)),"")</f>
        <v>06337600</v>
      </c>
      <c r="AK32" s="3" t="str">
        <f>IFERROR(INDEX(Planes_Trabajo!$A$2:$O$10,MATCH($J32,Planes_Trabajo!$A$2:$A$10,0),MATCH(AK$1,Planes_Trabajo!$A$1:$V$1,0)),"")</f>
        <v>742</v>
      </c>
      <c r="AL32" s="3" t="str">
        <f>IFERROR(IF(INDEX(Planes_Trabajo!$A$2:$O$10,MATCH($J32,Planes_Trabajo!$A$2:$A$10,0),MATCH(AL$1,Planes_Trabajo!$A$1:$V$1,0))=0,"",INDEX(Planes_Trabajo!$A$2:$O$10,MATCH($J32,Planes_Trabajo!$A$2:$A$10,0),MATCH(AL$1,Planes_Trabajo!$A$1:$V$1,0))),"")</f>
        <v/>
      </c>
    </row>
    <row r="33" spans="1:38" x14ac:dyDescent="0.25">
      <c r="A33" s="3">
        <v>32</v>
      </c>
      <c r="B33" s="4" t="s">
        <v>520</v>
      </c>
      <c r="C33" s="4">
        <v>174550</v>
      </c>
      <c r="D33" s="4">
        <v>173938</v>
      </c>
      <c r="E33" s="4">
        <v>1</v>
      </c>
      <c r="F33" s="4">
        <v>1</v>
      </c>
      <c r="G33" s="4">
        <v>0</v>
      </c>
      <c r="H33" s="4">
        <v>1</v>
      </c>
      <c r="I33" s="4">
        <v>0</v>
      </c>
      <c r="J33" s="4" t="s">
        <v>45</v>
      </c>
      <c r="K33" s="4" t="s">
        <v>52</v>
      </c>
      <c r="L33" s="4" t="s">
        <v>68</v>
      </c>
      <c r="M33" s="4" t="s">
        <v>608</v>
      </c>
      <c r="N33" s="5" t="s">
        <v>580</v>
      </c>
      <c r="O33" s="5" t="s">
        <v>548</v>
      </c>
      <c r="P33" s="5" t="s">
        <v>580</v>
      </c>
      <c r="Q33" s="5" t="s">
        <v>548</v>
      </c>
      <c r="R33" s="5" t="s">
        <v>571</v>
      </c>
      <c r="S33" s="4" t="s">
        <v>574</v>
      </c>
      <c r="T33" s="4" t="s">
        <v>97</v>
      </c>
      <c r="U33" s="4" t="s">
        <v>536</v>
      </c>
      <c r="V33" s="3" t="str">
        <f t="shared" si="3"/>
        <v>S-515-5</v>
      </c>
      <c r="W33" s="3" t="str">
        <f>IFERROR(VLOOKUP(T33,Tablas_Apoyo!$A$2:$B$26,2,0),"")</f>
        <v>PVMTTO \ CONTROL_CABECERAS_TRONC</v>
      </c>
      <c r="X33" s="3" t="str">
        <f>IFERROR(INDEX(Planes_Trabajo!$A$2:$O$10,MATCH($J33,Planes_Trabajo!$A$2:$A$10,0),MATCH(X$1,Planes_Trabajo!$A$1:$V$1,0)),"")</f>
        <v>MP</v>
      </c>
      <c r="Y33" s="3" t="str">
        <f>IFERROR(IF(INDEX(Planes_Trabajo!$A$2:$O$10,MATCH($J33,Planes_Trabajo!$A$2:$A$10,0),MATCH(Y$1,Planes_Trabajo!$A$1:$V$1,0))=0,"",INDEX(Planes_Trabajo!$A$2:$O$10,MATCH($J33,Planes_Trabajo!$A$2:$A$10,0),MATCH(Y$1,Planes_Trabajo!$A$1:$V$1,0))),"")</f>
        <v/>
      </c>
      <c r="Z33" s="3">
        <f>IFERROR(INDEX(Planes_Trabajo!$A$2:$O$10,MATCH($J33,Planes_Trabajo!$A$2:$A$10,0),MATCH(Z$1,Planes_Trabajo!$A$1:$V$1,0)),"")</f>
        <v>3</v>
      </c>
      <c r="AA33" s="3">
        <f>IFERROR(INDEX(Planes_Trabajo!$A$2:$O$10,MATCH($J33,Planes_Trabajo!$A$2:$A$10,0),MATCH(AA$1,Planes_Trabajo!$A$1:$V$1,0)),"")</f>
        <v>0</v>
      </c>
      <c r="AB33" s="3">
        <f>IFERROR(INDEX(Planes_Trabajo!$A$2:$O$10,MATCH($J33,Planes_Trabajo!$A$2:$A$10,0),MATCH(AB$1,Planes_Trabajo!$A$1:$V$1,0)),"")</f>
        <v>0</v>
      </c>
      <c r="AC33" s="3" t="str">
        <f>IFERROR(INDEX(Planes_Trabajo!$A$2:$O$10,MATCH($J33,Planes_Trabajo!$A$2:$A$10,0),MATCH(AC$1,Planes_Trabajo!$A$1:$V$1,0)),"")</f>
        <v>DEE07</v>
      </c>
      <c r="AD33" s="3" t="str">
        <f>IFERROR(IF(INDEX(Planes_Trabajo!$A$2:$O$10,MATCH($J33,Planes_Trabajo!$A$2:$A$10,0),MATCH(AD$1,Planes_Trabajo!$A$1:$V$1,0))=0,"",INDEX(Planes_Trabajo!$A$2:$O$10,MATCH($J33,Planes_Trabajo!$A$2:$A$10,0),MATCH(AD$1,Planes_Trabajo!$A$1:$V$1,0))),"")</f>
        <v/>
      </c>
      <c r="AE33" s="3" t="str">
        <f>IFERROR(IF(INDEX(Planes_Trabajo!$A$2:$O$10,MATCH($J33,Planes_Trabajo!$A$2:$A$10,0),MATCH(AE$1,Planes_Trabajo!$A$1:$V$1,0))=0,"",INDEX(Planes_Trabajo!$A$2:$O$10,MATCH($J33,Planes_Trabajo!$A$2:$A$10,0),MATCH(AE$1,Planes_Trabajo!$A$1:$V$1,0))),"")</f>
        <v/>
      </c>
      <c r="AF33" s="3">
        <f>IFERROR(INDEX(Planes_Trabajo!$A$2:$O$10,MATCH($J33,Planes_Trabajo!$A$2:$A$10,0),MATCH(AF$1,Planes_Trabajo!$A$1:$V$1,0)),"")</f>
        <v>1</v>
      </c>
      <c r="AG33" s="3">
        <f>IFERROR(VLOOKUP(K33,Tablas_Apoyo!$R$2:$S$5,2,0),"")</f>
        <v>1088345128</v>
      </c>
      <c r="AH33" s="3" t="str">
        <f>IFERROR(VLOOKUP(L33,Tablas_Apoyo!$U$2:$V$13,2,0),"")</f>
        <v>1094879090</v>
      </c>
      <c r="AI33" s="3">
        <f>IFERROR(INDEX(Planes_Trabajo!$A$2:$O$10,MATCH($J33,Planes_Trabajo!$A$2:$A$10,0),MATCH(AI$1,Planes_Trabajo!$A$1:$V$1,0)),"")</f>
        <v>1087996698</v>
      </c>
      <c r="AJ33" s="3" t="str">
        <f>IFERROR(INDEX(Planes_Trabajo!$A$2:$O$10,MATCH($J33,Planes_Trabajo!$A$2:$A$10,0),MATCH(AJ$1,Planes_Trabajo!$A$1:$V$1,0)),"")</f>
        <v>06337600</v>
      </c>
      <c r="AK33" s="3" t="str">
        <f>IFERROR(INDEX(Planes_Trabajo!$A$2:$O$10,MATCH($J33,Planes_Trabajo!$A$2:$A$10,0),MATCH(AK$1,Planes_Trabajo!$A$1:$V$1,0)),"")</f>
        <v>742</v>
      </c>
      <c r="AL33" s="3" t="str">
        <f>IFERROR(IF(INDEX(Planes_Trabajo!$A$2:$O$10,MATCH($J33,Planes_Trabajo!$A$2:$A$10,0),MATCH(AL$1,Planes_Trabajo!$A$1:$V$1,0))=0,"",INDEX(Planes_Trabajo!$A$2:$O$10,MATCH($J33,Planes_Trabajo!$A$2:$A$10,0),MATCH(AL$1,Planes_Trabajo!$A$1:$V$1,0))),"")</f>
        <v/>
      </c>
    </row>
    <row r="34" spans="1:38" x14ac:dyDescent="0.25">
      <c r="A34" s="3">
        <v>33</v>
      </c>
      <c r="B34" s="4" t="s">
        <v>520</v>
      </c>
      <c r="C34" s="4">
        <v>174560</v>
      </c>
      <c r="D34" s="4">
        <v>173938</v>
      </c>
      <c r="E34" s="4">
        <v>1</v>
      </c>
      <c r="F34" s="4">
        <v>1</v>
      </c>
      <c r="G34" s="4">
        <v>0</v>
      </c>
      <c r="H34" s="4">
        <v>1</v>
      </c>
      <c r="I34" s="4">
        <v>0</v>
      </c>
      <c r="J34" s="4" t="s">
        <v>45</v>
      </c>
      <c r="K34" s="4" t="s">
        <v>52</v>
      </c>
      <c r="L34" s="4" t="s">
        <v>68</v>
      </c>
      <c r="M34" s="4" t="s">
        <v>609</v>
      </c>
      <c r="N34" s="5" t="s">
        <v>580</v>
      </c>
      <c r="O34" s="5" t="s">
        <v>548</v>
      </c>
      <c r="P34" s="5" t="s">
        <v>580</v>
      </c>
      <c r="Q34" s="5" t="s">
        <v>548</v>
      </c>
      <c r="R34" s="5" t="s">
        <v>571</v>
      </c>
      <c r="S34" s="4" t="s">
        <v>575</v>
      </c>
      <c r="T34" s="4" t="s">
        <v>97</v>
      </c>
      <c r="U34" s="4" t="s">
        <v>536</v>
      </c>
      <c r="V34" s="3" t="str">
        <f t="shared" si="3"/>
        <v>S-516-5</v>
      </c>
      <c r="W34" s="3" t="str">
        <f>IFERROR(VLOOKUP(T34,Tablas_Apoyo!$A$2:$B$26,2,0),"")</f>
        <v>PVMTTO \ CONTROL_CABECERAS_TRONC</v>
      </c>
      <c r="X34" s="3" t="str">
        <f>IFERROR(INDEX(Planes_Trabajo!$A$2:$O$10,MATCH($J34,Planes_Trabajo!$A$2:$A$10,0),MATCH(X$1,Planes_Trabajo!$A$1:$V$1,0)),"")</f>
        <v>MP</v>
      </c>
      <c r="Y34" s="3" t="str">
        <f>IFERROR(IF(INDEX(Planes_Trabajo!$A$2:$O$10,MATCH($J34,Planes_Trabajo!$A$2:$A$10,0),MATCH(Y$1,Planes_Trabajo!$A$1:$V$1,0))=0,"",INDEX(Planes_Trabajo!$A$2:$O$10,MATCH($J34,Planes_Trabajo!$A$2:$A$10,0),MATCH(Y$1,Planes_Trabajo!$A$1:$V$1,0))),"")</f>
        <v/>
      </c>
      <c r="Z34" s="3">
        <f>IFERROR(INDEX(Planes_Trabajo!$A$2:$O$10,MATCH($J34,Planes_Trabajo!$A$2:$A$10,0),MATCH(Z$1,Planes_Trabajo!$A$1:$V$1,0)),"")</f>
        <v>3</v>
      </c>
      <c r="AA34" s="3">
        <f>IFERROR(INDEX(Planes_Trabajo!$A$2:$O$10,MATCH($J34,Planes_Trabajo!$A$2:$A$10,0),MATCH(AA$1,Planes_Trabajo!$A$1:$V$1,0)),"")</f>
        <v>0</v>
      </c>
      <c r="AB34" s="3">
        <f>IFERROR(INDEX(Planes_Trabajo!$A$2:$O$10,MATCH($J34,Planes_Trabajo!$A$2:$A$10,0),MATCH(AB$1,Planes_Trabajo!$A$1:$V$1,0)),"")</f>
        <v>0</v>
      </c>
      <c r="AC34" s="3" t="str">
        <f>IFERROR(INDEX(Planes_Trabajo!$A$2:$O$10,MATCH($J34,Planes_Trabajo!$A$2:$A$10,0),MATCH(AC$1,Planes_Trabajo!$A$1:$V$1,0)),"")</f>
        <v>DEE07</v>
      </c>
      <c r="AD34" s="3" t="str">
        <f>IFERROR(IF(INDEX(Planes_Trabajo!$A$2:$O$10,MATCH($J34,Planes_Trabajo!$A$2:$A$10,0),MATCH(AD$1,Planes_Trabajo!$A$1:$V$1,0))=0,"",INDEX(Planes_Trabajo!$A$2:$O$10,MATCH($J34,Planes_Trabajo!$A$2:$A$10,0),MATCH(AD$1,Planes_Trabajo!$A$1:$V$1,0))),"")</f>
        <v/>
      </c>
      <c r="AE34" s="3" t="str">
        <f>IFERROR(IF(INDEX(Planes_Trabajo!$A$2:$O$10,MATCH($J34,Planes_Trabajo!$A$2:$A$10,0),MATCH(AE$1,Planes_Trabajo!$A$1:$V$1,0))=0,"",INDEX(Planes_Trabajo!$A$2:$O$10,MATCH($J34,Planes_Trabajo!$A$2:$A$10,0),MATCH(AE$1,Planes_Trabajo!$A$1:$V$1,0))),"")</f>
        <v/>
      </c>
      <c r="AF34" s="3">
        <f>IFERROR(INDEX(Planes_Trabajo!$A$2:$O$10,MATCH($J34,Planes_Trabajo!$A$2:$A$10,0),MATCH(AF$1,Planes_Trabajo!$A$1:$V$1,0)),"")</f>
        <v>1</v>
      </c>
      <c r="AG34" s="3">
        <f>IFERROR(VLOOKUP(K34,Tablas_Apoyo!$R$2:$S$5,2,0),"")</f>
        <v>1088345128</v>
      </c>
      <c r="AH34" s="3" t="str">
        <f>IFERROR(VLOOKUP(L34,Tablas_Apoyo!$U$2:$V$13,2,0),"")</f>
        <v>1094879090</v>
      </c>
      <c r="AI34" s="3">
        <f>IFERROR(INDEX(Planes_Trabajo!$A$2:$O$10,MATCH($J34,Planes_Trabajo!$A$2:$A$10,0),MATCH(AI$1,Planes_Trabajo!$A$1:$V$1,0)),"")</f>
        <v>1087996698</v>
      </c>
      <c r="AJ34" s="3" t="str">
        <f>IFERROR(INDEX(Planes_Trabajo!$A$2:$O$10,MATCH($J34,Planes_Trabajo!$A$2:$A$10,0),MATCH(AJ$1,Planes_Trabajo!$A$1:$V$1,0)),"")</f>
        <v>06337600</v>
      </c>
      <c r="AK34" s="3" t="str">
        <f>IFERROR(INDEX(Planes_Trabajo!$A$2:$O$10,MATCH($J34,Planes_Trabajo!$A$2:$A$10,0),MATCH(AK$1,Planes_Trabajo!$A$1:$V$1,0)),"")</f>
        <v>742</v>
      </c>
      <c r="AL34" s="3" t="str">
        <f>IFERROR(IF(INDEX(Planes_Trabajo!$A$2:$O$10,MATCH($J34,Planes_Trabajo!$A$2:$A$10,0),MATCH(AL$1,Planes_Trabajo!$A$1:$V$1,0))=0,"",INDEX(Planes_Trabajo!$A$2:$O$10,MATCH($J34,Planes_Trabajo!$A$2:$A$10,0),MATCH(AL$1,Planes_Trabajo!$A$1:$V$1,0))),"")</f>
        <v/>
      </c>
    </row>
  </sheetData>
  <autoFilter ref="A1:AL24" xr:uid="{1D9F628B-AFFB-4AF2-9F3F-46E698E58E16}"/>
  <phoneticPr fontId="1" type="noConversion"/>
  <conditionalFormatting sqref="E2:I34">
    <cfRule type="cellIs" dxfId="1" priority="1" operator="greater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3">
        <x14:dataValidation type="list" allowBlank="1" showInputMessage="1" showErrorMessage="1" xr:uid="{0CB89F92-2097-4E68-88F5-D601CAFD93D4}">
          <x14:formula1>
            <xm:f>Tablas_Apoyo!#REF!</xm:f>
          </x14:formula1>
          <xm:sqref>J35:L1048576</xm:sqref>
        </x14:dataValidation>
        <x14:dataValidation type="list" allowBlank="1" showInputMessage="1" showErrorMessage="1" xr:uid="{423B1A7F-920C-4303-81FF-3FFF14AC86FD}">
          <x14:formula1>
            <xm:f>Tablas_Apoyo!$H$2:$H$4</xm:f>
          </x14:formula1>
          <xm:sqref>Z2:Z34</xm:sqref>
        </x14:dataValidation>
        <x14:dataValidation type="list" allowBlank="1" showInputMessage="1" showErrorMessage="1" xr:uid="{739B8A1A-9DA1-436C-8E4D-D4FC2D576767}">
          <x14:formula1>
            <xm:f>Tablas_Apoyo!$J$2:$J$4</xm:f>
          </x14:formula1>
          <xm:sqref>AC2:AC34</xm:sqref>
        </x14:dataValidation>
        <x14:dataValidation type="list" allowBlank="1" showInputMessage="1" showErrorMessage="1" xr:uid="{FFB1553C-F635-45BD-91C9-DBDCCBF79C81}">
          <x14:formula1>
            <xm:f>Tablas_Apoyo!$R$2:$R$5</xm:f>
          </x14:formula1>
          <xm:sqref>K2:K34</xm:sqref>
        </x14:dataValidation>
        <x14:dataValidation type="list" allowBlank="1" showInputMessage="1" showErrorMessage="1" xr:uid="{9A8AB9D5-6BAB-4A31-BB03-5E8428098EB1}">
          <x14:formula1>
            <xm:f>Tablas_Apoyo!$L$2:$L$4</xm:f>
          </x14:formula1>
          <xm:sqref>X2:X34</xm:sqref>
        </x14:dataValidation>
        <x14:dataValidation type="list" allowBlank="1" showInputMessage="1" showErrorMessage="1" xr:uid="{CE325901-596F-4072-9FD7-8B7769807489}">
          <x14:formula1>
            <xm:f>Tablas_Apoyo!$U$2:$U$13</xm:f>
          </x14:formula1>
          <xm:sqref>L2:L34</xm:sqref>
        </x14:dataValidation>
        <x14:dataValidation type="list" allowBlank="1" showInputMessage="1" showErrorMessage="1" xr:uid="{E1C3CFB9-1E8A-4255-A3CF-977605F4FC33}">
          <x14:formula1>
            <xm:f>Tablas_Apoyo!$N$2:$N$3</xm:f>
          </x14:formula1>
          <xm:sqref>Y2:Y34</xm:sqref>
        </x14:dataValidation>
        <x14:dataValidation type="list" allowBlank="1" showInputMessage="1" showErrorMessage="1" xr:uid="{A783D632-E07F-4C90-AB7D-A1DFCF2BFFE1}">
          <x14:formula1>
            <xm:f>Tablas_Apoyo!$P$2:$P$3</xm:f>
          </x14:formula1>
          <xm:sqref>AA2:AB34 E2:I34</xm:sqref>
        </x14:dataValidation>
        <x14:dataValidation type="list" allowBlank="1" showInputMessage="1" showErrorMessage="1" xr:uid="{6BD13A27-0618-422A-B1AC-B07D66F06D61}">
          <x14:formula1>
            <xm:f>Tablas_Apoyo!$D$2:$D$4</xm:f>
          </x14:formula1>
          <xm:sqref>U2:U34</xm:sqref>
        </x14:dataValidation>
        <x14:dataValidation type="list" allowBlank="1" showInputMessage="1" showErrorMessage="1" xr:uid="{6F218868-A859-48B8-A718-FE165D99B542}">
          <x14:formula1>
            <xm:f>Planes_Trabajo!$A$2:$A$9</xm:f>
          </x14:formula1>
          <xm:sqref>J2:J34</xm:sqref>
        </x14:dataValidation>
        <x14:dataValidation type="list" allowBlank="1" showInputMessage="1" showErrorMessage="1" xr:uid="{F657D087-AEAD-4EBF-BC94-D940A7392DE1}">
          <x14:formula1>
            <xm:f>Tablas_Apoyo!$B$2:$B$32</xm:f>
          </x14:formula1>
          <xm:sqref>W2:W34</xm:sqref>
        </x14:dataValidation>
        <x14:dataValidation type="list" allowBlank="1" showInputMessage="1" showErrorMessage="1" xr:uid="{53CD8D01-0DA5-4095-A299-EC194EC95B8C}">
          <x14:formula1>
            <xm:f>Tablas_Apoyo!$A$2:$A$26</xm:f>
          </x14:formula1>
          <xm:sqref>T2:T34</xm:sqref>
        </x14:dataValidation>
        <x14:dataValidation type="list" allowBlank="1" showInputMessage="1" showErrorMessage="1" xr:uid="{F39F4109-77D5-476B-B283-A593173109B7}">
          <x14:formula1>
            <xm:f>Tablas_Apoyo!$F$2:$F$5</xm:f>
          </x14:formula1>
          <xm:sqref>B2:B34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E2A13-CA17-4245-8E24-9B36C79F57E1}">
  <dimension ref="A1:L33"/>
  <sheetViews>
    <sheetView zoomScaleNormal="100" workbookViewId="0">
      <selection activeCell="F1" sqref="F1:F33"/>
    </sheetView>
  </sheetViews>
  <sheetFormatPr baseColWidth="10" defaultRowHeight="15" x14ac:dyDescent="0.25"/>
  <cols>
    <col min="5" max="5" width="59" bestFit="1" customWidth="1"/>
    <col min="12" max="12" width="13.5703125" bestFit="1" customWidth="1"/>
  </cols>
  <sheetData>
    <row r="1" spans="1:12" x14ac:dyDescent="0.25">
      <c r="A1" s="2" t="s">
        <v>550</v>
      </c>
      <c r="B1" s="2" t="s">
        <v>576</v>
      </c>
      <c r="C1" s="2" t="s">
        <v>553</v>
      </c>
      <c r="D1" s="2" t="s">
        <v>549</v>
      </c>
      <c r="E1" t="str">
        <f>_xlfn.CONCAT($A$1,LEFT(B1,6),$D$1,C1)</f>
        <v>DIAGNOSTICO DRON - PLAN CABECERAS - 206-22 - TRAMO 206-22</v>
      </c>
      <c r="F1">
        <f t="shared" ref="F1:F26" si="0">VLOOKUP(B1,K:L,2,0)</f>
        <v>173935</v>
      </c>
      <c r="K1" t="s">
        <v>552</v>
      </c>
      <c r="L1" t="s">
        <v>533</v>
      </c>
    </row>
    <row r="2" spans="1:12" x14ac:dyDescent="0.25">
      <c r="A2" s="2"/>
      <c r="B2" s="2" t="s">
        <v>576</v>
      </c>
      <c r="C2" s="2" t="s">
        <v>554</v>
      </c>
      <c r="E2" t="str">
        <f t="shared" ref="E2:E23" si="1">_xlfn.CONCAT($A$1,LEFT(B2,6),$D$1,C2)</f>
        <v>DIAGNOSTICO DRON - PLAN CABECERAS - 206-22 - TRAMO C-0017</v>
      </c>
      <c r="F2">
        <f t="shared" si="0"/>
        <v>173935</v>
      </c>
      <c r="K2" t="s">
        <v>576</v>
      </c>
      <c r="L2">
        <v>173935</v>
      </c>
    </row>
    <row r="3" spans="1:12" x14ac:dyDescent="0.25">
      <c r="A3" s="2"/>
      <c r="B3" s="2" t="s">
        <v>576</v>
      </c>
      <c r="C3" s="2" t="s">
        <v>581</v>
      </c>
      <c r="E3" t="str">
        <f t="shared" si="1"/>
        <v>DIAGNOSTICO DRON - PLAN CABECERAS - 206-22 - TRAMO C-0143</v>
      </c>
      <c r="F3">
        <f t="shared" si="0"/>
        <v>173935</v>
      </c>
      <c r="K3" t="s">
        <v>577</v>
      </c>
      <c r="L3">
        <v>173936</v>
      </c>
    </row>
    <row r="4" spans="1:12" x14ac:dyDescent="0.25">
      <c r="A4" s="2"/>
      <c r="B4" s="2" t="s">
        <v>576</v>
      </c>
      <c r="C4" s="2" t="s">
        <v>582</v>
      </c>
      <c r="E4" t="str">
        <f t="shared" si="1"/>
        <v>DIAGNOSTICO DRON - PLAN CABECERAS - 206-22 - TRAMO C-0144</v>
      </c>
      <c r="F4">
        <f t="shared" si="0"/>
        <v>173935</v>
      </c>
      <c r="K4" t="s">
        <v>578</v>
      </c>
      <c r="L4">
        <v>173937</v>
      </c>
    </row>
    <row r="5" spans="1:12" x14ac:dyDescent="0.25">
      <c r="A5" s="2"/>
      <c r="B5" s="2" t="s">
        <v>576</v>
      </c>
      <c r="C5" s="2" t="s">
        <v>555</v>
      </c>
      <c r="E5" t="str">
        <f t="shared" si="1"/>
        <v>DIAGNOSTICO DRON - PLAN CABECERAS - 206-22 - TRAMO C-0155</v>
      </c>
      <c r="F5">
        <f t="shared" si="0"/>
        <v>173935</v>
      </c>
      <c r="K5" t="s">
        <v>579</v>
      </c>
      <c r="L5">
        <v>173938</v>
      </c>
    </row>
    <row r="6" spans="1:12" x14ac:dyDescent="0.25">
      <c r="A6" s="2"/>
      <c r="B6" s="2" t="s">
        <v>576</v>
      </c>
      <c r="C6" s="2" t="s">
        <v>583</v>
      </c>
      <c r="E6" t="str">
        <f t="shared" si="1"/>
        <v>DIAGNOSTICO DRON - PLAN CABECERAS - 206-22 - TRAMO C-0836</v>
      </c>
      <c r="F6">
        <f t="shared" si="0"/>
        <v>173935</v>
      </c>
    </row>
    <row r="7" spans="1:12" x14ac:dyDescent="0.25">
      <c r="A7" s="2"/>
      <c r="B7" s="2" t="s">
        <v>576</v>
      </c>
      <c r="C7" s="2" t="s">
        <v>556</v>
      </c>
      <c r="E7" t="str">
        <f t="shared" si="1"/>
        <v>DIAGNOSTICO DRON - PLAN CABECERAS - 206-22 - TRAMO C-0838</v>
      </c>
      <c r="F7">
        <f t="shared" si="0"/>
        <v>173935</v>
      </c>
    </row>
    <row r="8" spans="1:12" x14ac:dyDescent="0.25">
      <c r="A8" s="2"/>
      <c r="B8" s="2" t="s">
        <v>577</v>
      </c>
      <c r="C8" s="2" t="s">
        <v>557</v>
      </c>
      <c r="E8" t="str">
        <f t="shared" si="1"/>
        <v>DIAGNOSTICO DRON - PLAN CABECERAS - 206-23 - TRAMO 206-23</v>
      </c>
      <c r="F8">
        <f t="shared" si="0"/>
        <v>173936</v>
      </c>
    </row>
    <row r="9" spans="1:12" x14ac:dyDescent="0.25">
      <c r="A9" s="2"/>
      <c r="B9" s="2" t="s">
        <v>577</v>
      </c>
      <c r="C9" s="2" t="s">
        <v>558</v>
      </c>
      <c r="E9" t="str">
        <f t="shared" si="1"/>
        <v>DIAGNOSTICO DRON - PLAN CABECERAS - 206-23 - TRAMO C-0072</v>
      </c>
      <c r="F9">
        <f t="shared" si="0"/>
        <v>173936</v>
      </c>
    </row>
    <row r="10" spans="1:12" x14ac:dyDescent="0.25">
      <c r="A10" s="2"/>
      <c r="B10" s="2" t="s">
        <v>577</v>
      </c>
      <c r="C10" s="2" t="s">
        <v>559</v>
      </c>
      <c r="E10" t="str">
        <f t="shared" si="1"/>
        <v>DIAGNOSTICO DRON - PLAN CABECERAS - 206-23 - TRAMO C-0191</v>
      </c>
      <c r="F10">
        <f t="shared" si="0"/>
        <v>173936</v>
      </c>
    </row>
    <row r="11" spans="1:12" x14ac:dyDescent="0.25">
      <c r="A11" s="2"/>
      <c r="B11" s="2" t="s">
        <v>577</v>
      </c>
      <c r="C11" s="2" t="s">
        <v>560</v>
      </c>
      <c r="E11" t="str">
        <f t="shared" si="1"/>
        <v>DIAGNOSTICO DRON - PLAN CABECERAS - 206-23 - TRAMO C-0245</v>
      </c>
      <c r="F11">
        <f t="shared" si="0"/>
        <v>173936</v>
      </c>
    </row>
    <row r="12" spans="1:12" x14ac:dyDescent="0.25">
      <c r="A12" s="2"/>
      <c r="B12" s="2" t="s">
        <v>577</v>
      </c>
      <c r="C12" s="2" t="s">
        <v>561</v>
      </c>
      <c r="E12" t="str">
        <f t="shared" si="1"/>
        <v>DIAGNOSTICO DRON - PLAN CABECERAS - 206-23 - TRAMO C-0251</v>
      </c>
      <c r="F12">
        <f t="shared" si="0"/>
        <v>173936</v>
      </c>
    </row>
    <row r="13" spans="1:12" x14ac:dyDescent="0.25">
      <c r="A13" s="2"/>
      <c r="B13" s="2" t="s">
        <v>578</v>
      </c>
      <c r="C13" s="2" t="s">
        <v>562</v>
      </c>
      <c r="E13" t="str">
        <f t="shared" si="1"/>
        <v>DIAGNOSTICO DRON - PLAN CABECERAS - 206-24 - TRAMO 206-24</v>
      </c>
      <c r="F13">
        <f t="shared" si="0"/>
        <v>173937</v>
      </c>
    </row>
    <row r="14" spans="1:12" x14ac:dyDescent="0.25">
      <c r="A14" s="2"/>
      <c r="B14" s="2" t="s">
        <v>578</v>
      </c>
      <c r="C14" s="2" t="s">
        <v>563</v>
      </c>
      <c r="E14" t="str">
        <f t="shared" si="1"/>
        <v>DIAGNOSTICO DRON - PLAN CABECERAS - 206-24 - TRAMO C-0028</v>
      </c>
      <c r="F14">
        <f t="shared" si="0"/>
        <v>173937</v>
      </c>
    </row>
    <row r="15" spans="1:12" x14ac:dyDescent="0.25">
      <c r="A15" s="2"/>
      <c r="B15" s="2" t="s">
        <v>578</v>
      </c>
      <c r="C15" s="2" t="s">
        <v>610</v>
      </c>
      <c r="E15" t="str">
        <f t="shared" si="1"/>
        <v>DIAGNOSTICO DRON - PLAN CABECERAS - 206-24 - TRAMO C-0045</v>
      </c>
      <c r="F15">
        <f t="shared" si="0"/>
        <v>173937</v>
      </c>
    </row>
    <row r="16" spans="1:12" x14ac:dyDescent="0.25">
      <c r="A16" s="2"/>
      <c r="B16" s="2" t="s">
        <v>578</v>
      </c>
      <c r="C16" s="2" t="s">
        <v>564</v>
      </c>
      <c r="E16" t="str">
        <f t="shared" si="1"/>
        <v>DIAGNOSTICO DRON - PLAN CABECERAS - 206-24 - TRAMO C-0109</v>
      </c>
      <c r="F16">
        <f t="shared" si="0"/>
        <v>173937</v>
      </c>
    </row>
    <row r="17" spans="1:6" x14ac:dyDescent="0.25">
      <c r="A17" s="2"/>
      <c r="B17" s="2" t="s">
        <v>578</v>
      </c>
      <c r="C17" s="2" t="s">
        <v>611</v>
      </c>
      <c r="E17" t="str">
        <f t="shared" si="1"/>
        <v>DIAGNOSTICO DRON - PLAN CABECERAS - 206-24 - TRAMO C-0110</v>
      </c>
      <c r="F17">
        <f t="shared" si="0"/>
        <v>173937</v>
      </c>
    </row>
    <row r="18" spans="1:6" x14ac:dyDescent="0.25">
      <c r="A18" s="2"/>
      <c r="B18" s="2" t="s">
        <v>578</v>
      </c>
      <c r="C18" s="2" t="s">
        <v>612</v>
      </c>
      <c r="E18" t="str">
        <f t="shared" si="1"/>
        <v>DIAGNOSTICO DRON - PLAN CABECERAS - 206-24 - TRAMO C-0137</v>
      </c>
      <c r="F18">
        <f t="shared" si="0"/>
        <v>173937</v>
      </c>
    </row>
    <row r="19" spans="1:6" x14ac:dyDescent="0.25">
      <c r="A19" s="2"/>
      <c r="B19" s="2" t="s">
        <v>578</v>
      </c>
      <c r="C19" s="2" t="s">
        <v>565</v>
      </c>
      <c r="E19" t="str">
        <f t="shared" si="1"/>
        <v>DIAGNOSTICO DRON - PLAN CABECERAS - 206-24 - TRAMO C-0156</v>
      </c>
      <c r="F19">
        <f t="shared" si="0"/>
        <v>173937</v>
      </c>
    </row>
    <row r="20" spans="1:6" x14ac:dyDescent="0.25">
      <c r="A20" s="2"/>
      <c r="B20" s="2" t="s">
        <v>578</v>
      </c>
      <c r="C20" s="2" t="s">
        <v>566</v>
      </c>
      <c r="E20" t="str">
        <f t="shared" si="1"/>
        <v>DIAGNOSTICO DRON - PLAN CABECERAS - 206-24 - TRAMO C-0157</v>
      </c>
      <c r="F20">
        <f t="shared" si="0"/>
        <v>173937</v>
      </c>
    </row>
    <row r="21" spans="1:6" x14ac:dyDescent="0.25">
      <c r="A21" s="2"/>
      <c r="B21" s="2" t="s">
        <v>578</v>
      </c>
      <c r="C21" s="2" t="s">
        <v>567</v>
      </c>
      <c r="E21" t="str">
        <f t="shared" si="1"/>
        <v>DIAGNOSTICO DRON - PLAN CABECERAS - 206-24 - TRAMO C-0159</v>
      </c>
      <c r="F21">
        <f t="shared" si="0"/>
        <v>173937</v>
      </c>
    </row>
    <row r="22" spans="1:6" x14ac:dyDescent="0.25">
      <c r="A22" s="2"/>
      <c r="B22" s="2" t="s">
        <v>578</v>
      </c>
      <c r="C22" s="2" t="s">
        <v>613</v>
      </c>
      <c r="E22" t="str">
        <f t="shared" si="1"/>
        <v>DIAGNOSTICO DRON - PLAN CABECERAS - 206-24 - TRAMO C-0165</v>
      </c>
      <c r="F22">
        <f t="shared" si="0"/>
        <v>173937</v>
      </c>
    </row>
    <row r="23" spans="1:6" x14ac:dyDescent="0.25">
      <c r="A23" s="2"/>
      <c r="B23" s="2" t="s">
        <v>578</v>
      </c>
      <c r="C23" s="2" t="s">
        <v>568</v>
      </c>
      <c r="E23" t="str">
        <f t="shared" si="1"/>
        <v>DIAGNOSTICO DRON - PLAN CABECERAS - 206-24 - TRAMO C-0200</v>
      </c>
      <c r="F23">
        <f t="shared" si="0"/>
        <v>173937</v>
      </c>
    </row>
    <row r="24" spans="1:6" x14ac:dyDescent="0.25">
      <c r="A24" s="2"/>
      <c r="B24" s="2" t="s">
        <v>578</v>
      </c>
      <c r="C24" s="2" t="s">
        <v>614</v>
      </c>
      <c r="E24" t="str">
        <f t="shared" ref="E24:E26" si="2">_xlfn.CONCAT($A$1,LEFT(B24,6),$D$1,C24)</f>
        <v>DIAGNOSTICO DRON - PLAN CABECERAS - 206-24 - TRAMO C-0203</v>
      </c>
      <c r="F24">
        <f t="shared" si="0"/>
        <v>173937</v>
      </c>
    </row>
    <row r="25" spans="1:6" x14ac:dyDescent="0.25">
      <c r="A25" s="2"/>
      <c r="B25" s="2" t="s">
        <v>578</v>
      </c>
      <c r="C25" s="2" t="s">
        <v>615</v>
      </c>
      <c r="E25" t="str">
        <f t="shared" si="2"/>
        <v>DIAGNOSTICO DRON - PLAN CABECERAS - 206-24 - TRAMO C-0204</v>
      </c>
      <c r="F25">
        <f t="shared" si="0"/>
        <v>173937</v>
      </c>
    </row>
    <row r="26" spans="1:6" x14ac:dyDescent="0.25">
      <c r="A26" s="2"/>
      <c r="B26" s="2" t="s">
        <v>578</v>
      </c>
      <c r="C26" s="2" t="s">
        <v>569</v>
      </c>
      <c r="E26" t="str">
        <f t="shared" si="2"/>
        <v>DIAGNOSTICO DRON - PLAN CABECERAS - 206-24 - TRAMO C-0499</v>
      </c>
      <c r="F26">
        <f t="shared" si="0"/>
        <v>173937</v>
      </c>
    </row>
    <row r="27" spans="1:6" x14ac:dyDescent="0.25">
      <c r="B27" t="s">
        <v>578</v>
      </c>
      <c r="C27" t="s">
        <v>616</v>
      </c>
      <c r="E27" t="str">
        <f t="shared" ref="E27:E33" si="3">_xlfn.CONCAT($A$1,LEFT(B27,6),$D$1,C27)</f>
        <v>DIAGNOSTICO DRON - PLAN CABECERAS - 206-24 - TRAMO C-0510</v>
      </c>
      <c r="F27">
        <f t="shared" ref="F27:F33" si="4">VLOOKUP(B27,K:L,2,0)</f>
        <v>173937</v>
      </c>
    </row>
    <row r="28" spans="1:6" x14ac:dyDescent="0.25">
      <c r="B28" t="s">
        <v>578</v>
      </c>
      <c r="C28" t="s">
        <v>570</v>
      </c>
      <c r="E28" t="str">
        <f t="shared" si="3"/>
        <v>DIAGNOSTICO DRON - PLAN CABECERAS - 206-24 - TRAMO C-0511</v>
      </c>
      <c r="F28">
        <f t="shared" si="4"/>
        <v>173937</v>
      </c>
    </row>
    <row r="29" spans="1:6" x14ac:dyDescent="0.25">
      <c r="B29" t="s">
        <v>579</v>
      </c>
      <c r="C29" t="s">
        <v>571</v>
      </c>
      <c r="E29" t="str">
        <f t="shared" si="3"/>
        <v>DIAGNOSTICO DRON - PLAN CABECERAS - 206-25 - TRAMO 206-25</v>
      </c>
      <c r="F29">
        <f t="shared" si="4"/>
        <v>173938</v>
      </c>
    </row>
    <row r="30" spans="1:6" x14ac:dyDescent="0.25">
      <c r="B30" t="s">
        <v>579</v>
      </c>
      <c r="C30" t="s">
        <v>572</v>
      </c>
      <c r="E30" t="str">
        <f t="shared" si="3"/>
        <v>DIAGNOSTICO DRON - PLAN CABECERAS - 206-25 - TRAMO C-0014</v>
      </c>
      <c r="F30">
        <f t="shared" si="4"/>
        <v>173938</v>
      </c>
    </row>
    <row r="31" spans="1:6" x14ac:dyDescent="0.25">
      <c r="B31" t="s">
        <v>579</v>
      </c>
      <c r="C31" t="s">
        <v>573</v>
      </c>
      <c r="E31" t="str">
        <f t="shared" si="3"/>
        <v>DIAGNOSTICO DRON - PLAN CABECERAS - 206-25 - TRAMO S-508</v>
      </c>
      <c r="F31">
        <f t="shared" si="4"/>
        <v>173938</v>
      </c>
    </row>
    <row r="32" spans="1:6" x14ac:dyDescent="0.25">
      <c r="B32" t="s">
        <v>579</v>
      </c>
      <c r="C32" t="s">
        <v>574</v>
      </c>
      <c r="E32" t="str">
        <f t="shared" si="3"/>
        <v>DIAGNOSTICO DRON - PLAN CABECERAS - 206-25 - TRAMO S-515</v>
      </c>
      <c r="F32">
        <f t="shared" si="4"/>
        <v>173938</v>
      </c>
    </row>
    <row r="33" spans="2:6" x14ac:dyDescent="0.25">
      <c r="B33" t="s">
        <v>579</v>
      </c>
      <c r="C33" t="s">
        <v>575</v>
      </c>
      <c r="E33" t="str">
        <f t="shared" si="3"/>
        <v>DIAGNOSTICO DRON - PLAN CABECERAS - 206-25 - TRAMO S-516</v>
      </c>
      <c r="F33">
        <f t="shared" si="4"/>
        <v>173938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15474B-A826-446E-A08A-1BD71271D7F3}">
  <dimension ref="A1:C34"/>
  <sheetViews>
    <sheetView workbookViewId="0">
      <selection activeCell="D20" sqref="D20"/>
    </sheetView>
  </sheetViews>
  <sheetFormatPr baseColWidth="10" defaultRowHeight="15" x14ac:dyDescent="0.25"/>
  <cols>
    <col min="3" max="3" width="34.42578125" bestFit="1" customWidth="1"/>
  </cols>
  <sheetData>
    <row r="1" spans="1:3" x14ac:dyDescent="0.25">
      <c r="A1" s="3" t="s">
        <v>58</v>
      </c>
      <c r="B1" s="3" t="s">
        <v>16</v>
      </c>
      <c r="C1" s="3" t="s">
        <v>19</v>
      </c>
    </row>
    <row r="2" spans="1:3" x14ac:dyDescent="0.25">
      <c r="A2" s="3">
        <v>1</v>
      </c>
      <c r="B2" s="3">
        <v>10</v>
      </c>
      <c r="C2" s="3" t="s">
        <v>547</v>
      </c>
    </row>
    <row r="3" spans="1:3" x14ac:dyDescent="0.25">
      <c r="A3" s="3">
        <v>2</v>
      </c>
      <c r="B3" s="3">
        <v>10</v>
      </c>
      <c r="C3" s="3" t="s">
        <v>547</v>
      </c>
    </row>
    <row r="4" spans="1:3" x14ac:dyDescent="0.25">
      <c r="A4" s="3">
        <v>3</v>
      </c>
      <c r="B4" s="3">
        <v>10</v>
      </c>
      <c r="C4" s="3" t="s">
        <v>547</v>
      </c>
    </row>
    <row r="5" spans="1:3" x14ac:dyDescent="0.25">
      <c r="A5" s="3">
        <v>4</v>
      </c>
      <c r="B5" s="3">
        <v>10</v>
      </c>
      <c r="C5" s="3" t="s">
        <v>547</v>
      </c>
    </row>
    <row r="6" spans="1:3" x14ac:dyDescent="0.25">
      <c r="A6" s="3">
        <v>5</v>
      </c>
      <c r="B6" s="3">
        <v>10</v>
      </c>
      <c r="C6" s="3" t="s">
        <v>547</v>
      </c>
    </row>
    <row r="7" spans="1:3" x14ac:dyDescent="0.25">
      <c r="A7" s="3">
        <v>6</v>
      </c>
      <c r="B7" s="3">
        <v>10</v>
      </c>
      <c r="C7" s="3" t="s">
        <v>547</v>
      </c>
    </row>
    <row r="8" spans="1:3" x14ac:dyDescent="0.25">
      <c r="A8" s="3">
        <v>7</v>
      </c>
      <c r="B8" s="3">
        <v>10</v>
      </c>
      <c r="C8" s="3" t="s">
        <v>547</v>
      </c>
    </row>
    <row r="9" spans="1:3" x14ac:dyDescent="0.25">
      <c r="A9" s="3">
        <v>8</v>
      </c>
      <c r="B9" s="3">
        <v>10</v>
      </c>
      <c r="C9" s="3" t="s">
        <v>547</v>
      </c>
    </row>
    <row r="10" spans="1:3" x14ac:dyDescent="0.25">
      <c r="A10" s="3">
        <v>9</v>
      </c>
      <c r="B10" s="3">
        <v>10</v>
      </c>
      <c r="C10" s="3" t="s">
        <v>547</v>
      </c>
    </row>
    <row r="11" spans="1:3" x14ac:dyDescent="0.25">
      <c r="A11" s="3">
        <v>10</v>
      </c>
      <c r="B11" s="3">
        <v>10</v>
      </c>
      <c r="C11" s="3" t="s">
        <v>547</v>
      </c>
    </row>
    <row r="12" spans="1:3" x14ac:dyDescent="0.25">
      <c r="A12" s="3">
        <v>11</v>
      </c>
      <c r="B12" s="3">
        <v>10</v>
      </c>
      <c r="C12" s="3" t="s">
        <v>547</v>
      </c>
    </row>
    <row r="13" spans="1:3" x14ac:dyDescent="0.25">
      <c r="A13" s="3">
        <v>12</v>
      </c>
      <c r="B13" s="3">
        <v>10</v>
      </c>
      <c r="C13" s="3" t="s">
        <v>547</v>
      </c>
    </row>
    <row r="14" spans="1:3" x14ac:dyDescent="0.25">
      <c r="A14" s="3">
        <v>13</v>
      </c>
      <c r="B14" s="3">
        <v>10</v>
      </c>
      <c r="C14" s="3" t="s">
        <v>547</v>
      </c>
    </row>
    <row r="15" spans="1:3" x14ac:dyDescent="0.25">
      <c r="A15" s="3">
        <v>14</v>
      </c>
      <c r="B15" s="3">
        <v>10</v>
      </c>
      <c r="C15" s="3" t="s">
        <v>547</v>
      </c>
    </row>
    <row r="16" spans="1:3" x14ac:dyDescent="0.25">
      <c r="A16" s="3">
        <v>15</v>
      </c>
      <c r="B16" s="3">
        <v>10</v>
      </c>
      <c r="C16" s="3" t="s">
        <v>547</v>
      </c>
    </row>
    <row r="17" spans="1:3" x14ac:dyDescent="0.25">
      <c r="A17" s="3">
        <v>16</v>
      </c>
      <c r="B17" s="3">
        <v>10</v>
      </c>
      <c r="C17" s="3" t="s">
        <v>547</v>
      </c>
    </row>
    <row r="18" spans="1:3" x14ac:dyDescent="0.25">
      <c r="A18" s="3">
        <v>17</v>
      </c>
      <c r="B18" s="3">
        <v>10</v>
      </c>
      <c r="C18" s="3" t="s">
        <v>547</v>
      </c>
    </row>
    <row r="19" spans="1:3" x14ac:dyDescent="0.25">
      <c r="A19" s="3">
        <v>18</v>
      </c>
      <c r="B19" s="3">
        <v>10</v>
      </c>
      <c r="C19" s="3" t="s">
        <v>547</v>
      </c>
    </row>
    <row r="20" spans="1:3" x14ac:dyDescent="0.25">
      <c r="A20" s="3">
        <v>19</v>
      </c>
      <c r="B20" s="3">
        <v>10</v>
      </c>
      <c r="C20" s="3" t="s">
        <v>547</v>
      </c>
    </row>
    <row r="21" spans="1:3" x14ac:dyDescent="0.25">
      <c r="A21" s="3">
        <v>20</v>
      </c>
      <c r="B21" s="3">
        <v>10</v>
      </c>
      <c r="C21" s="3" t="s">
        <v>547</v>
      </c>
    </row>
    <row r="22" spans="1:3" x14ac:dyDescent="0.25">
      <c r="A22" s="3">
        <v>21</v>
      </c>
      <c r="B22" s="3">
        <v>10</v>
      </c>
      <c r="C22" s="3" t="s">
        <v>547</v>
      </c>
    </row>
    <row r="23" spans="1:3" x14ac:dyDescent="0.25">
      <c r="A23" s="3">
        <v>22</v>
      </c>
      <c r="B23" s="3">
        <v>10</v>
      </c>
      <c r="C23" s="3" t="s">
        <v>547</v>
      </c>
    </row>
    <row r="24" spans="1:3" x14ac:dyDescent="0.25">
      <c r="A24" s="3">
        <v>23</v>
      </c>
      <c r="B24" s="3">
        <v>10</v>
      </c>
      <c r="C24" s="3" t="s">
        <v>547</v>
      </c>
    </row>
    <row r="25" spans="1:3" x14ac:dyDescent="0.25">
      <c r="A25" s="3">
        <v>24</v>
      </c>
      <c r="B25" s="3">
        <v>10</v>
      </c>
      <c r="C25" s="3" t="s">
        <v>547</v>
      </c>
    </row>
    <row r="26" spans="1:3" x14ac:dyDescent="0.25">
      <c r="A26" s="3">
        <v>25</v>
      </c>
      <c r="B26" s="3">
        <v>10</v>
      </c>
      <c r="C26" s="3" t="s">
        <v>547</v>
      </c>
    </row>
    <row r="27" spans="1:3" x14ac:dyDescent="0.25">
      <c r="A27" s="3">
        <v>26</v>
      </c>
      <c r="B27" s="3">
        <v>10</v>
      </c>
      <c r="C27" s="3" t="s">
        <v>547</v>
      </c>
    </row>
    <row r="28" spans="1:3" x14ac:dyDescent="0.25">
      <c r="A28" s="3">
        <v>27</v>
      </c>
      <c r="B28" s="3">
        <v>10</v>
      </c>
      <c r="C28" s="3" t="s">
        <v>547</v>
      </c>
    </row>
    <row r="29" spans="1:3" x14ac:dyDescent="0.25">
      <c r="A29" s="3">
        <v>28</v>
      </c>
      <c r="B29" s="3">
        <v>10</v>
      </c>
      <c r="C29" s="3" t="s">
        <v>547</v>
      </c>
    </row>
    <row r="30" spans="1:3" x14ac:dyDescent="0.25">
      <c r="A30" s="3">
        <v>29</v>
      </c>
      <c r="B30" s="3">
        <v>10</v>
      </c>
      <c r="C30" s="3" t="s">
        <v>547</v>
      </c>
    </row>
    <row r="31" spans="1:3" x14ac:dyDescent="0.25">
      <c r="A31" s="3">
        <v>30</v>
      </c>
      <c r="B31" s="3">
        <v>10</v>
      </c>
      <c r="C31" s="3" t="s">
        <v>547</v>
      </c>
    </row>
    <row r="32" spans="1:3" x14ac:dyDescent="0.25">
      <c r="A32" s="3">
        <v>31</v>
      </c>
      <c r="B32" s="3">
        <v>10</v>
      </c>
      <c r="C32" s="3" t="s">
        <v>547</v>
      </c>
    </row>
    <row r="33" spans="1:3" x14ac:dyDescent="0.25">
      <c r="A33" s="3">
        <v>32</v>
      </c>
      <c r="B33" s="3">
        <v>10</v>
      </c>
      <c r="C33" s="3" t="s">
        <v>547</v>
      </c>
    </row>
    <row r="34" spans="1:3" x14ac:dyDescent="0.25">
      <c r="A34" s="3">
        <v>33</v>
      </c>
      <c r="B34" s="3">
        <v>10</v>
      </c>
      <c r="C34" s="3" t="s">
        <v>547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61D77-9FD0-4C84-9770-45CA8DC7647E}">
  <dimension ref="A1:G34"/>
  <sheetViews>
    <sheetView workbookViewId="0">
      <selection activeCell="I19" sqref="I19"/>
    </sheetView>
  </sheetViews>
  <sheetFormatPr baseColWidth="10" defaultRowHeight="15" x14ac:dyDescent="0.25"/>
  <cols>
    <col min="3" max="3" width="15.85546875" bestFit="1" customWidth="1"/>
    <col min="4" max="4" width="15.85546875" customWidth="1"/>
    <col min="5" max="5" width="61.42578125" bestFit="1" customWidth="1"/>
    <col min="6" max="6" width="31.140625" bestFit="1" customWidth="1"/>
    <col min="7" max="7" width="12.85546875" bestFit="1" customWidth="1"/>
  </cols>
  <sheetData>
    <row r="1" spans="1:7" x14ac:dyDescent="0.25">
      <c r="A1" s="3" t="s">
        <v>58</v>
      </c>
      <c r="B1" s="3" t="s">
        <v>16</v>
      </c>
      <c r="C1" s="3" t="s">
        <v>440</v>
      </c>
      <c r="D1" s="3" t="s">
        <v>405</v>
      </c>
      <c r="E1" s="3" t="s">
        <v>1</v>
      </c>
      <c r="F1" s="3" t="s">
        <v>8</v>
      </c>
      <c r="G1" s="3" t="s">
        <v>510</v>
      </c>
    </row>
    <row r="2" spans="1:7" x14ac:dyDescent="0.25">
      <c r="A2" s="3">
        <v>1</v>
      </c>
      <c r="B2" s="3">
        <v>10</v>
      </c>
      <c r="C2" s="3" t="s">
        <v>491</v>
      </c>
      <c r="D2" s="3">
        <v>1</v>
      </c>
      <c r="E2" s="3" t="str">
        <f>IFERROR(VLOOKUP(C2,Tablas_Apoyo!$AD$2:$AE$30,2,0),"")</f>
        <v>DIAGNOSTICADORES PLANEACIÓN MTTO REDES</v>
      </c>
      <c r="F2" s="3" t="s">
        <v>68</v>
      </c>
      <c r="G2" s="3" t="str">
        <f>VLOOKUP(F2,Tablas_Apoyo!$U$2:$V$24,2,0)</f>
        <v>1094879090</v>
      </c>
    </row>
    <row r="3" spans="1:7" x14ac:dyDescent="0.25">
      <c r="A3" s="3">
        <v>2</v>
      </c>
      <c r="B3" s="3">
        <v>10</v>
      </c>
      <c r="C3" s="3" t="s">
        <v>491</v>
      </c>
      <c r="D3" s="3">
        <v>1</v>
      </c>
      <c r="E3" s="3" t="str">
        <f>IFERROR(VLOOKUP(C3,Tablas_Apoyo!$AD$2:$AE$30,2,0),"")</f>
        <v>DIAGNOSTICADORES PLANEACIÓN MTTO REDES</v>
      </c>
      <c r="F3" s="3" t="s">
        <v>68</v>
      </c>
      <c r="G3" s="3" t="str">
        <f>VLOOKUP(F3,Tablas_Apoyo!$U$2:$V$24,2,0)</f>
        <v>1094879090</v>
      </c>
    </row>
    <row r="4" spans="1:7" x14ac:dyDescent="0.25">
      <c r="A4" s="3">
        <v>3</v>
      </c>
      <c r="B4" s="3">
        <v>10</v>
      </c>
      <c r="C4" s="3" t="s">
        <v>491</v>
      </c>
      <c r="D4" s="3">
        <v>1</v>
      </c>
      <c r="E4" s="3" t="str">
        <f>IFERROR(VLOOKUP(C4,Tablas_Apoyo!$AD$2:$AE$30,2,0),"")</f>
        <v>DIAGNOSTICADORES PLANEACIÓN MTTO REDES</v>
      </c>
      <c r="F4" s="3" t="s">
        <v>68</v>
      </c>
      <c r="G4" s="3" t="str">
        <f>VLOOKUP(F4,Tablas_Apoyo!$U$2:$V$24,2,0)</f>
        <v>1094879090</v>
      </c>
    </row>
    <row r="5" spans="1:7" x14ac:dyDescent="0.25">
      <c r="A5" s="3">
        <v>4</v>
      </c>
      <c r="B5" s="3">
        <v>10</v>
      </c>
      <c r="C5" s="3" t="s">
        <v>491</v>
      </c>
      <c r="D5" s="3">
        <v>1</v>
      </c>
      <c r="E5" s="3" t="str">
        <f>IFERROR(VLOOKUP(C5,Tablas_Apoyo!$AD$2:$AE$30,2,0),"")</f>
        <v>DIAGNOSTICADORES PLANEACIÓN MTTO REDES</v>
      </c>
      <c r="F5" s="3" t="s">
        <v>68</v>
      </c>
      <c r="G5" s="3" t="str">
        <f>VLOOKUP(F5,Tablas_Apoyo!$U$2:$V$24,2,0)</f>
        <v>1094879090</v>
      </c>
    </row>
    <row r="6" spans="1:7" x14ac:dyDescent="0.25">
      <c r="A6" s="3">
        <v>5</v>
      </c>
      <c r="B6" s="3">
        <v>10</v>
      </c>
      <c r="C6" s="3" t="s">
        <v>491</v>
      </c>
      <c r="D6" s="3">
        <v>1</v>
      </c>
      <c r="E6" s="3" t="str">
        <f>IFERROR(VLOOKUP(C6,Tablas_Apoyo!$AD$2:$AE$30,2,0),"")</f>
        <v>DIAGNOSTICADORES PLANEACIÓN MTTO REDES</v>
      </c>
      <c r="F6" s="3" t="s">
        <v>68</v>
      </c>
      <c r="G6" s="3" t="str">
        <f>VLOOKUP(F6,Tablas_Apoyo!$U$2:$V$24,2,0)</f>
        <v>1094879090</v>
      </c>
    </row>
    <row r="7" spans="1:7" x14ac:dyDescent="0.25">
      <c r="A7" s="3">
        <v>6</v>
      </c>
      <c r="B7" s="3">
        <v>10</v>
      </c>
      <c r="C7" s="3" t="s">
        <v>491</v>
      </c>
      <c r="D7" s="3">
        <v>1</v>
      </c>
      <c r="E7" s="3" t="str">
        <f>IFERROR(VLOOKUP(C7,Tablas_Apoyo!$AD$2:$AE$30,2,0),"")</f>
        <v>DIAGNOSTICADORES PLANEACIÓN MTTO REDES</v>
      </c>
      <c r="F7" s="3" t="s">
        <v>68</v>
      </c>
      <c r="G7" s="3" t="str">
        <f>VLOOKUP(F7,Tablas_Apoyo!$U$2:$V$24,2,0)</f>
        <v>1094879090</v>
      </c>
    </row>
    <row r="8" spans="1:7" x14ac:dyDescent="0.25">
      <c r="A8" s="3">
        <v>7</v>
      </c>
      <c r="B8" s="3">
        <v>10</v>
      </c>
      <c r="C8" s="3" t="s">
        <v>491</v>
      </c>
      <c r="D8" s="3">
        <v>1</v>
      </c>
      <c r="E8" s="3" t="str">
        <f>IFERROR(VLOOKUP(C8,Tablas_Apoyo!$AD$2:$AE$30,2,0),"")</f>
        <v>DIAGNOSTICADORES PLANEACIÓN MTTO REDES</v>
      </c>
      <c r="F8" s="3" t="s">
        <v>68</v>
      </c>
      <c r="G8" s="3" t="str">
        <f>VLOOKUP(F8,Tablas_Apoyo!$U$2:$V$24,2,0)</f>
        <v>1094879090</v>
      </c>
    </row>
    <row r="9" spans="1:7" x14ac:dyDescent="0.25">
      <c r="A9" s="3">
        <v>8</v>
      </c>
      <c r="B9" s="3">
        <v>10</v>
      </c>
      <c r="C9" s="3" t="s">
        <v>491</v>
      </c>
      <c r="D9" s="3">
        <v>1</v>
      </c>
      <c r="E9" s="3" t="str">
        <f>IFERROR(VLOOKUP(C9,Tablas_Apoyo!$AD$2:$AE$30,2,0),"")</f>
        <v>DIAGNOSTICADORES PLANEACIÓN MTTO REDES</v>
      </c>
      <c r="F9" s="3" t="s">
        <v>68</v>
      </c>
      <c r="G9" s="3" t="str">
        <f>VLOOKUP(F9,Tablas_Apoyo!$U$2:$V$24,2,0)</f>
        <v>1094879090</v>
      </c>
    </row>
    <row r="10" spans="1:7" x14ac:dyDescent="0.25">
      <c r="A10" s="3">
        <v>9</v>
      </c>
      <c r="B10" s="3">
        <v>10</v>
      </c>
      <c r="C10" s="3" t="s">
        <v>491</v>
      </c>
      <c r="D10" s="3">
        <v>1</v>
      </c>
      <c r="E10" s="3" t="str">
        <f>IFERROR(VLOOKUP(C10,Tablas_Apoyo!$AD$2:$AE$30,2,0),"")</f>
        <v>DIAGNOSTICADORES PLANEACIÓN MTTO REDES</v>
      </c>
      <c r="F10" s="3" t="s">
        <v>68</v>
      </c>
      <c r="G10" s="3" t="str">
        <f>VLOOKUP(F10,Tablas_Apoyo!$U$2:$V$24,2,0)</f>
        <v>1094879090</v>
      </c>
    </row>
    <row r="11" spans="1:7" x14ac:dyDescent="0.25">
      <c r="A11" s="3">
        <v>10</v>
      </c>
      <c r="B11" s="3">
        <v>10</v>
      </c>
      <c r="C11" s="3" t="s">
        <v>491</v>
      </c>
      <c r="D11" s="3">
        <v>1</v>
      </c>
      <c r="E11" s="3" t="str">
        <f>IFERROR(VLOOKUP(C11,Tablas_Apoyo!$AD$2:$AE$30,2,0),"")</f>
        <v>DIAGNOSTICADORES PLANEACIÓN MTTO REDES</v>
      </c>
      <c r="F11" s="3" t="s">
        <v>68</v>
      </c>
      <c r="G11" s="3" t="str">
        <f>VLOOKUP(F11,Tablas_Apoyo!$U$2:$V$24,2,0)</f>
        <v>1094879090</v>
      </c>
    </row>
    <row r="12" spans="1:7" x14ac:dyDescent="0.25">
      <c r="A12" s="3">
        <v>11</v>
      </c>
      <c r="B12" s="3">
        <v>10</v>
      </c>
      <c r="C12" s="3" t="s">
        <v>491</v>
      </c>
      <c r="D12" s="3">
        <v>1</v>
      </c>
      <c r="E12" s="3" t="str">
        <f>IFERROR(VLOOKUP(C12,Tablas_Apoyo!$AD$2:$AE$30,2,0),"")</f>
        <v>DIAGNOSTICADORES PLANEACIÓN MTTO REDES</v>
      </c>
      <c r="F12" s="3" t="s">
        <v>68</v>
      </c>
      <c r="G12" s="3" t="str">
        <f>VLOOKUP(F12,Tablas_Apoyo!$U$2:$V$24,2,0)</f>
        <v>1094879090</v>
      </c>
    </row>
    <row r="13" spans="1:7" x14ac:dyDescent="0.25">
      <c r="A13" s="3">
        <v>12</v>
      </c>
      <c r="B13" s="3">
        <v>10</v>
      </c>
      <c r="C13" s="3" t="s">
        <v>491</v>
      </c>
      <c r="D13" s="3">
        <v>1</v>
      </c>
      <c r="E13" s="3" t="str">
        <f>IFERROR(VLOOKUP(C13,Tablas_Apoyo!$AD$2:$AE$30,2,0),"")</f>
        <v>DIAGNOSTICADORES PLANEACIÓN MTTO REDES</v>
      </c>
      <c r="F13" s="3" t="s">
        <v>68</v>
      </c>
      <c r="G13" s="3" t="str">
        <f>VLOOKUP(F13,Tablas_Apoyo!$U$2:$V$24,2,0)</f>
        <v>1094879090</v>
      </c>
    </row>
    <row r="14" spans="1:7" x14ac:dyDescent="0.25">
      <c r="A14" s="3">
        <v>13</v>
      </c>
      <c r="B14" s="3">
        <v>10</v>
      </c>
      <c r="C14" s="3" t="s">
        <v>491</v>
      </c>
      <c r="D14" s="3">
        <v>1</v>
      </c>
      <c r="E14" s="3" t="str">
        <f>IFERROR(VLOOKUP(C14,Tablas_Apoyo!$AD$2:$AE$30,2,0),"")</f>
        <v>DIAGNOSTICADORES PLANEACIÓN MTTO REDES</v>
      </c>
      <c r="F14" s="3" t="s">
        <v>68</v>
      </c>
      <c r="G14" s="3" t="str">
        <f>VLOOKUP(F14,Tablas_Apoyo!$U$2:$V$24,2,0)</f>
        <v>1094879090</v>
      </c>
    </row>
    <row r="15" spans="1:7" x14ac:dyDescent="0.25">
      <c r="A15" s="3">
        <v>14</v>
      </c>
      <c r="B15" s="3">
        <v>10</v>
      </c>
      <c r="C15" s="3" t="s">
        <v>491</v>
      </c>
      <c r="D15" s="3">
        <v>1</v>
      </c>
      <c r="E15" s="3" t="str">
        <f>IFERROR(VLOOKUP(C15,Tablas_Apoyo!$AD$2:$AE$30,2,0),"")</f>
        <v>DIAGNOSTICADORES PLANEACIÓN MTTO REDES</v>
      </c>
      <c r="F15" s="3" t="s">
        <v>68</v>
      </c>
      <c r="G15" s="3" t="str">
        <f>VLOOKUP(F15,Tablas_Apoyo!$U$2:$V$24,2,0)</f>
        <v>1094879090</v>
      </c>
    </row>
    <row r="16" spans="1:7" x14ac:dyDescent="0.25">
      <c r="A16" s="3">
        <v>15</v>
      </c>
      <c r="B16" s="3">
        <v>10</v>
      </c>
      <c r="C16" s="3" t="s">
        <v>491</v>
      </c>
      <c r="D16" s="3">
        <v>1</v>
      </c>
      <c r="E16" s="3" t="str">
        <f>IFERROR(VLOOKUP(C16,Tablas_Apoyo!$AD$2:$AE$30,2,0),"")</f>
        <v>DIAGNOSTICADORES PLANEACIÓN MTTO REDES</v>
      </c>
      <c r="F16" s="3" t="s">
        <v>68</v>
      </c>
      <c r="G16" s="3" t="str">
        <f>VLOOKUP(F16,Tablas_Apoyo!$U$2:$V$24,2,0)</f>
        <v>1094879090</v>
      </c>
    </row>
    <row r="17" spans="1:7" x14ac:dyDescent="0.25">
      <c r="A17" s="3">
        <v>16</v>
      </c>
      <c r="B17" s="3">
        <v>10</v>
      </c>
      <c r="C17" s="3" t="s">
        <v>491</v>
      </c>
      <c r="D17" s="3">
        <v>1</v>
      </c>
      <c r="E17" s="3" t="str">
        <f>IFERROR(VLOOKUP(C17,Tablas_Apoyo!$AD$2:$AE$30,2,0),"")</f>
        <v>DIAGNOSTICADORES PLANEACIÓN MTTO REDES</v>
      </c>
      <c r="F17" s="3" t="s">
        <v>68</v>
      </c>
      <c r="G17" s="3" t="str">
        <f>VLOOKUP(F17,Tablas_Apoyo!$U$2:$V$24,2,0)</f>
        <v>1094879090</v>
      </c>
    </row>
    <row r="18" spans="1:7" x14ac:dyDescent="0.25">
      <c r="A18" s="3">
        <v>17</v>
      </c>
      <c r="B18" s="3">
        <v>10</v>
      </c>
      <c r="C18" s="3" t="s">
        <v>491</v>
      </c>
      <c r="D18" s="3">
        <v>1</v>
      </c>
      <c r="E18" s="3" t="str">
        <f>IFERROR(VLOOKUP(C18,Tablas_Apoyo!$AD$2:$AE$30,2,0),"")</f>
        <v>DIAGNOSTICADORES PLANEACIÓN MTTO REDES</v>
      </c>
      <c r="F18" s="3" t="s">
        <v>68</v>
      </c>
      <c r="G18" s="3" t="str">
        <f>VLOOKUP(F18,Tablas_Apoyo!$U$2:$V$24,2,0)</f>
        <v>1094879090</v>
      </c>
    </row>
    <row r="19" spans="1:7" x14ac:dyDescent="0.25">
      <c r="A19" s="3">
        <v>18</v>
      </c>
      <c r="B19" s="3">
        <v>10</v>
      </c>
      <c r="C19" s="3" t="s">
        <v>491</v>
      </c>
      <c r="D19" s="3">
        <v>1</v>
      </c>
      <c r="E19" s="3" t="str">
        <f>IFERROR(VLOOKUP(C19,Tablas_Apoyo!$AD$2:$AE$30,2,0),"")</f>
        <v>DIAGNOSTICADORES PLANEACIÓN MTTO REDES</v>
      </c>
      <c r="F19" s="3" t="s">
        <v>68</v>
      </c>
      <c r="G19" s="3" t="str">
        <f>VLOOKUP(F19,Tablas_Apoyo!$U$2:$V$24,2,0)</f>
        <v>1094879090</v>
      </c>
    </row>
    <row r="20" spans="1:7" x14ac:dyDescent="0.25">
      <c r="A20" s="3">
        <v>19</v>
      </c>
      <c r="B20" s="3">
        <v>10</v>
      </c>
      <c r="C20" s="3" t="s">
        <v>491</v>
      </c>
      <c r="D20" s="3">
        <v>1</v>
      </c>
      <c r="E20" s="3" t="str">
        <f>IFERROR(VLOOKUP(C20,Tablas_Apoyo!$AD$2:$AE$30,2,0),"")</f>
        <v>DIAGNOSTICADORES PLANEACIÓN MTTO REDES</v>
      </c>
      <c r="F20" s="3" t="s">
        <v>68</v>
      </c>
      <c r="G20" s="3" t="str">
        <f>VLOOKUP(F20,Tablas_Apoyo!$U$2:$V$24,2,0)</f>
        <v>1094879090</v>
      </c>
    </row>
    <row r="21" spans="1:7" x14ac:dyDescent="0.25">
      <c r="A21" s="3">
        <v>20</v>
      </c>
      <c r="B21" s="3">
        <v>10</v>
      </c>
      <c r="C21" s="3" t="s">
        <v>491</v>
      </c>
      <c r="D21" s="3">
        <v>1</v>
      </c>
      <c r="E21" s="3" t="str">
        <f>IFERROR(VLOOKUP(C21,Tablas_Apoyo!$AD$2:$AE$30,2,0),"")</f>
        <v>DIAGNOSTICADORES PLANEACIÓN MTTO REDES</v>
      </c>
      <c r="F21" s="3" t="s">
        <v>68</v>
      </c>
      <c r="G21" s="3" t="str">
        <f>VLOOKUP(F21,Tablas_Apoyo!$U$2:$V$24,2,0)</f>
        <v>1094879090</v>
      </c>
    </row>
    <row r="22" spans="1:7" x14ac:dyDescent="0.25">
      <c r="A22" s="3">
        <v>21</v>
      </c>
      <c r="B22" s="3">
        <v>10</v>
      </c>
      <c r="C22" s="3" t="s">
        <v>491</v>
      </c>
      <c r="D22" s="3">
        <v>1</v>
      </c>
      <c r="E22" s="3" t="str">
        <f>IFERROR(VLOOKUP(C22,Tablas_Apoyo!$AD$2:$AE$30,2,0),"")</f>
        <v>DIAGNOSTICADORES PLANEACIÓN MTTO REDES</v>
      </c>
      <c r="F22" s="3" t="s">
        <v>68</v>
      </c>
      <c r="G22" s="3" t="str">
        <f>VLOOKUP(F22,Tablas_Apoyo!$U$2:$V$24,2,0)</f>
        <v>1094879090</v>
      </c>
    </row>
    <row r="23" spans="1:7" x14ac:dyDescent="0.25">
      <c r="A23" s="3">
        <v>22</v>
      </c>
      <c r="B23" s="3">
        <v>10</v>
      </c>
      <c r="C23" s="3" t="s">
        <v>491</v>
      </c>
      <c r="D23" s="3">
        <v>1</v>
      </c>
      <c r="E23" s="3" t="str">
        <f>IFERROR(VLOOKUP(C23,Tablas_Apoyo!$AD$2:$AE$30,2,0),"")</f>
        <v>DIAGNOSTICADORES PLANEACIÓN MTTO REDES</v>
      </c>
      <c r="F23" s="3" t="s">
        <v>68</v>
      </c>
      <c r="G23" s="3" t="str">
        <f>VLOOKUP(F23,Tablas_Apoyo!$U$2:$V$24,2,0)</f>
        <v>1094879090</v>
      </c>
    </row>
    <row r="24" spans="1:7" x14ac:dyDescent="0.25">
      <c r="A24" s="3">
        <v>23</v>
      </c>
      <c r="B24" s="3">
        <v>10</v>
      </c>
      <c r="C24" s="3" t="s">
        <v>491</v>
      </c>
      <c r="D24" s="3">
        <v>1</v>
      </c>
      <c r="E24" s="3" t="str">
        <f>IFERROR(VLOOKUP(C24,Tablas_Apoyo!$AD$2:$AE$30,2,0),"")</f>
        <v>DIAGNOSTICADORES PLANEACIÓN MTTO REDES</v>
      </c>
      <c r="F24" s="3" t="s">
        <v>68</v>
      </c>
      <c r="G24" s="3" t="str">
        <f>VLOOKUP(F24,Tablas_Apoyo!$U$2:$V$24,2,0)</f>
        <v>1094879090</v>
      </c>
    </row>
    <row r="25" spans="1:7" x14ac:dyDescent="0.25">
      <c r="A25" s="3">
        <v>24</v>
      </c>
      <c r="B25" s="3">
        <v>10</v>
      </c>
      <c r="C25" s="3" t="s">
        <v>491</v>
      </c>
      <c r="D25" s="3">
        <v>1</v>
      </c>
      <c r="E25" s="3" t="str">
        <f>IFERROR(VLOOKUP(C25,Tablas_Apoyo!$AD$2:$AE$30,2,0),"")</f>
        <v>DIAGNOSTICADORES PLANEACIÓN MTTO REDES</v>
      </c>
      <c r="F25" s="3" t="s">
        <v>68</v>
      </c>
      <c r="G25" s="3" t="str">
        <f>VLOOKUP(F25,Tablas_Apoyo!$U$2:$V$24,2,0)</f>
        <v>1094879090</v>
      </c>
    </row>
    <row r="26" spans="1:7" x14ac:dyDescent="0.25">
      <c r="A26" s="3">
        <v>25</v>
      </c>
      <c r="B26" s="3">
        <v>10</v>
      </c>
      <c r="C26" s="3" t="s">
        <v>491</v>
      </c>
      <c r="D26" s="3">
        <v>1</v>
      </c>
      <c r="E26" s="3" t="str">
        <f>IFERROR(VLOOKUP(C26,Tablas_Apoyo!$AD$2:$AE$30,2,0),"")</f>
        <v>DIAGNOSTICADORES PLANEACIÓN MTTO REDES</v>
      </c>
      <c r="F26" s="3" t="s">
        <v>68</v>
      </c>
      <c r="G26" s="3" t="str">
        <f>VLOOKUP(F26,Tablas_Apoyo!$U$2:$V$24,2,0)</f>
        <v>1094879090</v>
      </c>
    </row>
    <row r="27" spans="1:7" x14ac:dyDescent="0.25">
      <c r="A27" s="3">
        <v>26</v>
      </c>
      <c r="B27" s="3">
        <v>10</v>
      </c>
      <c r="C27" s="3" t="s">
        <v>491</v>
      </c>
      <c r="D27" s="3">
        <v>1</v>
      </c>
      <c r="E27" s="3" t="str">
        <f>IFERROR(VLOOKUP(C27,Tablas_Apoyo!$AD$2:$AE$30,2,0),"")</f>
        <v>DIAGNOSTICADORES PLANEACIÓN MTTO REDES</v>
      </c>
      <c r="F27" s="3" t="s">
        <v>68</v>
      </c>
      <c r="G27" s="3" t="str">
        <f>VLOOKUP(F27,Tablas_Apoyo!$U$2:$V$24,2,0)</f>
        <v>1094879090</v>
      </c>
    </row>
    <row r="28" spans="1:7" x14ac:dyDescent="0.25">
      <c r="A28" s="3">
        <v>27</v>
      </c>
      <c r="B28" s="3">
        <v>10</v>
      </c>
      <c r="C28" s="3" t="s">
        <v>491</v>
      </c>
      <c r="D28" s="3">
        <v>1</v>
      </c>
      <c r="E28" s="3" t="str">
        <f>IFERROR(VLOOKUP(C28,Tablas_Apoyo!$AD$2:$AE$30,2,0),"")</f>
        <v>DIAGNOSTICADORES PLANEACIÓN MTTO REDES</v>
      </c>
      <c r="F28" s="3" t="s">
        <v>68</v>
      </c>
      <c r="G28" s="3" t="str">
        <f>VLOOKUP(F28,Tablas_Apoyo!$U$2:$V$24,2,0)</f>
        <v>1094879090</v>
      </c>
    </row>
    <row r="29" spans="1:7" x14ac:dyDescent="0.25">
      <c r="A29" s="3">
        <v>28</v>
      </c>
      <c r="B29" s="3">
        <v>10</v>
      </c>
      <c r="C29" s="3" t="s">
        <v>491</v>
      </c>
      <c r="D29" s="3">
        <v>1</v>
      </c>
      <c r="E29" s="3" t="str">
        <f>IFERROR(VLOOKUP(C29,Tablas_Apoyo!$AD$2:$AE$30,2,0),"")</f>
        <v>DIAGNOSTICADORES PLANEACIÓN MTTO REDES</v>
      </c>
      <c r="F29" s="3" t="s">
        <v>68</v>
      </c>
      <c r="G29" s="3" t="str">
        <f>VLOOKUP(F29,Tablas_Apoyo!$U$2:$V$24,2,0)</f>
        <v>1094879090</v>
      </c>
    </row>
    <row r="30" spans="1:7" x14ac:dyDescent="0.25">
      <c r="A30" s="3">
        <v>29</v>
      </c>
      <c r="B30" s="3">
        <v>10</v>
      </c>
      <c r="C30" s="3" t="s">
        <v>491</v>
      </c>
      <c r="D30" s="3">
        <v>1</v>
      </c>
      <c r="E30" s="3" t="str">
        <f>IFERROR(VLOOKUP(C30,Tablas_Apoyo!$AD$2:$AE$30,2,0),"")</f>
        <v>DIAGNOSTICADORES PLANEACIÓN MTTO REDES</v>
      </c>
      <c r="F30" s="3" t="s">
        <v>68</v>
      </c>
      <c r="G30" s="3" t="str">
        <f>VLOOKUP(F30,Tablas_Apoyo!$U$2:$V$24,2,0)</f>
        <v>1094879090</v>
      </c>
    </row>
    <row r="31" spans="1:7" x14ac:dyDescent="0.25">
      <c r="A31" s="3">
        <v>30</v>
      </c>
      <c r="B31" s="3">
        <v>10</v>
      </c>
      <c r="C31" s="3" t="s">
        <v>491</v>
      </c>
      <c r="D31" s="3">
        <v>1</v>
      </c>
      <c r="E31" s="3" t="str">
        <f>IFERROR(VLOOKUP(C31,Tablas_Apoyo!$AD$2:$AE$30,2,0),"")</f>
        <v>DIAGNOSTICADORES PLANEACIÓN MTTO REDES</v>
      </c>
      <c r="F31" s="3" t="s">
        <v>68</v>
      </c>
      <c r="G31" s="3" t="str">
        <f>VLOOKUP(F31,Tablas_Apoyo!$U$2:$V$24,2,0)</f>
        <v>1094879090</v>
      </c>
    </row>
    <row r="32" spans="1:7" x14ac:dyDescent="0.25">
      <c r="A32" s="3">
        <v>31</v>
      </c>
      <c r="B32" s="3">
        <v>10</v>
      </c>
      <c r="C32" s="3" t="s">
        <v>491</v>
      </c>
      <c r="D32" s="3">
        <v>1</v>
      </c>
      <c r="E32" s="3" t="str">
        <f>IFERROR(VLOOKUP(C32,Tablas_Apoyo!$AD$2:$AE$30,2,0),"")</f>
        <v>DIAGNOSTICADORES PLANEACIÓN MTTO REDES</v>
      </c>
      <c r="F32" s="3" t="s">
        <v>68</v>
      </c>
      <c r="G32" s="3" t="str">
        <f>VLOOKUP(F32,Tablas_Apoyo!$U$2:$V$24,2,0)</f>
        <v>1094879090</v>
      </c>
    </row>
    <row r="33" spans="1:7" x14ac:dyDescent="0.25">
      <c r="A33" s="3">
        <v>32</v>
      </c>
      <c r="B33" s="3">
        <v>10</v>
      </c>
      <c r="C33" s="3" t="s">
        <v>491</v>
      </c>
      <c r="D33" s="3">
        <v>1</v>
      </c>
      <c r="E33" s="3" t="str">
        <f>IFERROR(VLOOKUP(C33,Tablas_Apoyo!$AD$2:$AE$30,2,0),"")</f>
        <v>DIAGNOSTICADORES PLANEACIÓN MTTO REDES</v>
      </c>
      <c r="F33" s="3" t="s">
        <v>68</v>
      </c>
      <c r="G33" s="3" t="str">
        <f>VLOOKUP(F33,Tablas_Apoyo!$U$2:$V$24,2,0)</f>
        <v>1094879090</v>
      </c>
    </row>
    <row r="34" spans="1:7" x14ac:dyDescent="0.25">
      <c r="A34" s="3">
        <v>33</v>
      </c>
      <c r="B34" s="3">
        <v>10</v>
      </c>
      <c r="C34" s="3" t="s">
        <v>491</v>
      </c>
      <c r="D34" s="3">
        <v>1</v>
      </c>
      <c r="E34" s="3" t="str">
        <f>IFERROR(VLOOKUP(C34,Tablas_Apoyo!$AD$2:$AE$30,2,0),"")</f>
        <v>DIAGNOSTICADORES PLANEACIÓN MTTO REDES</v>
      </c>
      <c r="F34" s="3" t="s">
        <v>68</v>
      </c>
      <c r="G34" s="3" t="str">
        <f>VLOOKUP(F34,Tablas_Apoyo!$U$2:$V$24,2,0)</f>
        <v>1094879090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5A8353E-6C8B-4E35-BE51-BB7C46C88B93}">
          <x14:formula1>
            <xm:f>Tablas_Apoyo!$U$2:$U$17</xm:f>
          </x14:formula1>
          <xm:sqref>F2:F34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473145-1240-4C9C-BD14-9B1A69711247}">
  <dimension ref="A1:G2"/>
  <sheetViews>
    <sheetView workbookViewId="0">
      <selection activeCell="C34" sqref="C34"/>
    </sheetView>
  </sheetViews>
  <sheetFormatPr baseColWidth="10" defaultRowHeight="15" x14ac:dyDescent="0.25"/>
  <cols>
    <col min="3" max="3" width="31" bestFit="1" customWidth="1"/>
    <col min="5" max="5" width="81" customWidth="1"/>
  </cols>
  <sheetData>
    <row r="1" spans="1:7" x14ac:dyDescent="0.25">
      <c r="A1" s="6" t="s">
        <v>58</v>
      </c>
      <c r="B1" s="6" t="s">
        <v>16</v>
      </c>
      <c r="C1" s="6" t="s">
        <v>501</v>
      </c>
      <c r="D1" s="6" t="s">
        <v>15</v>
      </c>
      <c r="E1" s="6" t="s">
        <v>1</v>
      </c>
      <c r="F1" s="6" t="s">
        <v>527</v>
      </c>
      <c r="G1" s="6" t="s">
        <v>20</v>
      </c>
    </row>
    <row r="2" spans="1:7" x14ac:dyDescent="0.25">
      <c r="A2" s="7">
        <v>200</v>
      </c>
      <c r="B2" s="7">
        <v>10</v>
      </c>
      <c r="C2" s="7" t="s">
        <v>505</v>
      </c>
      <c r="D2" s="7">
        <v>262274</v>
      </c>
      <c r="E2" s="7" t="str">
        <f>IFERROR(VLOOKUP(D2,Tablas_Apoyo!$X$2:$Z$212,3,0),"")</f>
        <v>SERVICIO DE TALA DE GUADUA</v>
      </c>
      <c r="F2" s="7">
        <v>16.5</v>
      </c>
      <c r="G2" s="7">
        <f>ROUND(F2,0)</f>
        <v>17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1E4B6-5818-485B-9E25-0D024812FA51}">
  <dimension ref="A1:I2"/>
  <sheetViews>
    <sheetView workbookViewId="0">
      <selection activeCell="I2" sqref="I2"/>
    </sheetView>
  </sheetViews>
  <sheetFormatPr baseColWidth="10" defaultRowHeight="15" x14ac:dyDescent="0.25"/>
  <cols>
    <col min="3" max="3" width="17.7109375" bestFit="1" customWidth="1"/>
    <col min="4" max="4" width="40.140625" customWidth="1"/>
    <col min="7" max="7" width="17.5703125" bestFit="1" customWidth="1"/>
    <col min="8" max="8" width="12.140625" bestFit="1" customWidth="1"/>
    <col min="9" max="9" width="17.42578125" bestFit="1" customWidth="1"/>
  </cols>
  <sheetData>
    <row r="1" spans="1:9" x14ac:dyDescent="0.25">
      <c r="A1" t="s">
        <v>58</v>
      </c>
      <c r="B1" t="s">
        <v>16</v>
      </c>
      <c r="C1" t="s">
        <v>501</v>
      </c>
      <c r="D1" t="s">
        <v>502</v>
      </c>
      <c r="E1" t="s">
        <v>503</v>
      </c>
      <c r="F1" t="s">
        <v>20</v>
      </c>
      <c r="G1" t="s">
        <v>10</v>
      </c>
      <c r="H1" t="s">
        <v>506</v>
      </c>
      <c r="I1" t="s">
        <v>508</v>
      </c>
    </row>
    <row r="2" spans="1:9" x14ac:dyDescent="0.25">
      <c r="A2">
        <v>200</v>
      </c>
      <c r="B2">
        <v>10</v>
      </c>
      <c r="C2" t="s">
        <v>504</v>
      </c>
      <c r="D2">
        <v>200151</v>
      </c>
      <c r="E2" t="s">
        <v>509</v>
      </c>
      <c r="F2">
        <v>1</v>
      </c>
      <c r="G2" t="s">
        <v>116</v>
      </c>
      <c r="H2" t="s">
        <v>507</v>
      </c>
      <c r="I2">
        <v>2042016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5B95A-4EC2-4C89-9307-DC9AB89B46F0}">
  <dimension ref="A1:O9"/>
  <sheetViews>
    <sheetView workbookViewId="0">
      <selection activeCell="B3" sqref="B3"/>
    </sheetView>
  </sheetViews>
  <sheetFormatPr baseColWidth="10" defaultRowHeight="15" x14ac:dyDescent="0.25"/>
  <cols>
    <col min="1" max="1" width="27" customWidth="1"/>
    <col min="2" max="2" width="14.140625" bestFit="1" customWidth="1"/>
    <col min="3" max="3" width="14.140625" customWidth="1"/>
    <col min="4" max="4" width="10.85546875" bestFit="1" customWidth="1"/>
    <col min="5" max="5" width="6.28515625" bestFit="1" customWidth="1"/>
    <col min="6" max="6" width="18.42578125" bestFit="1" customWidth="1"/>
    <col min="7" max="7" width="9.5703125" bestFit="1" customWidth="1"/>
    <col min="8" max="8" width="9.7109375" bestFit="1" customWidth="1"/>
    <col min="9" max="9" width="8" bestFit="1" customWidth="1"/>
    <col min="10" max="10" width="7.140625" bestFit="1" customWidth="1"/>
    <col min="11" max="11" width="13.42578125" bestFit="1" customWidth="1"/>
    <col min="12" max="12" width="13.42578125" customWidth="1"/>
    <col min="13" max="13" width="17.5703125" bestFit="1" customWidth="1"/>
    <col min="14" max="14" width="18.28515625" bestFit="1" customWidth="1"/>
  </cols>
  <sheetData>
    <row r="1" spans="1:15" x14ac:dyDescent="0.25">
      <c r="A1" t="s">
        <v>44</v>
      </c>
      <c r="B1" s="1" t="s">
        <v>3</v>
      </c>
      <c r="C1" s="1" t="s">
        <v>434</v>
      </c>
      <c r="D1" s="1" t="s">
        <v>5</v>
      </c>
      <c r="E1" s="1" t="s">
        <v>6</v>
      </c>
      <c r="F1" s="1" t="s">
        <v>528</v>
      </c>
      <c r="G1" s="1" t="s">
        <v>518</v>
      </c>
      <c r="H1" s="1" t="s">
        <v>435</v>
      </c>
      <c r="I1" s="1" t="s">
        <v>436</v>
      </c>
      <c r="J1" s="1" t="s">
        <v>433</v>
      </c>
      <c r="K1" s="1" t="s">
        <v>8</v>
      </c>
      <c r="L1" s="1" t="s">
        <v>9</v>
      </c>
      <c r="M1" s="1" t="s">
        <v>10</v>
      </c>
      <c r="N1" s="1" t="s">
        <v>430</v>
      </c>
      <c r="O1" s="1" t="s">
        <v>17</v>
      </c>
    </row>
    <row r="2" spans="1:15" x14ac:dyDescent="0.25">
      <c r="A2" t="s">
        <v>45</v>
      </c>
      <c r="B2" s="1" t="s">
        <v>56</v>
      </c>
      <c r="D2" s="1">
        <v>3</v>
      </c>
      <c r="E2" s="1" t="s">
        <v>13</v>
      </c>
      <c r="F2" s="1"/>
      <c r="G2" s="1"/>
      <c r="H2">
        <v>0</v>
      </c>
      <c r="I2">
        <v>0</v>
      </c>
      <c r="J2">
        <v>1</v>
      </c>
      <c r="L2" s="1">
        <v>1087996698</v>
      </c>
      <c r="M2" s="1" t="s">
        <v>14</v>
      </c>
      <c r="N2" s="1" t="s">
        <v>517</v>
      </c>
      <c r="O2" s="1"/>
    </row>
    <row r="3" spans="1:15" x14ac:dyDescent="0.25">
      <c r="A3" t="s">
        <v>114</v>
      </c>
      <c r="B3" t="s">
        <v>57</v>
      </c>
      <c r="C3" t="s">
        <v>438</v>
      </c>
      <c r="D3" s="1">
        <v>3</v>
      </c>
      <c r="E3" t="s">
        <v>46</v>
      </c>
      <c r="F3" t="s">
        <v>529</v>
      </c>
      <c r="G3" t="s">
        <v>530</v>
      </c>
      <c r="H3">
        <v>0</v>
      </c>
      <c r="I3">
        <v>0</v>
      </c>
      <c r="J3">
        <v>8</v>
      </c>
      <c r="K3">
        <v>9862651</v>
      </c>
      <c r="L3">
        <v>1088257828</v>
      </c>
      <c r="M3" s="1" t="s">
        <v>116</v>
      </c>
      <c r="N3" s="1" t="s">
        <v>516</v>
      </c>
      <c r="O3" t="s">
        <v>18</v>
      </c>
    </row>
    <row r="4" spans="1:15" x14ac:dyDescent="0.25">
      <c r="A4" t="s">
        <v>115</v>
      </c>
      <c r="B4" t="s">
        <v>59</v>
      </c>
      <c r="D4" s="1">
        <v>3</v>
      </c>
      <c r="E4" t="s">
        <v>46</v>
      </c>
      <c r="F4" t="s">
        <v>529</v>
      </c>
      <c r="G4" t="s">
        <v>531</v>
      </c>
      <c r="H4">
        <v>0</v>
      </c>
      <c r="I4">
        <v>0</v>
      </c>
      <c r="J4">
        <v>8</v>
      </c>
      <c r="K4">
        <v>9862651</v>
      </c>
      <c r="L4">
        <v>1088257828</v>
      </c>
      <c r="M4" s="1" t="s">
        <v>14</v>
      </c>
      <c r="N4" s="1" t="s">
        <v>516</v>
      </c>
      <c r="O4" t="s">
        <v>18</v>
      </c>
    </row>
    <row r="5" spans="1:15" x14ac:dyDescent="0.25">
      <c r="A5" t="s">
        <v>60</v>
      </c>
      <c r="B5" t="s">
        <v>57</v>
      </c>
      <c r="C5" t="s">
        <v>438</v>
      </c>
      <c r="D5" s="1">
        <v>3</v>
      </c>
      <c r="E5" t="s">
        <v>47</v>
      </c>
      <c r="F5" t="s">
        <v>529</v>
      </c>
      <c r="G5" t="s">
        <v>530</v>
      </c>
      <c r="H5">
        <v>0</v>
      </c>
      <c r="I5">
        <v>0</v>
      </c>
      <c r="J5">
        <v>8</v>
      </c>
      <c r="K5">
        <v>9862651</v>
      </c>
      <c r="L5">
        <v>1088257828</v>
      </c>
      <c r="M5" s="1" t="s">
        <v>116</v>
      </c>
      <c r="N5" s="1" t="s">
        <v>516</v>
      </c>
      <c r="O5" t="s">
        <v>18</v>
      </c>
    </row>
    <row r="6" spans="1:15" x14ac:dyDescent="0.25">
      <c r="A6" t="s">
        <v>61</v>
      </c>
      <c r="B6" s="1" t="s">
        <v>11</v>
      </c>
      <c r="D6" s="1">
        <v>3</v>
      </c>
      <c r="E6" t="s">
        <v>47</v>
      </c>
      <c r="F6" t="s">
        <v>529</v>
      </c>
      <c r="G6" t="s">
        <v>531</v>
      </c>
      <c r="H6">
        <v>0</v>
      </c>
      <c r="I6">
        <v>0</v>
      </c>
      <c r="J6">
        <v>8</v>
      </c>
      <c r="K6">
        <v>9862651</v>
      </c>
      <c r="L6">
        <v>1088257828</v>
      </c>
      <c r="M6" s="1" t="s">
        <v>14</v>
      </c>
      <c r="N6" s="1" t="s">
        <v>516</v>
      </c>
      <c r="O6" t="s">
        <v>18</v>
      </c>
    </row>
    <row r="7" spans="1:15" x14ac:dyDescent="0.25">
      <c r="A7" t="s">
        <v>524</v>
      </c>
      <c r="B7" t="s">
        <v>11</v>
      </c>
      <c r="D7" s="1">
        <v>3</v>
      </c>
      <c r="E7" t="s">
        <v>47</v>
      </c>
      <c r="F7" t="s">
        <v>529</v>
      </c>
      <c r="G7" t="s">
        <v>532</v>
      </c>
      <c r="H7">
        <v>0</v>
      </c>
      <c r="I7">
        <v>0</v>
      </c>
      <c r="J7">
        <v>8</v>
      </c>
      <c r="K7">
        <v>9862651</v>
      </c>
      <c r="L7">
        <v>1088257828</v>
      </c>
      <c r="M7" s="1" t="s">
        <v>14</v>
      </c>
      <c r="N7" s="1" t="s">
        <v>516</v>
      </c>
      <c r="O7" t="s">
        <v>18</v>
      </c>
    </row>
    <row r="8" spans="1:15" x14ac:dyDescent="0.25">
      <c r="A8" t="s">
        <v>525</v>
      </c>
      <c r="B8" t="s">
        <v>56</v>
      </c>
      <c r="D8" s="1">
        <v>3</v>
      </c>
      <c r="E8" t="s">
        <v>47</v>
      </c>
      <c r="F8" t="s">
        <v>529</v>
      </c>
      <c r="G8" t="s">
        <v>532</v>
      </c>
      <c r="H8">
        <v>0</v>
      </c>
      <c r="I8">
        <v>0</v>
      </c>
      <c r="J8">
        <v>8</v>
      </c>
      <c r="K8">
        <v>9862651</v>
      </c>
      <c r="L8">
        <v>1088257828</v>
      </c>
      <c r="M8" s="1" t="s">
        <v>14</v>
      </c>
      <c r="N8" s="1" t="s">
        <v>516</v>
      </c>
      <c r="O8" t="s">
        <v>18</v>
      </c>
    </row>
    <row r="9" spans="1:15" x14ac:dyDescent="0.25">
      <c r="A9" t="s">
        <v>533</v>
      </c>
      <c r="B9" t="s">
        <v>56</v>
      </c>
      <c r="D9" s="1">
        <v>3</v>
      </c>
      <c r="E9" t="s">
        <v>511</v>
      </c>
      <c r="H9">
        <v>0</v>
      </c>
      <c r="I9">
        <v>0</v>
      </c>
      <c r="J9">
        <v>8</v>
      </c>
      <c r="K9">
        <v>9862651</v>
      </c>
      <c r="L9">
        <v>1088257828</v>
      </c>
      <c r="M9" s="1" t="s">
        <v>14</v>
      </c>
      <c r="N9" s="1" t="s">
        <v>517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95E2A-3F41-475D-8023-D63DAC2B4F75}">
  <dimension ref="A1:AE212"/>
  <sheetViews>
    <sheetView workbookViewId="0">
      <selection activeCell="F4" sqref="F4"/>
    </sheetView>
  </sheetViews>
  <sheetFormatPr baseColWidth="10" defaultRowHeight="15" x14ac:dyDescent="0.25"/>
  <cols>
    <col min="1" max="1" width="33.7109375" bestFit="1" customWidth="1"/>
    <col min="2" max="2" width="40.140625" bestFit="1" customWidth="1"/>
    <col min="3" max="3" width="14.28515625" customWidth="1"/>
    <col min="4" max="4" width="16.42578125" customWidth="1"/>
    <col min="5" max="5" width="16.85546875" customWidth="1"/>
    <col min="6" max="6" width="13.140625" customWidth="1"/>
    <col min="7" max="7" width="9" customWidth="1"/>
    <col min="8" max="8" width="10.85546875" bestFit="1" customWidth="1"/>
    <col min="9" max="9" width="7.85546875" customWidth="1"/>
    <col min="10" max="10" width="6.28515625" bestFit="1" customWidth="1"/>
    <col min="11" max="11" width="7.5703125" customWidth="1"/>
    <col min="12" max="12" width="13.5703125" bestFit="1" customWidth="1"/>
    <col min="13" max="13" width="7.5703125" customWidth="1"/>
    <col min="14" max="14" width="32" bestFit="1" customWidth="1"/>
    <col min="15" max="15" width="9.42578125" customWidth="1"/>
    <col min="16" max="16" width="11.7109375" customWidth="1"/>
    <col min="17" max="17" width="6.140625" customWidth="1"/>
    <col min="18" max="18" width="23.28515625" bestFit="1" customWidth="1"/>
    <col min="19" max="19" width="22.28515625" bestFit="1" customWidth="1"/>
    <col min="20" max="20" width="8.7109375" customWidth="1"/>
    <col min="21" max="21" width="37.7109375" bestFit="1" customWidth="1"/>
    <col min="22" max="22" width="21.5703125" bestFit="1" customWidth="1"/>
    <col min="26" max="26" width="26" customWidth="1"/>
    <col min="30" max="30" width="15.5703125" bestFit="1" customWidth="1"/>
    <col min="31" max="31" width="61.42578125" bestFit="1" customWidth="1"/>
  </cols>
  <sheetData>
    <row r="1" spans="1:31" x14ac:dyDescent="0.25">
      <c r="A1" t="s">
        <v>89</v>
      </c>
      <c r="B1" t="s">
        <v>4</v>
      </c>
      <c r="D1" t="s">
        <v>522</v>
      </c>
      <c r="F1" t="s">
        <v>518</v>
      </c>
      <c r="H1" t="s">
        <v>5</v>
      </c>
      <c r="J1" t="s">
        <v>6</v>
      </c>
      <c r="L1" t="s">
        <v>55</v>
      </c>
      <c r="N1" t="s">
        <v>437</v>
      </c>
      <c r="P1" t="s">
        <v>439</v>
      </c>
      <c r="R1" t="s">
        <v>48</v>
      </c>
      <c r="S1" t="s">
        <v>49</v>
      </c>
      <c r="U1" t="s">
        <v>63</v>
      </c>
      <c r="V1" t="s">
        <v>64</v>
      </c>
      <c r="X1" t="s">
        <v>117</v>
      </c>
      <c r="Y1" t="s">
        <v>118</v>
      </c>
      <c r="Z1" t="s">
        <v>119</v>
      </c>
      <c r="AA1" t="s">
        <v>120</v>
      </c>
      <c r="AB1" t="s">
        <v>121</v>
      </c>
      <c r="AD1" t="s">
        <v>442</v>
      </c>
      <c r="AE1" t="s">
        <v>443</v>
      </c>
    </row>
    <row r="2" spans="1:31" x14ac:dyDescent="0.25">
      <c r="A2" t="s">
        <v>90</v>
      </c>
      <c r="B2" t="s">
        <v>12</v>
      </c>
      <c r="D2" t="s">
        <v>539</v>
      </c>
      <c r="F2" t="s">
        <v>519</v>
      </c>
      <c r="H2">
        <v>1</v>
      </c>
      <c r="J2" t="s">
        <v>13</v>
      </c>
      <c r="L2" t="s">
        <v>11</v>
      </c>
      <c r="N2" t="s">
        <v>438</v>
      </c>
      <c r="P2">
        <v>1</v>
      </c>
      <c r="R2" t="s">
        <v>50</v>
      </c>
      <c r="S2">
        <v>71311745</v>
      </c>
      <c r="U2" t="s">
        <v>65</v>
      </c>
      <c r="V2" t="s">
        <v>77</v>
      </c>
      <c r="X2">
        <v>301444</v>
      </c>
      <c r="Y2">
        <v>1</v>
      </c>
      <c r="Z2" t="s">
        <v>122</v>
      </c>
      <c r="AA2">
        <v>120854.657137727</v>
      </c>
      <c r="AB2" t="s">
        <v>123</v>
      </c>
      <c r="AD2" t="s">
        <v>441</v>
      </c>
      <c r="AE2" t="s">
        <v>444</v>
      </c>
    </row>
    <row r="3" spans="1:31" x14ac:dyDescent="0.25">
      <c r="A3" t="s">
        <v>91</v>
      </c>
      <c r="B3" t="s">
        <v>43</v>
      </c>
      <c r="D3" t="s">
        <v>534</v>
      </c>
      <c r="F3" t="s">
        <v>520</v>
      </c>
      <c r="H3">
        <v>2</v>
      </c>
      <c r="J3" t="s">
        <v>511</v>
      </c>
      <c r="L3" t="s">
        <v>56</v>
      </c>
      <c r="P3">
        <v>0</v>
      </c>
      <c r="R3" t="s">
        <v>51</v>
      </c>
      <c r="S3">
        <v>1053836552</v>
      </c>
      <c r="U3" t="s">
        <v>66</v>
      </c>
      <c r="V3" t="s">
        <v>78</v>
      </c>
      <c r="X3">
        <v>301480</v>
      </c>
      <c r="Y3">
        <v>2</v>
      </c>
      <c r="Z3" t="s">
        <v>124</v>
      </c>
      <c r="AA3">
        <v>204321.29315757059</v>
      </c>
      <c r="AB3" t="s">
        <v>123</v>
      </c>
      <c r="AD3" t="s">
        <v>445</v>
      </c>
      <c r="AE3" t="s">
        <v>446</v>
      </c>
    </row>
    <row r="4" spans="1:31" x14ac:dyDescent="0.25">
      <c r="A4" t="s">
        <v>93</v>
      </c>
      <c r="B4" t="s">
        <v>42</v>
      </c>
      <c r="D4" t="s">
        <v>536</v>
      </c>
      <c r="F4" t="s">
        <v>521</v>
      </c>
      <c r="H4">
        <v>3</v>
      </c>
      <c r="J4" t="s">
        <v>512</v>
      </c>
      <c r="L4" t="s">
        <v>57</v>
      </c>
      <c r="R4" t="s">
        <v>52</v>
      </c>
      <c r="S4">
        <v>1088345128</v>
      </c>
      <c r="U4" t="s">
        <v>67</v>
      </c>
      <c r="V4" t="s">
        <v>79</v>
      </c>
      <c r="X4">
        <v>272104</v>
      </c>
      <c r="Y4">
        <v>3</v>
      </c>
      <c r="Z4" t="s">
        <v>125</v>
      </c>
      <c r="AA4">
        <v>119907.62615664728</v>
      </c>
      <c r="AB4" t="s">
        <v>123</v>
      </c>
      <c r="AD4" t="s">
        <v>447</v>
      </c>
      <c r="AE4" t="s">
        <v>448</v>
      </c>
    </row>
    <row r="5" spans="1:31" x14ac:dyDescent="0.25">
      <c r="A5" t="s">
        <v>94</v>
      </c>
      <c r="B5" t="s">
        <v>41</v>
      </c>
      <c r="F5" t="s">
        <v>551</v>
      </c>
      <c r="J5" t="s">
        <v>513</v>
      </c>
      <c r="R5" t="s">
        <v>53</v>
      </c>
      <c r="S5">
        <v>1087996698</v>
      </c>
      <c r="U5" t="s">
        <v>68</v>
      </c>
      <c r="V5" t="s">
        <v>80</v>
      </c>
      <c r="X5">
        <v>272106</v>
      </c>
      <c r="Y5">
        <v>4</v>
      </c>
      <c r="Z5" t="s">
        <v>126</v>
      </c>
      <c r="AA5">
        <v>231374.76503445717</v>
      </c>
      <c r="AB5" t="s">
        <v>123</v>
      </c>
      <c r="AD5" t="s">
        <v>449</v>
      </c>
      <c r="AE5" t="s">
        <v>450</v>
      </c>
    </row>
    <row r="6" spans="1:31" x14ac:dyDescent="0.25">
      <c r="A6" t="s">
        <v>95</v>
      </c>
      <c r="B6" t="s">
        <v>40</v>
      </c>
      <c r="J6" t="s">
        <v>514</v>
      </c>
      <c r="U6" t="s">
        <v>69</v>
      </c>
      <c r="V6" t="s">
        <v>81</v>
      </c>
      <c r="X6">
        <v>303123</v>
      </c>
      <c r="Y6">
        <v>5</v>
      </c>
      <c r="Z6" t="s">
        <v>127</v>
      </c>
      <c r="AA6">
        <v>293535.97044584749</v>
      </c>
      <c r="AB6" t="s">
        <v>123</v>
      </c>
      <c r="AD6" t="s">
        <v>451</v>
      </c>
      <c r="AE6" t="s">
        <v>452</v>
      </c>
    </row>
    <row r="7" spans="1:31" x14ac:dyDescent="0.25">
      <c r="A7" t="s">
        <v>96</v>
      </c>
      <c r="B7" t="s">
        <v>39</v>
      </c>
      <c r="U7" t="s">
        <v>70</v>
      </c>
      <c r="V7" t="s">
        <v>82</v>
      </c>
      <c r="X7">
        <v>272109</v>
      </c>
      <c r="Y7">
        <v>6</v>
      </c>
      <c r="Z7" t="s">
        <v>128</v>
      </c>
      <c r="AA7">
        <v>178743.15727089733</v>
      </c>
      <c r="AB7" t="s">
        <v>123</v>
      </c>
      <c r="AD7" t="s">
        <v>453</v>
      </c>
      <c r="AE7" t="s">
        <v>454</v>
      </c>
    </row>
    <row r="8" spans="1:31" x14ac:dyDescent="0.25">
      <c r="A8" t="s">
        <v>545</v>
      </c>
      <c r="B8" t="s">
        <v>546</v>
      </c>
      <c r="U8" t="s">
        <v>71</v>
      </c>
      <c r="V8" t="s">
        <v>83</v>
      </c>
      <c r="X8">
        <v>272110</v>
      </c>
      <c r="Y8">
        <v>7</v>
      </c>
      <c r="Z8" t="s">
        <v>129</v>
      </c>
      <c r="AA8">
        <v>450505.63582885975</v>
      </c>
      <c r="AB8" t="s">
        <v>123</v>
      </c>
      <c r="AD8" t="s">
        <v>455</v>
      </c>
      <c r="AE8" t="s">
        <v>456</v>
      </c>
    </row>
    <row r="9" spans="1:31" x14ac:dyDescent="0.25">
      <c r="A9" t="s">
        <v>97</v>
      </c>
      <c r="B9" t="s">
        <v>38</v>
      </c>
      <c r="U9" t="s">
        <v>72</v>
      </c>
      <c r="V9" t="s">
        <v>84</v>
      </c>
      <c r="X9">
        <v>272113</v>
      </c>
      <c r="Y9">
        <v>8</v>
      </c>
      <c r="Z9" t="s">
        <v>130</v>
      </c>
      <c r="AA9">
        <v>112043.17104558724</v>
      </c>
      <c r="AB9" t="s">
        <v>123</v>
      </c>
      <c r="AD9" t="s">
        <v>457</v>
      </c>
      <c r="AE9" t="s">
        <v>458</v>
      </c>
    </row>
    <row r="10" spans="1:31" x14ac:dyDescent="0.25">
      <c r="A10" t="s">
        <v>92</v>
      </c>
      <c r="B10" t="s">
        <v>37</v>
      </c>
      <c r="U10" t="s">
        <v>73</v>
      </c>
      <c r="V10" t="s">
        <v>85</v>
      </c>
      <c r="X10">
        <v>301446</v>
      </c>
      <c r="Y10">
        <v>9</v>
      </c>
      <c r="Z10" t="s">
        <v>131</v>
      </c>
      <c r="AA10">
        <v>166646.02941666351</v>
      </c>
      <c r="AB10" t="s">
        <v>123</v>
      </c>
      <c r="AD10" t="s">
        <v>459</v>
      </c>
      <c r="AE10" t="s">
        <v>460</v>
      </c>
    </row>
    <row r="11" spans="1:31" x14ac:dyDescent="0.25">
      <c r="A11" t="s">
        <v>98</v>
      </c>
      <c r="B11" t="s">
        <v>36</v>
      </c>
      <c r="U11" t="s">
        <v>74</v>
      </c>
      <c r="V11" t="s">
        <v>86</v>
      </c>
      <c r="X11">
        <v>303124</v>
      </c>
      <c r="Y11" t="s">
        <v>132</v>
      </c>
      <c r="Z11" t="s">
        <v>133</v>
      </c>
      <c r="AA11">
        <v>210456.42597352382</v>
      </c>
      <c r="AB11" t="s">
        <v>123</v>
      </c>
      <c r="AD11" t="s">
        <v>461</v>
      </c>
      <c r="AE11" t="s">
        <v>462</v>
      </c>
    </row>
    <row r="12" spans="1:31" x14ac:dyDescent="0.25">
      <c r="A12" t="s">
        <v>99</v>
      </c>
      <c r="B12" t="s">
        <v>35</v>
      </c>
      <c r="U12" t="s">
        <v>75</v>
      </c>
      <c r="V12" t="s">
        <v>87</v>
      </c>
      <c r="X12">
        <v>303124</v>
      </c>
      <c r="Y12" t="s">
        <v>134</v>
      </c>
      <c r="Z12" t="s">
        <v>135</v>
      </c>
      <c r="AA12">
        <v>210456.42597352382</v>
      </c>
      <c r="AB12" t="s">
        <v>123</v>
      </c>
      <c r="AD12" t="s">
        <v>463</v>
      </c>
      <c r="AE12" t="s">
        <v>464</v>
      </c>
    </row>
    <row r="13" spans="1:31" x14ac:dyDescent="0.25">
      <c r="A13" t="s">
        <v>108</v>
      </c>
      <c r="B13" t="s">
        <v>25</v>
      </c>
      <c r="U13" t="s">
        <v>76</v>
      </c>
      <c r="V13" t="s">
        <v>88</v>
      </c>
      <c r="X13">
        <v>272118</v>
      </c>
      <c r="Y13" t="s">
        <v>136</v>
      </c>
      <c r="Z13" t="s">
        <v>137</v>
      </c>
      <c r="AA13">
        <v>246885.6754992003</v>
      </c>
      <c r="AB13" t="s">
        <v>123</v>
      </c>
      <c r="AD13" t="s">
        <v>465</v>
      </c>
      <c r="AE13" t="s">
        <v>466</v>
      </c>
    </row>
    <row r="14" spans="1:31" x14ac:dyDescent="0.25">
      <c r="A14" t="s">
        <v>100</v>
      </c>
      <c r="B14" t="s">
        <v>34</v>
      </c>
      <c r="U14" t="s">
        <v>50</v>
      </c>
      <c r="V14" s="1">
        <v>71311745</v>
      </c>
      <c r="X14">
        <v>272118</v>
      </c>
      <c r="Y14" t="s">
        <v>138</v>
      </c>
      <c r="Z14" t="s">
        <v>139</v>
      </c>
      <c r="AA14">
        <v>246885.6754992003</v>
      </c>
      <c r="AB14" t="s">
        <v>123</v>
      </c>
      <c r="AD14" t="s">
        <v>467</v>
      </c>
      <c r="AE14" t="s">
        <v>468</v>
      </c>
    </row>
    <row r="15" spans="1:31" x14ac:dyDescent="0.25">
      <c r="A15" t="s">
        <v>101</v>
      </c>
      <c r="B15" t="s">
        <v>33</v>
      </c>
      <c r="U15" t="s">
        <v>51</v>
      </c>
      <c r="V15" s="1">
        <v>1053836552</v>
      </c>
      <c r="X15">
        <v>303127</v>
      </c>
      <c r="Y15" t="s">
        <v>140</v>
      </c>
      <c r="Z15" t="s">
        <v>141</v>
      </c>
      <c r="AA15">
        <v>473591.59084205795</v>
      </c>
      <c r="AB15" t="s">
        <v>123</v>
      </c>
      <c r="AD15" t="s">
        <v>469</v>
      </c>
      <c r="AE15" t="s">
        <v>470</v>
      </c>
    </row>
    <row r="16" spans="1:31" x14ac:dyDescent="0.25">
      <c r="A16" t="s">
        <v>102</v>
      </c>
      <c r="B16" t="s">
        <v>32</v>
      </c>
      <c r="U16" t="s">
        <v>52</v>
      </c>
      <c r="V16" s="1">
        <v>1088345128</v>
      </c>
      <c r="X16">
        <v>303127</v>
      </c>
      <c r="Y16" t="s">
        <v>142</v>
      </c>
      <c r="Z16" t="s">
        <v>143</v>
      </c>
      <c r="AA16">
        <v>473591.59084205795</v>
      </c>
      <c r="AB16" t="s">
        <v>123</v>
      </c>
      <c r="AD16" t="s">
        <v>471</v>
      </c>
      <c r="AE16" t="s">
        <v>472</v>
      </c>
    </row>
    <row r="17" spans="1:31" x14ac:dyDescent="0.25">
      <c r="A17" t="s">
        <v>103</v>
      </c>
      <c r="B17" t="s">
        <v>31</v>
      </c>
      <c r="U17" t="s">
        <v>53</v>
      </c>
      <c r="V17" s="1">
        <v>1087996698</v>
      </c>
      <c r="X17">
        <v>303127</v>
      </c>
      <c r="Y17" t="s">
        <v>144</v>
      </c>
      <c r="Z17" t="s">
        <v>145</v>
      </c>
      <c r="AA17">
        <v>473591.59084205795</v>
      </c>
      <c r="AB17" t="s">
        <v>123</v>
      </c>
      <c r="AD17" t="s">
        <v>473</v>
      </c>
      <c r="AE17" t="s">
        <v>474</v>
      </c>
    </row>
    <row r="18" spans="1:31" x14ac:dyDescent="0.25">
      <c r="A18" t="s">
        <v>104</v>
      </c>
      <c r="B18" t="s">
        <v>30</v>
      </c>
      <c r="X18">
        <v>303125</v>
      </c>
      <c r="Y18" t="s">
        <v>146</v>
      </c>
      <c r="Z18" t="s">
        <v>147</v>
      </c>
      <c r="AA18">
        <v>715303.64284409559</v>
      </c>
      <c r="AB18" t="s">
        <v>123</v>
      </c>
      <c r="AD18" t="s">
        <v>475</v>
      </c>
      <c r="AE18" t="s">
        <v>476</v>
      </c>
    </row>
    <row r="19" spans="1:31" x14ac:dyDescent="0.25">
      <c r="A19" t="s">
        <v>105</v>
      </c>
      <c r="B19" t="s">
        <v>29</v>
      </c>
      <c r="X19">
        <v>303125</v>
      </c>
      <c r="Y19" t="s">
        <v>148</v>
      </c>
      <c r="Z19" t="s">
        <v>149</v>
      </c>
      <c r="AA19">
        <v>715303.64284409559</v>
      </c>
      <c r="AB19" t="s">
        <v>123</v>
      </c>
      <c r="AD19" t="s">
        <v>477</v>
      </c>
      <c r="AE19" t="s">
        <v>478</v>
      </c>
    </row>
    <row r="20" spans="1:31" x14ac:dyDescent="0.25">
      <c r="A20" t="s">
        <v>106</v>
      </c>
      <c r="B20" t="s">
        <v>28</v>
      </c>
      <c r="X20">
        <v>303125</v>
      </c>
      <c r="Y20" t="s">
        <v>150</v>
      </c>
      <c r="Z20" t="s">
        <v>151</v>
      </c>
      <c r="AA20">
        <v>715303.64284409559</v>
      </c>
      <c r="AB20" t="s">
        <v>123</v>
      </c>
      <c r="AD20" t="s">
        <v>479</v>
      </c>
      <c r="AE20" t="s">
        <v>480</v>
      </c>
    </row>
    <row r="21" spans="1:31" x14ac:dyDescent="0.25">
      <c r="A21" t="s">
        <v>107</v>
      </c>
      <c r="B21" t="s">
        <v>27</v>
      </c>
      <c r="X21">
        <v>272124</v>
      </c>
      <c r="Y21">
        <v>14</v>
      </c>
      <c r="Z21" t="s">
        <v>152</v>
      </c>
      <c r="AA21">
        <v>821111.73968379863</v>
      </c>
      <c r="AB21" t="s">
        <v>123</v>
      </c>
      <c r="AD21" t="s">
        <v>481</v>
      </c>
      <c r="AE21" t="s">
        <v>482</v>
      </c>
    </row>
    <row r="22" spans="1:31" x14ac:dyDescent="0.25">
      <c r="A22" t="s">
        <v>429</v>
      </c>
      <c r="B22" t="s">
        <v>26</v>
      </c>
      <c r="X22">
        <v>303126</v>
      </c>
      <c r="Y22" t="s">
        <v>153</v>
      </c>
      <c r="Z22" t="s">
        <v>154</v>
      </c>
      <c r="AA22">
        <v>403968.9796517918</v>
      </c>
      <c r="AB22" t="s">
        <v>123</v>
      </c>
      <c r="AD22" t="s">
        <v>483</v>
      </c>
      <c r="AE22" t="s">
        <v>484</v>
      </c>
    </row>
    <row r="23" spans="1:31" x14ac:dyDescent="0.25">
      <c r="A23" t="s">
        <v>109</v>
      </c>
      <c r="B23" t="s">
        <v>24</v>
      </c>
      <c r="X23">
        <v>303126</v>
      </c>
      <c r="Y23" t="s">
        <v>155</v>
      </c>
      <c r="Z23" t="s">
        <v>156</v>
      </c>
      <c r="AA23">
        <v>403968.9796517918</v>
      </c>
      <c r="AB23" t="s">
        <v>123</v>
      </c>
      <c r="AD23" t="s">
        <v>485</v>
      </c>
      <c r="AE23" t="s">
        <v>486</v>
      </c>
    </row>
    <row r="24" spans="1:31" x14ac:dyDescent="0.25">
      <c r="A24" t="s">
        <v>110</v>
      </c>
      <c r="B24" t="s">
        <v>23</v>
      </c>
      <c r="X24">
        <v>303126</v>
      </c>
      <c r="Y24" t="s">
        <v>157</v>
      </c>
      <c r="Z24" t="s">
        <v>158</v>
      </c>
      <c r="AA24">
        <v>403968.9796517918</v>
      </c>
      <c r="AB24" t="s">
        <v>123</v>
      </c>
      <c r="AD24" t="s">
        <v>487</v>
      </c>
      <c r="AE24" t="s">
        <v>488</v>
      </c>
    </row>
    <row r="25" spans="1:31" x14ac:dyDescent="0.25">
      <c r="A25" t="s">
        <v>111</v>
      </c>
      <c r="B25" t="s">
        <v>22</v>
      </c>
      <c r="X25">
        <v>272128</v>
      </c>
      <c r="Y25">
        <v>16</v>
      </c>
      <c r="Z25" t="s">
        <v>159</v>
      </c>
      <c r="AA25">
        <v>508560.10142085748</v>
      </c>
      <c r="AB25" t="s">
        <v>123</v>
      </c>
      <c r="AD25" t="s">
        <v>489</v>
      </c>
      <c r="AE25" t="s">
        <v>490</v>
      </c>
    </row>
    <row r="26" spans="1:31" x14ac:dyDescent="0.25">
      <c r="A26" t="s">
        <v>112</v>
      </c>
      <c r="B26" t="s">
        <v>21</v>
      </c>
      <c r="X26">
        <v>301447</v>
      </c>
      <c r="Y26">
        <v>17</v>
      </c>
      <c r="Z26" t="s">
        <v>160</v>
      </c>
      <c r="AA26">
        <v>4389.3591706867037</v>
      </c>
      <c r="AB26" t="s">
        <v>161</v>
      </c>
      <c r="AD26" t="s">
        <v>491</v>
      </c>
      <c r="AE26" t="s">
        <v>492</v>
      </c>
    </row>
    <row r="27" spans="1:31" x14ac:dyDescent="0.25">
      <c r="X27">
        <v>272133</v>
      </c>
      <c r="Y27">
        <v>18</v>
      </c>
      <c r="Z27" t="s">
        <v>162</v>
      </c>
      <c r="AA27">
        <v>5344.7557745310914</v>
      </c>
      <c r="AB27" t="s">
        <v>161</v>
      </c>
      <c r="AD27" t="s">
        <v>493</v>
      </c>
      <c r="AE27" t="s">
        <v>494</v>
      </c>
    </row>
    <row r="28" spans="1:31" x14ac:dyDescent="0.25">
      <c r="X28">
        <v>301448</v>
      </c>
      <c r="Y28">
        <v>19</v>
      </c>
      <c r="Z28" t="s">
        <v>163</v>
      </c>
      <c r="AA28">
        <v>3164.4410693113009</v>
      </c>
      <c r="AB28" t="s">
        <v>161</v>
      </c>
      <c r="AD28" t="s">
        <v>495</v>
      </c>
      <c r="AE28" t="s">
        <v>496</v>
      </c>
    </row>
    <row r="29" spans="1:31" x14ac:dyDescent="0.25">
      <c r="X29">
        <v>272136</v>
      </c>
      <c r="Y29">
        <v>20</v>
      </c>
      <c r="Z29" t="s">
        <v>164</v>
      </c>
      <c r="AA29">
        <v>1752.7810257690737</v>
      </c>
      <c r="AB29" t="s">
        <v>165</v>
      </c>
      <c r="AD29" t="s">
        <v>497</v>
      </c>
      <c r="AE29" t="s">
        <v>498</v>
      </c>
    </row>
    <row r="30" spans="1:31" x14ac:dyDescent="0.25">
      <c r="X30">
        <v>272137</v>
      </c>
      <c r="Y30" t="s">
        <v>166</v>
      </c>
      <c r="Z30" t="s">
        <v>167</v>
      </c>
      <c r="AA30">
        <v>2242.4442299740363</v>
      </c>
      <c r="AB30" t="s">
        <v>165</v>
      </c>
      <c r="AD30" t="s">
        <v>499</v>
      </c>
      <c r="AE30" t="s">
        <v>500</v>
      </c>
    </row>
    <row r="31" spans="1:31" x14ac:dyDescent="0.25">
      <c r="X31">
        <v>272137</v>
      </c>
      <c r="Y31" t="s">
        <v>168</v>
      </c>
      <c r="Z31" t="s">
        <v>169</v>
      </c>
      <c r="AA31">
        <v>2242.4442299740363</v>
      </c>
      <c r="AB31" t="s">
        <v>165</v>
      </c>
    </row>
    <row r="32" spans="1:31" x14ac:dyDescent="0.25">
      <c r="X32">
        <v>272138</v>
      </c>
      <c r="Y32" t="s">
        <v>170</v>
      </c>
      <c r="Z32" t="s">
        <v>171</v>
      </c>
      <c r="AA32">
        <v>3603.8890449623414</v>
      </c>
      <c r="AB32" t="s">
        <v>165</v>
      </c>
    </row>
    <row r="33" spans="24:28" x14ac:dyDescent="0.25">
      <c r="X33">
        <v>272138</v>
      </c>
      <c r="Y33" t="s">
        <v>172</v>
      </c>
      <c r="Z33" t="s">
        <v>173</v>
      </c>
      <c r="AA33">
        <v>3603.8890449623414</v>
      </c>
      <c r="AB33" t="s">
        <v>165</v>
      </c>
    </row>
    <row r="34" spans="24:28" x14ac:dyDescent="0.25">
      <c r="X34">
        <v>272138</v>
      </c>
      <c r="Y34" t="s">
        <v>174</v>
      </c>
      <c r="Z34" t="s">
        <v>175</v>
      </c>
      <c r="AA34">
        <v>3604.88904496234</v>
      </c>
      <c r="AB34" t="s">
        <v>165</v>
      </c>
    </row>
    <row r="35" spans="24:28" x14ac:dyDescent="0.25">
      <c r="X35">
        <v>272139</v>
      </c>
      <c r="Y35" t="s">
        <v>176</v>
      </c>
      <c r="Z35" t="s">
        <v>177</v>
      </c>
      <c r="AA35">
        <v>3484.6676122929898</v>
      </c>
      <c r="AB35" t="s">
        <v>161</v>
      </c>
    </row>
    <row r="36" spans="24:28" x14ac:dyDescent="0.25">
      <c r="X36">
        <v>272139</v>
      </c>
      <c r="Y36" t="s">
        <v>178</v>
      </c>
      <c r="Z36" t="s">
        <v>179</v>
      </c>
      <c r="AA36">
        <v>3484.6676122929898</v>
      </c>
      <c r="AB36" t="s">
        <v>161</v>
      </c>
    </row>
    <row r="37" spans="24:28" x14ac:dyDescent="0.25">
      <c r="X37">
        <v>272140</v>
      </c>
      <c r="Y37" t="s">
        <v>180</v>
      </c>
      <c r="Z37" t="s">
        <v>181</v>
      </c>
      <c r="AA37">
        <v>4982.8248214831192</v>
      </c>
      <c r="AB37" t="s">
        <v>161</v>
      </c>
    </row>
    <row r="38" spans="24:28" x14ac:dyDescent="0.25">
      <c r="X38">
        <v>272140</v>
      </c>
      <c r="Y38" t="s">
        <v>182</v>
      </c>
      <c r="Z38" t="s">
        <v>183</v>
      </c>
      <c r="AA38">
        <v>4982.8248214831192</v>
      </c>
      <c r="AB38" t="s">
        <v>161</v>
      </c>
    </row>
    <row r="39" spans="24:28" x14ac:dyDescent="0.25">
      <c r="X39">
        <v>272141</v>
      </c>
      <c r="Y39" t="s">
        <v>184</v>
      </c>
      <c r="Z39" t="s">
        <v>185</v>
      </c>
      <c r="AA39">
        <v>3896.6770949956385</v>
      </c>
      <c r="AB39" t="s">
        <v>165</v>
      </c>
    </row>
    <row r="40" spans="24:28" x14ac:dyDescent="0.25">
      <c r="X40">
        <v>272141</v>
      </c>
      <c r="Y40" t="s">
        <v>186</v>
      </c>
      <c r="Z40" t="s">
        <v>187</v>
      </c>
      <c r="AA40">
        <v>3896.6770949956385</v>
      </c>
      <c r="AB40" t="s">
        <v>165</v>
      </c>
    </row>
    <row r="41" spans="24:28" x14ac:dyDescent="0.25">
      <c r="X41">
        <v>272142</v>
      </c>
      <c r="Y41" t="s">
        <v>188</v>
      </c>
      <c r="Z41" t="s">
        <v>189</v>
      </c>
      <c r="AA41">
        <v>4951.7449397579076</v>
      </c>
      <c r="AB41" t="s">
        <v>165</v>
      </c>
    </row>
    <row r="42" spans="24:28" x14ac:dyDescent="0.25">
      <c r="X42">
        <v>272142</v>
      </c>
      <c r="Y42" t="s">
        <v>190</v>
      </c>
      <c r="Z42" t="s">
        <v>191</v>
      </c>
      <c r="AA42">
        <v>4951.7449397579076</v>
      </c>
      <c r="AB42" t="s">
        <v>165</v>
      </c>
    </row>
    <row r="43" spans="24:28" x14ac:dyDescent="0.25">
      <c r="X43">
        <v>272143</v>
      </c>
      <c r="Y43">
        <v>27</v>
      </c>
      <c r="Z43" t="s">
        <v>192</v>
      </c>
      <c r="AA43">
        <v>29712.069540472443</v>
      </c>
      <c r="AB43" t="s">
        <v>123</v>
      </c>
    </row>
    <row r="44" spans="24:28" x14ac:dyDescent="0.25">
      <c r="X44">
        <v>301449</v>
      </c>
      <c r="Y44" t="s">
        <v>193</v>
      </c>
      <c r="Z44" t="s">
        <v>194</v>
      </c>
      <c r="AA44">
        <v>6037.6340129351138</v>
      </c>
      <c r="AB44" t="s">
        <v>165</v>
      </c>
    </row>
    <row r="45" spans="24:28" x14ac:dyDescent="0.25">
      <c r="X45">
        <v>301449</v>
      </c>
      <c r="Y45" t="s">
        <v>195</v>
      </c>
      <c r="Z45" t="s">
        <v>196</v>
      </c>
      <c r="AA45">
        <v>6037.6340129351138</v>
      </c>
      <c r="AB45" t="s">
        <v>165</v>
      </c>
    </row>
    <row r="46" spans="24:28" x14ac:dyDescent="0.25">
      <c r="X46">
        <v>301450</v>
      </c>
      <c r="Y46" t="s">
        <v>197</v>
      </c>
      <c r="Z46" t="s">
        <v>198</v>
      </c>
      <c r="AA46">
        <v>8780.117818221268</v>
      </c>
      <c r="AB46" t="s">
        <v>165</v>
      </c>
    </row>
    <row r="47" spans="24:28" x14ac:dyDescent="0.25">
      <c r="X47">
        <v>301450</v>
      </c>
      <c r="Y47" t="s">
        <v>199</v>
      </c>
      <c r="Z47" t="s">
        <v>200</v>
      </c>
      <c r="AA47">
        <v>8780.117818221268</v>
      </c>
      <c r="AB47" t="s">
        <v>165</v>
      </c>
    </row>
    <row r="48" spans="24:28" x14ac:dyDescent="0.25">
      <c r="X48">
        <v>272148</v>
      </c>
      <c r="Y48">
        <v>30</v>
      </c>
      <c r="Z48" t="s">
        <v>201</v>
      </c>
      <c r="AA48">
        <v>10783.543897909498</v>
      </c>
      <c r="AB48" t="s">
        <v>165</v>
      </c>
    </row>
    <row r="49" spans="24:28" x14ac:dyDescent="0.25">
      <c r="X49">
        <v>272149</v>
      </c>
      <c r="Y49">
        <v>31</v>
      </c>
      <c r="Z49" t="s">
        <v>202</v>
      </c>
      <c r="AA49">
        <v>66782.699055617428</v>
      </c>
      <c r="AB49" t="s">
        <v>165</v>
      </c>
    </row>
    <row r="50" spans="24:28" x14ac:dyDescent="0.25">
      <c r="X50">
        <v>272150</v>
      </c>
      <c r="Y50">
        <v>32</v>
      </c>
      <c r="Z50" t="s">
        <v>203</v>
      </c>
      <c r="AA50">
        <v>3495.730726681918</v>
      </c>
      <c r="AB50" t="s">
        <v>165</v>
      </c>
    </row>
    <row r="51" spans="24:28" x14ac:dyDescent="0.25">
      <c r="X51">
        <v>272151</v>
      </c>
      <c r="Y51">
        <v>33</v>
      </c>
      <c r="Z51" t="s">
        <v>204</v>
      </c>
      <c r="AA51">
        <v>25881.569957013493</v>
      </c>
      <c r="AB51" t="s">
        <v>123</v>
      </c>
    </row>
    <row r="52" spans="24:28" x14ac:dyDescent="0.25">
      <c r="X52">
        <v>272152</v>
      </c>
      <c r="Y52">
        <v>34</v>
      </c>
      <c r="Z52" t="s">
        <v>205</v>
      </c>
      <c r="AA52">
        <v>2149.9375607974684</v>
      </c>
      <c r="AB52" t="s">
        <v>165</v>
      </c>
    </row>
    <row r="53" spans="24:28" x14ac:dyDescent="0.25">
      <c r="X53">
        <v>272153</v>
      </c>
      <c r="Y53">
        <v>35</v>
      </c>
      <c r="Z53" t="s">
        <v>206</v>
      </c>
      <c r="AA53">
        <v>2315.9842392633768</v>
      </c>
      <c r="AB53" t="s">
        <v>165</v>
      </c>
    </row>
    <row r="54" spans="24:28" x14ac:dyDescent="0.25">
      <c r="X54">
        <v>272154</v>
      </c>
      <c r="Y54">
        <v>36</v>
      </c>
      <c r="Z54" t="s">
        <v>207</v>
      </c>
      <c r="AA54">
        <v>4524.9084996653228</v>
      </c>
      <c r="AB54" t="s">
        <v>165</v>
      </c>
    </row>
    <row r="55" spans="24:28" x14ac:dyDescent="0.25">
      <c r="X55">
        <v>272156</v>
      </c>
      <c r="Y55" t="s">
        <v>208</v>
      </c>
      <c r="Z55" t="s">
        <v>209</v>
      </c>
      <c r="AA55">
        <v>4752.1664211573589</v>
      </c>
      <c r="AB55" t="s">
        <v>165</v>
      </c>
    </row>
    <row r="56" spans="24:28" x14ac:dyDescent="0.25">
      <c r="X56">
        <v>272156</v>
      </c>
      <c r="Y56" t="s">
        <v>210</v>
      </c>
      <c r="Z56" t="s">
        <v>211</v>
      </c>
      <c r="AA56">
        <v>4752.1664211573589</v>
      </c>
      <c r="AB56" t="s">
        <v>165</v>
      </c>
    </row>
    <row r="57" spans="24:28" x14ac:dyDescent="0.25">
      <c r="X57">
        <v>272156</v>
      </c>
      <c r="Y57" t="s">
        <v>212</v>
      </c>
      <c r="Z57" t="s">
        <v>213</v>
      </c>
      <c r="AA57">
        <v>4752.1664211573589</v>
      </c>
      <c r="AB57" t="s">
        <v>165</v>
      </c>
    </row>
    <row r="58" spans="24:28" x14ac:dyDescent="0.25">
      <c r="X58">
        <v>272156</v>
      </c>
      <c r="Y58" t="s">
        <v>214</v>
      </c>
      <c r="Z58" t="s">
        <v>215</v>
      </c>
      <c r="AA58">
        <v>4752.1664211573589</v>
      </c>
      <c r="AB58" t="s">
        <v>165</v>
      </c>
    </row>
    <row r="59" spans="24:28" x14ac:dyDescent="0.25">
      <c r="X59">
        <v>272158</v>
      </c>
      <c r="Y59" t="s">
        <v>216</v>
      </c>
      <c r="Z59" t="s">
        <v>217</v>
      </c>
      <c r="AA59">
        <v>5012.6024400200795</v>
      </c>
      <c r="AB59" t="s">
        <v>165</v>
      </c>
    </row>
    <row r="60" spans="24:28" x14ac:dyDescent="0.25">
      <c r="X60">
        <v>272158</v>
      </c>
      <c r="Y60" t="s">
        <v>218</v>
      </c>
      <c r="Z60" t="s">
        <v>219</v>
      </c>
      <c r="AA60">
        <v>5012.6024400200795</v>
      </c>
      <c r="AB60" t="s">
        <v>165</v>
      </c>
    </row>
    <row r="61" spans="24:28" x14ac:dyDescent="0.25">
      <c r="X61">
        <v>272158</v>
      </c>
      <c r="Y61" t="s">
        <v>220</v>
      </c>
      <c r="Z61" t="s">
        <v>221</v>
      </c>
      <c r="AA61">
        <v>5012.6024400200795</v>
      </c>
      <c r="AB61" t="s">
        <v>165</v>
      </c>
    </row>
    <row r="62" spans="24:28" x14ac:dyDescent="0.25">
      <c r="X62">
        <v>272158</v>
      </c>
      <c r="Y62" t="s">
        <v>222</v>
      </c>
      <c r="Z62" t="s">
        <v>223</v>
      </c>
      <c r="AA62">
        <v>5012.6024400200795</v>
      </c>
      <c r="AB62" t="s">
        <v>165</v>
      </c>
    </row>
    <row r="63" spans="24:28" x14ac:dyDescent="0.25">
      <c r="X63">
        <v>272160</v>
      </c>
      <c r="Y63">
        <v>39</v>
      </c>
      <c r="Z63" t="s">
        <v>224</v>
      </c>
      <c r="AA63">
        <v>49486.844588262393</v>
      </c>
      <c r="AB63" t="s">
        <v>123</v>
      </c>
    </row>
    <row r="64" spans="24:28" x14ac:dyDescent="0.25">
      <c r="X64">
        <v>301451</v>
      </c>
      <c r="Y64">
        <v>40</v>
      </c>
      <c r="Z64" t="s">
        <v>225</v>
      </c>
      <c r="AA64">
        <v>80829.080740198231</v>
      </c>
      <c r="AB64" t="s">
        <v>123</v>
      </c>
    </row>
    <row r="65" spans="24:28" x14ac:dyDescent="0.25">
      <c r="X65">
        <v>301452</v>
      </c>
      <c r="Y65">
        <v>41</v>
      </c>
      <c r="Z65" t="s">
        <v>226</v>
      </c>
      <c r="AA65">
        <v>131735.99947664406</v>
      </c>
      <c r="AB65" t="s">
        <v>123</v>
      </c>
    </row>
    <row r="66" spans="24:28" x14ac:dyDescent="0.25">
      <c r="X66">
        <v>272168</v>
      </c>
      <c r="Y66">
        <v>42</v>
      </c>
      <c r="Z66" t="s">
        <v>227</v>
      </c>
      <c r="AA66">
        <v>73916.48105674432</v>
      </c>
      <c r="AB66" t="s">
        <v>123</v>
      </c>
    </row>
    <row r="67" spans="24:28" x14ac:dyDescent="0.25">
      <c r="X67">
        <v>301453</v>
      </c>
      <c r="Y67">
        <v>43</v>
      </c>
      <c r="Z67" t="s">
        <v>228</v>
      </c>
      <c r="AA67">
        <v>132590.35385207279</v>
      </c>
      <c r="AB67" t="s">
        <v>123</v>
      </c>
    </row>
    <row r="68" spans="24:28" x14ac:dyDescent="0.25">
      <c r="X68">
        <v>301454</v>
      </c>
      <c r="Y68">
        <v>44</v>
      </c>
      <c r="Z68" t="s">
        <v>229</v>
      </c>
      <c r="AA68">
        <v>180706.44835384152</v>
      </c>
      <c r="AB68" t="s">
        <v>123</v>
      </c>
    </row>
    <row r="69" spans="24:28" x14ac:dyDescent="0.25">
      <c r="X69">
        <v>272177</v>
      </c>
      <c r="Y69">
        <v>45</v>
      </c>
      <c r="Z69" t="s">
        <v>230</v>
      </c>
      <c r="AA69">
        <v>110130.63224043733</v>
      </c>
      <c r="AB69" t="s">
        <v>123</v>
      </c>
    </row>
    <row r="70" spans="24:28" x14ac:dyDescent="0.25">
      <c r="X70">
        <v>272178</v>
      </c>
      <c r="Y70">
        <v>46</v>
      </c>
      <c r="Z70" t="s">
        <v>231</v>
      </c>
      <c r="AA70">
        <v>71472.344723269591</v>
      </c>
      <c r="AB70" t="s">
        <v>123</v>
      </c>
    </row>
    <row r="71" spans="24:28" x14ac:dyDescent="0.25">
      <c r="X71">
        <v>272179</v>
      </c>
      <c r="Y71">
        <v>47</v>
      </c>
      <c r="Z71" t="s">
        <v>232</v>
      </c>
      <c r="AA71">
        <v>61261.999052520507</v>
      </c>
      <c r="AB71" t="s">
        <v>123</v>
      </c>
    </row>
    <row r="72" spans="24:28" x14ac:dyDescent="0.25">
      <c r="X72">
        <v>272180</v>
      </c>
      <c r="Y72">
        <v>48</v>
      </c>
      <c r="Z72" t="s">
        <v>233</v>
      </c>
      <c r="AA72">
        <v>55135.799147268452</v>
      </c>
      <c r="AB72" t="s">
        <v>123</v>
      </c>
    </row>
    <row r="73" spans="24:28" x14ac:dyDescent="0.25">
      <c r="X73">
        <v>272181</v>
      </c>
      <c r="Y73">
        <v>49</v>
      </c>
      <c r="Z73" t="s">
        <v>234</v>
      </c>
      <c r="AA73">
        <v>204061.40530879103</v>
      </c>
      <c r="AB73" t="s">
        <v>123</v>
      </c>
    </row>
    <row r="74" spans="24:28" x14ac:dyDescent="0.25">
      <c r="X74">
        <v>272182</v>
      </c>
      <c r="Y74">
        <v>50</v>
      </c>
      <c r="Z74" t="s">
        <v>235</v>
      </c>
      <c r="AA74">
        <v>214264.47744852994</v>
      </c>
      <c r="AB74" t="s">
        <v>123</v>
      </c>
    </row>
    <row r="75" spans="24:28" x14ac:dyDescent="0.25">
      <c r="X75">
        <v>272183</v>
      </c>
      <c r="Y75">
        <v>51</v>
      </c>
      <c r="Z75" t="s">
        <v>236</v>
      </c>
      <c r="AA75">
        <v>316677.3697328791</v>
      </c>
      <c r="AB75" t="s">
        <v>123</v>
      </c>
    </row>
    <row r="76" spans="24:28" x14ac:dyDescent="0.25">
      <c r="X76">
        <v>272184</v>
      </c>
      <c r="Y76">
        <v>52</v>
      </c>
      <c r="Z76" t="s">
        <v>237</v>
      </c>
      <c r="AA76">
        <v>69601.357635265595</v>
      </c>
      <c r="AB76" t="s">
        <v>123</v>
      </c>
    </row>
    <row r="77" spans="24:28" x14ac:dyDescent="0.25">
      <c r="X77">
        <v>272185</v>
      </c>
      <c r="Y77">
        <v>53</v>
      </c>
      <c r="Z77" t="s">
        <v>238</v>
      </c>
      <c r="AA77">
        <v>68166.278096394148</v>
      </c>
      <c r="AB77" t="s">
        <v>123</v>
      </c>
    </row>
    <row r="78" spans="24:28" x14ac:dyDescent="0.25">
      <c r="X78">
        <v>272186</v>
      </c>
      <c r="Y78">
        <v>54</v>
      </c>
      <c r="Z78" t="s">
        <v>239</v>
      </c>
      <c r="AA78">
        <v>63104.749820819525</v>
      </c>
      <c r="AB78" t="s">
        <v>123</v>
      </c>
    </row>
    <row r="79" spans="24:28" x14ac:dyDescent="0.25">
      <c r="X79">
        <v>272187</v>
      </c>
      <c r="Y79">
        <v>55</v>
      </c>
      <c r="Z79" t="s">
        <v>240</v>
      </c>
      <c r="AA79">
        <v>113325.96776079151</v>
      </c>
      <c r="AB79" t="s">
        <v>123</v>
      </c>
    </row>
    <row r="80" spans="24:28" x14ac:dyDescent="0.25">
      <c r="X80">
        <v>301455</v>
      </c>
      <c r="Y80" t="s">
        <v>241</v>
      </c>
      <c r="Z80" t="s">
        <v>242</v>
      </c>
      <c r="AA80">
        <v>98716.869805687456</v>
      </c>
      <c r="AB80" t="s">
        <v>123</v>
      </c>
    </row>
    <row r="81" spans="24:28" x14ac:dyDescent="0.25">
      <c r="X81">
        <v>301455</v>
      </c>
      <c r="Y81" t="s">
        <v>243</v>
      </c>
      <c r="Z81" t="s">
        <v>244</v>
      </c>
      <c r="AA81">
        <v>98716.869805687456</v>
      </c>
      <c r="AB81" t="s">
        <v>123</v>
      </c>
    </row>
    <row r="82" spans="24:28" x14ac:dyDescent="0.25">
      <c r="X82">
        <v>301455</v>
      </c>
      <c r="Y82" t="s">
        <v>245</v>
      </c>
      <c r="Z82" t="s">
        <v>246</v>
      </c>
      <c r="AA82">
        <v>98716.869805687456</v>
      </c>
      <c r="AB82" t="s">
        <v>123</v>
      </c>
    </row>
    <row r="83" spans="24:28" x14ac:dyDescent="0.25">
      <c r="X83">
        <v>301455</v>
      </c>
      <c r="Y83" t="s">
        <v>247</v>
      </c>
      <c r="Z83" t="s">
        <v>248</v>
      </c>
      <c r="AA83">
        <v>98716.869805687456</v>
      </c>
      <c r="AB83" t="s">
        <v>123</v>
      </c>
    </row>
    <row r="84" spans="24:28" x14ac:dyDescent="0.25">
      <c r="X84">
        <v>301455</v>
      </c>
      <c r="Y84" t="s">
        <v>249</v>
      </c>
      <c r="Z84" t="s">
        <v>250</v>
      </c>
      <c r="AA84">
        <v>98716.869805687456</v>
      </c>
      <c r="AB84" t="s">
        <v>123</v>
      </c>
    </row>
    <row r="85" spans="24:28" x14ac:dyDescent="0.25">
      <c r="X85">
        <v>301455</v>
      </c>
      <c r="Y85" t="s">
        <v>251</v>
      </c>
      <c r="Z85" t="s">
        <v>252</v>
      </c>
      <c r="AA85">
        <v>98716.869805687456</v>
      </c>
      <c r="AB85" t="s">
        <v>123</v>
      </c>
    </row>
    <row r="86" spans="24:28" x14ac:dyDescent="0.25">
      <c r="X86">
        <v>301455</v>
      </c>
      <c r="Y86" t="s">
        <v>253</v>
      </c>
      <c r="Z86" t="s">
        <v>254</v>
      </c>
      <c r="AA86">
        <v>98716.869805687456</v>
      </c>
      <c r="AB86" t="s">
        <v>123</v>
      </c>
    </row>
    <row r="87" spans="24:28" x14ac:dyDescent="0.25">
      <c r="X87">
        <v>301456</v>
      </c>
      <c r="Y87" t="s">
        <v>255</v>
      </c>
      <c r="Z87" t="s">
        <v>256</v>
      </c>
      <c r="AA87">
        <v>127218.4732173512</v>
      </c>
      <c r="AB87" t="s">
        <v>123</v>
      </c>
    </row>
    <row r="88" spans="24:28" x14ac:dyDescent="0.25">
      <c r="X88">
        <v>301456</v>
      </c>
      <c r="Y88" t="s">
        <v>257</v>
      </c>
      <c r="Z88" t="s">
        <v>258</v>
      </c>
      <c r="AA88">
        <v>127218.4732173512</v>
      </c>
      <c r="AB88" t="s">
        <v>123</v>
      </c>
    </row>
    <row r="89" spans="24:28" x14ac:dyDescent="0.25">
      <c r="X89">
        <v>301456</v>
      </c>
      <c r="Y89" t="s">
        <v>259</v>
      </c>
      <c r="Z89" t="s">
        <v>260</v>
      </c>
      <c r="AA89">
        <v>127218.4732173512</v>
      </c>
      <c r="AB89" t="s">
        <v>123</v>
      </c>
    </row>
    <row r="90" spans="24:28" x14ac:dyDescent="0.25">
      <c r="X90">
        <v>301456</v>
      </c>
      <c r="Y90" t="s">
        <v>261</v>
      </c>
      <c r="Z90" t="s">
        <v>262</v>
      </c>
      <c r="AA90">
        <v>127218.4732173512</v>
      </c>
      <c r="AB90" t="s">
        <v>123</v>
      </c>
    </row>
    <row r="91" spans="24:28" x14ac:dyDescent="0.25">
      <c r="X91">
        <v>301456</v>
      </c>
      <c r="Y91" t="s">
        <v>263</v>
      </c>
      <c r="Z91" t="s">
        <v>264</v>
      </c>
      <c r="AA91">
        <v>127218.4732173512</v>
      </c>
      <c r="AB91" t="s">
        <v>123</v>
      </c>
    </row>
    <row r="92" spans="24:28" x14ac:dyDescent="0.25">
      <c r="X92">
        <v>301456</v>
      </c>
      <c r="Y92" t="s">
        <v>265</v>
      </c>
      <c r="Z92" t="s">
        <v>266</v>
      </c>
      <c r="AA92">
        <v>127218.4732173512</v>
      </c>
      <c r="AB92" t="s">
        <v>123</v>
      </c>
    </row>
    <row r="93" spans="24:28" x14ac:dyDescent="0.25">
      <c r="X93">
        <v>301456</v>
      </c>
      <c r="Y93" t="s">
        <v>267</v>
      </c>
      <c r="Z93" t="s">
        <v>268</v>
      </c>
      <c r="AA93">
        <v>127218.4732173512</v>
      </c>
      <c r="AB93" t="s">
        <v>123</v>
      </c>
    </row>
    <row r="94" spans="24:28" x14ac:dyDescent="0.25">
      <c r="X94">
        <v>301456</v>
      </c>
      <c r="Y94" t="s">
        <v>269</v>
      </c>
      <c r="Z94" t="s">
        <v>270</v>
      </c>
      <c r="AA94">
        <v>127218.4732173512</v>
      </c>
      <c r="AB94" t="s">
        <v>123</v>
      </c>
    </row>
    <row r="95" spans="24:28" x14ac:dyDescent="0.25">
      <c r="X95">
        <v>301456</v>
      </c>
      <c r="Y95" t="s">
        <v>271</v>
      </c>
      <c r="Z95" t="s">
        <v>272</v>
      </c>
      <c r="AA95">
        <v>127218.4732173512</v>
      </c>
      <c r="AB95" t="s">
        <v>123</v>
      </c>
    </row>
    <row r="96" spans="24:28" x14ac:dyDescent="0.25">
      <c r="X96">
        <v>301456</v>
      </c>
      <c r="Y96" t="s">
        <v>273</v>
      </c>
      <c r="Z96" t="s">
        <v>274</v>
      </c>
      <c r="AA96">
        <v>127218.4732173512</v>
      </c>
      <c r="AB96" t="s">
        <v>123</v>
      </c>
    </row>
    <row r="97" spans="24:28" x14ac:dyDescent="0.25">
      <c r="X97">
        <v>301456</v>
      </c>
      <c r="Y97" t="s">
        <v>275</v>
      </c>
      <c r="Z97" t="s">
        <v>276</v>
      </c>
      <c r="AA97">
        <v>127218.4732173512</v>
      </c>
      <c r="AB97" t="s">
        <v>123</v>
      </c>
    </row>
    <row r="98" spans="24:28" x14ac:dyDescent="0.25">
      <c r="X98">
        <v>301456</v>
      </c>
      <c r="Y98" t="s">
        <v>277</v>
      </c>
      <c r="Z98" t="s">
        <v>278</v>
      </c>
      <c r="AA98">
        <v>127218.4732173512</v>
      </c>
      <c r="AB98" t="s">
        <v>123</v>
      </c>
    </row>
    <row r="99" spans="24:28" x14ac:dyDescent="0.25">
      <c r="X99">
        <v>272192</v>
      </c>
      <c r="Y99">
        <v>58</v>
      </c>
      <c r="Z99" t="s">
        <v>279</v>
      </c>
      <c r="AA99">
        <v>194229.65311230975</v>
      </c>
      <c r="AB99" t="s">
        <v>123</v>
      </c>
    </row>
    <row r="100" spans="24:28" x14ac:dyDescent="0.25">
      <c r="X100">
        <v>272193</v>
      </c>
      <c r="Y100">
        <v>59</v>
      </c>
      <c r="Z100" t="s">
        <v>280</v>
      </c>
      <c r="AA100">
        <v>244808.92557941444</v>
      </c>
      <c r="AB100" t="s">
        <v>123</v>
      </c>
    </row>
    <row r="101" spans="24:28" x14ac:dyDescent="0.25">
      <c r="X101">
        <v>272194</v>
      </c>
      <c r="Y101">
        <v>60</v>
      </c>
      <c r="Z101" t="s">
        <v>281</v>
      </c>
      <c r="AA101">
        <v>293344.76692150842</v>
      </c>
      <c r="AB101" t="s">
        <v>123</v>
      </c>
    </row>
    <row r="102" spans="24:28" x14ac:dyDescent="0.25">
      <c r="X102">
        <v>272195</v>
      </c>
      <c r="Y102">
        <v>61</v>
      </c>
      <c r="Z102" t="s">
        <v>282</v>
      </c>
      <c r="AA102">
        <v>109142.93771019693</v>
      </c>
      <c r="AB102" t="s">
        <v>123</v>
      </c>
    </row>
    <row r="103" spans="24:28" x14ac:dyDescent="0.25">
      <c r="X103">
        <v>301457</v>
      </c>
      <c r="Y103" t="s">
        <v>283</v>
      </c>
      <c r="Z103" t="s">
        <v>284</v>
      </c>
      <c r="AA103">
        <v>150761.22122229027</v>
      </c>
      <c r="AB103" t="s">
        <v>123</v>
      </c>
    </row>
    <row r="104" spans="24:28" x14ac:dyDescent="0.25">
      <c r="X104">
        <v>301457</v>
      </c>
      <c r="Y104" t="s">
        <v>285</v>
      </c>
      <c r="Z104" t="s">
        <v>286</v>
      </c>
      <c r="AA104">
        <v>150761.22122229027</v>
      </c>
      <c r="AB104" t="s">
        <v>123</v>
      </c>
    </row>
    <row r="105" spans="24:28" x14ac:dyDescent="0.25">
      <c r="X105">
        <v>301457</v>
      </c>
      <c r="Y105" t="s">
        <v>287</v>
      </c>
      <c r="Z105" t="s">
        <v>288</v>
      </c>
      <c r="AA105">
        <v>150761.22122229027</v>
      </c>
      <c r="AB105" t="s">
        <v>123</v>
      </c>
    </row>
    <row r="106" spans="24:28" x14ac:dyDescent="0.25">
      <c r="X106">
        <v>301457</v>
      </c>
      <c r="Y106" t="s">
        <v>289</v>
      </c>
      <c r="Z106" t="s">
        <v>290</v>
      </c>
      <c r="AA106">
        <v>150761.22122229027</v>
      </c>
      <c r="AB106" t="s">
        <v>123</v>
      </c>
    </row>
    <row r="107" spans="24:28" x14ac:dyDescent="0.25">
      <c r="X107">
        <v>272197</v>
      </c>
      <c r="Y107">
        <v>63</v>
      </c>
      <c r="Z107" t="s">
        <v>291</v>
      </c>
      <c r="AA107">
        <v>195614.87528884981</v>
      </c>
      <c r="AB107" t="s">
        <v>123</v>
      </c>
    </row>
    <row r="108" spans="24:28" x14ac:dyDescent="0.25">
      <c r="X108">
        <v>272198</v>
      </c>
      <c r="Y108">
        <v>64</v>
      </c>
      <c r="Z108" t="s">
        <v>292</v>
      </c>
      <c r="AA108">
        <v>86235.900813866188</v>
      </c>
      <c r="AB108" t="s">
        <v>123</v>
      </c>
    </row>
    <row r="109" spans="24:28" x14ac:dyDescent="0.25">
      <c r="X109">
        <v>272199</v>
      </c>
      <c r="Y109">
        <v>65</v>
      </c>
      <c r="Z109" t="s">
        <v>293</v>
      </c>
      <c r="AA109">
        <v>188196.47468378904</v>
      </c>
      <c r="AB109" t="s">
        <v>123</v>
      </c>
    </row>
    <row r="110" spans="24:28" x14ac:dyDescent="0.25">
      <c r="X110">
        <v>272200</v>
      </c>
      <c r="Y110">
        <v>66</v>
      </c>
      <c r="Z110" t="s">
        <v>294</v>
      </c>
      <c r="AA110">
        <v>273131.76044329873</v>
      </c>
      <c r="AB110" t="s">
        <v>123</v>
      </c>
    </row>
    <row r="111" spans="24:28" x14ac:dyDescent="0.25">
      <c r="X111">
        <v>272201</v>
      </c>
      <c r="Y111">
        <v>67</v>
      </c>
      <c r="Z111" t="s">
        <v>295</v>
      </c>
      <c r="AA111">
        <v>215810.72568034419</v>
      </c>
      <c r="AB111" t="s">
        <v>123</v>
      </c>
    </row>
    <row r="112" spans="24:28" x14ac:dyDescent="0.25">
      <c r="X112">
        <v>272202</v>
      </c>
      <c r="Y112">
        <v>68</v>
      </c>
      <c r="Z112" t="s">
        <v>296</v>
      </c>
      <c r="AA112">
        <v>361767.70157460298</v>
      </c>
      <c r="AB112" t="s">
        <v>123</v>
      </c>
    </row>
    <row r="113" spans="24:28" x14ac:dyDescent="0.25">
      <c r="X113">
        <v>272203</v>
      </c>
      <c r="Y113" t="s">
        <v>297</v>
      </c>
      <c r="Z113" t="s">
        <v>298</v>
      </c>
      <c r="AA113">
        <v>151000.52801467595</v>
      </c>
      <c r="AB113" t="s">
        <v>123</v>
      </c>
    </row>
    <row r="114" spans="24:28" x14ac:dyDescent="0.25">
      <c r="X114">
        <v>272203</v>
      </c>
      <c r="Y114" t="s">
        <v>299</v>
      </c>
      <c r="Z114" t="s">
        <v>300</v>
      </c>
      <c r="AA114">
        <v>151000.52801467595</v>
      </c>
      <c r="AB114" t="s">
        <v>123</v>
      </c>
    </row>
    <row r="115" spans="24:28" x14ac:dyDescent="0.25">
      <c r="X115">
        <v>272204</v>
      </c>
      <c r="Y115">
        <v>70</v>
      </c>
      <c r="Z115" t="s">
        <v>301</v>
      </c>
      <c r="AA115">
        <v>137335.3375832618</v>
      </c>
      <c r="AB115" t="s">
        <v>123</v>
      </c>
    </row>
    <row r="116" spans="24:28" x14ac:dyDescent="0.25">
      <c r="X116">
        <v>272205</v>
      </c>
      <c r="Y116">
        <v>71</v>
      </c>
      <c r="Z116" t="s">
        <v>302</v>
      </c>
      <c r="AA116">
        <v>112043.17104558724</v>
      </c>
      <c r="AB116" t="s">
        <v>123</v>
      </c>
    </row>
    <row r="117" spans="24:28" x14ac:dyDescent="0.25">
      <c r="X117">
        <v>272206</v>
      </c>
      <c r="Y117">
        <v>72</v>
      </c>
      <c r="Z117" t="s">
        <v>303</v>
      </c>
      <c r="AA117">
        <v>137335.3375832618</v>
      </c>
      <c r="AB117" t="s">
        <v>123</v>
      </c>
    </row>
    <row r="118" spans="24:28" x14ac:dyDescent="0.25">
      <c r="X118">
        <v>272207</v>
      </c>
      <c r="Y118" t="s">
        <v>304</v>
      </c>
      <c r="Z118" t="s">
        <v>305</v>
      </c>
      <c r="AA118">
        <v>319744.18579634937</v>
      </c>
      <c r="AB118" t="s">
        <v>123</v>
      </c>
    </row>
    <row r="119" spans="24:28" x14ac:dyDescent="0.25">
      <c r="X119">
        <v>272207</v>
      </c>
      <c r="Y119" t="s">
        <v>306</v>
      </c>
      <c r="Z119" t="s">
        <v>307</v>
      </c>
      <c r="AA119">
        <v>319744.18579634937</v>
      </c>
      <c r="AB119" t="s">
        <v>123</v>
      </c>
    </row>
    <row r="120" spans="24:28" x14ac:dyDescent="0.25">
      <c r="X120">
        <v>272208</v>
      </c>
      <c r="Y120">
        <v>74</v>
      </c>
      <c r="Z120" t="s">
        <v>308</v>
      </c>
      <c r="AA120">
        <v>82994.94984546912</v>
      </c>
      <c r="AB120" t="s">
        <v>123</v>
      </c>
    </row>
    <row r="121" spans="24:28" x14ac:dyDescent="0.25">
      <c r="X121">
        <v>272209</v>
      </c>
      <c r="Y121">
        <v>75</v>
      </c>
      <c r="Z121" t="s">
        <v>309</v>
      </c>
      <c r="AA121">
        <v>50864.935680542854</v>
      </c>
      <c r="AB121" t="s">
        <v>123</v>
      </c>
    </row>
    <row r="122" spans="24:28" x14ac:dyDescent="0.25">
      <c r="X122">
        <v>272210</v>
      </c>
      <c r="Y122">
        <v>76</v>
      </c>
      <c r="Z122" t="s">
        <v>310</v>
      </c>
      <c r="AA122">
        <v>49338.987610126569</v>
      </c>
      <c r="AB122" t="s">
        <v>123</v>
      </c>
    </row>
    <row r="123" spans="24:28" x14ac:dyDescent="0.25">
      <c r="X123">
        <v>272211</v>
      </c>
      <c r="Y123">
        <v>77</v>
      </c>
      <c r="Z123" t="s">
        <v>311</v>
      </c>
      <c r="AA123">
        <v>151269.1263573005</v>
      </c>
      <c r="AB123" t="s">
        <v>123</v>
      </c>
    </row>
    <row r="124" spans="24:28" x14ac:dyDescent="0.25">
      <c r="X124">
        <v>301458</v>
      </c>
      <c r="Y124" t="s">
        <v>312</v>
      </c>
      <c r="Z124" t="s">
        <v>313</v>
      </c>
      <c r="AA124">
        <v>52775.547705961144</v>
      </c>
      <c r="AB124" t="s">
        <v>123</v>
      </c>
    </row>
    <row r="125" spans="24:28" x14ac:dyDescent="0.25">
      <c r="X125">
        <v>301458</v>
      </c>
      <c r="Y125" t="s">
        <v>314</v>
      </c>
      <c r="Z125" t="s">
        <v>315</v>
      </c>
      <c r="AA125">
        <v>52775.547705961144</v>
      </c>
      <c r="AB125" t="s">
        <v>123</v>
      </c>
    </row>
    <row r="126" spans="24:28" x14ac:dyDescent="0.25">
      <c r="X126">
        <v>301458</v>
      </c>
      <c r="Y126" t="s">
        <v>316</v>
      </c>
      <c r="Z126" t="s">
        <v>317</v>
      </c>
      <c r="AA126">
        <v>52775.547705961144</v>
      </c>
      <c r="AB126" t="s">
        <v>123</v>
      </c>
    </row>
    <row r="127" spans="24:28" x14ac:dyDescent="0.25">
      <c r="X127">
        <v>301458</v>
      </c>
      <c r="Y127" t="s">
        <v>318</v>
      </c>
      <c r="Z127" t="s">
        <v>319</v>
      </c>
      <c r="AA127">
        <v>52775.547705961144</v>
      </c>
      <c r="AB127" t="s">
        <v>123</v>
      </c>
    </row>
    <row r="128" spans="24:28" x14ac:dyDescent="0.25">
      <c r="X128">
        <v>301458</v>
      </c>
      <c r="Y128" t="s">
        <v>320</v>
      </c>
      <c r="Z128" t="s">
        <v>321</v>
      </c>
      <c r="AA128">
        <v>52775.547705961144</v>
      </c>
      <c r="AB128" t="s">
        <v>123</v>
      </c>
    </row>
    <row r="129" spans="24:28" x14ac:dyDescent="0.25">
      <c r="X129">
        <v>301459</v>
      </c>
      <c r="Y129">
        <v>79</v>
      </c>
      <c r="Z129" t="s">
        <v>322</v>
      </c>
      <c r="AA129">
        <v>49997.887300384245</v>
      </c>
      <c r="AB129" t="s">
        <v>123</v>
      </c>
    </row>
    <row r="130" spans="24:28" x14ac:dyDescent="0.25">
      <c r="X130">
        <v>272214</v>
      </c>
      <c r="Y130">
        <v>80</v>
      </c>
      <c r="Z130" t="s">
        <v>323</v>
      </c>
      <c r="AA130">
        <v>57834.003005275095</v>
      </c>
      <c r="AB130" t="s">
        <v>123</v>
      </c>
    </row>
    <row r="131" spans="24:28" x14ac:dyDescent="0.25">
      <c r="X131">
        <v>272215</v>
      </c>
      <c r="Y131">
        <v>81</v>
      </c>
      <c r="Z131" t="s">
        <v>324</v>
      </c>
      <c r="AA131">
        <v>92778.784954305927</v>
      </c>
      <c r="AB131" t="s">
        <v>123</v>
      </c>
    </row>
    <row r="132" spans="24:28" x14ac:dyDescent="0.25">
      <c r="X132">
        <v>272216</v>
      </c>
      <c r="Y132">
        <v>82</v>
      </c>
      <c r="Z132" t="s">
        <v>325</v>
      </c>
      <c r="AA132">
        <v>120757.63990468846</v>
      </c>
      <c r="AB132" t="s">
        <v>123</v>
      </c>
    </row>
    <row r="133" spans="24:28" x14ac:dyDescent="0.25">
      <c r="X133">
        <v>272217</v>
      </c>
      <c r="Y133">
        <v>83</v>
      </c>
      <c r="Z133" t="s">
        <v>326</v>
      </c>
      <c r="AA133">
        <v>137335.3375832618</v>
      </c>
      <c r="AB133" t="s">
        <v>123</v>
      </c>
    </row>
    <row r="134" spans="24:28" x14ac:dyDescent="0.25">
      <c r="X134">
        <v>272220</v>
      </c>
      <c r="Y134" t="s">
        <v>327</v>
      </c>
      <c r="Z134" t="s">
        <v>328</v>
      </c>
      <c r="AA134">
        <v>72284.333685728037</v>
      </c>
      <c r="AB134" t="s">
        <v>123</v>
      </c>
    </row>
    <row r="135" spans="24:28" x14ac:dyDescent="0.25">
      <c r="X135">
        <v>272220</v>
      </c>
      <c r="Y135" t="s">
        <v>329</v>
      </c>
      <c r="Z135" t="s">
        <v>330</v>
      </c>
      <c r="AA135">
        <v>72284.333685728037</v>
      </c>
      <c r="AB135" t="s">
        <v>123</v>
      </c>
    </row>
    <row r="136" spans="24:28" x14ac:dyDescent="0.25">
      <c r="X136">
        <v>272221</v>
      </c>
      <c r="Y136">
        <v>85</v>
      </c>
      <c r="Z136" t="s">
        <v>331</v>
      </c>
      <c r="AA136">
        <v>198117.31357789988</v>
      </c>
      <c r="AB136" t="s">
        <v>123</v>
      </c>
    </row>
    <row r="137" spans="24:28" x14ac:dyDescent="0.25">
      <c r="X137">
        <v>272222</v>
      </c>
      <c r="Y137">
        <v>86</v>
      </c>
      <c r="Z137" t="s">
        <v>332</v>
      </c>
      <c r="AA137">
        <v>220130.34841988876</v>
      </c>
      <c r="AB137" t="s">
        <v>123</v>
      </c>
    </row>
    <row r="138" spans="24:28" x14ac:dyDescent="0.25">
      <c r="X138">
        <v>301460</v>
      </c>
      <c r="Y138">
        <v>87</v>
      </c>
      <c r="Z138" t="s">
        <v>333</v>
      </c>
      <c r="AA138">
        <v>195749.65740462791</v>
      </c>
      <c r="AB138" t="s">
        <v>123</v>
      </c>
    </row>
    <row r="139" spans="24:28" x14ac:dyDescent="0.25">
      <c r="X139">
        <v>301461</v>
      </c>
      <c r="Y139">
        <v>88</v>
      </c>
      <c r="Z139" t="s">
        <v>334</v>
      </c>
      <c r="AA139">
        <v>308118.90655576694</v>
      </c>
      <c r="AB139" t="s">
        <v>123</v>
      </c>
    </row>
    <row r="140" spans="24:28" x14ac:dyDescent="0.25">
      <c r="X140">
        <v>301462</v>
      </c>
      <c r="Y140">
        <v>89</v>
      </c>
      <c r="Z140" t="s">
        <v>335</v>
      </c>
      <c r="AA140">
        <v>297539.47385705233</v>
      </c>
      <c r="AB140" t="s">
        <v>123</v>
      </c>
    </row>
    <row r="141" spans="24:28" x14ac:dyDescent="0.25">
      <c r="X141">
        <v>272234</v>
      </c>
      <c r="Y141">
        <v>90</v>
      </c>
      <c r="Z141" t="s">
        <v>336</v>
      </c>
      <c r="AA141">
        <v>332757.77106066869</v>
      </c>
      <c r="AB141" t="s">
        <v>123</v>
      </c>
    </row>
    <row r="142" spans="24:28" x14ac:dyDescent="0.25">
      <c r="X142">
        <v>272235</v>
      </c>
      <c r="Y142">
        <v>91</v>
      </c>
      <c r="Z142" t="s">
        <v>337</v>
      </c>
      <c r="AA142">
        <v>416951.53526560846</v>
      </c>
      <c r="AB142" t="s">
        <v>123</v>
      </c>
    </row>
    <row r="143" spans="24:28" x14ac:dyDescent="0.25">
      <c r="X143">
        <v>272236</v>
      </c>
      <c r="Y143">
        <v>92</v>
      </c>
      <c r="Z143" t="s">
        <v>338</v>
      </c>
      <c r="AA143">
        <v>450307.66483433486</v>
      </c>
      <c r="AB143" t="s">
        <v>123</v>
      </c>
    </row>
    <row r="144" spans="24:28" x14ac:dyDescent="0.25">
      <c r="X144">
        <v>272237</v>
      </c>
      <c r="Y144">
        <v>93</v>
      </c>
      <c r="Z144" t="s">
        <v>339</v>
      </c>
      <c r="AA144">
        <v>49520.115900787401</v>
      </c>
      <c r="AB144" t="s">
        <v>123</v>
      </c>
    </row>
    <row r="145" spans="24:28" x14ac:dyDescent="0.25">
      <c r="X145">
        <v>301463</v>
      </c>
      <c r="Y145" t="s">
        <v>340</v>
      </c>
      <c r="Z145" t="s">
        <v>341</v>
      </c>
      <c r="AA145">
        <v>297539.47385705233</v>
      </c>
      <c r="AB145" t="s">
        <v>123</v>
      </c>
    </row>
    <row r="146" spans="24:28" x14ac:dyDescent="0.25">
      <c r="X146">
        <v>301463</v>
      </c>
      <c r="Y146" t="s">
        <v>342</v>
      </c>
      <c r="Z146" t="s">
        <v>343</v>
      </c>
      <c r="AA146">
        <v>297539.47385705233</v>
      </c>
      <c r="AB146" t="s">
        <v>123</v>
      </c>
    </row>
    <row r="147" spans="24:28" x14ac:dyDescent="0.25">
      <c r="X147">
        <v>301463</v>
      </c>
      <c r="Y147" t="s">
        <v>344</v>
      </c>
      <c r="Z147" t="s">
        <v>345</v>
      </c>
      <c r="AA147">
        <v>297539.47385705233</v>
      </c>
      <c r="AB147" t="s">
        <v>123</v>
      </c>
    </row>
    <row r="148" spans="24:28" x14ac:dyDescent="0.25">
      <c r="X148">
        <v>301463</v>
      </c>
      <c r="Y148" t="s">
        <v>346</v>
      </c>
      <c r="Z148" t="s">
        <v>347</v>
      </c>
      <c r="AA148">
        <v>297539.47385705233</v>
      </c>
      <c r="AB148" t="s">
        <v>123</v>
      </c>
    </row>
    <row r="149" spans="24:28" x14ac:dyDescent="0.25">
      <c r="X149">
        <v>301464</v>
      </c>
      <c r="Y149" t="s">
        <v>348</v>
      </c>
      <c r="Z149" t="s">
        <v>349</v>
      </c>
      <c r="AA149">
        <v>398262.12048867252</v>
      </c>
      <c r="AB149" t="s">
        <v>123</v>
      </c>
    </row>
    <row r="150" spans="24:28" x14ac:dyDescent="0.25">
      <c r="X150">
        <v>301464</v>
      </c>
      <c r="Y150" t="s">
        <v>350</v>
      </c>
      <c r="Z150" t="s">
        <v>351</v>
      </c>
      <c r="AA150">
        <v>398262.12048867252</v>
      </c>
      <c r="AB150" t="s">
        <v>123</v>
      </c>
    </row>
    <row r="151" spans="24:28" x14ac:dyDescent="0.25">
      <c r="X151">
        <v>301464</v>
      </c>
      <c r="Y151" t="s">
        <v>352</v>
      </c>
      <c r="Z151" t="s">
        <v>353</v>
      </c>
      <c r="AA151">
        <v>398262.12048867252</v>
      </c>
      <c r="AB151" t="s">
        <v>123</v>
      </c>
    </row>
    <row r="152" spans="24:28" x14ac:dyDescent="0.25">
      <c r="X152">
        <v>301465</v>
      </c>
      <c r="Y152" t="s">
        <v>354</v>
      </c>
      <c r="Z152" t="s">
        <v>355</v>
      </c>
      <c r="AA152">
        <v>348362.45397141605</v>
      </c>
      <c r="AB152" t="s">
        <v>123</v>
      </c>
    </row>
    <row r="153" spans="24:28" x14ac:dyDescent="0.25">
      <c r="X153">
        <v>301465</v>
      </c>
      <c r="Y153" t="s">
        <v>356</v>
      </c>
      <c r="Z153" t="s">
        <v>357</v>
      </c>
      <c r="AA153">
        <v>348362.45397141605</v>
      </c>
      <c r="AB153" t="s">
        <v>123</v>
      </c>
    </row>
    <row r="154" spans="24:28" x14ac:dyDescent="0.25">
      <c r="X154">
        <v>301465</v>
      </c>
      <c r="Y154" t="s">
        <v>358</v>
      </c>
      <c r="Z154" t="s">
        <v>359</v>
      </c>
      <c r="AA154">
        <v>348362.45397141605</v>
      </c>
      <c r="AB154" t="s">
        <v>123</v>
      </c>
    </row>
    <row r="155" spans="24:28" x14ac:dyDescent="0.25">
      <c r="X155">
        <v>301465</v>
      </c>
      <c r="Y155" t="s">
        <v>360</v>
      </c>
      <c r="Z155" t="s">
        <v>361</v>
      </c>
      <c r="AA155">
        <v>348362.45397141605</v>
      </c>
      <c r="AB155" t="s">
        <v>123</v>
      </c>
    </row>
    <row r="156" spans="24:28" x14ac:dyDescent="0.25">
      <c r="X156">
        <v>272249</v>
      </c>
      <c r="Y156">
        <v>97</v>
      </c>
      <c r="Z156" t="s">
        <v>362</v>
      </c>
      <c r="AA156">
        <v>499136.66283866751</v>
      </c>
      <c r="AB156" t="s">
        <v>123</v>
      </c>
    </row>
    <row r="157" spans="24:28" x14ac:dyDescent="0.25">
      <c r="X157">
        <v>272250</v>
      </c>
      <c r="Y157">
        <v>98</v>
      </c>
      <c r="Z157" t="s">
        <v>363</v>
      </c>
      <c r="AA157">
        <v>525358.93668382592</v>
      </c>
      <c r="AB157" t="s">
        <v>123</v>
      </c>
    </row>
    <row r="158" spans="24:28" x14ac:dyDescent="0.25">
      <c r="X158">
        <v>272251</v>
      </c>
      <c r="Y158">
        <v>99</v>
      </c>
      <c r="Z158" t="s">
        <v>364</v>
      </c>
      <c r="AA158">
        <v>583732.15187091776</v>
      </c>
      <c r="AB158" t="s">
        <v>123</v>
      </c>
    </row>
    <row r="159" spans="24:28" x14ac:dyDescent="0.25">
      <c r="X159">
        <v>272252</v>
      </c>
      <c r="Y159">
        <v>100</v>
      </c>
      <c r="Z159" t="s">
        <v>365</v>
      </c>
      <c r="AA159">
        <v>332757.77106066869</v>
      </c>
      <c r="AB159" t="s">
        <v>123</v>
      </c>
    </row>
    <row r="160" spans="24:28" x14ac:dyDescent="0.25">
      <c r="X160">
        <v>272253</v>
      </c>
      <c r="Y160">
        <v>101</v>
      </c>
      <c r="Z160" t="s">
        <v>366</v>
      </c>
      <c r="AA160">
        <v>472094.1718569051</v>
      </c>
      <c r="AB160" t="s">
        <v>123</v>
      </c>
    </row>
    <row r="161" spans="24:28" x14ac:dyDescent="0.25">
      <c r="X161">
        <v>272254</v>
      </c>
      <c r="Y161">
        <v>102</v>
      </c>
      <c r="Z161" t="s">
        <v>367</v>
      </c>
      <c r="AA161">
        <v>566513.00123015454</v>
      </c>
      <c r="AB161" t="s">
        <v>123</v>
      </c>
    </row>
    <row r="162" spans="24:28" x14ac:dyDescent="0.25">
      <c r="X162">
        <v>272255</v>
      </c>
      <c r="Y162">
        <v>103</v>
      </c>
      <c r="Z162" t="s">
        <v>368</v>
      </c>
      <c r="AA162">
        <v>660931.83060340397</v>
      </c>
      <c r="AB162" t="s">
        <v>123</v>
      </c>
    </row>
    <row r="163" spans="24:28" x14ac:dyDescent="0.25">
      <c r="X163">
        <v>272256</v>
      </c>
      <c r="Y163">
        <v>104</v>
      </c>
      <c r="Z163" t="s">
        <v>369</v>
      </c>
      <c r="AA163">
        <v>755350.67247198243</v>
      </c>
      <c r="AB163" t="s">
        <v>123</v>
      </c>
    </row>
    <row r="164" spans="24:28" x14ac:dyDescent="0.25">
      <c r="X164">
        <v>272257</v>
      </c>
      <c r="Y164">
        <v>105</v>
      </c>
      <c r="Z164" t="s">
        <v>370</v>
      </c>
      <c r="AA164">
        <v>153949.94421453829</v>
      </c>
      <c r="AB164" t="s">
        <v>123</v>
      </c>
    </row>
    <row r="165" spans="24:28" x14ac:dyDescent="0.25">
      <c r="X165">
        <v>272258</v>
      </c>
      <c r="Y165">
        <v>106</v>
      </c>
      <c r="Z165" t="s">
        <v>371</v>
      </c>
      <c r="AA165">
        <v>171055.4935717092</v>
      </c>
      <c r="AB165" t="s">
        <v>123</v>
      </c>
    </row>
    <row r="166" spans="24:28" x14ac:dyDescent="0.25">
      <c r="X166">
        <v>272259</v>
      </c>
      <c r="Y166">
        <v>107</v>
      </c>
      <c r="Z166" t="s">
        <v>372</v>
      </c>
      <c r="AA166">
        <v>73514.41010882071</v>
      </c>
      <c r="AB166" t="s">
        <v>123</v>
      </c>
    </row>
    <row r="167" spans="24:28" x14ac:dyDescent="0.25">
      <c r="X167">
        <v>272260</v>
      </c>
      <c r="Y167">
        <v>108</v>
      </c>
      <c r="Z167" t="s">
        <v>373</v>
      </c>
      <c r="AA167">
        <v>153046.05210729392</v>
      </c>
      <c r="AB167" t="s">
        <v>123</v>
      </c>
    </row>
    <row r="168" spans="24:28" x14ac:dyDescent="0.25">
      <c r="X168">
        <v>272261</v>
      </c>
      <c r="Y168">
        <v>109</v>
      </c>
      <c r="Z168" t="s">
        <v>374</v>
      </c>
      <c r="AA168">
        <v>122146.99028802312</v>
      </c>
      <c r="AB168" t="s">
        <v>123</v>
      </c>
    </row>
    <row r="169" spans="24:28" x14ac:dyDescent="0.25">
      <c r="X169">
        <v>272262</v>
      </c>
      <c r="Y169">
        <v>110</v>
      </c>
      <c r="Z169" t="s">
        <v>375</v>
      </c>
      <c r="AA169">
        <v>59424.139080944886</v>
      </c>
      <c r="AB169" t="s">
        <v>123</v>
      </c>
    </row>
    <row r="170" spans="24:28" x14ac:dyDescent="0.25">
      <c r="X170">
        <v>272263</v>
      </c>
      <c r="Y170">
        <v>111</v>
      </c>
      <c r="Z170" t="s">
        <v>376</v>
      </c>
      <c r="AA170">
        <v>30324.68953099765</v>
      </c>
      <c r="AB170" t="s">
        <v>123</v>
      </c>
    </row>
    <row r="171" spans="24:28" x14ac:dyDescent="0.25">
      <c r="X171">
        <v>272264</v>
      </c>
      <c r="Y171">
        <v>112</v>
      </c>
      <c r="Z171" t="s">
        <v>377</v>
      </c>
      <c r="AA171">
        <v>30630.999526260253</v>
      </c>
      <c r="AB171" t="s">
        <v>123</v>
      </c>
    </row>
    <row r="172" spans="24:28" x14ac:dyDescent="0.25">
      <c r="X172">
        <v>272265</v>
      </c>
      <c r="Y172">
        <v>113</v>
      </c>
      <c r="Z172" t="s">
        <v>378</v>
      </c>
      <c r="AA172">
        <v>55135.799147268452</v>
      </c>
      <c r="AB172" t="s">
        <v>123</v>
      </c>
    </row>
    <row r="173" spans="24:28" x14ac:dyDescent="0.25">
      <c r="X173">
        <v>272266</v>
      </c>
      <c r="Y173">
        <v>114</v>
      </c>
      <c r="Z173" t="s">
        <v>379</v>
      </c>
      <c r="AA173">
        <v>20420.666350840169</v>
      </c>
      <c r="AB173" t="s">
        <v>123</v>
      </c>
    </row>
    <row r="174" spans="24:28" x14ac:dyDescent="0.25">
      <c r="X174">
        <v>272267</v>
      </c>
      <c r="Y174">
        <v>115</v>
      </c>
      <c r="Z174" t="s">
        <v>380</v>
      </c>
      <c r="AA174">
        <v>208799.63406512327</v>
      </c>
      <c r="AB174" t="s">
        <v>123</v>
      </c>
    </row>
    <row r="175" spans="24:28" x14ac:dyDescent="0.25">
      <c r="X175">
        <v>272268</v>
      </c>
      <c r="Y175">
        <v>116</v>
      </c>
      <c r="Z175" t="s">
        <v>381</v>
      </c>
      <c r="AA175">
        <v>208799.63406512327</v>
      </c>
      <c r="AB175" t="s">
        <v>123</v>
      </c>
    </row>
    <row r="176" spans="24:28" x14ac:dyDescent="0.25">
      <c r="X176">
        <v>272269</v>
      </c>
      <c r="Y176">
        <v>117</v>
      </c>
      <c r="Z176" t="s">
        <v>382</v>
      </c>
      <c r="AA176">
        <v>187919.67065861094</v>
      </c>
      <c r="AB176" t="s">
        <v>123</v>
      </c>
    </row>
    <row r="177" spans="24:28" x14ac:dyDescent="0.25">
      <c r="X177">
        <v>272270</v>
      </c>
      <c r="Y177">
        <v>118</v>
      </c>
      <c r="Z177" t="s">
        <v>383</v>
      </c>
      <c r="AA177">
        <v>139199.75187830586</v>
      </c>
      <c r="AB177" t="s">
        <v>123</v>
      </c>
    </row>
    <row r="178" spans="24:28" x14ac:dyDescent="0.25">
      <c r="X178">
        <v>272271</v>
      </c>
      <c r="Y178" t="s">
        <v>384</v>
      </c>
      <c r="Z178" t="s">
        <v>385</v>
      </c>
      <c r="AA178">
        <v>86400.049076997326</v>
      </c>
      <c r="AB178" t="s">
        <v>123</v>
      </c>
    </row>
    <row r="179" spans="24:28" x14ac:dyDescent="0.25">
      <c r="X179">
        <v>272271</v>
      </c>
      <c r="Y179" t="s">
        <v>386</v>
      </c>
      <c r="Z179" t="s">
        <v>387</v>
      </c>
      <c r="AA179">
        <v>86400.049076997326</v>
      </c>
      <c r="AB179" t="s">
        <v>123</v>
      </c>
    </row>
    <row r="180" spans="24:28" x14ac:dyDescent="0.25">
      <c r="X180">
        <v>272272</v>
      </c>
      <c r="Y180">
        <v>120</v>
      </c>
      <c r="Z180" t="s">
        <v>388</v>
      </c>
      <c r="AA180">
        <v>139199.75187830586</v>
      </c>
      <c r="AB180" t="s">
        <v>123</v>
      </c>
    </row>
    <row r="181" spans="24:28" x14ac:dyDescent="0.25">
      <c r="X181">
        <v>272273</v>
      </c>
      <c r="Y181">
        <v>121</v>
      </c>
      <c r="Z181" t="s">
        <v>389</v>
      </c>
      <c r="AA181">
        <v>120030.56519960034</v>
      </c>
      <c r="AB181" t="s">
        <v>123</v>
      </c>
    </row>
    <row r="182" spans="24:28" x14ac:dyDescent="0.25">
      <c r="X182">
        <v>272274</v>
      </c>
      <c r="Y182">
        <v>122</v>
      </c>
      <c r="Z182" t="s">
        <v>390</v>
      </c>
      <c r="AA182">
        <v>60123.748303173968</v>
      </c>
      <c r="AB182" t="s">
        <v>123</v>
      </c>
    </row>
    <row r="183" spans="24:28" x14ac:dyDescent="0.25">
      <c r="X183">
        <v>272275</v>
      </c>
      <c r="Y183">
        <v>123</v>
      </c>
      <c r="Z183" t="s">
        <v>391</v>
      </c>
      <c r="AA183">
        <v>17504.431497134046</v>
      </c>
      <c r="AB183" t="s">
        <v>123</v>
      </c>
    </row>
    <row r="184" spans="24:28" x14ac:dyDescent="0.25">
      <c r="X184">
        <v>272129</v>
      </c>
      <c r="Y184">
        <v>124</v>
      </c>
      <c r="Z184" t="s">
        <v>392</v>
      </c>
      <c r="AA184">
        <v>1081845.5847132052</v>
      </c>
      <c r="AB184" t="s">
        <v>123</v>
      </c>
    </row>
    <row r="185" spans="24:28" x14ac:dyDescent="0.25">
      <c r="X185">
        <v>270813</v>
      </c>
      <c r="Y185" t="s">
        <v>393</v>
      </c>
      <c r="Z185" t="s">
        <v>394</v>
      </c>
      <c r="AA185">
        <v>58993.909409309395</v>
      </c>
      <c r="AB185" t="s">
        <v>123</v>
      </c>
    </row>
    <row r="186" spans="24:28" x14ac:dyDescent="0.25">
      <c r="X186">
        <v>270813</v>
      </c>
      <c r="Y186" t="s">
        <v>395</v>
      </c>
      <c r="Z186" t="s">
        <v>396</v>
      </c>
      <c r="AA186">
        <v>58993.909409309395</v>
      </c>
      <c r="AB186" t="s">
        <v>123</v>
      </c>
    </row>
    <row r="187" spans="24:28" x14ac:dyDescent="0.25">
      <c r="X187">
        <v>270813</v>
      </c>
      <c r="Y187" t="s">
        <v>397</v>
      </c>
      <c r="Z187" t="s">
        <v>398</v>
      </c>
      <c r="AA187">
        <v>58993.909409309395</v>
      </c>
      <c r="AB187" t="s">
        <v>123</v>
      </c>
    </row>
    <row r="188" spans="24:28" x14ac:dyDescent="0.25">
      <c r="X188">
        <v>270813</v>
      </c>
      <c r="Y188" t="s">
        <v>399</v>
      </c>
      <c r="Z188" t="s">
        <v>400</v>
      </c>
      <c r="AA188">
        <v>58993.909409309395</v>
      </c>
      <c r="AB188" t="s">
        <v>123</v>
      </c>
    </row>
    <row r="189" spans="24:28" x14ac:dyDescent="0.25">
      <c r="X189">
        <v>270813</v>
      </c>
      <c r="Y189" t="s">
        <v>401</v>
      </c>
      <c r="Z189" t="s">
        <v>402</v>
      </c>
      <c r="AA189">
        <v>58993.909409309395</v>
      </c>
      <c r="AB189" t="s">
        <v>123</v>
      </c>
    </row>
    <row r="190" spans="24:28" x14ac:dyDescent="0.25">
      <c r="X190">
        <v>262646</v>
      </c>
      <c r="Y190">
        <v>126</v>
      </c>
      <c r="Z190" t="s">
        <v>403</v>
      </c>
      <c r="AA190">
        <v>18742.993498149779</v>
      </c>
      <c r="AB190" t="s">
        <v>123</v>
      </c>
    </row>
    <row r="191" spans="24:28" x14ac:dyDescent="0.25">
      <c r="X191">
        <v>262641</v>
      </c>
      <c r="Y191">
        <v>127</v>
      </c>
      <c r="Z191" t="s">
        <v>404</v>
      </c>
      <c r="AA191">
        <v>78321.621827956464</v>
      </c>
      <c r="AB191" t="s">
        <v>405</v>
      </c>
    </row>
    <row r="192" spans="24:28" x14ac:dyDescent="0.25">
      <c r="X192">
        <v>262642</v>
      </c>
      <c r="Y192">
        <v>128</v>
      </c>
      <c r="Z192" t="s">
        <v>406</v>
      </c>
      <c r="AA192">
        <v>102088.35735192872</v>
      </c>
      <c r="AB192" t="s">
        <v>405</v>
      </c>
    </row>
    <row r="193" spans="24:28" x14ac:dyDescent="0.25">
      <c r="X193">
        <v>262643</v>
      </c>
      <c r="Y193">
        <v>129</v>
      </c>
      <c r="Z193" t="s">
        <v>407</v>
      </c>
      <c r="AA193">
        <v>129771.17396729879</v>
      </c>
      <c r="AB193" t="s">
        <v>405</v>
      </c>
    </row>
    <row r="194" spans="24:28" x14ac:dyDescent="0.25">
      <c r="X194">
        <v>262635</v>
      </c>
      <c r="Y194">
        <v>130</v>
      </c>
      <c r="Z194" t="s">
        <v>408</v>
      </c>
      <c r="AA194">
        <v>39278.596883252205</v>
      </c>
      <c r="AB194" t="s">
        <v>409</v>
      </c>
    </row>
    <row r="195" spans="24:28" x14ac:dyDescent="0.25">
      <c r="X195">
        <v>301466</v>
      </c>
      <c r="Y195">
        <v>131</v>
      </c>
      <c r="Z195" t="s">
        <v>410</v>
      </c>
      <c r="AA195">
        <v>29337.288141175559</v>
      </c>
      <c r="AB195" t="s">
        <v>123</v>
      </c>
    </row>
    <row r="196" spans="24:28" x14ac:dyDescent="0.25">
      <c r="X196">
        <v>301467</v>
      </c>
      <c r="Y196">
        <v>132</v>
      </c>
      <c r="Z196" t="s">
        <v>411</v>
      </c>
      <c r="AA196">
        <v>42801.561804253382</v>
      </c>
      <c r="AB196" t="s">
        <v>123</v>
      </c>
    </row>
    <row r="197" spans="24:28" x14ac:dyDescent="0.25">
      <c r="X197">
        <v>262274</v>
      </c>
      <c r="Y197">
        <v>133</v>
      </c>
      <c r="Z197" t="s">
        <v>412</v>
      </c>
      <c r="AA197">
        <v>7692.1245316406694</v>
      </c>
      <c r="AB197" t="s">
        <v>413</v>
      </c>
    </row>
    <row r="198" spans="24:28" x14ac:dyDescent="0.25">
      <c r="X198">
        <v>262649</v>
      </c>
      <c r="Y198">
        <v>134</v>
      </c>
      <c r="Z198" t="s">
        <v>414</v>
      </c>
      <c r="AA198">
        <v>4470.4850942111943</v>
      </c>
      <c r="AB198" t="s">
        <v>161</v>
      </c>
    </row>
    <row r="199" spans="24:28" x14ac:dyDescent="0.25">
      <c r="X199">
        <v>301468</v>
      </c>
      <c r="Y199">
        <v>135</v>
      </c>
      <c r="Z199" t="s">
        <v>415</v>
      </c>
      <c r="AA199">
        <v>1134.6258544039952</v>
      </c>
      <c r="AB199" t="s">
        <v>413</v>
      </c>
    </row>
    <row r="200" spans="24:28" x14ac:dyDescent="0.25">
      <c r="X200">
        <v>301469</v>
      </c>
      <c r="Y200">
        <v>136</v>
      </c>
      <c r="Z200" t="s">
        <v>416</v>
      </c>
      <c r="AA200">
        <v>87315.559716004616</v>
      </c>
      <c r="AB200" t="s">
        <v>405</v>
      </c>
    </row>
    <row r="201" spans="24:28" x14ac:dyDescent="0.25">
      <c r="X201">
        <v>301470</v>
      </c>
      <c r="Y201">
        <v>137</v>
      </c>
      <c r="Z201" t="s">
        <v>417</v>
      </c>
      <c r="AA201">
        <v>109994.58184876585</v>
      </c>
      <c r="AB201" t="s">
        <v>405</v>
      </c>
    </row>
    <row r="202" spans="24:28" x14ac:dyDescent="0.25">
      <c r="X202">
        <v>301471</v>
      </c>
      <c r="Y202">
        <v>138</v>
      </c>
      <c r="Z202" t="s">
        <v>418</v>
      </c>
      <c r="AA202">
        <v>132673.60398152709</v>
      </c>
      <c r="AB202" t="s">
        <v>405</v>
      </c>
    </row>
    <row r="203" spans="24:28" x14ac:dyDescent="0.25">
      <c r="X203">
        <v>301472</v>
      </c>
      <c r="Y203">
        <v>139</v>
      </c>
      <c r="Z203" t="s">
        <v>419</v>
      </c>
      <c r="AA203">
        <v>39021.349297490095</v>
      </c>
      <c r="AB203" t="s">
        <v>405</v>
      </c>
    </row>
    <row r="204" spans="24:28" x14ac:dyDescent="0.25">
      <c r="X204">
        <v>301473</v>
      </c>
      <c r="Y204">
        <v>140</v>
      </c>
      <c r="Z204" t="s">
        <v>420</v>
      </c>
      <c r="AA204">
        <v>678792.40196840826</v>
      </c>
      <c r="AB204" t="s">
        <v>123</v>
      </c>
    </row>
    <row r="205" spans="24:28" x14ac:dyDescent="0.25">
      <c r="X205">
        <v>301474</v>
      </c>
      <c r="Y205">
        <v>141</v>
      </c>
      <c r="Z205" t="s">
        <v>421</v>
      </c>
      <c r="AA205">
        <v>526908.4032125771</v>
      </c>
      <c r="AB205" t="s">
        <v>123</v>
      </c>
    </row>
    <row r="206" spans="24:28" x14ac:dyDescent="0.25">
      <c r="X206">
        <v>301475</v>
      </c>
      <c r="Y206">
        <v>142</v>
      </c>
      <c r="Z206" t="s">
        <v>422</v>
      </c>
      <c r="AA206">
        <v>412220.09897012002</v>
      </c>
      <c r="AB206" t="s">
        <v>123</v>
      </c>
    </row>
    <row r="207" spans="24:28" x14ac:dyDescent="0.25">
      <c r="X207">
        <v>301476</v>
      </c>
      <c r="Y207">
        <v>143</v>
      </c>
      <c r="Z207" t="s">
        <v>423</v>
      </c>
      <c r="AA207">
        <v>278125.71435450786</v>
      </c>
      <c r="AB207" t="s">
        <v>123</v>
      </c>
    </row>
    <row r="208" spans="24:28" x14ac:dyDescent="0.25">
      <c r="X208">
        <v>301477</v>
      </c>
      <c r="Y208">
        <v>144</v>
      </c>
      <c r="Z208" t="s">
        <v>424</v>
      </c>
      <c r="AA208">
        <v>26755.868127057187</v>
      </c>
      <c r="AB208" t="s">
        <v>123</v>
      </c>
    </row>
    <row r="209" spans="24:28" x14ac:dyDescent="0.25">
      <c r="X209">
        <v>301478</v>
      </c>
      <c r="Y209">
        <v>145</v>
      </c>
      <c r="Z209" t="s">
        <v>425</v>
      </c>
      <c r="AA209">
        <v>16820.933252302817</v>
      </c>
      <c r="AB209" t="s">
        <v>123</v>
      </c>
    </row>
    <row r="210" spans="24:28" x14ac:dyDescent="0.25">
      <c r="X210">
        <v>303129</v>
      </c>
      <c r="Y210">
        <v>146</v>
      </c>
      <c r="Z210" t="s">
        <v>426</v>
      </c>
      <c r="AA210">
        <v>78576.21415630632</v>
      </c>
      <c r="AB210" t="s">
        <v>405</v>
      </c>
    </row>
    <row r="211" spans="24:28" x14ac:dyDescent="0.25">
      <c r="X211">
        <v>301479</v>
      </c>
      <c r="Y211">
        <v>147</v>
      </c>
      <c r="Z211" t="s">
        <v>427</v>
      </c>
      <c r="AA211">
        <v>176808.90533254627</v>
      </c>
      <c r="AB211" t="s">
        <v>123</v>
      </c>
    </row>
    <row r="212" spans="24:28" x14ac:dyDescent="0.25">
      <c r="X212">
        <v>301445</v>
      </c>
      <c r="Y212">
        <v>148</v>
      </c>
      <c r="Z212" t="s">
        <v>428</v>
      </c>
      <c r="AA212">
        <v>44028.278858144738</v>
      </c>
      <c r="AB212" t="s">
        <v>123</v>
      </c>
    </row>
  </sheetData>
  <autoFilter ref="X1:AB212" xr:uid="{38195E2A-3F41-475D-8023-D63DAC2B4F75}"/>
  <phoneticPr fontId="1" type="noConversion"/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6ebbfa72-b3b6-4c1f-8b23-058d4f67f013}" enabled="1" method="Privileged" siteId="{bf1ce8b5-5d39-4bc5-ad6e-07b3e4d7d67a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OTs</vt:lpstr>
      <vt:lpstr>Hoja1</vt:lpstr>
      <vt:lpstr>TAREAS</vt:lpstr>
      <vt:lpstr>MO</vt:lpstr>
      <vt:lpstr>SERVICIOS</vt:lpstr>
      <vt:lpstr>MATERIALES</vt:lpstr>
      <vt:lpstr>Planes_Trabajo</vt:lpstr>
      <vt:lpstr>Tablas_Apoyo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EDY ALEXANDRA BOLANOS REALPE</dc:creator>
  <cp:lastModifiedBy>ALEJANDRO LOPEZ AGUIRRE</cp:lastModifiedBy>
  <dcterms:created xsi:type="dcterms:W3CDTF">2023-06-27T20:49:33Z</dcterms:created>
  <dcterms:modified xsi:type="dcterms:W3CDTF">2024-02-05T20:55:22Z</dcterms:modified>
</cp:coreProperties>
</file>