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mco-my.sharepoint.com/personal/alejandro_a_lopez_edeq_com_co/Documents/Python/Solicitudes mtto/Web_Scraping_MX/Input/"/>
    </mc:Choice>
  </mc:AlternateContent>
  <xr:revisionPtr revIDLastSave="644" documentId="13_ncr:1_{F8E40DF7-0C1A-4B25-B23C-5CB5D4F0B2DF}" xr6:coauthVersionLast="47" xr6:coauthVersionMax="47" xr10:uidLastSave="{E0E79DD0-6CA8-4611-BE94-4937606F1AD3}"/>
  <bookViews>
    <workbookView xWindow="-120" yWindow="-120" windowWidth="29040" windowHeight="15720" activeTab="1" xr2:uid="{329134F0-3563-458F-A745-EFB68289B00C}"/>
  </bookViews>
  <sheets>
    <sheet name="Apoyo" sheetId="9" r:id="rId1"/>
    <sheet name="OTs" sheetId="1" r:id="rId2"/>
    <sheet name="TAREAS" sheetId="4" r:id="rId3"/>
    <sheet name="MO" sheetId="7" r:id="rId4"/>
    <sheet name="SERVICIOS" sheetId="3" r:id="rId5"/>
    <sheet name="MATERIALES" sheetId="8" r:id="rId6"/>
    <sheet name="Planes_Trabajo" sheetId="6" r:id="rId7"/>
    <sheet name="Tablas_Apoyo" sheetId="5" r:id="rId8"/>
  </sheets>
  <definedNames>
    <definedName name="_xlnm._FilterDatabase" localSheetId="1" hidden="1">OTs!$A$1:$AL$215</definedName>
    <definedName name="_xlnm._FilterDatabase" localSheetId="4" hidden="1">SERVICIOS!$A$1:$G$2</definedName>
    <definedName name="_xlnm._FilterDatabase" localSheetId="7" hidden="1">Tablas_Apoyo!$X$1:$AB$213</definedName>
    <definedName name="_xlnm._FilterDatabase" localSheetId="2" hidden="1">TAREAS!$A$1:$C$1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G3" i="3"/>
  <c r="H3" i="3"/>
  <c r="E4" i="3"/>
  <c r="G4" i="3"/>
  <c r="H4" i="3"/>
  <c r="E5" i="3"/>
  <c r="G5" i="3"/>
  <c r="H5" i="3" s="1"/>
  <c r="E6" i="3"/>
  <c r="G6" i="3"/>
  <c r="H6" i="3"/>
  <c r="E7" i="3"/>
  <c r="G7" i="3"/>
  <c r="H7" i="3"/>
  <c r="E8" i="3"/>
  <c r="G8" i="3"/>
  <c r="H8" i="3"/>
  <c r="E9" i="3"/>
  <c r="G9" i="3"/>
  <c r="H9" i="3" s="1"/>
  <c r="E10" i="3"/>
  <c r="G10" i="3"/>
  <c r="H10" i="3"/>
  <c r="E11" i="3"/>
  <c r="G11" i="3"/>
  <c r="H11" i="3" s="1"/>
  <c r="E12" i="3"/>
  <c r="G12" i="3"/>
  <c r="H12" i="3"/>
  <c r="E13" i="3"/>
  <c r="G13" i="3"/>
  <c r="H13" i="3" s="1"/>
  <c r="E14" i="3"/>
  <c r="G14" i="3"/>
  <c r="H14" i="3"/>
  <c r="E15" i="3"/>
  <c r="G15" i="3"/>
  <c r="H15" i="3" s="1"/>
  <c r="E16" i="3"/>
  <c r="G16" i="3"/>
  <c r="H16" i="3"/>
  <c r="E17" i="3"/>
  <c r="G17" i="3"/>
  <c r="H17" i="3" s="1"/>
  <c r="E18" i="3"/>
  <c r="G18" i="3"/>
  <c r="H18" i="3"/>
  <c r="E19" i="3"/>
  <c r="G19" i="3"/>
  <c r="H19" i="3"/>
  <c r="E20" i="3"/>
  <c r="G20" i="3"/>
  <c r="H20" i="3" s="1"/>
  <c r="E21" i="3"/>
  <c r="G21" i="3"/>
  <c r="H21" i="3" s="1"/>
  <c r="E22" i="3"/>
  <c r="G22" i="3"/>
  <c r="H22" i="3"/>
  <c r="E23" i="3"/>
  <c r="G23" i="3"/>
  <c r="H23" i="3" s="1"/>
  <c r="E24" i="3"/>
  <c r="G24" i="3"/>
  <c r="H24" i="3" s="1"/>
  <c r="E25" i="3"/>
  <c r="G25" i="3"/>
  <c r="H25" i="3" s="1"/>
  <c r="E26" i="3"/>
  <c r="G26" i="3"/>
  <c r="H26" i="3"/>
  <c r="E27" i="3"/>
  <c r="G27" i="3"/>
  <c r="H27" i="3"/>
  <c r="E28" i="3"/>
  <c r="G28" i="3"/>
  <c r="H28" i="3"/>
  <c r="E29" i="3"/>
  <c r="G29" i="3"/>
  <c r="H29" i="3" s="1"/>
  <c r="E30" i="3"/>
  <c r="G30" i="3"/>
  <c r="H30" i="3" s="1"/>
  <c r="E31" i="3"/>
  <c r="G31" i="3"/>
  <c r="H31" i="3" s="1"/>
  <c r="E32" i="3"/>
  <c r="G32" i="3"/>
  <c r="H32" i="3" s="1"/>
  <c r="E33" i="3"/>
  <c r="G33" i="3"/>
  <c r="H33" i="3" s="1"/>
  <c r="E34" i="3"/>
  <c r="G34" i="3"/>
  <c r="H34" i="3" s="1"/>
  <c r="E35" i="3"/>
  <c r="G35" i="3"/>
  <c r="H35" i="3"/>
  <c r="E36" i="3"/>
  <c r="G36" i="3"/>
  <c r="H36" i="3"/>
  <c r="E37" i="3"/>
  <c r="G37" i="3"/>
  <c r="H37" i="3" s="1"/>
  <c r="E38" i="3"/>
  <c r="G38" i="3"/>
  <c r="H38" i="3" s="1"/>
  <c r="E39" i="3"/>
  <c r="G39" i="3"/>
  <c r="H39" i="3"/>
  <c r="E40" i="3"/>
  <c r="G40" i="3"/>
  <c r="H40" i="3" s="1"/>
  <c r="E41" i="3"/>
  <c r="G41" i="3"/>
  <c r="H41" i="3" s="1"/>
  <c r="E42" i="3"/>
  <c r="G42" i="3"/>
  <c r="H42" i="3" s="1"/>
  <c r="E43" i="3"/>
  <c r="G43" i="3"/>
  <c r="H43" i="3"/>
  <c r="E44" i="3"/>
  <c r="G44" i="3"/>
  <c r="H44" i="3" s="1"/>
  <c r="E45" i="3"/>
  <c r="G45" i="3"/>
  <c r="H45" i="3" s="1"/>
  <c r="E46" i="3"/>
  <c r="G46" i="3"/>
  <c r="H46" i="3" s="1"/>
  <c r="E47" i="3"/>
  <c r="G47" i="3"/>
  <c r="H47" i="3"/>
  <c r="E48" i="3"/>
  <c r="G48" i="3"/>
  <c r="H48" i="3" s="1"/>
  <c r="E49" i="3"/>
  <c r="G49" i="3"/>
  <c r="H49" i="3" s="1"/>
  <c r="E50" i="3"/>
  <c r="G50" i="3"/>
  <c r="H50" i="3" s="1"/>
  <c r="E51" i="3"/>
  <c r="G51" i="3"/>
  <c r="H51" i="3"/>
  <c r="E52" i="3"/>
  <c r="G52" i="3"/>
  <c r="H52" i="3"/>
  <c r="E53" i="3"/>
  <c r="G53" i="3"/>
  <c r="H53" i="3" s="1"/>
  <c r="E54" i="3"/>
  <c r="G54" i="3"/>
  <c r="H54" i="3"/>
  <c r="E55" i="3"/>
  <c r="G55" i="3"/>
  <c r="H55" i="3" s="1"/>
  <c r="E56" i="3"/>
  <c r="G56" i="3"/>
  <c r="H56" i="3" s="1"/>
  <c r="E57" i="3"/>
  <c r="G57" i="3"/>
  <c r="H57" i="3" s="1"/>
  <c r="E58" i="3"/>
  <c r="G58" i="3"/>
  <c r="H58" i="3" s="1"/>
  <c r="E59" i="3"/>
  <c r="G59" i="3"/>
  <c r="H59" i="3" s="1"/>
  <c r="E60" i="3"/>
  <c r="G60" i="3"/>
  <c r="H60" i="3" s="1"/>
  <c r="E61" i="3"/>
  <c r="G61" i="3"/>
  <c r="H61" i="3" s="1"/>
  <c r="E62" i="3"/>
  <c r="G62" i="3"/>
  <c r="H62" i="3" s="1"/>
  <c r="E63" i="3"/>
  <c r="G63" i="3"/>
  <c r="H63" i="3"/>
  <c r="E64" i="3"/>
  <c r="G64" i="3"/>
  <c r="H64" i="3"/>
  <c r="E65" i="3"/>
  <c r="G65" i="3"/>
  <c r="H65" i="3" s="1"/>
  <c r="E66" i="3"/>
  <c r="G66" i="3"/>
  <c r="H66" i="3"/>
  <c r="E67" i="3"/>
  <c r="G67" i="3"/>
  <c r="H67" i="3" s="1"/>
  <c r="E68" i="3"/>
  <c r="G68" i="3"/>
  <c r="H68" i="3" s="1"/>
  <c r="E69" i="3"/>
  <c r="G69" i="3"/>
  <c r="H69" i="3" s="1"/>
  <c r="E70" i="3"/>
  <c r="G70" i="3"/>
  <c r="H70" i="3" s="1"/>
  <c r="E71" i="3"/>
  <c r="G71" i="3"/>
  <c r="H71" i="3"/>
  <c r="E72" i="3"/>
  <c r="G72" i="3"/>
  <c r="H72" i="3" s="1"/>
  <c r="E73" i="3"/>
  <c r="G73" i="3"/>
  <c r="H73" i="3" s="1"/>
  <c r="E74" i="3"/>
  <c r="G74" i="3"/>
  <c r="H74" i="3"/>
  <c r="E75" i="3"/>
  <c r="G75" i="3"/>
  <c r="H75" i="3" s="1"/>
  <c r="E76" i="3"/>
  <c r="G76" i="3"/>
  <c r="H76" i="3"/>
  <c r="E77" i="3"/>
  <c r="G77" i="3"/>
  <c r="H77" i="3" s="1"/>
  <c r="E78" i="3"/>
  <c r="G78" i="3"/>
  <c r="H78" i="3"/>
  <c r="E79" i="3"/>
  <c r="G79" i="3"/>
  <c r="H79" i="3" s="1"/>
  <c r="E80" i="3"/>
  <c r="G80" i="3"/>
  <c r="H80" i="3" s="1"/>
  <c r="E81" i="3"/>
  <c r="G81" i="3"/>
  <c r="H81" i="3" s="1"/>
  <c r="E82" i="3"/>
  <c r="G82" i="3"/>
  <c r="H82" i="3" s="1"/>
  <c r="E83" i="3"/>
  <c r="G83" i="3"/>
  <c r="H83" i="3"/>
  <c r="E84" i="3"/>
  <c r="G84" i="3"/>
  <c r="H84" i="3" s="1"/>
  <c r="E85" i="3"/>
  <c r="G85" i="3"/>
  <c r="H85" i="3" s="1"/>
  <c r="E86" i="3"/>
  <c r="G86" i="3"/>
  <c r="H86" i="3" s="1"/>
  <c r="E87" i="3"/>
  <c r="G87" i="3"/>
  <c r="H87" i="3"/>
  <c r="E88" i="3"/>
  <c r="G88" i="3"/>
  <c r="H88" i="3"/>
  <c r="E89" i="3"/>
  <c r="G89" i="3"/>
  <c r="H89" i="3" s="1"/>
  <c r="E90" i="3"/>
  <c r="G90" i="3"/>
  <c r="H90" i="3" s="1"/>
  <c r="E91" i="3"/>
  <c r="G91" i="3"/>
  <c r="H91" i="3" s="1"/>
  <c r="E92" i="3"/>
  <c r="G92" i="3"/>
  <c r="H92" i="3"/>
  <c r="E93" i="3"/>
  <c r="G93" i="3"/>
  <c r="H93" i="3" s="1"/>
  <c r="E94" i="3"/>
  <c r="G94" i="3"/>
  <c r="H94" i="3" s="1"/>
  <c r="E95" i="3"/>
  <c r="G95" i="3"/>
  <c r="H95" i="3"/>
  <c r="E96" i="3"/>
  <c r="G96" i="3"/>
  <c r="H96" i="3"/>
  <c r="E97" i="3"/>
  <c r="G97" i="3"/>
  <c r="H97" i="3" s="1"/>
  <c r="E98" i="3"/>
  <c r="G98" i="3"/>
  <c r="H98" i="3"/>
  <c r="E99" i="3"/>
  <c r="G99" i="3"/>
  <c r="H99" i="3"/>
  <c r="E100" i="3"/>
  <c r="G100" i="3"/>
  <c r="H100" i="3" s="1"/>
  <c r="E101" i="3"/>
  <c r="G101" i="3"/>
  <c r="H101" i="3" s="1"/>
  <c r="E102" i="3"/>
  <c r="G102" i="3"/>
  <c r="H102" i="3"/>
  <c r="E103" i="3"/>
  <c r="G103" i="3"/>
  <c r="H103" i="3" s="1"/>
  <c r="E104" i="3"/>
  <c r="G104" i="3"/>
  <c r="H104" i="3"/>
  <c r="E105" i="3"/>
  <c r="G105" i="3"/>
  <c r="H105" i="3" s="1"/>
  <c r="E106" i="3"/>
  <c r="G106" i="3"/>
  <c r="H106" i="3" s="1"/>
  <c r="E107" i="3"/>
  <c r="G107" i="3"/>
  <c r="H107" i="3" s="1"/>
  <c r="E108" i="3"/>
  <c r="G108" i="3"/>
  <c r="H108" i="3" s="1"/>
  <c r="E109" i="3"/>
  <c r="G109" i="3"/>
  <c r="H109" i="3" s="1"/>
  <c r="E110" i="3"/>
  <c r="G110" i="3"/>
  <c r="H110" i="3" s="1"/>
  <c r="E111" i="3"/>
  <c r="G111" i="3"/>
  <c r="H111" i="3" s="1"/>
  <c r="E112" i="3"/>
  <c r="G112" i="3"/>
  <c r="H112" i="3" s="1"/>
  <c r="E113" i="3"/>
  <c r="G113" i="3"/>
  <c r="H113" i="3" s="1"/>
  <c r="E114" i="3"/>
  <c r="G114" i="3"/>
  <c r="H114" i="3" s="1"/>
  <c r="E115" i="3"/>
  <c r="G115" i="3"/>
  <c r="H115" i="3" s="1"/>
  <c r="E116" i="3"/>
  <c r="G116" i="3"/>
  <c r="H116" i="3" s="1"/>
  <c r="E117" i="3"/>
  <c r="G117" i="3"/>
  <c r="H117" i="3" s="1"/>
  <c r="E118" i="3"/>
  <c r="G118" i="3"/>
  <c r="H118" i="3" s="1"/>
  <c r="E119" i="3"/>
  <c r="G119" i="3"/>
  <c r="H119" i="3" s="1"/>
  <c r="E120" i="3"/>
  <c r="G120" i="3"/>
  <c r="H120" i="3" s="1"/>
  <c r="E121" i="3"/>
  <c r="G121" i="3"/>
  <c r="H121" i="3" s="1"/>
  <c r="E122" i="3"/>
  <c r="G122" i="3"/>
  <c r="H122" i="3" s="1"/>
  <c r="E123" i="3"/>
  <c r="G123" i="3"/>
  <c r="H123" i="3"/>
  <c r="E124" i="3"/>
  <c r="G124" i="3"/>
  <c r="H124" i="3"/>
  <c r="E125" i="3"/>
  <c r="G125" i="3"/>
  <c r="H125" i="3" s="1"/>
  <c r="E126" i="3"/>
  <c r="G126" i="3"/>
  <c r="H126" i="3"/>
  <c r="E127" i="3"/>
  <c r="G127" i="3"/>
  <c r="H127" i="3" s="1"/>
  <c r="E128" i="3"/>
  <c r="G128" i="3"/>
  <c r="H128" i="3" s="1"/>
  <c r="E129" i="3"/>
  <c r="G129" i="3"/>
  <c r="H129" i="3" s="1"/>
  <c r="E130" i="3"/>
  <c r="G130" i="3"/>
  <c r="H130" i="3" s="1"/>
  <c r="E131" i="3"/>
  <c r="G131" i="3"/>
  <c r="H131" i="3" s="1"/>
  <c r="E132" i="3"/>
  <c r="G132" i="3"/>
  <c r="H132" i="3" s="1"/>
  <c r="E133" i="3"/>
  <c r="G133" i="3"/>
  <c r="H133" i="3" s="1"/>
  <c r="E134" i="3"/>
  <c r="G134" i="3"/>
  <c r="H134" i="3" s="1"/>
  <c r="E135" i="3"/>
  <c r="G135" i="3"/>
  <c r="H135" i="3" s="1"/>
  <c r="E136" i="3"/>
  <c r="G136" i="3"/>
  <c r="H136" i="3"/>
  <c r="E137" i="3"/>
  <c r="G137" i="3"/>
  <c r="H137" i="3" s="1"/>
  <c r="E138" i="3"/>
  <c r="G138" i="3"/>
  <c r="H138" i="3" s="1"/>
  <c r="E139" i="3"/>
  <c r="G139" i="3"/>
  <c r="H139" i="3" s="1"/>
  <c r="E140" i="3"/>
  <c r="G140" i="3"/>
  <c r="H140" i="3"/>
  <c r="E141" i="3"/>
  <c r="G141" i="3"/>
  <c r="H141" i="3" s="1"/>
  <c r="E142" i="3"/>
  <c r="G142" i="3"/>
  <c r="H142" i="3" s="1"/>
  <c r="E143" i="3"/>
  <c r="G143" i="3"/>
  <c r="H143" i="3" s="1"/>
  <c r="E144" i="3"/>
  <c r="G144" i="3"/>
  <c r="H144" i="3" s="1"/>
  <c r="E145" i="3"/>
  <c r="G145" i="3"/>
  <c r="H145" i="3" s="1"/>
  <c r="E146" i="3"/>
  <c r="G146" i="3"/>
  <c r="H146" i="3" s="1"/>
  <c r="E147" i="3"/>
  <c r="G147" i="3"/>
  <c r="H147" i="3" s="1"/>
  <c r="E148" i="3"/>
  <c r="G148" i="3"/>
  <c r="H148" i="3" s="1"/>
  <c r="E149" i="3"/>
  <c r="G149" i="3"/>
  <c r="H149" i="3" s="1"/>
  <c r="E150" i="3"/>
  <c r="G150" i="3"/>
  <c r="H150" i="3" s="1"/>
  <c r="E151" i="3"/>
  <c r="G151" i="3"/>
  <c r="H151" i="3" s="1"/>
  <c r="E152" i="3"/>
  <c r="G152" i="3"/>
  <c r="H152" i="3" s="1"/>
  <c r="E153" i="3"/>
  <c r="G153" i="3"/>
  <c r="H153" i="3" s="1"/>
  <c r="E154" i="3"/>
  <c r="G154" i="3"/>
  <c r="H154" i="3"/>
  <c r="E155" i="3"/>
  <c r="G155" i="3"/>
  <c r="H155" i="3" s="1"/>
  <c r="E156" i="3"/>
  <c r="G156" i="3"/>
  <c r="H156" i="3"/>
  <c r="E157" i="3"/>
  <c r="G157" i="3"/>
  <c r="H157" i="3" s="1"/>
  <c r="E158" i="3"/>
  <c r="G158" i="3"/>
  <c r="H158" i="3"/>
  <c r="E159" i="3"/>
  <c r="G159" i="3"/>
  <c r="H159" i="3" s="1"/>
  <c r="E160" i="3"/>
  <c r="G160" i="3"/>
  <c r="H160" i="3" s="1"/>
  <c r="E161" i="3"/>
  <c r="G161" i="3"/>
  <c r="H161" i="3" s="1"/>
  <c r="E162" i="3"/>
  <c r="G162" i="3"/>
  <c r="H162" i="3" s="1"/>
  <c r="E163" i="3"/>
  <c r="G163" i="3"/>
  <c r="H163" i="3"/>
  <c r="E164" i="3"/>
  <c r="G164" i="3"/>
  <c r="H164" i="3" s="1"/>
  <c r="E165" i="3"/>
  <c r="G165" i="3"/>
  <c r="H165" i="3" s="1"/>
  <c r="E166" i="3"/>
  <c r="G166" i="3"/>
  <c r="H166" i="3" s="1"/>
  <c r="E167" i="3"/>
  <c r="G167" i="3"/>
  <c r="H167" i="3"/>
  <c r="E168" i="3"/>
  <c r="G168" i="3"/>
  <c r="H168" i="3" s="1"/>
  <c r="E169" i="3"/>
  <c r="G169" i="3"/>
  <c r="H169" i="3" s="1"/>
  <c r="E170" i="3"/>
  <c r="G170" i="3"/>
  <c r="H170" i="3"/>
  <c r="E171" i="3"/>
  <c r="G171" i="3"/>
  <c r="H171" i="3"/>
  <c r="E172" i="3"/>
  <c r="G172" i="3"/>
  <c r="H172" i="3"/>
  <c r="E173" i="3"/>
  <c r="G173" i="3"/>
  <c r="H173" i="3" s="1"/>
  <c r="E174" i="3"/>
  <c r="G174" i="3"/>
  <c r="H174" i="3" s="1"/>
  <c r="E175" i="3"/>
  <c r="G175" i="3"/>
  <c r="H175" i="3" s="1"/>
  <c r="E176" i="3"/>
  <c r="G176" i="3"/>
  <c r="H176" i="3" s="1"/>
  <c r="E177" i="3"/>
  <c r="G177" i="3"/>
  <c r="H177" i="3" s="1"/>
  <c r="E178" i="3"/>
  <c r="G178" i="3"/>
  <c r="H178" i="3" s="1"/>
  <c r="E179" i="3"/>
  <c r="G179" i="3"/>
  <c r="H179" i="3" s="1"/>
  <c r="E180" i="3"/>
  <c r="G180" i="3"/>
  <c r="H180" i="3" s="1"/>
  <c r="E181" i="3"/>
  <c r="G181" i="3"/>
  <c r="H181" i="3" s="1"/>
  <c r="E182" i="3"/>
  <c r="G182" i="3"/>
  <c r="H182" i="3" s="1"/>
  <c r="E183" i="3"/>
  <c r="G183" i="3"/>
  <c r="H183" i="3"/>
  <c r="E184" i="3"/>
  <c r="G184" i="3"/>
  <c r="H184" i="3"/>
  <c r="E185" i="3"/>
  <c r="G185" i="3"/>
  <c r="H185" i="3" s="1"/>
  <c r="E186" i="3"/>
  <c r="G186" i="3"/>
  <c r="H186" i="3" s="1"/>
  <c r="E187" i="3"/>
  <c r="G187" i="3"/>
  <c r="H187" i="3" s="1"/>
  <c r="E188" i="3"/>
  <c r="G188" i="3"/>
  <c r="H188" i="3"/>
  <c r="E189" i="3"/>
  <c r="G189" i="3"/>
  <c r="H189" i="3" s="1"/>
  <c r="E190" i="3"/>
  <c r="G190" i="3"/>
  <c r="H190" i="3" s="1"/>
  <c r="E191" i="3"/>
  <c r="G191" i="3"/>
  <c r="H191" i="3"/>
  <c r="E192" i="3"/>
  <c r="G192" i="3"/>
  <c r="H192" i="3"/>
  <c r="E193" i="3"/>
  <c r="G193" i="3"/>
  <c r="H193" i="3" s="1"/>
  <c r="E194" i="3"/>
  <c r="G194" i="3"/>
  <c r="H194" i="3" s="1"/>
  <c r="E195" i="3"/>
  <c r="G195" i="3"/>
  <c r="H195" i="3"/>
  <c r="E196" i="3"/>
  <c r="G196" i="3"/>
  <c r="H196" i="3" s="1"/>
  <c r="E197" i="3"/>
  <c r="G197" i="3"/>
  <c r="H197" i="3" s="1"/>
  <c r="E198" i="3"/>
  <c r="G198" i="3"/>
  <c r="H198" i="3"/>
  <c r="E199" i="3"/>
  <c r="G199" i="3"/>
  <c r="H199" i="3" s="1"/>
  <c r="E200" i="3"/>
  <c r="G200" i="3"/>
  <c r="H200" i="3"/>
  <c r="E201" i="3"/>
  <c r="G201" i="3"/>
  <c r="H201" i="3" s="1"/>
  <c r="E202" i="3"/>
  <c r="G202" i="3"/>
  <c r="H202" i="3"/>
  <c r="E203" i="3"/>
  <c r="G203" i="3"/>
  <c r="H203" i="3" s="1"/>
  <c r="E204" i="3"/>
  <c r="G204" i="3"/>
  <c r="H204" i="3"/>
  <c r="E205" i="3"/>
  <c r="G205" i="3"/>
  <c r="H205" i="3" s="1"/>
  <c r="E206" i="3"/>
  <c r="G206" i="3"/>
  <c r="H206" i="3"/>
  <c r="E207" i="3"/>
  <c r="G207" i="3"/>
  <c r="H207" i="3" s="1"/>
  <c r="E208" i="3"/>
  <c r="G208" i="3"/>
  <c r="H208" i="3" s="1"/>
  <c r="E209" i="3"/>
  <c r="G209" i="3"/>
  <c r="H209" i="3" s="1"/>
  <c r="E210" i="3"/>
  <c r="G210" i="3"/>
  <c r="H210" i="3" s="1"/>
  <c r="E211" i="3"/>
  <c r="G211" i="3"/>
  <c r="H211" i="3"/>
  <c r="E212" i="3"/>
  <c r="G212" i="3"/>
  <c r="H212" i="3" s="1"/>
  <c r="E213" i="3"/>
  <c r="G213" i="3"/>
  <c r="H213" i="3" s="1"/>
  <c r="E214" i="3"/>
  <c r="G214" i="3"/>
  <c r="H214" i="3"/>
  <c r="E215" i="3"/>
  <c r="G215" i="3"/>
  <c r="H215" i="3" s="1"/>
  <c r="O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E106" i="9"/>
  <c r="F106" i="9"/>
  <c r="E107" i="9"/>
  <c r="F107" i="9"/>
  <c r="E108" i="9"/>
  <c r="F108" i="9"/>
  <c r="E109" i="9"/>
  <c r="F109" i="9"/>
  <c r="E110" i="9"/>
  <c r="F110" i="9"/>
  <c r="E111" i="9"/>
  <c r="F111" i="9"/>
  <c r="E112" i="9"/>
  <c r="F112" i="9"/>
  <c r="E113" i="9"/>
  <c r="F113" i="9"/>
  <c r="E114" i="9"/>
  <c r="F114" i="9"/>
  <c r="E115" i="9"/>
  <c r="F115" i="9"/>
  <c r="E116" i="9"/>
  <c r="F116" i="9"/>
  <c r="E117" i="9"/>
  <c r="F117" i="9"/>
  <c r="E118" i="9"/>
  <c r="F118" i="9"/>
  <c r="E119" i="9"/>
  <c r="F119" i="9"/>
  <c r="E120" i="9"/>
  <c r="F120" i="9"/>
  <c r="E121" i="9"/>
  <c r="F121" i="9"/>
  <c r="E122" i="9"/>
  <c r="F122" i="9"/>
  <c r="E123" i="9"/>
  <c r="F123" i="9"/>
  <c r="E124" i="9"/>
  <c r="F124" i="9"/>
  <c r="E125" i="9"/>
  <c r="F125" i="9"/>
  <c r="E126" i="9"/>
  <c r="F126" i="9"/>
  <c r="E127" i="9"/>
  <c r="F127" i="9"/>
  <c r="E128" i="9"/>
  <c r="F128" i="9"/>
  <c r="E129" i="9"/>
  <c r="F129" i="9"/>
  <c r="E130" i="9"/>
  <c r="F130" i="9"/>
  <c r="E131" i="9"/>
  <c r="F131" i="9"/>
  <c r="E132" i="9"/>
  <c r="F132" i="9"/>
  <c r="E133" i="9"/>
  <c r="F133" i="9"/>
  <c r="E134" i="9"/>
  <c r="F134" i="9"/>
  <c r="E135" i="9"/>
  <c r="F135" i="9"/>
  <c r="E136" i="9"/>
  <c r="F136" i="9"/>
  <c r="E137" i="9"/>
  <c r="F137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4" i="9"/>
  <c r="F144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4" i="9"/>
  <c r="F154" i="9"/>
  <c r="E155" i="9"/>
  <c r="F155" i="9"/>
  <c r="E156" i="9"/>
  <c r="F156" i="9"/>
  <c r="E157" i="9"/>
  <c r="F157" i="9"/>
  <c r="E158" i="9"/>
  <c r="F158" i="9"/>
  <c r="E159" i="9"/>
  <c r="F159" i="9"/>
  <c r="E160" i="9"/>
  <c r="F160" i="9"/>
  <c r="E161" i="9"/>
  <c r="F161" i="9"/>
  <c r="E162" i="9"/>
  <c r="F162" i="9"/>
  <c r="E163" i="9"/>
  <c r="F163" i="9"/>
  <c r="E164" i="9"/>
  <c r="F164" i="9"/>
  <c r="E165" i="9"/>
  <c r="F165" i="9"/>
  <c r="E166" i="9"/>
  <c r="F166" i="9"/>
  <c r="E167" i="9"/>
  <c r="F167" i="9"/>
  <c r="E168" i="9"/>
  <c r="F168" i="9"/>
  <c r="E169" i="9"/>
  <c r="F169" i="9"/>
  <c r="E170" i="9"/>
  <c r="F170" i="9"/>
  <c r="E171" i="9"/>
  <c r="F171" i="9"/>
  <c r="E172" i="9"/>
  <c r="F172" i="9"/>
  <c r="E173" i="9"/>
  <c r="F173" i="9"/>
  <c r="E174" i="9"/>
  <c r="F174" i="9"/>
  <c r="E175" i="9"/>
  <c r="F175" i="9"/>
  <c r="E176" i="9"/>
  <c r="F176" i="9"/>
  <c r="E177" i="9"/>
  <c r="F177" i="9"/>
  <c r="E178" i="9"/>
  <c r="F178" i="9"/>
  <c r="E179" i="9"/>
  <c r="F179" i="9"/>
  <c r="E180" i="9"/>
  <c r="F180" i="9"/>
  <c r="E181" i="9"/>
  <c r="F181" i="9"/>
  <c r="E182" i="9"/>
  <c r="F182" i="9"/>
  <c r="E183" i="9"/>
  <c r="F183" i="9"/>
  <c r="E184" i="9"/>
  <c r="F184" i="9"/>
  <c r="E185" i="9"/>
  <c r="F185" i="9"/>
  <c r="E186" i="9"/>
  <c r="F186" i="9"/>
  <c r="E187" i="9"/>
  <c r="F187" i="9"/>
  <c r="E188" i="9"/>
  <c r="F188" i="9"/>
  <c r="E189" i="9"/>
  <c r="F189" i="9"/>
  <c r="E190" i="9"/>
  <c r="F190" i="9"/>
  <c r="E191" i="9"/>
  <c r="F191" i="9"/>
  <c r="E192" i="9"/>
  <c r="F192" i="9"/>
  <c r="E193" i="9"/>
  <c r="F193" i="9"/>
  <c r="E194" i="9"/>
  <c r="F194" i="9"/>
  <c r="E195" i="9"/>
  <c r="F195" i="9"/>
  <c r="E196" i="9"/>
  <c r="F196" i="9"/>
  <c r="E197" i="9"/>
  <c r="F197" i="9"/>
  <c r="E198" i="9"/>
  <c r="F198" i="9"/>
  <c r="E199" i="9"/>
  <c r="F199" i="9"/>
  <c r="E200" i="9"/>
  <c r="F200" i="9"/>
  <c r="E201" i="9"/>
  <c r="F201" i="9"/>
  <c r="E202" i="9"/>
  <c r="F202" i="9"/>
  <c r="E203" i="9"/>
  <c r="F203" i="9"/>
  <c r="E204" i="9"/>
  <c r="F204" i="9"/>
  <c r="E205" i="9"/>
  <c r="F205" i="9"/>
  <c r="E206" i="9"/>
  <c r="F206" i="9"/>
  <c r="E207" i="9"/>
  <c r="F207" i="9"/>
  <c r="E208" i="9"/>
  <c r="F208" i="9"/>
  <c r="E209" i="9"/>
  <c r="F209" i="9"/>
  <c r="E210" i="9"/>
  <c r="F210" i="9"/>
  <c r="E211" i="9"/>
  <c r="F211" i="9"/>
  <c r="E212" i="9"/>
  <c r="F212" i="9"/>
  <c r="E213" i="9"/>
  <c r="F213" i="9"/>
  <c r="E214" i="9"/>
  <c r="F214" i="9"/>
  <c r="E215" i="9"/>
  <c r="F215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2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J5" i="9"/>
  <c r="J6" i="9"/>
  <c r="J7" i="9"/>
  <c r="J8" i="9"/>
  <c r="J9" i="9"/>
  <c r="J10" i="9"/>
  <c r="J11" i="9"/>
  <c r="J12" i="9"/>
  <c r="J13" i="9"/>
  <c r="J14" i="9"/>
  <c r="G2" i="3"/>
  <c r="E2" i="3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E35" i="9"/>
  <c r="E36" i="9"/>
  <c r="E37" i="9"/>
  <c r="E38" i="9"/>
  <c r="E39" i="9"/>
  <c r="E40" i="9"/>
  <c r="E41" i="9"/>
  <c r="E42" i="9"/>
  <c r="E43" i="9"/>
  <c r="E44" i="9"/>
  <c r="E45" i="9"/>
  <c r="E46" i="9"/>
  <c r="E2" i="9" l="1"/>
  <c r="J2" i="9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J3" i="9"/>
  <c r="J4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G2" i="7" l="1"/>
  <c r="H2" i="3" l="1"/>
  <c r="E2" i="7"/>
</calcChain>
</file>

<file path=xl/sharedStrings.xml><?xml version="1.0" encoding="utf-8"?>
<sst xmlns="http://schemas.openxmlformats.org/spreadsheetml/2006/main" count="3668" uniqueCount="1003">
  <si>
    <t>OT</t>
  </si>
  <si>
    <t>DESCRIPCION</t>
  </si>
  <si>
    <t>UBICACION</t>
  </si>
  <si>
    <t>TIPO_TRABAJO</t>
  </si>
  <si>
    <t>CLASIFICACION</t>
  </si>
  <si>
    <t>PRIORIDAD</t>
  </si>
  <si>
    <t>GROT</t>
  </si>
  <si>
    <t>PLANIFICADOR</t>
  </si>
  <si>
    <t>INTERVENTOR</t>
  </si>
  <si>
    <t>RESPONSABLE</t>
  </si>
  <si>
    <t>UNIDAD_NEGOCIO</t>
  </si>
  <si>
    <t>MBC</t>
  </si>
  <si>
    <t>PVMTTO \ CONTROL_SAIDI</t>
  </si>
  <si>
    <t>DEE07</t>
  </si>
  <si>
    <t>06337600</t>
  </si>
  <si>
    <t>SERVICIO</t>
  </si>
  <si>
    <t>TAREA</t>
  </si>
  <si>
    <t>CONTRATO</t>
  </si>
  <si>
    <t>RESUMEN</t>
  </si>
  <si>
    <t>CANTIDAD</t>
  </si>
  <si>
    <t>PVMTTO \ VERIFO</t>
  </si>
  <si>
    <t>PVMTTO \ SFCCEDEQ</t>
  </si>
  <si>
    <t>PVMTTO \ SECCEDEQ</t>
  </si>
  <si>
    <t>PVMTTO \ APINT</t>
  </si>
  <si>
    <t>PVMTTO \ PRURB</t>
  </si>
  <si>
    <t>PVMTTO \ PQRP</t>
  </si>
  <si>
    <t>PVMTTO \ PQRELE</t>
  </si>
  <si>
    <t>PVMTTO \ PORT</t>
  </si>
  <si>
    <t>PVMTTO \ NRECO</t>
  </si>
  <si>
    <t>PVMTTO \ MTTO_PREVENTIVO_INTEG_33KV</t>
  </si>
  <si>
    <t>PVMTTO \ MTTO_RED_SUB</t>
  </si>
  <si>
    <t>PVMTTO \ INSPSECCREP</t>
  </si>
  <si>
    <t>PVMTTO \ INSPECRECON</t>
  </si>
  <si>
    <t>PVMTTO \ INSPTRANSF</t>
  </si>
  <si>
    <t>PVMTTO \ CURET</t>
  </si>
  <si>
    <t>PVMTTO \ CRIACTNT1</t>
  </si>
  <si>
    <t>PVMTTO \ CONTROL_GUADUALES</t>
  </si>
  <si>
    <t>PVMTTO \ CONTROL_CABECERAS_TRONC</t>
  </si>
  <si>
    <t>PVMTTO \ CONTROL_ARBOREO_URB</t>
  </si>
  <si>
    <t>PVMTTO \ CLIDEST</t>
  </si>
  <si>
    <t>PVMTTO \ AEV</t>
  </si>
  <si>
    <t>PVMTTO \ ACOMPA</t>
  </si>
  <si>
    <t>PVMTTO \ CDIU</t>
  </si>
  <si>
    <t>PLAN_TRABAJO</t>
  </si>
  <si>
    <t>DIAGNOSTICO</t>
  </si>
  <si>
    <t>DEE14</t>
  </si>
  <si>
    <t>DEE27</t>
  </si>
  <si>
    <t>PLANIFICADOR_NOMBRE</t>
  </si>
  <si>
    <t>PLANIFICADOR_CEDULA</t>
  </si>
  <si>
    <t>JORGE HERNAN</t>
  </si>
  <si>
    <t>JUAN CAMILO HERRERA</t>
  </si>
  <si>
    <t>ALEJANDRO LOPEZ</t>
  </si>
  <si>
    <t>CHRYSTIAM GOMEZ</t>
  </si>
  <si>
    <t>NOMBRE_PLANIFICADOR</t>
  </si>
  <si>
    <t>TIPO TRABAJO</t>
  </si>
  <si>
    <t>MP</t>
  </si>
  <si>
    <t>PROYE</t>
  </si>
  <si>
    <t>ID</t>
  </si>
  <si>
    <t>ATTER</t>
  </si>
  <si>
    <t>ELECTRICA_CON_UCs</t>
  </si>
  <si>
    <t>ELECTRICA_SIN_Ucs</t>
  </si>
  <si>
    <t>NOMBRE_INTERVENTOR</t>
  </si>
  <si>
    <t>INTERVENTOR_NOMBRE</t>
  </si>
  <si>
    <t>INTERVENTOR_CEDULA</t>
  </si>
  <si>
    <t>LUIS MIGUEL BEDOYA HERNANDEZ</t>
  </si>
  <si>
    <t>EGLIN STIVEN ARTEAGA CASTRO</t>
  </si>
  <si>
    <t>LEONEL RUIZ OCHOA</t>
  </si>
  <si>
    <t>ORTY  VARGAS FLOREZ</t>
  </si>
  <si>
    <t>CRISTIAN FERNANDO GOMEZ DAMELINES</t>
  </si>
  <si>
    <t>JORGE OVIDIO CASTAÑO GARAY</t>
  </si>
  <si>
    <t>NESTOR ANDRES MARTINEZ GONZALEZ</t>
  </si>
  <si>
    <t>JUAN CARLOS AVILA ROJAS</t>
  </si>
  <si>
    <t>JAIRO ALONSO MARULANDA AGUDELO</t>
  </si>
  <si>
    <t>JOHN FREDY GOMEZ OSORIO</t>
  </si>
  <si>
    <t>WILBER CASTRO SANCHEZ</t>
  </si>
  <si>
    <t>DIEGO FERNANDO FORERO SIERRA</t>
  </si>
  <si>
    <t>9862651</t>
  </si>
  <si>
    <t>1097397844</t>
  </si>
  <si>
    <t>18520595</t>
  </si>
  <si>
    <t>1094879090</t>
  </si>
  <si>
    <t>14568608</t>
  </si>
  <si>
    <t>18463876</t>
  </si>
  <si>
    <t>4376064</t>
  </si>
  <si>
    <t>9930138</t>
  </si>
  <si>
    <t>9739140</t>
  </si>
  <si>
    <t>4518170</t>
  </si>
  <si>
    <t>18391069</t>
  </si>
  <si>
    <t>9809458</t>
  </si>
  <si>
    <t>CLASIFICACION_NOMBRE</t>
  </si>
  <si>
    <t>CONTROL SAIDI</t>
  </si>
  <si>
    <t>CONTROL DIU</t>
  </si>
  <si>
    <t>CONTROL GUADUALES</t>
  </si>
  <si>
    <t>ACOMPAÑAMIENTO AT3</t>
  </si>
  <si>
    <t>ARMONIA ELECTROVEGETAL</t>
  </si>
  <si>
    <t>CLIENTES DESTACADOS</t>
  </si>
  <si>
    <t>CONTROL ARBOREO URBANO</t>
  </si>
  <si>
    <t>CONTROL CABECERAS</t>
  </si>
  <si>
    <t>CRITICIDAD ACTIVOS NT1</t>
  </si>
  <si>
    <t>CUMPLIMIENTO RETIE</t>
  </si>
  <si>
    <t>INSPECCION TRASNFERENCIA</t>
  </si>
  <si>
    <t>INSPECCION RECONECTADORES</t>
  </si>
  <si>
    <t>INSPECCION SEC. REPETICION</t>
  </si>
  <si>
    <t>MTTO RED SUBTERRANEA</t>
  </si>
  <si>
    <t>MTTO L33</t>
  </si>
  <si>
    <t>NORMALIZACION RECONECTADORES</t>
  </si>
  <si>
    <t>PORTAFOLIO</t>
  </si>
  <si>
    <t>PQR ELECTRICA</t>
  </si>
  <si>
    <t>PREVENTIVO URBANO (LV)</t>
  </si>
  <si>
    <t>APOYO INTERNO</t>
  </si>
  <si>
    <t>SOLICITUD ELECTRICA CC</t>
  </si>
  <si>
    <t>SOLICITUD FORESTAL CC</t>
  </si>
  <si>
    <t>VERIFICACION</t>
  </si>
  <si>
    <t>NOMBRE_CLASIFICACION</t>
  </si>
  <si>
    <t>PQR_CON_UCs</t>
  </si>
  <si>
    <t>PQR_SIN_UCs</t>
  </si>
  <si>
    <t>33REPOSIMTTO</t>
  </si>
  <si>
    <t>CODIGO DEL CATALOGO</t>
  </si>
  <si>
    <t>CÓD M.O.</t>
  </si>
  <si>
    <t>DESCRIPCIÓN M.O.</t>
  </si>
  <si>
    <t>V/U M.O.</t>
  </si>
  <si>
    <t>UN</t>
  </si>
  <si>
    <t>SERVICIO DE TRANSPORTE, RETIRO, CARGUE Y DESCARQUE DE POSTE CONCRETO 8M Y 10M, INCLUYE RESANE</t>
  </si>
  <si>
    <t>UNIDAD</t>
  </si>
  <si>
    <t>SERVICIO DE TRANSPORTE, RETIRO, CARGUE Y DESCARQUE DE POSTE CONCRETO 12M Y 14M, INCLUYE RESANE</t>
  </si>
  <si>
    <t>RETIRO POSTE METALICO HASTA DE 14M, QUE INCLUYE: CARGUE, DESCARGUE, TRANSPORTE AL SITIO DONDE EDEQ LO INDIQUE Y RESANE</t>
  </si>
  <si>
    <t>REUBICACION DE POSTE CONCRETO 8 M, QUE INCLUYE: CARGUE, DESCARGUE Y TRANSPORTE AL SITIO DE REUBICACION, RESANE EN CONCRETO, EXCAVACION, HINCADA, APLOMADA, APISONADA  Y RESANE EN CONCRETO</t>
  </si>
  <si>
    <t>SERVICIO DE REUBICACION POSTE CONCRETO 10M Y 12M. INCLUYE EL TRANSPORTE, CARGUE Y DESCARGUE AL SITIO DE REUBICACION, RESANE EN CONCRETO, EXCAVACION, HINCADA, APLOMADA, APISONADA Y RESANE</t>
  </si>
  <si>
    <t>REUBICACION POSTE METALICO HASTA 14 M, QUE INCLUYE: CARGUE, DESCARGUE Y TRANSPORTE AL SITIO DE REUBICACION, RESANE EN CONCRETO, EXCAVACION, HINCADA, APLOMADA, APISONADA  Y RESANE</t>
  </si>
  <si>
    <t>REUBICACION POSTE CONCRETO 14 M, QUE INCLUYE: CARGUE, DESCARGUE Y TRANSPORTE AL SITIO DE REUBICACION, RESANE EN CONCRETO, EXCAVACION, HINCADA, APLOMADA, APISONADA  Y RESANE</t>
  </si>
  <si>
    <t>APLOMADA DE POSTE CONCRETO DE M.T/ BT, QUE INCLUYE: EXCAVACION, APISONADA  Y RESANE</t>
  </si>
  <si>
    <t>SERVICIO DE APERTURA DE HUECO PARA POSTE O RETENIDA, SOLO APLICA CUANDO NO SE PUEDEN EJECUTAR LAS ACTIVIDADES DE HINCADA DE POSTE O CONSTRUCCION DE RETENIDA</t>
  </si>
  <si>
    <t>10_1</t>
  </si>
  <si>
    <t>SERVICIO DE INSTALACION POSTE DE CONCRETO DE 8M. INCLUYE EL TRANSPORTE, CARGUE Y EL DESCARGUE, EXCAVACION, HINCADA, APLOMADA, APISONADA Y RESANE</t>
  </si>
  <si>
    <t>10_2</t>
  </si>
  <si>
    <t>SERVICIO DE INSTALACION POSTE DE CONCRETO DE 10M. INCLUYE EL TRANSPORTE, CARGUE Y EL DESCARGUE, EXCAVACION, HINCADA, APLOMADA, APISONADA Y RESANE</t>
  </si>
  <si>
    <t>11_1</t>
  </si>
  <si>
    <t>Instalación poste de concreto de 12M X 750KGF que incluye el transporte, cargue y el descargue, hincada, aplomada, apisonada  y resane.</t>
  </si>
  <si>
    <t>11_2</t>
  </si>
  <si>
    <t>Instalación poste de concreto de 12M X 1050KGF que incluye el transporte, cargue y el descargue, hincada, aplomada, apisonada  y resane.</t>
  </si>
  <si>
    <t>12_1</t>
  </si>
  <si>
    <t>SERVICIO DE INSTALACION POSTE DE CONCRETO DE 14M X 750KGF. INCLUYE EL TRANSPORTE, CARGUE Y EL DESCARGUE, EXCAVACION, HINCADA, APLOMADA, APISONADA Y RESANE</t>
  </si>
  <si>
    <t>12_2</t>
  </si>
  <si>
    <t>SERVICIO DE INSTALACION POSTE DE CONCRETO DE 14M X 1050KGF. INCLUYE EL TRANSPORTE, CARGUE Y EL DESCARGUE, EXCAVACION, HINCADA, APLOMADA, APISONADA Y RESANE</t>
  </si>
  <si>
    <t>12_3</t>
  </si>
  <si>
    <t>SERVICIO DE INSTALACION POSTE DE CONCRETO DE 14M X 1350KGF. INCLUYE EL TRANSPORTE, CARGUE Y EL DESCARGUE, EXCAVACION, HINCADA, APLOMADA, APISONADA Y RESANE</t>
  </si>
  <si>
    <t>13_1</t>
  </si>
  <si>
    <t>SERVICIO DE INSTALACION POSTE DE CONCRETO DE 16M X 1050KGF. INCLUYE EL TRANSPORTE, CARGUE Y EL DESCARGUE, EXCAVACION, HINCADA, APLOMADA, APISONADA Y RESANE</t>
  </si>
  <si>
    <t>13_2</t>
  </si>
  <si>
    <t>SERVICIO DE INSTALACION POSTE DE CONCRETO DE 16M X 1350KGF. INCLUYE EL TRANSPORTE, CARGUE Y EL DESCARGUE, EXCAVACION, HINCADA, APLOMADA, APISONADA Y RESANE</t>
  </si>
  <si>
    <t>13_3</t>
  </si>
  <si>
    <t>SERVICIO DE INSTALACION POSTE DE CONCRETO DE 18M X 1350KGF. INCLUYE EL TRANSPORTE, CARGUE Y EL DESCARGUE, EXCAVACION, HINCADA, APLOMADA, APISONADA Y RESANE</t>
  </si>
  <si>
    <t>Instalación manual de posteria de concreto de 8 -18 metros. Aplica cuando no es posible realizar con grua, incluye transporte, excavación, hincada, aplomada, apisonada y resane.</t>
  </si>
  <si>
    <t>15_1</t>
  </si>
  <si>
    <t>SERVICIO DE INSTALACION POSTE METALICO O DE POLIESTER REFORZADO CON FIBRA DE VIDRIO DE 8M. INCLUYE EL TRANSPORTE, CARGUE Y EL DESCARGUE, EXCAVACION, HINCADA, APLOMADA, APISONADA Y RESANE</t>
  </si>
  <si>
    <t>15_2</t>
  </si>
  <si>
    <t>SERVICIO DE INSTALACION POSTE METALICO O DE POLIESTER REFORZADO CON FIBRA DE VIDRIO DE 10M. INCLUYE EL TRANSPORTE, CARGUE Y EL DESCARGUE, EXCAVACION, HINCADA, APLOMADA, APISONADA Y RESANE</t>
  </si>
  <si>
    <t>15_3</t>
  </si>
  <si>
    <t>SERVICIO DE INSTALACION POSTE METALICO O DE POLIESTER REFORZADO CON FIBRA DE VIDRIO DE 12M. INCLUYE EL TRANSPORTE, CARGUE Y EL DESCARGUE, EXCAVACION, HINCADA, APLOMADA, APISONADA Y RESANE</t>
  </si>
  <si>
    <t>INSTALACION POSTE METALICO DE 14 METROS O DE POLIESTER REFORZADO CON FIBRA DE VIDRIO QUE INCLUYE EL TRANSPORTE, CARGUE Y EL DESCARGUE, EXCAVACION, HINCADA, APLOMADA, APISONADA  Y RESANE</t>
  </si>
  <si>
    <t>SERVICIO DE TRANSPORTE, TENDIDO Y TENSIONADA DE CONDUCTOR DE ALUMINIO CON CALIBRE DE 336.4-556KCMIL</t>
  </si>
  <si>
    <t>METRO LINEAL</t>
  </si>
  <si>
    <t>TENDIDO Y TENSIONADA DE UN CONDUCTOR CABLE XLPE 90°C ACSR SEMI - AISLADO (ECOLOGICO)  336,4 MCM, INCLUYE TRANSPORTE</t>
  </si>
  <si>
    <t>SERVICIO DE TRANSPORTE E INSTALACION DE CABLE DE ACERO GALVANIZADO PARA LINEA DE GUARDA</t>
  </si>
  <si>
    <t>DESINSTALACION DE CABLE TODOS LOS CALIBRES, INCLUYENDO SU EMPAQUE ADECUADO Y DEVOLUCION AL ALMACEN DE EDEQ S.A.</t>
  </si>
  <si>
    <t xml:space="preserve">METRO LINEAL </t>
  </si>
  <si>
    <t>21_1</t>
  </si>
  <si>
    <t>Tendido y tensionada de un conductor cable ACSR calibre 2, incluye transporte</t>
  </si>
  <si>
    <t>21_2</t>
  </si>
  <si>
    <t>Tendido y tensionada de un conductor cable ACSR calibre 1/0, incluye transporte</t>
  </si>
  <si>
    <t>22_1</t>
  </si>
  <si>
    <t>Tendido y tensionada de un conductor cable ACSR calibre 2/0, incluye transporte</t>
  </si>
  <si>
    <t>22_2</t>
  </si>
  <si>
    <t>Tendido y tensionada de un conductor cable ACSR calibre 4/0, incluye transporte</t>
  </si>
  <si>
    <t>22_3</t>
  </si>
  <si>
    <t>Tendido y tensionada de un conductor cable ACSR calibre 266.8, incluye transporte</t>
  </si>
  <si>
    <t>23_1</t>
  </si>
  <si>
    <t>Tendido de un conductor cable de cobre aislado No. 2 incluye transporte</t>
  </si>
  <si>
    <t>23_2</t>
  </si>
  <si>
    <t>Tendido de un conductor cable de cobre aislado No. 1/0 incluye transporte</t>
  </si>
  <si>
    <t>24_1</t>
  </si>
  <si>
    <t>Tendido de un conductor cable de cobre aislado No. 2/0 incluye transporte</t>
  </si>
  <si>
    <t>24_2</t>
  </si>
  <si>
    <t>Tendido de un conductor cable de cobre aislado No. 4/0 incluye transporte</t>
  </si>
  <si>
    <t>25_1</t>
  </si>
  <si>
    <t>Tendido y tensionada de un conductor cable XLPE 90°C ACSR SEMI - AISLADO (Ecologico) No. 2 Incluye transporte</t>
  </si>
  <si>
    <t>25_2</t>
  </si>
  <si>
    <t>Tendido y tensionada de un conductor cable XLPE 90°C ACSR SEMI - AISLADO (Ecologico) No. 1/0 Incluye transporte</t>
  </si>
  <si>
    <t>26_1</t>
  </si>
  <si>
    <t>Tendido y tensionada de un conductor cable XLPE 90°C ACSR SEMI - AISLADO (Ecologico) No. 2/0 Incluye transporte</t>
  </si>
  <si>
    <t>26_2</t>
  </si>
  <si>
    <t>Tendido y tensionada de un conductor cable XLPE 90°C ACSR SEMI - AISLADO (Ecologico) No. 4/0 Incluye transporte</t>
  </si>
  <si>
    <t>INSTALACION DE SEPARADOR PARA CABLE XLPE 90°C ACSR SEMI-AISLADO (ECOLOGICO) EN RED COMPACTA.INCLUYE TRANSPORTE</t>
  </si>
  <si>
    <t>28_1</t>
  </si>
  <si>
    <t>SERVICIO DE TRANSPORTE, TENDIDO Y TENSIONADA DE CONDUCTOR MONOPOLAR CALIBRE 2 AWG XLPE 100% O 133% EN NIVEL DE TENSION DE 13.2KV</t>
  </si>
  <si>
    <t>28_2</t>
  </si>
  <si>
    <t>SERVICIO DE TRANSPORTE, TENDIDO Y TENSIONADA DE CONDUCTOR MONOPOLAR CALIBRE 1/0 AWG XLPE 100% O 133% EN NIVEL DE TENSION DE 13.2KV</t>
  </si>
  <si>
    <t>29_1</t>
  </si>
  <si>
    <t>SERVICIO DE TRANSPORTE, TENDIDO Y TENSIONADA DE CONDUCTOR MONOPOLAR CALIBRE 2/0 AWG XLPE 100% O 133% EN NIVEL DE TENSION DE 13.2KV</t>
  </si>
  <si>
    <t>29_2</t>
  </si>
  <si>
    <t>SERVICIO DE TRANSPORTE, TENDIDO Y TENSIONADA DE CONDUCTOR MONOPOLAR CALIBRE 4/0 AWG XLPE 100% O 133% EN NIVEL DE TENSION DE 13.2KV</t>
  </si>
  <si>
    <t>TENDIDO Y TENSIONADA DE UN CONDUCTOR CABLE MONOPOLAR XLPE 100% 0 133% CALIBRE NO 500 MCM 34,5 KV INCLUYE TRANSPORTE</t>
  </si>
  <si>
    <t>INSTALACION ATERRIZAJE DE GUARDA</t>
  </si>
  <si>
    <t>RETEMPLADA DE FIBRA OPTICA EXISTENTE</t>
  </si>
  <si>
    <t>RETEMPLADA DE CABLE DE RETENIDA. APLICA PARA EL RE-TENSIONADO DE CABLE DE RETENIDA EXISTENTE EN BUEN ESTADO, INCLUYE CAMBIO DE ENTICES</t>
  </si>
  <si>
    <t>RETEMPLADA DE TRAMO DE RED, SIN IMPORTAR EL NUMERO DE HILOS, NIVEL DE TENSION, MATERIAL DEL CONDUCTOR O AISLAMIENTO. APLICA SOLO EN TRAMOS DONDE NO SE PROYECTA REALIZAR CAMBIO DE CONDUCTOR</t>
  </si>
  <si>
    <t>RETIRO DE LINEA SECUNDARIA EXISTENTE SIN IMPORTAR EL NUMERO DE HILOS QUE LA CONFORMAN EN ACSR O TRENZADA, INCLUYENDO SU EMPAQUE ADECUADO Y DEVOLUCION AL ALMACEN DE EDEQ S.A. E.S.P. APLICA CUANDO NO SE ESTA CAMBIANDO CONDUCTOR, SOLO CUANDO ES LA ACTIVIDAD DE RETIRO</t>
  </si>
  <si>
    <t>TENDIDO Y TENSIONADO DE LINEA SECUNDARIA EN CABLE DUPLEX CALIBRES NO 2 A 2/0 DE ALUMINIO CON 1 CABLE DE ALUMINIO AISLADO XLPE  + 1 CABLE ACSR O AAAC RETIRO DE LINEA SECUNDARIA EXISTENTE SIN IMPORTAR EL NUMERO DE HILOS QUE LA CONFORMAN EN ACSR O TRENZADA, INCLUYENDO SU EMPAQUE ADECUADO Y DEVOLUCION AL ALMACEN DE EDEQ S.A. E.S.P.</t>
  </si>
  <si>
    <t>37_1</t>
  </si>
  <si>
    <t xml:space="preserve">Tendido y tensionado de línea secundaria en cable tríplex calibres No 2 de aluminio con 2 cables de aluminio aislado XLPE  + 1 cable ACSR o AAAC, Retiro de línea secundaria existente sin importar el número de hilos que la conforman en acsr o trenzada, incluyendo su empaque adecuado y devolución al almacen de edeq S.A. E.S.P. </t>
  </si>
  <si>
    <t>37_2</t>
  </si>
  <si>
    <t xml:space="preserve">Tendido y tensionado de línea secundaria en cable tríplex calibres No 1/0 de aluminio con 2 cables de aluminio aislado XLPE  + 1 cable ACSR o AAAC, Retiro de línea secundaria existente sin importar el número de hilos que la conforman en acsr o trenzada, incluyendo su empaque adecuado y devolución al almacen de edeq S.A. E.S.P. </t>
  </si>
  <si>
    <t>37_3</t>
  </si>
  <si>
    <t xml:space="preserve">Tendido y tensionado de línea secundaria en cable tríplex calibres No 2/0 de aluminio con 2 cables de aluminio aislado XLPE  + 1 cable ACSR o AAAC, Retiro de línea secundaria existente sin importar el número de hilos que la conforman en acsr o trenzada, incluyendo su empaque adecuado y devolución al almacen de edeq S.A. E.S.P. </t>
  </si>
  <si>
    <t>37_4</t>
  </si>
  <si>
    <t xml:space="preserve">Tendido y tensionado de línea secundaria en cable tríplex calibres No 4/0 de aluminio con 2 cables de aluminio aislado XLPE  + 1 cable ACSR o AAAC, Retiro de línea secundaria existente sin importar el número de hilos que la conforman en acsr o trenzada, incluyendo su empaque adecuado y devolución al almacen de edeq S.A. E.S.P. </t>
  </si>
  <si>
    <t>38_1</t>
  </si>
  <si>
    <t xml:space="preserve">Tendido y tensionado de línea secundaria en cable cuádruplex  de aluminio calibres No 2 con 3 cables de aluminio aislado XLPE  + 1 cable ACSR o AAAC. Retiro de línea secundaria existente sin importar el número de hilos que la conforman en acsr o trenzada, incluyendo su empaque adecuado y devolución al almacen de edeq S.A. E.S.P. </t>
  </si>
  <si>
    <t>38_2</t>
  </si>
  <si>
    <t xml:space="preserve">Tendido y tensionado de línea secundaria en cable cuádruplex  de aluminio calibres No 1/0 con 3 cables de aluminio aislado XLPE  + 1 cable ACSR o AAAC. Retiro de línea secundaria existente sin importar el número de hilos que la conforman en acsr o trenzada, incluyendo su empaque adecuado y devolución al almacen de edeq S.A. E.S.P. </t>
  </si>
  <si>
    <t>38_3</t>
  </si>
  <si>
    <t xml:space="preserve">Tendido y tensionado de línea secundaria en cable cuádruplex  de aluminio calibres No 2/0 con 3 cables de aluminio aislado XLPE  + 1 cable ACSR o AAAC. Retiro de línea secundaria existente sin importar el número de hilos que la conforman en acsr o trenzada, incluyendo su empaque adecuado y devolución al almacen de edeq S.A. E.S.P. </t>
  </si>
  <si>
    <t>38_4</t>
  </si>
  <si>
    <t xml:space="preserve">Tendido y tensionado de línea secundaria en cable cuádruplex  de aluminio calibres No 4/0 con 3 cables de aluminio aislado XLPE  + 1 cable ACSR o AAAC. Retiro de línea secundaria existente sin importar el número de hilos que la conforman en acsr o trenzada, incluyendo su empaque adecuado y devolución al almacen de edeq S.A. E.S.P. </t>
  </si>
  <si>
    <t>CAMBIO Y/O INSTALACION DE ACOMETIDA DOMICILIARIA: CONSISTE EN EL RETIRO DE LA ACOMETIDA EXISTENTE, FIJACION E INSTALACION DE LA NUEVA ACOMETIDA EN CABLE DE COBRE CONCENTRICO, DESDE LA CAJA PORTA BORNERA, O DESDE LA RED ABIERTA POR MEDIO DE BRIDAS, HASTA LOS BORNES DEL MEDIDOR DE ENERGIA CON LA DESCONEXION Y RECONEXION DEL MISMO</t>
  </si>
  <si>
    <t>SERVICIO DE TRANSPORTE, CARGUE, DEVOLUCION Y DESMONTE DE ESTRUCTURA DE SUSPENSION SEA DE DISPOSICION EN BANDERA, CENTRO, TRIANGULAR, EN POSTE SENCILLO O EN H EN NIVEL DE TENSION DE 13.2KV</t>
  </si>
  <si>
    <t>SERVICIO DE TRANSPORTE, CARGUE, DEVOLUCION Y DESMONTE DE ESTRUCTURA DE RETENCION SEA EN DISPOSICION EN BANDERA, CENTRO O TRIANGULAR EN NIVEL DE TENSION DE 13.2KV</t>
  </si>
  <si>
    <t>DESMONTAJE DE ESTRUCTURA POSTE BAYONETA DOBLE EN 33 KV</t>
  </si>
  <si>
    <t>SERVICIO DE TRANSPORTE, CARGUE, DEVOLUCION Y DESMONTE DE ESTRUCTURA DE SUSPENSION SEA EN DISPOSICION EN BANDERA, CENTRO O TRIANGULAR EN NIVEL DE TENSION DE 33KV</t>
  </si>
  <si>
    <t>SERVICIO DE TRANSPORTE, CARGUE, DEVOLUCION Y DESMONTE DE ESTRUCTURA DE RETENCION SEA EN DISPOSICION EN BANDERA, CENTRO O TRIANGULAR EN NIVEL DE TENSION DE 33KV</t>
  </si>
  <si>
    <t>VIRAR O GIRAR CONJUNTO, CUALQUIER DISPOSICION</t>
  </si>
  <si>
    <t>DESCONEXION Y CONEXION DE AFLORAMIENTO 13,2 KV</t>
  </si>
  <si>
    <t>INSTALACION ESPIGO PARA EXTREMO DE POSTE (BAYONETA), CON AISLAMIENTO, 13,2 KV (REF: LA 412, PIN DOBLE TRIANGULAR 13,2 KV)  INCLUYE TRANSPORTE</t>
  </si>
  <si>
    <t>INSTALACION ESPIGO PARA EXTREMO DE POSTE (BAYONETA), CON AISLAMIENTO, 13.2 KV (REF: LA 413, PIN SENCILLO TRIANGULAR 13,2 KV) INCLUYE TRANSPORTE</t>
  </si>
  <si>
    <t>INSTALACION DE CONJUNTO SECCIONADOR MONOFASICO A 13,2 KV O 7,6 KV. INCLUYE: INSTALACION DE SECCIONADORES, HERRAJES, CONEXIONES Y ENERGIZACION DE LA LINEA</t>
  </si>
  <si>
    <t>INSTALACION DE CONJUNTO SECCIONADOR TRIFASICO A 13,2 KV. INCLUYE: INSTALACION DE SECCIONADORES, HERRAJES, CONEXIONES Y ENERGIZACION DE LA LINEA</t>
  </si>
  <si>
    <t>INSTALACION DE CONJUNTO SECCIONADOR TRIFASICO A 33 KV. INCLUYE: INSTALACION DE SECCIONADORES, HERRAJES, CONEXIONES Y ENERGIZACION DE LA LINEA</t>
  </si>
  <si>
    <t>DESINSTALACION DE RETENIDAS DE M.T/B.T INCLUYE TRASPORTE Y DEVOLUCION A SITIO DONDE EDEQ LO INDIQUE</t>
  </si>
  <si>
    <t>DESINSTALACION DE CORTACIRCUITOS AEREOS (VALOR POLO) INCLUYENDO SU EMPAQUE ADECUADO Y DEVOLUCION AL ALMACEN DE EDEQ S.A.</t>
  </si>
  <si>
    <t>DESINSTALACION DE PARARRAYOS (VALOR X POLO )  INCLUYENDO SU EMPAQUE ADECUADO Y DEVOLUCION AL ALMACEN DE EDEQ S.A.</t>
  </si>
  <si>
    <t>DESMONTAJE DE ESTRUCTURA DE SECCIONADOR 13,2 KV  O 33 KV, QUE INCLUYE CARGUE, TRANSPORTE Y DEVOLUCION AL ALMACEN DE EDEQ</t>
  </si>
  <si>
    <t>56_1</t>
  </si>
  <si>
    <t>Instalación de conjunto. Pin Sencillo 13,2 kV disposición horizontal [Ref. estructuras LA-412, LA-417, LA-408].</t>
  </si>
  <si>
    <t>56_2</t>
  </si>
  <si>
    <t>Instalación de conjunto. Pin Sencillo monofásico en Abanico 13,2 kV o 7,6 kV</t>
  </si>
  <si>
    <t>56_3</t>
  </si>
  <si>
    <t>Instalación de conjunto. Pin Sencillo trifásico en Abanico 13,2 kV cualquier disposición.</t>
  </si>
  <si>
    <t>56_4</t>
  </si>
  <si>
    <t>Instalación de conjunto. Pin Sencillo 13,2 kV disposición compacta con brazo tipo C</t>
  </si>
  <si>
    <t>56_5</t>
  </si>
  <si>
    <t>Instalación de conjunto. Pin Sencillo 13,2 kV en Bandera ó Semi-Bandera 13,2kV [Ref. estructura LA-417-LA-408]</t>
  </si>
  <si>
    <t>56_6</t>
  </si>
  <si>
    <t>Instalación de conjunto. Pin Doble 13,2 kV cualquier disposición [Ref. estructuras LA-413, LA-418, 409].</t>
  </si>
  <si>
    <t>56_7</t>
  </si>
  <si>
    <t>Instalación de conjunto. Pin doble 13,2 kV en Bandera ó Semi-Bandera 13,2kV [Ref. estructura LA-418-409]</t>
  </si>
  <si>
    <t>57_1</t>
  </si>
  <si>
    <t>Instalación de conjunto. Retención Sencilla 13,2 kV cualquier disposición horizontal [Ref. estructuras LA-414, LA-419, LA-410].</t>
  </si>
  <si>
    <t>57_2</t>
  </si>
  <si>
    <t>Instalación de conjunto. Retención Sencilla trifásica en abanico 13,2 kV .</t>
  </si>
  <si>
    <t>57_3</t>
  </si>
  <si>
    <t>Instalación de conjunto. Retención Sencilla monofásica en abanico 13,2 kV o 7,6 kV.</t>
  </si>
  <si>
    <t>57_4</t>
  </si>
  <si>
    <t>Instalación de conjunto. Retención Sencilla 13,2 kV disposición compacta. Cruceta centrada.</t>
  </si>
  <si>
    <t>57_5</t>
  </si>
  <si>
    <t>Instalación de conjunto. Retención Sencilla 13,2 kV disposición compacta. Cruceta en bandera.</t>
  </si>
  <si>
    <t>57_6</t>
  </si>
  <si>
    <t>Instalación de conjunto. Retención Sencilla 13,2 kV en bandera ó Semi-Bandera 13,2kV  [Ref. estructura LA-419-LA-410]</t>
  </si>
  <si>
    <t>57_7</t>
  </si>
  <si>
    <t>Instalación de conjunto. Retención Doble 13,2 kV cualquier disposición horizontal [Ref. estructuras LA-415, LA-420, 411].</t>
  </si>
  <si>
    <t>57_8</t>
  </si>
  <si>
    <t>Instalación de conjunto. Retención Doble monofásica en Abanico 13,2 kV o 7,6 kV.</t>
  </si>
  <si>
    <t>57_9</t>
  </si>
  <si>
    <t>Instalación de conjunto. Retención Doble trifásica en abanico 13,2 kV .</t>
  </si>
  <si>
    <t>57_1_0</t>
  </si>
  <si>
    <t>Instalación de conjunto. Retención Doble 13,2 kV disposición compacta. Cruceta centrada</t>
  </si>
  <si>
    <t>57_11</t>
  </si>
  <si>
    <t>Instalación de conjunto. Retención Doble 13,2 kV disposición compacta. Cruceta en bandera</t>
  </si>
  <si>
    <t>57_12</t>
  </si>
  <si>
    <t>Instalación de conjunto. Retención Doble 13,2 kV en bandera ó Semi-Bandera13,2kV [Ref. estructura LA-420-411]</t>
  </si>
  <si>
    <t>INSTALACION DE CONJUNTO. DISPOSICION RETENCION SENCILLA TIPO H 13,2 KV [REF. ESTRUCTURA LA-406]</t>
  </si>
  <si>
    <t>INSTALACION DE CONJUNTO. DISPOSICION RETENCION DOBLE TIPO H 13,2 KV [REF. ESTRUCTURA LA-407]</t>
  </si>
  <si>
    <t>INSTALACION DE CONJUNTO. DISPOSICION RETENCION DOBLE TIPO TORMENTA 13,2 KV.  INCLUYE TRANSPORTE DEL MATERIAL</t>
  </si>
  <si>
    <t>INSTALACION DE CONJUNTO. BAYONETA DOBLE 4 M CON SOPORTE EN CRUCETA DOBLE DE 3 M</t>
  </si>
  <si>
    <t>62_1</t>
  </si>
  <si>
    <t>Instalación de conjunto. Pin Doble 33 kV cualquier disposición. [Ref. estructura LA-325, LA-317].</t>
  </si>
  <si>
    <t>62_2</t>
  </si>
  <si>
    <t>Instalación de conjunto. Pin sencillo 33 kV en cruceta centrada 33kV [Ref. estructura LA-317]</t>
  </si>
  <si>
    <t>62_3</t>
  </si>
  <si>
    <t>Instalación de conjunto. Pin sencillo 33 kV en bandera o semi-bandera 33kV [Ref. estructura LA-317]</t>
  </si>
  <si>
    <t>62_4</t>
  </si>
  <si>
    <t>Instalación de conjunto. Pin Doble 33 kV en bandera o semi-bandera 33kV [Ref. estructura LA-317]</t>
  </si>
  <si>
    <t>INSTALACION DE CONJUNTO. RETENCION SENCILLA 33 KV CUALQUIER DISPOSICION [REF. ESTRUCTURA LA-322]</t>
  </si>
  <si>
    <t>INSTALACION DE CONJUNTO. TORMENTO 33 KV [LA-4TRS]</t>
  </si>
  <si>
    <t>INSTALACION DE CONJUNTO. RETENCION DOBLE 33 KV CUALQUIER DISPOSICION [REF. ESTRUCTURA LA-323]</t>
  </si>
  <si>
    <t>INSTALACION DE CONJUNTO. DISPOSICION RETENCION DOBLE TIPO H 33 KV. [REF. ESTRUCTURA LA-307]</t>
  </si>
  <si>
    <t>INSTALACION DE CONJUNTO. DISPOSICION RETENCION SENCILLA TIPO H 33 KV</t>
  </si>
  <si>
    <t>INSTALACION DE CONJUNTO. DISPOSICION RETENCION DOBLE EN TORMENTA 33 KV. [REF. ESTRUCTURA LA-309]</t>
  </si>
  <si>
    <t>69_1</t>
  </si>
  <si>
    <t>Instalación de conjunto. Riostra 4m</t>
  </si>
  <si>
    <t>69_2</t>
  </si>
  <si>
    <t>Instalación de conjunto. Riostra 6m</t>
  </si>
  <si>
    <t>INSTALACION DE RETENIDA DIRECTA A TIERRA  M.T</t>
  </si>
  <si>
    <t>INSTALACION RETENIDA EN GUITARRA EN M.T.</t>
  </si>
  <si>
    <t>INSTALACION RETENIDA EN STOP M.T.</t>
  </si>
  <si>
    <t>73_1</t>
  </si>
  <si>
    <t>Instalación Retenida Poste en pie de amigo B.T. que incluye el transporte, cargue y el descargue, excavación cilíndrica , aplomada, apisonada  y resane.</t>
  </si>
  <si>
    <t>73_2</t>
  </si>
  <si>
    <t>Instalación Retenida Poste en pie de amigo M.T. que incluye el transporte, cargue y el descargue, excavación cilíndrica , aplomada, apisonada  y resane.</t>
  </si>
  <si>
    <t>TRASLADO DE UNA ESTRUCTURA A OTRA DE FIBRA OPTICA EXISTENTE</t>
  </si>
  <si>
    <t>INSTALACION DE HERRAJES PARA FIBRA OPTICA</t>
  </si>
  <si>
    <t>DESINSTALACION DE ESTRUCTURAS DE BAJA TENSION. INDEPENDIENTE DEL NUMERO DE PERCHAS EXISTENTES EN EL POSTE, INCLUYE EMPAQUE ADECUADO Y DEVOLUCION A ALMACEN EDEQ</t>
  </si>
  <si>
    <t>INSTALACION DE PUESTA A TIERRA EN POSTE DE CONCRETO EN EL TERMINAL DE LA RED SECUNDARIA, QUE INCLUYE: INSTALACION DE VARILLA DE 5/8” DE DIAMETRO X 2,4 M., TUBO CONDUIT METALICO DE 1/2" X 3 M., BAJANTE EN CABLE CCS O SUPER GX, CONECTADO AL NEUTRO DE LA RED MEDIANTE CONECTOR DE COMPRESION BIMETALICO Y A LA VARILLA POR MEDIO CONECTOR DE PUESTA A TIERRA Y RESANE DE ANDEN. APLICA PARA NIVELES DE TENSION I, II Y III</t>
  </si>
  <si>
    <t>78_1</t>
  </si>
  <si>
    <t>SERVICIO DE INSTALACION DE PERCHA DE 6 PUESTOS EN BAJA TENSION, INCLUYE TODOS LOS ACCESSORIOS PARA SU MONTAJE</t>
  </si>
  <si>
    <t>78_2</t>
  </si>
  <si>
    <t>SERVICIO DE INSTALACION DE PERCHA DE 5 PUESTOS EN BAJA TENSION, INCLUYE TODOS LOS ACCESSORIOS PARA SU MONTAJE</t>
  </si>
  <si>
    <t>78_3</t>
  </si>
  <si>
    <t>SERVICIO DE INSTALACION DE PERCHA DE 4 PUESTOS EN BAJA TENSION, INCLUYE TODOS LOS ACCESSORIOS PARA SU MONTAJE</t>
  </si>
  <si>
    <t>78_4</t>
  </si>
  <si>
    <t>SERVICIO DE INSTALACION DE PERCHA DE 3 PUESTOS EN BAJA TENSION, INCLUYE TODOS LOS ACCESSORIOS PARA SU MONTAJE</t>
  </si>
  <si>
    <t>78_5</t>
  </si>
  <si>
    <t>SERVICIO DE INSTALACION DE PERCHA DE 2 PUESTOS EN BAJA TENSION, INCLUYE TODOS LOS ACCESSORIOS PARA SU MONTAJE</t>
  </si>
  <si>
    <t>SERVICIO DE INSTALACION DE PERCHA DE 1 PUESTO EN BAJA TENSION, INCLUYE TODOS LOS ACCESSORIOS PARA SU MONTAJE</t>
  </si>
  <si>
    <t>INSTALACION DE MATERIALES PARA ADECUACION DE APOYO SECUNDARIO CON ESTRUCTURA EN TERMINAL O ANGULO, SEGUN NORMAS RA4-021 Y RA4-022 EEPPM, CON CRUCETA DOBLE EN BANDERA  DE 1 M O 1,5 M</t>
  </si>
  <si>
    <t>INSTALACION DE RETENIDA DIRECTA A TIERRA B.T, SEGUN NORMA LA-209 EDEQ S.A. E.S.P., EN APOYO SECUNDARIO, QUE INCLUYE: EXCAVACION, EMPOTRAMIENTO DE BLOQUE DE CONCRETO, RELLENO Y APISONADA, INSTALACION DEL CABLE DE ACERO GALVANIZADO DE ¼” Y TODOS LOS ELEMENTOS NECESARIOS PARA SU CONSTRUCCION Y RESANE DE ANDEN</t>
  </si>
  <si>
    <t>INSTALACION RETENIDA EN GUITARRA B.T NORMA LA-213 EDEQ S.A. E.S.P., EN APOYO SECUNDARIO, QUE INCLUYE EXCAVACION, EMPOTRAMIENTO DE BLOQUE DE CONCRETO, RELLENO Y APISONADA, INSTALACION DEL CABLE DE ACERO GALVANIZADO DE ¼” Y TODOS LOS ELEMENTOS NECEARIOS PARA SU CONSTRUCCION Y RESANE DE ANDEN</t>
  </si>
  <si>
    <t>INSTALACION RETENIDA EN STOP EN APOYO SECUNDARIO, QUE INCLUYE REGADA DE CABLE DE ACERO GALVANIZADO DE  ¼” Y TODOS LOS ELEMENTOS NECEARIOS PARA SU CONSTRUCCION</t>
  </si>
  <si>
    <t>84_1</t>
  </si>
  <si>
    <t>Instalación de un pararrayo de 10 o 12 kV. 10 kA.</t>
  </si>
  <si>
    <t>84_2</t>
  </si>
  <si>
    <t>Instalación de un pararrayo de 38 kV. 10 kA.</t>
  </si>
  <si>
    <t>INSTALACION DE TERMINAL PREMOLDEADO TIPO EXTERIOR 33 KV, JUEGO (3 UNIDADES) . DIFERENTES CALIBRES. INCLUYE TRANSPORTE</t>
  </si>
  <si>
    <t>INSTALACION DE TERMINAL PREMOLDEADO TIPO INTERIOR 33 KV, JUEGO (3 UNIDADES) . DIFERENTES CALIBRES. INCLUYE TRANSPORTE</t>
  </si>
  <si>
    <t>SERVICIO DE TRANSPORTE, CARGUE, DEVOLUCION Y DESMANTELAMIENTO DE TRANSFORMADOR DE DISTRIBUCION MONOFASICO O BIFASICO DE (5, 10, 15, 25)KVA CON TODAS SUS PROTECCIONES, HERRAJES DE APOYO Y CONEXIONES A LA RED</t>
  </si>
  <si>
    <t>SERVICIO DE TRANSPORTE, CARGUE, DEVOLUCION Y DESMANTELAMIENTO DE TRANSFORMADOR DE DISTRIBUCION MONOFASICO O BIFASICO DE (37.5, 50, 75)KVA CON TODAS SUS PROTECCIONES, HERRAJES DE APOYO Y CONEXIONES A LA RED</t>
  </si>
  <si>
    <t>SERVICIO DE TRANSPORTE, CARGUE, DEVOLUCION Y DESMANTELAMIENTO DE TRANSFORMADOR DE DISTRIBUCION TRIFASICO DE (15, 25, 30, 45)KVA CON TODAS SUS PROTECCIONES, HERRAJES DE APOYO Y CONEXIONES A LA RED</t>
  </si>
  <si>
    <t>DESMONTAJE DE TRANSFORMADOR DE DISTRIBUCION 3F DE 75 KVA CON TODAS SUS PROTECCIONES, HERRAJES EN LOS QUE SE ENCUENTRE APOYADO (CAMA) Y CONEXIONES A LA RED, QUE INCLUYE CARGUE, TRANSPORTE Y DEVOLUCION AL ALMACEN DE EDEQ</t>
  </si>
  <si>
    <t>DESMONTAJE DE TRANSFORMADOR DE DISTRIBUCION 3F DE 112.5 KVA CON TODAS SUS PROTECCIONES, HERRAJES EN LOS QUE SE ENCUENTRE APOYADO (CAMA) Y CONEXIONES A LA RED, QUE INCLUYE CARGUE, TRANSPORTE Y DEVOLUCION AL ALMACEN DE EDEQ</t>
  </si>
  <si>
    <t>DESMONTAJE DE TRANSFORMADOR DE DISTRIBUCION 3F DE 150 KVA CON TODAS SUS PROTECCIONES, HERRAJES EN LOS QUE SE ENCUENTRE APOYADO (CAMA) Y CONEXIONES A LA RED, QUE INCLUYE CARGUE, TRANSPORTE Y DEVOLUCION AL ALMACEN DE EDEQ</t>
  </si>
  <si>
    <t>MONTAJE DE CORTACIRCUITO (VALOR X POLO) (SECCIONADOR)</t>
  </si>
  <si>
    <t>94_1</t>
  </si>
  <si>
    <t>SERVICIO DE TRANSPORTE, INSTALACION DE TRANSFORMADOR DE DISTRIBUCION 1F O 2F DE 5 KVA CON TODAS SUS PROTECCIONES, HERRAJES DE APOYO Y PUESTA EN FUNCIONAMIENTO</t>
  </si>
  <si>
    <t>94_2</t>
  </si>
  <si>
    <t>SERVICIO DE TRANSPORTE, INSTALACION DE TRANSFORMADOR DE DISTRIBUCION 1F O 2F DE 10 KVA CON TODAS SUS PROTECCIONES, HERRAJES DE APOYO Y PUESTA EN FUNCIONAMIENTO</t>
  </si>
  <si>
    <t>94_3</t>
  </si>
  <si>
    <t>SERVICIO DE TRANSPORTE, INSTALACION DE TRANSFORMADOR DE DISTRIBUCION 1F O 2F DE 15 KVA CON TODAS SUS PROTECCIONES, HERRAJES DE APOYO Y PUESTA EN FUNCIONAMIENTO</t>
  </si>
  <si>
    <t>94_4</t>
  </si>
  <si>
    <t>SERVICIO DE TRANSPORTE, INSTALACION DE TRANSFORMADOR DE DISTRIBUCION 1F O 2F DE 25 KVA CON TODAS SUS PROTECCIONES, HERRAJES DE APOYO Y PUESTA EN FUNCIONAMIENTO</t>
  </si>
  <si>
    <t>95_1</t>
  </si>
  <si>
    <t>SERVICIO DE TRANSPORTE, INSTALACION DE TRANSFORMADOR DE DISTRIBUCION 1F O 2F DE 37,5 KVA CON TODAS SUS PROTECCIONES, HERRAJES DE APOYO Y PUESTA EN FUNCIONAMIENTO</t>
  </si>
  <si>
    <t>95_2</t>
  </si>
  <si>
    <t>SERVICIO DE TRANSPORTE, INSTALACION DE TRANSFORMADOR DE DISTRIBUCION 1F O 2F DE 50 KVA CON TODAS SUS PROTECCIONES, HERRAJES DE APOYO Y PUESTA EN FUNCIONAMIENTO</t>
  </si>
  <si>
    <t>95_3</t>
  </si>
  <si>
    <t>SERVICIO DE TRANSPORTE, INSTALACION DE TRANSFORMADOR DE DISTRIBUCION 1F O 2F DE 75 KVA CON TODAS SUS PROTECCIONES, HERRAJES DE APOYO Y PUESTA EN FUNCIONAMIENTO</t>
  </si>
  <si>
    <t>96_1</t>
  </si>
  <si>
    <t>SERVICIO DE TRANSPORTE, INSTALACION DE TRANSFORMADOR DE DISTRIBUCION 3F 15 KVA CON TODAS SUS PROTECCIONES, HERRAJES DE APOYO Y PUESTA EN FUNCIONAMIENTO</t>
  </si>
  <si>
    <t>96_2</t>
  </si>
  <si>
    <t>SERVICIO DE TRANSPORTE, INSTALACION DE TRANSFORMADOR DE DISTRIBUCION 3F 25 KVA CON TODAS SUS PROTECCIONES, HERRAJES DE APOYO Y PUESTA EN FUNCIONAMIENTO</t>
  </si>
  <si>
    <t>96_3</t>
  </si>
  <si>
    <t>SERVICIO DE TRANSPORTE, INSTALACION DE TRANSFORMADOR DE DISTRIBUCION 3F 30 KVA CON TODAS SUS PROTECCIONES, HERRAJES DE APOYO Y PUESTA EN FUNCIONAMIENTO</t>
  </si>
  <si>
    <t>96_4</t>
  </si>
  <si>
    <t>SERVICIO DE TRANSPORTE, INSTALACION DE TRANSFORMADOR DE DISTRIBUCION 3F 45 KVA CON TODAS SUS PROTECCIONES, HERRAJES DE APOYO Y PUESTA EN FUNCIONAMIENTO</t>
  </si>
  <si>
    <t>INSTALACION DE TRANSFORMADOR DE DISTRIBUCION 3F DE 75 KVA.  INCLUYE TRANSPORTE, INSTALACCION DE PROTECCIONES Y HERRAJES PARA APOYAR EL TRANSFORMADOR Y PUESTA EN FUNCIONAMIENTO</t>
  </si>
  <si>
    <t>INSTALACION DE TRANSFORMADOR DE DISTRIBUCION 3F DE 112,5 KVA. INCLUYE TRANSPORTE, INSTALACCION DE PROTECCIONES Y HERRAJES PARA APOYAR EL TRANSFORMADOR Y PUESTA EN FUNCIONAMIENTO</t>
  </si>
  <si>
    <t>INSTALACION DE TRANSFORMADOR DE DISTRIBUCION 3F DE 150 KVA CONFIGURACION EN H. INCLUYE TRANSPORTE, INSTALACCION DE PROTECCIONES Y HERRAJES PARA APOYAR EL TRANSFORMADOR Y PUESTA EN FUNCIONAMIENTO</t>
  </si>
  <si>
    <t>INSTALACION DE TRANSFORMADOR DE DISTRIBUCION TRIFASICO TIPO PAD MOUNTED DE 30 KVA EN CAMARA, INCLUYE TRANSPORTE Y PUESTA EN FUNCIONAMIENTO</t>
  </si>
  <si>
    <t>INSTALACION DE TRANSFORMADOR DE DISTRIBUCION TRIFASICO TIPO PAD MOUNTED DE 75 KVA EN CAMARA, INCLUYE TRANSPORTE Y PUESTA EN FUNCIONAMIENTO</t>
  </si>
  <si>
    <t>INSTALACION DE TRANSFORMADOR DE DISTRIBUCION TRIFASICO TIPO PAD MOUNTED DE 150 KVA EN CAMARA, INCLUYE TRANSPORTE Y PUESTA EN FUNCIONAMIENTO</t>
  </si>
  <si>
    <t>INSTALACION DE TRANSFORMADOR DE DISTRIBUCION TRIFASICO TIPO PAD MOUNTED DE 225 KVA EN CAMARA, INCLUYE TRANSPORTE Y PUESTA EN FUNCIONAMIENTO</t>
  </si>
  <si>
    <t>INSTALACION DE TRANSFORMADOR DE DISTRIBUCION TRIFASICO TIPO PAD MOUNTED DE 300 KVA EN CAMARA, INCLUYE TRANSPORTE Y PUESTA EN FUNCIONAMIENTO</t>
  </si>
  <si>
    <t>INSTALACION DE TERMINAL PREMOLDEADO TIPO EXTERIOR 15 KV, JUEGO (3 UNIDADES) . DIFERENTES CALIBRES. INCLUYE TRANSPORTE</t>
  </si>
  <si>
    <t>INSTALACION DE TERMINAL PREMOLDEADO TIPO INTERIOR 15 KV, JUEGO (3 UNIDADES) . DIFERENTES CALIBRES. INCLUYE TRANSPORTE</t>
  </si>
  <si>
    <t>CAMBIO DE BAJANTES SECUNDARIOS PARA TRANSFORMADOR MONOFASICO Y/O TRIFASICO, CON CABLE DE COBRE AISLADO THW 600 V Y SU CONEXION A LA RED DE BT, SIN IMPORTAR EL NUMERO DE HILOS</t>
  </si>
  <si>
    <t>CONSTRUCCION DE AFLORAMIENTO DE REDES SECUNDARIAS DE USO GENERAL DESDE CAMARA HASTA LA CAJA PORTABORNERA INSTALADA EN FACHADA O POSTE. COMPRENDE LA INSTALACION DE TUBERIA ADOSADA A LA ESTRUCTURA E INSTALACION DE DUCTERIA POR DONDE SE REALIZA EL AFLORAMIENTO</t>
  </si>
  <si>
    <t>CONSTRUCCION DE AFLORAMIENTO DE REDES PRIMARIAS DE USO GENERAL PARA TRANSICION AEREA-SUBTERRANEA O SUBTERRANEA-AEREA. COMPRENDE LA INSTALACION DE TUBERIA ADOSADA A LA ESTRUCTURA E INSTALACION DE DUCTERIA POR DONDE SE REALIZA EL AFLORAMIENTO</t>
  </si>
  <si>
    <t>DESCONEXION Y CONEXION DE LUMINARIA QUE INCLUYE: RETIRO DE CABLE DUPLEX EXISTENTE Y SUMINISTRO DE: CABLE DUPLEX NO. 16, CONECTORES AP1 O  AP2, CINTA AISLANTE Y CINTA AUTOFUNDENTE. (APLICA CUANDO NO HAY TRASLADO DE LA LUMINARIA)</t>
  </si>
  <si>
    <t>DESCONEXION Y CONEXION DE ACOMETIDA EXISTENTE, EN RED ABIERTA A CAJA PORTABORNERA O EN RED TRENZADA A CAJA PORTABORNERA. NO APLICA CUANDO SE REALIZA CAMBIO DE ACOMETIDA</t>
  </si>
  <si>
    <t>INSTALACION Y/O RETIRO DE CONTROL PARA ALUMBRADO PUBLICO. INCLUYE TRANSPORTE. APLICA PARA LA INSTALACION O REUBICACION DE CONTROL EXISTENTE</t>
  </si>
  <si>
    <t>INSTALACION Y/O RETIRO DE LUMINARIA DE CUALQUIER POTENCIA, INCLUYE TRANSPORTE, CONEXIONES Y PUESTA EN FUNCIONAMIENTO. APLICA PARA INSTALACION DE NUEVA LUMINARIA O REUBICACION DE LUMINARIA EXISTENTE</t>
  </si>
  <si>
    <t>INSTALACION DE FOTOCELDA Y BASE, PARA LUMINARIA DE ALUMBRADO PUBLICO.INCLUYE  CONEXIONES, FIJACION DEL ELEMENTO Y PUESTA EN FUNCIONAMIENTO DEL DISPOSITIVO</t>
  </si>
  <si>
    <t>INSTALACION DE MACROMEDIDOR MONOFASICO O TRIFASCO DE MEDIDA SEMI DIRECTA EN CELDA, FACHADA O POSTE. APLICA UNICAMENTE PARA MACROMEDIDORES NUEVOS</t>
  </si>
  <si>
    <t>TRASLADO DE MACROMEDIDOR MONOFASICO DE MEDIDA SEMI DIRECTA (INCLUYE EL TRASLADO DE LA CAJA HERMETICA)</t>
  </si>
  <si>
    <t>TRASLADO DE MACROMEDIDOR TRIFASICO DE MEDIDA SEMI DIRECTA (INCLUYE EL TRASLADO DE LA CAJA HERMETICA)</t>
  </si>
  <si>
    <t>RETIRO DE MACROMEDIDOR MONOFASICO O TRIFASICO</t>
  </si>
  <si>
    <t>119_1</t>
  </si>
  <si>
    <t>Instalación de caja porta bornera monofásica en poste, con conexión de cable de fuerza trifilar y/o trifásico, desde la red hasta los barrajes de la caja e instalación de conectores de perforación de aislamiento necesarios para la conexión del cable de fuerza a la red.</t>
  </si>
  <si>
    <t>119_2</t>
  </si>
  <si>
    <t>Instalación de caja porta bornera trifásica en poste, con conexión de cable de fuerza trifilar y/o trifásico, desde la red hasta los barrajes de la caja e instalación de conectores de perforación de aislamiento necesarios para la conexión del cable de fuerza a la red.</t>
  </si>
  <si>
    <t>INSTALACION DE CAJA TRADICIONAL PARA ALOJAR MEDIDOR DE ENERGIA MONOFASICO O TRIFASICO, POR CAJA HERMETICA, INCLUYENDO LA DESCONEXION, RETIRO, INSTALACION Y RECONEXION DEL MEDIDOR EXISTENTE, REINSTALACION O INSTALACION DE INTERRUPTOR AUTOMATICO DE 50 AMP, PASE AL TABLERO DE INTERRUPTORES Y ELEMENTOS DE FIJACION</t>
  </si>
  <si>
    <t>TRASLADO DE MEDIDOR MONOFASICO O TRIFASICO (INCLUYE TRASLADO DE CAJA HERMETICA)</t>
  </si>
  <si>
    <t>DESINSTALACION DE CAJA PORTA BORNERA MONOFASICA, BIFASICA O TRIFASICA EN POSTE, CON DESCONEXION DE CABLE DE FUERZA TRIFILAR Y/O TRIFASICO, DESDE LA RED HASTA LOS BARRAJES DE LA CAJA</t>
  </si>
  <si>
    <t>INSTALACION DE INTERRUPTOR TERMOMAGNETICO DE 20A A 100A</t>
  </si>
  <si>
    <t>INSTALACION DE RECONECTADOR CON TODA SUS PROTECCIONES Y SISTEMA DE CONTROL. COMPRENDE LA INSTALACION DE UN NUEVO RECONECTADOR O LA REUBICACION DE UNO EXISTENTE</t>
  </si>
  <si>
    <t>125_1</t>
  </si>
  <si>
    <t>SERVICIO DE INSTALACION ,RETIRO, CAMBIO O TRASLADO DE AISLADOR TIPO PIN A 13.2Kv</t>
  </si>
  <si>
    <t>125_2</t>
  </si>
  <si>
    <t>SERVICIO DE INSTALACION ,RETIRO, CAMBIO O TRASLADO DE AISLADOR TIPO PIN A 34.5Kv</t>
  </si>
  <si>
    <t>125_3</t>
  </si>
  <si>
    <t>SERVICIO DE INSTALACION ,RETIRO, CAMBIO O TRASLADO DE AISLADOR DE SUSPENSION A 13.2Kv</t>
  </si>
  <si>
    <t>125_4</t>
  </si>
  <si>
    <t>SERVICIO DE INSTALACION ,RETIRO, CAMBIO O TRASLADO DE AISLADOR DE SUSPENSION A 34.5Kv</t>
  </si>
  <si>
    <t>125_5</t>
  </si>
  <si>
    <t>SERVICIO DE INSTALACION ,RETIRO, CAMBIO O TRASLADO DE AISLADOR TIPO LINE POST A 34.5Kv</t>
  </si>
  <si>
    <t>SERVICIO DE CAMBIO DE FUSIBLE POR COORDINACION DE PROTECCIONES</t>
  </si>
  <si>
    <t>SERVICIO DE ATENCION DAÑO TIPO 1</t>
  </si>
  <si>
    <t>HORA</t>
  </si>
  <si>
    <t>SERVICIO DE ATENCION DAÑO TIPO 2</t>
  </si>
  <si>
    <t>SERVICIO DE ATENCION DAÑO TIPO 3</t>
  </si>
  <si>
    <t>SERVICIO DE INSPECCION DE RED PRIMARIA O SECUNDARIA, INCLUYE INGRESO INFORMACION A LOS SISTEMAS</t>
  </si>
  <si>
    <t>KM</t>
  </si>
  <si>
    <t>SERVICIO DE INTERVENCION FORESTAL TIPO PODA DE INDIVIDUOS ARBOREOS CON ALTURA HASTA 15M</t>
  </si>
  <si>
    <t>SERVICIO DE INTERVENCION FORESTAL TIPO PODA DE INDIVIDUOS ARBOREOS CON ALTURA MAYOR A 15M</t>
  </si>
  <si>
    <t>SERVICIO DE TALA DE GUADUA</t>
  </si>
  <si>
    <t>METRO CUADRADO</t>
  </si>
  <si>
    <t>SERVICIO DE INTERVENCION FORESTAL EN CERCO VIVO QUE SE ENCUENTRE PARALELO A LA LINEA DE DISTRIBUCION ELECTRICA</t>
  </si>
  <si>
    <t>SERVICIO DE ACTIVIDAD DE INTERVENCION TIPO ROCERIA</t>
  </si>
  <si>
    <t>SERVICIO DE INTERVENCION FORESTAL POR DAÑO DE ENERGIA TIPO 1</t>
  </si>
  <si>
    <t>SERVICIO DE INTERVENCION FORESTAL POR DAÑO DE ENERGIA TIPO 2</t>
  </si>
  <si>
    <t>SERVICIO DE INTERVENCION FORESTAL POR DAÑO DE ENERGIA TIPO 3</t>
  </si>
  <si>
    <t>SERVICIO DE INTERVENCION FORESTAL O ELECTRICA POR DAÑO DE ENERGIA EN MOTO</t>
  </si>
  <si>
    <t>SERVICIO DE INTERVENCION FORESTAL TIPO TALA DE ALTA COMPLEJIDAD DE INDIVIDUOS ARBOREOS CON CAPACIDAD MAYOR A 100CM</t>
  </si>
  <si>
    <t>SERVICIO DE INTERVENCION FORESTAL TIPO TALA DE BAJA COMPLEJIDAD DE INDIVIDUOS ARBOREOS CON CAPACIDAD MAYOR A 100CM</t>
  </si>
  <si>
    <t>SERVICIO DE INTERVENCION FORESTAL TIPO TALA DE ALTA COMPLEJIDAD DE INDIVIDUOS ARBOREOS CON CAPACIDAD MAYOR A 30CM Y MENOR A 100CM</t>
  </si>
  <si>
    <t>SERVICIO DE INTERVENCION FORESTAL TIPO TALA DE BAJA COMPLEJIDAD DE INDIVIDUOS ARBOREOS CON CAPACIDAD MAYOR A 30CM Y MENOR A 100CM</t>
  </si>
  <si>
    <t>SERVICIO DE ACTIVIDAD DE REVISION FORESTAL DE INTERVENCIONES PUNTUALES</t>
  </si>
  <si>
    <t>SERVICIO DE INVENTARIO FORESTAL</t>
  </si>
  <si>
    <t>SERVICIO DE ACTIVIDAD DE VEHICULO TIPO CANASTA EN FRIO</t>
  </si>
  <si>
    <t>SERVICIO DE TRANSFORMACION, RECOLECCION Y DISPOSICION FINAL DE RESIDUOS FORESTALES DE PODA</t>
  </si>
  <si>
    <t>SERVICIO DE MARCACION DE GUADUALES, INDIVIDUOS FORESTALES Y/O ESTRUCTURAS</t>
  </si>
  <si>
    <t>PQR FORESTAL</t>
  </si>
  <si>
    <t>ACTIVIDAD_COSTEO</t>
  </si>
  <si>
    <t>INICIO_PREVISTO</t>
  </si>
  <si>
    <t>FIN_PREVISTO</t>
  </si>
  <si>
    <t>DURACION</t>
  </si>
  <si>
    <t>TIPO_PROYECTO</t>
  </si>
  <si>
    <t>RESIDUOS</t>
  </si>
  <si>
    <t>HEREDA</t>
  </si>
  <si>
    <t>BOOL</t>
  </si>
  <si>
    <t>['SEARCH', 'PROYECTO_NEGOCIO']</t>
  </si>
  <si>
    <t>Bool</t>
  </si>
  <si>
    <t>TIPO_CUADRILLA</t>
  </si>
  <si>
    <t>DEATINMT</t>
  </si>
  <si>
    <t>Tipo de cuadrilla</t>
  </si>
  <si>
    <t>Descripción</t>
  </si>
  <si>
    <t>TECNÓLOGO MOTO ATC</t>
  </si>
  <si>
    <t>DECPCA_C</t>
  </si>
  <si>
    <t>CUADRILLA CAMIONETA CONTRATISTA CONTROL PÉRDIDAS</t>
  </si>
  <si>
    <t>DECPCUCA</t>
  </si>
  <si>
    <t>CUADRILLA CAMIONETA INTERNA CONTROL PÉRDIDAS</t>
  </si>
  <si>
    <t>DECPCUMT</t>
  </si>
  <si>
    <t>CUADRILLA MOTO INTERNA CONTROL PÉRDIDAS</t>
  </si>
  <si>
    <t>DECPMT_C</t>
  </si>
  <si>
    <t>CUADRILLA MOTO CONTRATISTA CONTROL PÉRDIDAS</t>
  </si>
  <si>
    <t>DEEM33CA</t>
  </si>
  <si>
    <t>CUADRILLA CORRECTIVO 33KV CAMIONETA EJECUCIÓN MTTO REDES</t>
  </si>
  <si>
    <t>DEEMAPGR</t>
  </si>
  <si>
    <t>CUADRILLA ALUMBRADO PÚBLICO EJECUCIÓN MTTO REDES</t>
  </si>
  <si>
    <t>DEEMCOCA</t>
  </si>
  <si>
    <t>CUADRILLA CORRECTIVO CAMIONETA EJECUCIÓN MTTO REDES</t>
  </si>
  <si>
    <t>DEEMCOMT</t>
  </si>
  <si>
    <t>MOTOLINIERO EJECUCIÓN MTTO REDES</t>
  </si>
  <si>
    <t>DEEMINMT</t>
  </si>
  <si>
    <t>SUPERVISOR EJECUCIÓN MTTO REDES</t>
  </si>
  <si>
    <t>DEEMLVGR</t>
  </si>
  <si>
    <t>CUADRILLA LÍNEA VIVA CAMIONETA EJECUCIÓN MTTO REDES</t>
  </si>
  <si>
    <t>DEEMPR_C</t>
  </si>
  <si>
    <t>CUADRILLA PREVENTIVO CONTRATISTA EJECUCIÓN MTTO REDES</t>
  </si>
  <si>
    <t>DEEMSTFR</t>
  </si>
  <si>
    <t>CUADRILLA SUBTERRÁNEO CAMIONETA EJECUCIÓN MTTO REDES</t>
  </si>
  <si>
    <t>DEERINMT</t>
  </si>
  <si>
    <t>TECNÓLOGO MOTO EYR</t>
  </si>
  <si>
    <t>DEESPE02</t>
  </si>
  <si>
    <t>CUADRILLA EQUIPO ESPECIALES X2</t>
  </si>
  <si>
    <t>DEGDTK741</t>
  </si>
  <si>
    <t>GRUA DOBLE TROKE _OCH741_22,000KGFM</t>
  </si>
  <si>
    <t>DEGPQAP724</t>
  </si>
  <si>
    <t>GRUA PEQUEÑA AP_OCH724</t>
  </si>
  <si>
    <t>DEGSLLA739</t>
  </si>
  <si>
    <t>GRUA SENCILLA _OCH739_17,000 KGFM</t>
  </si>
  <si>
    <t>DEGSLLA740</t>
  </si>
  <si>
    <t>GRUA SENCILLA _OCH740_17,000 KGFM</t>
  </si>
  <si>
    <t>DELVIV01</t>
  </si>
  <si>
    <t>GRUPO DE LINEA VIVA_GRUA GRANDE</t>
  </si>
  <si>
    <t>DELVIV02</t>
  </si>
  <si>
    <t>GRUPO DE LINEA VIVA_GRUA PEQUENA</t>
  </si>
  <si>
    <t>DEMTTO03</t>
  </si>
  <si>
    <t>CUADRILLA MANTENIMIENTO CONTRATISTA CAMIONETA X3</t>
  </si>
  <si>
    <t>DEMTTO04</t>
  </si>
  <si>
    <t>CUADRILLA MANTENIMIENTO CONTRATISTA CAMIONETA X4</t>
  </si>
  <si>
    <t>DEMTTO05</t>
  </si>
  <si>
    <t>CUADRILLA MANTENIMIENTO CONTRATISTA CAMION X5</t>
  </si>
  <si>
    <t>DEPMDIMT</t>
  </si>
  <si>
    <t>DIAGNOSTICADORES PLANEACIÓN MTTO REDES</t>
  </si>
  <si>
    <t>DEPMDVMT</t>
  </si>
  <si>
    <t>DIAGNÓSTICO Y VERIFICACIÓN DE PODA PLANEACIÓN MTTO REDES</t>
  </si>
  <si>
    <t>DEPMGSMT</t>
  </si>
  <si>
    <t>GESTOR SOCIAL PLANEACIÓN MTTO REDES</t>
  </si>
  <si>
    <t>DEPMVEMT</t>
  </si>
  <si>
    <t>VERIFICADORES PLANEACIÓN MTTO REDES</t>
  </si>
  <si>
    <t>DEPODA01</t>
  </si>
  <si>
    <t>CUADRILLA PODA MOTO X2</t>
  </si>
  <si>
    <t>TIPO_LINEA</t>
  </si>
  <si>
    <t>PARTE</t>
  </si>
  <si>
    <t>ALMACEN</t>
  </si>
  <si>
    <t>['SEARCH', 'PARTE']</t>
  </si>
  <si>
    <t>['SEARCH', 'SERVICIO_ESTANDAR']</t>
  </si>
  <si>
    <t>TIPO_COSTO</t>
  </si>
  <si>
    <t>HA</t>
  </si>
  <si>
    <t>CUENTA_AUXILIAR</t>
  </si>
  <si>
    <t>A041</t>
  </si>
  <si>
    <t>MANO_OBRA</t>
  </si>
  <si>
    <t>DEE08</t>
  </si>
  <si>
    <t>DEE09</t>
  </si>
  <si>
    <t>DEE10</t>
  </si>
  <si>
    <t>DEE11</t>
  </si>
  <si>
    <t>ESTADO_DESEADO</t>
  </si>
  <si>
    <t>743</t>
  </si>
  <si>
    <t>742</t>
  </si>
  <si>
    <t>ACCION</t>
  </si>
  <si>
    <t>MODIFICAR</t>
  </si>
  <si>
    <t>CREAR</t>
  </si>
  <si>
    <t>SUPRIMIR</t>
  </si>
  <si>
    <t>ESTADOS</t>
  </si>
  <si>
    <t>TRAMO/TRANSFORMADOR</t>
  </si>
  <si>
    <t>FORESTAL_MBC</t>
  </si>
  <si>
    <t>FORESTAL_MP</t>
  </si>
  <si>
    <t>OT_PADRE</t>
  </si>
  <si>
    <t>VALOR</t>
  </si>
  <si>
    <t>FSE</t>
  </si>
  <si>
    <t>PODARED02PLANES</t>
  </si>
  <si>
    <t>INSTALAR</t>
  </si>
  <si>
    <t>CAMBIAR</t>
  </si>
  <si>
    <t>DESPEJAR</t>
  </si>
  <si>
    <t>AGRUPADORA</t>
  </si>
  <si>
    <t>ESPPROG</t>
  </si>
  <si>
    <t>LABOR_BOT</t>
  </si>
  <si>
    <t>ASIGNADA</t>
  </si>
  <si>
    <t>INICIO_PROGRAMADO</t>
  </si>
  <si>
    <t>FIN_PROGRAMADO</t>
  </si>
  <si>
    <t>ESPPLAN</t>
  </si>
  <si>
    <t>LLENAR_OT</t>
  </si>
  <si>
    <t>LLENAR_TAREA</t>
  </si>
  <si>
    <t>LLENAR_SERVICIO</t>
  </si>
  <si>
    <t>LLENAR_MO</t>
  </si>
  <si>
    <t>LLENAR_MATERIAL</t>
  </si>
  <si>
    <t>CONTROL GUADALES URBANOS</t>
  </si>
  <si>
    <t>PVMTTO \ CONTROL_GUADALES_URBAN</t>
  </si>
  <si>
    <t>NADA</t>
  </si>
  <si>
    <t>CIRCUITO</t>
  </si>
  <si>
    <t>COSTO</t>
  </si>
  <si>
    <t>INTERVENCION PREVENTIVA GUADUALES</t>
  </si>
  <si>
    <t>ALIAS</t>
  </si>
  <si>
    <t>ZONA</t>
  </si>
  <si>
    <t>NOMBRE</t>
  </si>
  <si>
    <t>ALIAS AGRUPADORA</t>
  </si>
  <si>
    <t>OT AGRUPADORA</t>
  </si>
  <si>
    <t>28/06/2024 17:00:00</t>
  </si>
  <si>
    <t>CW298393</t>
  </si>
  <si>
    <t xml:space="preserve">CONTROL GUADUALES 2024 - CICLO 2 - </t>
  </si>
  <si>
    <t xml:space="preserve">AGRUPADORA CONTROL GUADUALES 2024 - CICLO 2 - </t>
  </si>
  <si>
    <t>101-22</t>
  </si>
  <si>
    <t>101-23</t>
  </si>
  <si>
    <t>101-24</t>
  </si>
  <si>
    <t>101-25</t>
  </si>
  <si>
    <t>101-26</t>
  </si>
  <si>
    <t>205-22</t>
  </si>
  <si>
    <t>205-23</t>
  </si>
  <si>
    <t>205-24</t>
  </si>
  <si>
    <t>205-25</t>
  </si>
  <si>
    <t>307-22</t>
  </si>
  <si>
    <t>307-23</t>
  </si>
  <si>
    <t>307-24</t>
  </si>
  <si>
    <t>307-25</t>
  </si>
  <si>
    <t>03/06/2024 07:00:00</t>
  </si>
  <si>
    <t>01/07/2024 07:00:00</t>
  </si>
  <si>
    <t>26/07/2024 17:00:00</t>
  </si>
  <si>
    <t>C-0141</t>
  </si>
  <si>
    <t>C-0227</t>
  </si>
  <si>
    <t>C-0415</t>
  </si>
  <si>
    <t>S-1154</t>
  </si>
  <si>
    <t>S-2044</t>
  </si>
  <si>
    <t>S-238</t>
  </si>
  <si>
    <t>S-248</t>
  </si>
  <si>
    <t>S-400</t>
  </si>
  <si>
    <t>S-404</t>
  </si>
  <si>
    <t>S-406</t>
  </si>
  <si>
    <t>S-465</t>
  </si>
  <si>
    <t>S-487</t>
  </si>
  <si>
    <t>C-0341</t>
  </si>
  <si>
    <t>C-0427</t>
  </si>
  <si>
    <t>R-031</t>
  </si>
  <si>
    <t>R-110</t>
  </si>
  <si>
    <t>S-065</t>
  </si>
  <si>
    <t>S-069</t>
  </si>
  <si>
    <t>S-075</t>
  </si>
  <si>
    <t>S-077</t>
  </si>
  <si>
    <t>S-078</t>
  </si>
  <si>
    <t>S-083</t>
  </si>
  <si>
    <t>S-085</t>
  </si>
  <si>
    <t>S-120</t>
  </si>
  <si>
    <t>S-121</t>
  </si>
  <si>
    <t>S-1232</t>
  </si>
  <si>
    <t>S-1486</t>
  </si>
  <si>
    <t>S-1699</t>
  </si>
  <si>
    <t>S-1730</t>
  </si>
  <si>
    <t>S-1799</t>
  </si>
  <si>
    <t>S-2135</t>
  </si>
  <si>
    <t>S-2136</t>
  </si>
  <si>
    <t>S-2182</t>
  </si>
  <si>
    <t>S-2184</t>
  </si>
  <si>
    <t>S-2235</t>
  </si>
  <si>
    <t>S-371</t>
  </si>
  <si>
    <t>S-389</t>
  </si>
  <si>
    <t>S-392</t>
  </si>
  <si>
    <t>C-0345</t>
  </si>
  <si>
    <t>S-385</t>
  </si>
  <si>
    <t>C-0026</t>
  </si>
  <si>
    <t>C-0190</t>
  </si>
  <si>
    <t>C-0224</t>
  </si>
  <si>
    <t>C-1070</t>
  </si>
  <si>
    <t>R-016</t>
  </si>
  <si>
    <t>R-017</t>
  </si>
  <si>
    <t>S-1059</t>
  </si>
  <si>
    <t>S-1183</t>
  </si>
  <si>
    <t>S-1494</t>
  </si>
  <si>
    <t>S-1495</t>
  </si>
  <si>
    <t>S-1734</t>
  </si>
  <si>
    <t>S-1863</t>
  </si>
  <si>
    <t>S-1908</t>
  </si>
  <si>
    <t>S-1953</t>
  </si>
  <si>
    <t>S-1954</t>
  </si>
  <si>
    <t>S-1955</t>
  </si>
  <si>
    <t>S-1979</t>
  </si>
  <si>
    <t>S-1987</t>
  </si>
  <si>
    <t>S-454</t>
  </si>
  <si>
    <t>S-467</t>
  </si>
  <si>
    <t>S-603</t>
  </si>
  <si>
    <t>S-604</t>
  </si>
  <si>
    <t>S-606</t>
  </si>
  <si>
    <t>S-607</t>
  </si>
  <si>
    <t>S-643</t>
  </si>
  <si>
    <t>S-644</t>
  </si>
  <si>
    <t>S-645</t>
  </si>
  <si>
    <t>S-646</t>
  </si>
  <si>
    <t>S-661</t>
  </si>
  <si>
    <t>S-662</t>
  </si>
  <si>
    <t>S-663</t>
  </si>
  <si>
    <t>SR-0015</t>
  </si>
  <si>
    <t>SR-0017</t>
  </si>
  <si>
    <t>R-040</t>
  </si>
  <si>
    <t>S-092</t>
  </si>
  <si>
    <t>S-093</t>
  </si>
  <si>
    <t>S-098</t>
  </si>
  <si>
    <t>S-1311</t>
  </si>
  <si>
    <t>S-1557</t>
  </si>
  <si>
    <t>S-1846</t>
  </si>
  <si>
    <t>S-1890</t>
  </si>
  <si>
    <t>S-1971</t>
  </si>
  <si>
    <t>S-2011</t>
  </si>
  <si>
    <t>S-2328</t>
  </si>
  <si>
    <t>S-706</t>
  </si>
  <si>
    <t>S-712</t>
  </si>
  <si>
    <t>S-714</t>
  </si>
  <si>
    <t>S-716</t>
  </si>
  <si>
    <t>S-717</t>
  </si>
  <si>
    <t>S-719</t>
  </si>
  <si>
    <t>S-720</t>
  </si>
  <si>
    <t>S-723</t>
  </si>
  <si>
    <t>S-724</t>
  </si>
  <si>
    <t>S-725</t>
  </si>
  <si>
    <t>S-727</t>
  </si>
  <si>
    <t>S-729</t>
  </si>
  <si>
    <t>S-731</t>
  </si>
  <si>
    <t>S-752</t>
  </si>
  <si>
    <t>S-803</t>
  </si>
  <si>
    <t>S-806</t>
  </si>
  <si>
    <t>S-811</t>
  </si>
  <si>
    <t>SR-0028</t>
  </si>
  <si>
    <t>C-0298</t>
  </si>
  <si>
    <t>R-048</t>
  </si>
  <si>
    <t>S-1203</t>
  </si>
  <si>
    <t>S-1235</t>
  </si>
  <si>
    <t>S-1527</t>
  </si>
  <si>
    <t>S-1537</t>
  </si>
  <si>
    <t>S-1545</t>
  </si>
  <si>
    <t>S-1546</t>
  </si>
  <si>
    <t>S-1847</t>
  </si>
  <si>
    <t>S-2048</t>
  </si>
  <si>
    <t>S-2122</t>
  </si>
  <si>
    <t>S-2130</t>
  </si>
  <si>
    <t>S-2139</t>
  </si>
  <si>
    <t>S-352</t>
  </si>
  <si>
    <t>S-430</t>
  </si>
  <si>
    <t>S-431</t>
  </si>
  <si>
    <t>C-0311</t>
  </si>
  <si>
    <t>C-0336</t>
  </si>
  <si>
    <t>C-0605</t>
  </si>
  <si>
    <t>S-1169</t>
  </si>
  <si>
    <t>S-1423</t>
  </si>
  <si>
    <t>S-1661</t>
  </si>
  <si>
    <t>S-1761</t>
  </si>
  <si>
    <t>S-1957</t>
  </si>
  <si>
    <t>S-1962</t>
  </si>
  <si>
    <t>S-2018</t>
  </si>
  <si>
    <t>S-2087</t>
  </si>
  <si>
    <t>S-2251</t>
  </si>
  <si>
    <t>S-2264</t>
  </si>
  <si>
    <t>S-2274</t>
  </si>
  <si>
    <t>S-443</t>
  </si>
  <si>
    <t>S-991</t>
  </si>
  <si>
    <t>SR-0018</t>
  </si>
  <si>
    <t>C-0355</t>
  </si>
  <si>
    <t>R-096</t>
  </si>
  <si>
    <t>S-1337</t>
  </si>
  <si>
    <t>S-1421</t>
  </si>
  <si>
    <t>S-1637</t>
  </si>
  <si>
    <t>S-1641</t>
  </si>
  <si>
    <t>S-1654</t>
  </si>
  <si>
    <t>S-1811</t>
  </si>
  <si>
    <t>S-1812</t>
  </si>
  <si>
    <t>S-1912</t>
  </si>
  <si>
    <t>S-2020</t>
  </si>
  <si>
    <t>S-2065</t>
  </si>
  <si>
    <t>S-2089</t>
  </si>
  <si>
    <t>S-2129</t>
  </si>
  <si>
    <t>S-2504</t>
  </si>
  <si>
    <t>S-898</t>
  </si>
  <si>
    <t>S-934</t>
  </si>
  <si>
    <t>S-935</t>
  </si>
  <si>
    <t>S-963</t>
  </si>
  <si>
    <t>C-0266</t>
  </si>
  <si>
    <t>C-0285</t>
  </si>
  <si>
    <t>C-0286</t>
  </si>
  <si>
    <t>C-0299</t>
  </si>
  <si>
    <t>C-0562</t>
  </si>
  <si>
    <t>C-0932</t>
  </si>
  <si>
    <t>C-0933</t>
  </si>
  <si>
    <t>C-0934</t>
  </si>
  <si>
    <t>R-103</t>
  </si>
  <si>
    <t>S-1173</t>
  </si>
  <si>
    <t>S-1297</t>
  </si>
  <si>
    <t>S-1301</t>
  </si>
  <si>
    <t>S-1395</t>
  </si>
  <si>
    <t>S-1396</t>
  </si>
  <si>
    <t>S-1422</t>
  </si>
  <si>
    <t>S-1801</t>
  </si>
  <si>
    <t>S-2058</t>
  </si>
  <si>
    <t>S-359</t>
  </si>
  <si>
    <t>S-366</t>
  </si>
  <si>
    <t>S-374</t>
  </si>
  <si>
    <t>S-380</t>
  </si>
  <si>
    <t>S-800</t>
  </si>
  <si>
    <t>S-802</t>
  </si>
  <si>
    <t>S-878</t>
  </si>
  <si>
    <t>S-880</t>
  </si>
  <si>
    <t>R-056</t>
  </si>
  <si>
    <t>S-1938</t>
  </si>
  <si>
    <t>S-1061</t>
  </si>
  <si>
    <t>S-1339</t>
  </si>
  <si>
    <t>S-215</t>
  </si>
  <si>
    <t>S-384</t>
  </si>
  <si>
    <t>S-471</t>
  </si>
  <si>
    <t>S-742</t>
  </si>
  <si>
    <t>S-744</t>
  </si>
  <si>
    <t>S-745</t>
  </si>
  <si>
    <t>S-746</t>
  </si>
  <si>
    <t>R-058</t>
  </si>
  <si>
    <t>S-1100</t>
  </si>
  <si>
    <t>S-1259</t>
  </si>
  <si>
    <t>S-1658</t>
  </si>
  <si>
    <t>S-1844</t>
  </si>
  <si>
    <t>S-1884</t>
  </si>
  <si>
    <t>S-2032</t>
  </si>
  <si>
    <t>S-496</t>
  </si>
  <si>
    <t>S-681</t>
  </si>
  <si>
    <t>S-780</t>
  </si>
  <si>
    <t>S-841</t>
  </si>
  <si>
    <t>S-843</t>
  </si>
  <si>
    <t>C-0373</t>
  </si>
  <si>
    <t>C-0448</t>
  </si>
  <si>
    <t>R-124</t>
  </si>
  <si>
    <t>S-1397</t>
  </si>
  <si>
    <t>S-1586</t>
  </si>
  <si>
    <t>S-1773</t>
  </si>
  <si>
    <t>S-1974</t>
  </si>
  <si>
    <t>S-557</t>
  </si>
  <si>
    <t>S-584</t>
  </si>
  <si>
    <t>S-585</t>
  </si>
  <si>
    <t>S-971</t>
  </si>
  <si>
    <t>S-994</t>
  </si>
  <si>
    <t>CONTROL GUADUALES 2024 - CICLO 2 - 101-22 - ZONA C-0141</t>
  </si>
  <si>
    <t>CONTROL GUADUALES 2024 - CICLO 2 - 101-22 - ZONA C-0227</t>
  </si>
  <si>
    <t>CONTROL GUADUALES 2024 - CICLO 2 - 101-22 - ZONA C-0415</t>
  </si>
  <si>
    <t>CONTROL GUADUALES 2024 - CICLO 2 - 101-22 - ZONA S-1154</t>
  </si>
  <si>
    <t>CONTROL GUADUALES 2024 - CICLO 2 - 101-22 - ZONA S-2044</t>
  </si>
  <si>
    <t>CONTROL GUADUALES 2024 - CICLO 2 - 101-22 - ZONA S-238</t>
  </si>
  <si>
    <t>CONTROL GUADUALES 2024 - CICLO 2 - 101-22 - ZONA S-248</t>
  </si>
  <si>
    <t>CONTROL GUADUALES 2024 - CICLO 2 - 101-22 - ZONA S-400</t>
  </si>
  <si>
    <t>CONTROL GUADUALES 2024 - CICLO 2 - 101-22 - ZONA S-404</t>
  </si>
  <si>
    <t>CONTROL GUADUALES 2024 - CICLO 2 - 101-22 - ZONA S-406</t>
  </si>
  <si>
    <t>CONTROL GUADUALES 2024 - CICLO 2 - 101-22 - ZONA S-465</t>
  </si>
  <si>
    <t>CONTROL GUADUALES 2024 - CICLO 2 - 101-22 - ZONA S-487</t>
  </si>
  <si>
    <t>CONTROL GUADUALES 2024 - CICLO 2 - 101-23 - ZONA C-0341</t>
  </si>
  <si>
    <t>CONTROL GUADUALES 2024 - CICLO 2 - 101-23 - ZONA C-0427</t>
  </si>
  <si>
    <t>CONTROL GUADUALES 2024 - CICLO 2 - 101-23 - ZONA R-031</t>
  </si>
  <si>
    <t>CONTROL GUADUALES 2024 - CICLO 2 - 101-23 - ZONA R-110</t>
  </si>
  <si>
    <t>CONTROL GUADUALES 2024 - CICLO 2 - 101-23 - ZONA S-065</t>
  </si>
  <si>
    <t>CONTROL GUADUALES 2024 - CICLO 2 - 101-23 - ZONA S-069</t>
  </si>
  <si>
    <t>CONTROL GUADUALES 2024 - CICLO 2 - 101-23 - ZONA S-075</t>
  </si>
  <si>
    <t>CONTROL GUADUALES 2024 - CICLO 2 - 101-23 - ZONA S-077</t>
  </si>
  <si>
    <t>CONTROL GUADUALES 2024 - CICLO 2 - 101-23 - ZONA S-078</t>
  </si>
  <si>
    <t>CONTROL GUADUALES 2024 - CICLO 2 - 101-23 - ZONA S-083</t>
  </si>
  <si>
    <t>CONTROL GUADUALES 2024 - CICLO 2 - 101-23 - ZONA S-085</t>
  </si>
  <si>
    <t>CONTROL GUADUALES 2024 - CICLO 2 - 101-23 - ZONA S-120</t>
  </si>
  <si>
    <t>CONTROL GUADUALES 2024 - CICLO 2 - 101-23 - ZONA S-121</t>
  </si>
  <si>
    <t>CONTROL GUADUALES 2024 - CICLO 2 - 101-23 - ZONA S-1232</t>
  </si>
  <si>
    <t>CONTROL GUADUALES 2024 - CICLO 2 - 101-23 - ZONA S-1486</t>
  </si>
  <si>
    <t>CONTROL GUADUALES 2024 - CICLO 2 - 101-23 - ZONA S-1699</t>
  </si>
  <si>
    <t>CONTROL GUADUALES 2024 - CICLO 2 - 101-23 - ZONA S-1730</t>
  </si>
  <si>
    <t>CONTROL GUADUALES 2024 - CICLO 2 - 101-23 - ZONA S-1799</t>
  </si>
  <si>
    <t>CONTROL GUADUALES 2024 - CICLO 2 - 101-23 - ZONA S-2135</t>
  </si>
  <si>
    <t>CONTROL GUADUALES 2024 - CICLO 2 - 101-23 - ZONA S-2136</t>
  </si>
  <si>
    <t>CONTROL GUADUALES 2024 - CICLO 2 - 101-23 - ZONA S-2182</t>
  </si>
  <si>
    <t>CONTROL GUADUALES 2024 - CICLO 2 - 101-23 - ZONA S-2184</t>
  </si>
  <si>
    <t>CONTROL GUADUALES 2024 - CICLO 2 - 101-23 - ZONA S-2235</t>
  </si>
  <si>
    <t>CONTROL GUADUALES 2024 - CICLO 2 - 101-23 - ZONA S-371</t>
  </si>
  <si>
    <t>CONTROL GUADUALES 2024 - CICLO 2 - 101-23 - ZONA S-389</t>
  </si>
  <si>
    <t>CONTROL GUADUALES 2024 - CICLO 2 - 101-23 - ZONA S-392</t>
  </si>
  <si>
    <t>CONTROL GUADUALES 2024 - CICLO 2 - 101-24 - ZONA C-0345</t>
  </si>
  <si>
    <t>CONTROL GUADUALES 2024 - CICLO 2 - 101-24 - ZONA S-385</t>
  </si>
  <si>
    <t>CONTROL GUADUALES 2024 - CICLO 2 - 101-25 - ZONA C-0026</t>
  </si>
  <si>
    <t>CONTROL GUADUALES 2024 - CICLO 2 - 101-25 - ZONA C-0190</t>
  </si>
  <si>
    <t>CONTROL GUADUALES 2024 - CICLO 2 - 101-25 - ZONA C-0224</t>
  </si>
  <si>
    <t>CONTROL GUADUALES 2024 - CICLO 2 - 101-25 - ZONA C-1070</t>
  </si>
  <si>
    <t>CONTROL GUADUALES 2024 - CICLO 2 - 101-25 - ZONA R-016</t>
  </si>
  <si>
    <t>CONTROL GUADUALES 2024 - CICLO 2 - 101-25 - ZONA R-017</t>
  </si>
  <si>
    <t>CONTROL GUADUALES 2024 - CICLO 2 - 101-25 - ZONA S-1059</t>
  </si>
  <si>
    <t>CONTROL GUADUALES 2024 - CICLO 2 - 101-25 - ZONA S-1183</t>
  </si>
  <si>
    <t>CONTROL GUADUALES 2024 - CICLO 2 - 101-25 - ZONA S-1494</t>
  </si>
  <si>
    <t>CONTROL GUADUALES 2024 - CICLO 2 - 101-25 - ZONA S-1495</t>
  </si>
  <si>
    <t>CONTROL GUADUALES 2024 - CICLO 2 - 101-25 - ZONA S-1734</t>
  </si>
  <si>
    <t>CONTROL GUADUALES 2024 - CICLO 2 - 101-25 - ZONA S-1863</t>
  </si>
  <si>
    <t>CONTROL GUADUALES 2024 - CICLO 2 - 101-25 - ZONA S-1908</t>
  </si>
  <si>
    <t>CONTROL GUADUALES 2024 - CICLO 2 - 101-25 - ZONA S-1953</t>
  </si>
  <si>
    <t>CONTROL GUADUALES 2024 - CICLO 2 - 101-25 - ZONA S-1954</t>
  </si>
  <si>
    <t>CONTROL GUADUALES 2024 - CICLO 2 - 101-25 - ZONA S-1955</t>
  </si>
  <si>
    <t>CONTROL GUADUALES 2024 - CICLO 2 - 101-25 - ZONA S-1979</t>
  </si>
  <si>
    <t>CONTROL GUADUALES 2024 - CICLO 2 - 101-25 - ZONA S-1987</t>
  </si>
  <si>
    <t>CONTROL GUADUALES 2024 - CICLO 2 - 101-25 - ZONA S-454</t>
  </si>
  <si>
    <t>CONTROL GUADUALES 2024 - CICLO 2 - 101-25 - ZONA S-467</t>
  </si>
  <si>
    <t>CONTROL GUADUALES 2024 - CICLO 2 - 101-25 - ZONA S-603</t>
  </si>
  <si>
    <t>CONTROL GUADUALES 2024 - CICLO 2 - 101-25 - ZONA S-604</t>
  </si>
  <si>
    <t>CONTROL GUADUALES 2024 - CICLO 2 - 101-25 - ZONA S-606</t>
  </si>
  <si>
    <t>CONTROL GUADUALES 2024 - CICLO 2 - 101-25 - ZONA S-607</t>
  </si>
  <si>
    <t>CONTROL GUADUALES 2024 - CICLO 2 - 101-25 - ZONA S-643</t>
  </si>
  <si>
    <t>CONTROL GUADUALES 2024 - CICLO 2 - 101-25 - ZONA S-644</t>
  </si>
  <si>
    <t>CONTROL GUADUALES 2024 - CICLO 2 - 101-25 - ZONA S-645</t>
  </si>
  <si>
    <t>CONTROL GUADUALES 2024 - CICLO 2 - 101-25 - ZONA S-646</t>
  </si>
  <si>
    <t>CONTROL GUADUALES 2024 - CICLO 2 - 101-25 - ZONA S-661</t>
  </si>
  <si>
    <t>CONTROL GUADUALES 2024 - CICLO 2 - 101-25 - ZONA S-662</t>
  </si>
  <si>
    <t>CONTROL GUADUALES 2024 - CICLO 2 - 101-25 - ZONA S-663</t>
  </si>
  <si>
    <t>CONTROL GUADUALES 2024 - CICLO 2 - 101-25 - ZONA SR-0015</t>
  </si>
  <si>
    <t>CONTROL GUADUALES 2024 - CICLO 2 - 101-25 - ZONA SR-0017</t>
  </si>
  <si>
    <t>CONTROL GUADUALES 2024 - CICLO 2 - 101-26 - ZONA R-040</t>
  </si>
  <si>
    <t>CONTROL GUADUALES 2024 - CICLO 2 - 101-26 - ZONA S-092</t>
  </si>
  <si>
    <t>CONTROL GUADUALES 2024 - CICLO 2 - 101-26 - ZONA S-093</t>
  </si>
  <si>
    <t>CONTROL GUADUALES 2024 - CICLO 2 - 101-26 - ZONA S-098</t>
  </si>
  <si>
    <t>CONTROL GUADUALES 2024 - CICLO 2 - 101-26 - ZONA S-1311</t>
  </si>
  <si>
    <t>CONTROL GUADUALES 2024 - CICLO 2 - 101-26 - ZONA S-1557</t>
  </si>
  <si>
    <t>CONTROL GUADUALES 2024 - CICLO 2 - 101-26 - ZONA S-1846</t>
  </si>
  <si>
    <t>CONTROL GUADUALES 2024 - CICLO 2 - 101-26 - ZONA S-1890</t>
  </si>
  <si>
    <t>CONTROL GUADUALES 2024 - CICLO 2 - 101-26 - ZONA S-1971</t>
  </si>
  <si>
    <t>CONTROL GUADUALES 2024 - CICLO 2 - 101-26 - ZONA S-2011</t>
  </si>
  <si>
    <t>CONTROL GUADUALES 2024 - CICLO 2 - 101-26 - ZONA S-2328</t>
  </si>
  <si>
    <t>CONTROL GUADUALES 2024 - CICLO 2 - 101-26 - ZONA S-706</t>
  </si>
  <si>
    <t>CONTROL GUADUALES 2024 - CICLO 2 - 101-26 - ZONA S-712</t>
  </si>
  <si>
    <t>CONTROL GUADUALES 2024 - CICLO 2 - 101-26 - ZONA S-714</t>
  </si>
  <si>
    <t>CONTROL GUADUALES 2024 - CICLO 2 - 101-26 - ZONA S-716</t>
  </si>
  <si>
    <t>CONTROL GUADUALES 2024 - CICLO 2 - 101-26 - ZONA S-717</t>
  </si>
  <si>
    <t>CONTROL GUADUALES 2024 - CICLO 2 - 101-26 - ZONA S-719</t>
  </si>
  <si>
    <t>CONTROL GUADUALES 2024 - CICLO 2 - 101-26 - ZONA S-720</t>
  </si>
  <si>
    <t>CONTROL GUADUALES 2024 - CICLO 2 - 101-26 - ZONA S-723</t>
  </si>
  <si>
    <t>CONTROL GUADUALES 2024 - CICLO 2 - 101-26 - ZONA S-724</t>
  </si>
  <si>
    <t>CONTROL GUADUALES 2024 - CICLO 2 - 101-26 - ZONA S-725</t>
  </si>
  <si>
    <t>CONTROL GUADUALES 2024 - CICLO 2 - 101-26 - ZONA S-727</t>
  </si>
  <si>
    <t>CONTROL GUADUALES 2024 - CICLO 2 - 101-26 - ZONA S-729</t>
  </si>
  <si>
    <t>CONTROL GUADUALES 2024 - CICLO 2 - 101-26 - ZONA S-731</t>
  </si>
  <si>
    <t>CONTROL GUADUALES 2024 - CICLO 2 - 101-26 - ZONA S-752</t>
  </si>
  <si>
    <t>CONTROL GUADUALES 2024 - CICLO 2 - 101-26 - ZONA S-803</t>
  </si>
  <si>
    <t>CONTROL GUADUALES 2024 - CICLO 2 - 101-26 - ZONA S-806</t>
  </si>
  <si>
    <t>CONTROL GUADUALES 2024 - CICLO 2 - 101-26 - ZONA S-811</t>
  </si>
  <si>
    <t>CONTROL GUADUALES 2024 - CICLO 2 - 101-26 - ZONA SR-0028</t>
  </si>
  <si>
    <t>CONTROL GUADUALES 2024 - CICLO 2 - 205-22 - ZONA C-0298</t>
  </si>
  <si>
    <t>CONTROL GUADUALES 2024 - CICLO 2 - 205-22 - ZONA R-048</t>
  </si>
  <si>
    <t>CONTROL GUADUALES 2024 - CICLO 2 - 205-22 - ZONA S-1203</t>
  </si>
  <si>
    <t>CONTROL GUADUALES 2024 - CICLO 2 - 205-22 - ZONA S-1235</t>
  </si>
  <si>
    <t>CONTROL GUADUALES 2024 - CICLO 2 - 205-22 - ZONA S-1527</t>
  </si>
  <si>
    <t>CONTROL GUADUALES 2024 - CICLO 2 - 205-22 - ZONA S-1537</t>
  </si>
  <si>
    <t>CONTROL GUADUALES 2024 - CICLO 2 - 205-22 - ZONA S-1545</t>
  </si>
  <si>
    <t>CONTROL GUADUALES 2024 - CICLO 2 - 205-22 - ZONA S-1546</t>
  </si>
  <si>
    <t>CONTROL GUADUALES 2024 - CICLO 2 - 205-22 - ZONA S-1847</t>
  </si>
  <si>
    <t>CONTROL GUADUALES 2024 - CICLO 2 - 205-22 - ZONA S-2048</t>
  </si>
  <si>
    <t>CONTROL GUADUALES 2024 - CICLO 2 - 205-22 - ZONA S-2122</t>
  </si>
  <si>
    <t>CONTROL GUADUALES 2024 - CICLO 2 - 205-22 - ZONA S-2130</t>
  </si>
  <si>
    <t>CONTROL GUADUALES 2024 - CICLO 2 - 205-22 - ZONA S-2139</t>
  </si>
  <si>
    <t>CONTROL GUADUALES 2024 - CICLO 2 - 205-22 - ZONA S-352</t>
  </si>
  <si>
    <t>CONTROL GUADUALES 2024 - CICLO 2 - 205-22 - ZONA S-430</t>
  </si>
  <si>
    <t>CONTROL GUADUALES 2024 - CICLO 2 - 205-22 - ZONA S-431</t>
  </si>
  <si>
    <t>CONTROL GUADUALES 2024 - CICLO 2 - 205-23 - ZONA C-0311</t>
  </si>
  <si>
    <t>CONTROL GUADUALES 2024 - CICLO 2 - 205-23 - ZONA C-0336</t>
  </si>
  <si>
    <t>CONTROL GUADUALES 2024 - CICLO 2 - 205-23 - ZONA C-0605</t>
  </si>
  <si>
    <t>CONTROL GUADUALES 2024 - CICLO 2 - 205-23 - ZONA S-1169</t>
  </si>
  <si>
    <t>CONTROL GUADUALES 2024 - CICLO 2 - 205-23 - ZONA S-1423</t>
  </si>
  <si>
    <t>CONTROL GUADUALES 2024 - CICLO 2 - 205-23 - ZONA S-1661</t>
  </si>
  <si>
    <t>CONTROL GUADUALES 2024 - CICLO 2 - 205-23 - ZONA S-1761</t>
  </si>
  <si>
    <t>CONTROL GUADUALES 2024 - CICLO 2 - 205-23 - ZONA S-1957</t>
  </si>
  <si>
    <t>CONTROL GUADUALES 2024 - CICLO 2 - 205-23 - ZONA S-1962</t>
  </si>
  <si>
    <t>CONTROL GUADUALES 2024 - CICLO 2 - 205-23 - ZONA S-2018</t>
  </si>
  <si>
    <t>CONTROL GUADUALES 2024 - CICLO 2 - 205-23 - ZONA S-2087</t>
  </si>
  <si>
    <t>CONTROL GUADUALES 2024 - CICLO 2 - 205-23 - ZONA S-2251</t>
  </si>
  <si>
    <t>CONTROL GUADUALES 2024 - CICLO 2 - 205-23 - ZONA S-2264</t>
  </si>
  <si>
    <t>CONTROL GUADUALES 2024 - CICLO 2 - 205-23 - ZONA S-2274</t>
  </si>
  <si>
    <t>CONTROL GUADUALES 2024 - CICLO 2 - 205-23 - ZONA S-443</t>
  </si>
  <si>
    <t>CONTROL GUADUALES 2024 - CICLO 2 - 205-23 - ZONA S-991</t>
  </si>
  <si>
    <t>CONTROL GUADUALES 2024 - CICLO 2 - 205-23 - ZONA SR-0018</t>
  </si>
  <si>
    <t>CONTROL GUADUALES 2024 - CICLO 2 - 205-24 - ZONA C-0355</t>
  </si>
  <si>
    <t>CONTROL GUADUALES 2024 - CICLO 2 - 205-24 - ZONA R-096</t>
  </si>
  <si>
    <t>CONTROL GUADUALES 2024 - CICLO 2 - 205-24 - ZONA S-1337</t>
  </si>
  <si>
    <t>CONTROL GUADUALES 2024 - CICLO 2 - 205-24 - ZONA S-1421</t>
  </si>
  <si>
    <t>CONTROL GUADUALES 2024 - CICLO 2 - 205-24 - ZONA S-1637</t>
  </si>
  <si>
    <t>CONTROL GUADUALES 2024 - CICLO 2 - 205-24 - ZONA S-1641</t>
  </si>
  <si>
    <t>CONTROL GUADUALES 2024 - CICLO 2 - 205-24 - ZONA S-1654</t>
  </si>
  <si>
    <t>CONTROL GUADUALES 2024 - CICLO 2 - 205-24 - ZONA S-1811</t>
  </si>
  <si>
    <t>CONTROL GUADUALES 2024 - CICLO 2 - 205-24 - ZONA S-1812</t>
  </si>
  <si>
    <t>CONTROL GUADUALES 2024 - CICLO 2 - 205-24 - ZONA S-1912</t>
  </si>
  <si>
    <t>CONTROL GUADUALES 2024 - CICLO 2 - 205-24 - ZONA S-2020</t>
  </si>
  <si>
    <t>CONTROL GUADUALES 2024 - CICLO 2 - 205-24 - ZONA S-2065</t>
  </si>
  <si>
    <t>CONTROL GUADUALES 2024 - CICLO 2 - 205-24 - ZONA S-2089</t>
  </si>
  <si>
    <t>CONTROL GUADUALES 2024 - CICLO 2 - 205-24 - ZONA S-2129</t>
  </si>
  <si>
    <t>CONTROL GUADUALES 2024 - CICLO 2 - 205-24 - ZONA S-2504</t>
  </si>
  <si>
    <t>CONTROL GUADUALES 2024 - CICLO 2 - 205-24 - ZONA S-898</t>
  </si>
  <si>
    <t>CONTROL GUADUALES 2024 - CICLO 2 - 205-24 - ZONA S-934</t>
  </si>
  <si>
    <t>CONTROL GUADUALES 2024 - CICLO 2 - 205-24 - ZONA S-935</t>
  </si>
  <si>
    <t>CONTROL GUADUALES 2024 - CICLO 2 - 205-24 - ZONA S-963</t>
  </si>
  <si>
    <t>CONTROL GUADUALES 2024 - CICLO 2 - 205-25 - ZONA C-0266</t>
  </si>
  <si>
    <t>CONTROL GUADUALES 2024 - CICLO 2 - 205-25 - ZONA C-0285</t>
  </si>
  <si>
    <t>CONTROL GUADUALES 2024 - CICLO 2 - 205-25 - ZONA C-0286</t>
  </si>
  <si>
    <t>CONTROL GUADUALES 2024 - CICLO 2 - 205-25 - ZONA C-0299</t>
  </si>
  <si>
    <t>CONTROL GUADUALES 2024 - CICLO 2 - 205-25 - ZONA C-0562</t>
  </si>
  <si>
    <t>CONTROL GUADUALES 2024 - CICLO 2 - 205-25 - ZONA C-0932</t>
  </si>
  <si>
    <t>CONTROL GUADUALES 2024 - CICLO 2 - 205-25 - ZONA C-0933</t>
  </si>
  <si>
    <t>CONTROL GUADUALES 2024 - CICLO 2 - 205-25 - ZONA C-0934</t>
  </si>
  <si>
    <t>CONTROL GUADUALES 2024 - CICLO 2 - 205-25 - ZONA R-103</t>
  </si>
  <si>
    <t>CONTROL GUADUALES 2024 - CICLO 2 - 205-25 - ZONA S-1173</t>
  </si>
  <si>
    <t>CONTROL GUADUALES 2024 - CICLO 2 - 205-25 - ZONA S-1297</t>
  </si>
  <si>
    <t>CONTROL GUADUALES 2024 - CICLO 2 - 205-25 - ZONA S-1301</t>
  </si>
  <si>
    <t>CONTROL GUADUALES 2024 - CICLO 2 - 205-25 - ZONA S-1395</t>
  </si>
  <si>
    <t>CONTROL GUADUALES 2024 - CICLO 2 - 205-25 - ZONA S-1396</t>
  </si>
  <si>
    <t>CONTROL GUADUALES 2024 - CICLO 2 - 205-25 - ZONA S-1422</t>
  </si>
  <si>
    <t>CONTROL GUADUALES 2024 - CICLO 2 - 205-25 - ZONA S-1801</t>
  </si>
  <si>
    <t>CONTROL GUADUALES 2024 - CICLO 2 - 205-25 - ZONA S-2058</t>
  </si>
  <si>
    <t>CONTROL GUADUALES 2024 - CICLO 2 - 205-25 - ZONA S-359</t>
  </si>
  <si>
    <t>CONTROL GUADUALES 2024 - CICLO 2 - 205-25 - ZONA S-366</t>
  </si>
  <si>
    <t>CONTROL GUADUALES 2024 - CICLO 2 - 205-25 - ZONA S-374</t>
  </si>
  <si>
    <t>CONTROL GUADUALES 2024 - CICLO 2 - 205-25 - ZONA S-380</t>
  </si>
  <si>
    <t>CONTROL GUADUALES 2024 - CICLO 2 - 205-25 - ZONA S-800</t>
  </si>
  <si>
    <t>CONTROL GUADUALES 2024 - CICLO 2 - 205-25 - ZONA S-802</t>
  </si>
  <si>
    <t>CONTROL GUADUALES 2024 - CICLO 2 - 205-25 - ZONA S-878</t>
  </si>
  <si>
    <t>CONTROL GUADUALES 2024 - CICLO 2 - 205-25 - ZONA S-880</t>
  </si>
  <si>
    <t>CONTROL GUADUALES 2024 - CICLO 2 - 307-22 - ZONA R-056</t>
  </si>
  <si>
    <t>CONTROL GUADUALES 2024 - CICLO 2 - 307-22 - ZONA S-1938</t>
  </si>
  <si>
    <t>CONTROL GUADUALES 2024 - CICLO 2 - 307-23 - ZONA S-1061</t>
  </si>
  <si>
    <t>CONTROL GUADUALES 2024 - CICLO 2 - 307-23 - ZONA S-1339</t>
  </si>
  <si>
    <t>CONTROL GUADUALES 2024 - CICLO 2 - 307-23 - ZONA S-215</t>
  </si>
  <si>
    <t>CONTROL GUADUALES 2024 - CICLO 2 - 307-23 - ZONA S-384</t>
  </si>
  <si>
    <t>CONTROL GUADUALES 2024 - CICLO 2 - 307-23 - ZONA S-471</t>
  </si>
  <si>
    <t>CONTROL GUADUALES 2024 - CICLO 2 - 307-23 - ZONA S-742</t>
  </si>
  <si>
    <t>CONTROL GUADUALES 2024 - CICLO 2 - 307-23 - ZONA S-744</t>
  </si>
  <si>
    <t>CONTROL GUADUALES 2024 - CICLO 2 - 307-23 - ZONA S-745</t>
  </si>
  <si>
    <t>CONTROL GUADUALES 2024 - CICLO 2 - 307-23 - ZONA S-746</t>
  </si>
  <si>
    <t>CONTROL GUADUALES 2024 - CICLO 2 - 307-24 - ZONA R-058</t>
  </si>
  <si>
    <t>CONTROL GUADUALES 2024 - CICLO 2 - 307-24 - ZONA S-1100</t>
  </si>
  <si>
    <t>CONTROL GUADUALES 2024 - CICLO 2 - 307-24 - ZONA S-1259</t>
  </si>
  <si>
    <t>CONTROL GUADUALES 2024 - CICLO 2 - 307-24 - ZONA S-1658</t>
  </si>
  <si>
    <t>CONTROL GUADUALES 2024 - CICLO 2 - 307-24 - ZONA S-1844</t>
  </si>
  <si>
    <t>CONTROL GUADUALES 2024 - CICLO 2 - 307-24 - ZONA S-1884</t>
  </si>
  <si>
    <t>CONTROL GUADUALES 2024 - CICLO 2 - 307-24 - ZONA S-2032</t>
  </si>
  <si>
    <t>CONTROL GUADUALES 2024 - CICLO 2 - 307-24 - ZONA S-496</t>
  </si>
  <si>
    <t>CONTROL GUADUALES 2024 - CICLO 2 - 307-24 - ZONA S-681</t>
  </si>
  <si>
    <t>CONTROL GUADUALES 2024 - CICLO 2 - 307-24 - ZONA S-780</t>
  </si>
  <si>
    <t>CONTROL GUADUALES 2024 - CICLO 2 - 307-24 - ZONA S-841</t>
  </si>
  <si>
    <t>CONTROL GUADUALES 2024 - CICLO 2 - 307-24 - ZONA S-843</t>
  </si>
  <si>
    <t>CONTROL GUADUALES 2024 - CICLO 2 - 307-25 - ZONA C-0373</t>
  </si>
  <si>
    <t>CONTROL GUADUALES 2024 - CICLO 2 - 307-25 - ZONA C-0448</t>
  </si>
  <si>
    <t>CONTROL GUADUALES 2024 - CICLO 2 - 307-25 - ZONA R-124</t>
  </si>
  <si>
    <t>CONTROL GUADUALES 2024 - CICLO 2 - 307-25 - ZONA S-1397</t>
  </si>
  <si>
    <t>CONTROL GUADUALES 2024 - CICLO 2 - 307-25 - ZONA S-1586</t>
  </si>
  <si>
    <t>CONTROL GUADUALES 2024 - CICLO 2 - 307-25 - ZONA S-1773</t>
  </si>
  <si>
    <t>CONTROL GUADUALES 2024 - CICLO 2 - 307-25 - ZONA S-1974</t>
  </si>
  <si>
    <t>CONTROL GUADUALES 2024 - CICLO 2 - 307-25 - ZONA S-557</t>
  </si>
  <si>
    <t>CONTROL GUADUALES 2024 - CICLO 2 - 307-25 - ZONA S-584</t>
  </si>
  <si>
    <t>CONTROL GUADUALES 2024 - CICLO 2 - 307-25 - ZONA S-585</t>
  </si>
  <si>
    <t>CONTROL GUADUALES 2024 - CICLO 2 - 307-25 - ZONA S-971</t>
  </si>
  <si>
    <t>CONTROL GUADUALES 2024 - CICLO 2 - 307-25 - ZONA S-994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</si>
</sst>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1" applyNumberFormat="1" applyFont="1" applyBorder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2A13-CA17-4245-8E24-9B36C79F57E1}">
  <dimension ref="A1:M215"/>
  <sheetViews>
    <sheetView workbookViewId="0">
      <selection activeCell="B1" sqref="B1"/>
    </sheetView>
  </sheetViews>
  <sheetFormatPr baseColWidth="10" defaultRowHeight="15" x14ac:dyDescent="0.25"/>
  <cols>
    <col min="1" max="1" width="35.140625" bestFit="1" customWidth="1"/>
    <col min="2" max="2" width="6.140625" customWidth="1"/>
    <col min="3" max="3" width="9.28515625" bestFit="1" customWidth="1"/>
    <col min="4" max="4" width="7.85546875" bestFit="1" customWidth="1"/>
    <col min="5" max="5" width="63.85546875" bestFit="1" customWidth="1"/>
    <col min="6" max="6" width="11.85546875" bestFit="1" customWidth="1"/>
    <col min="8" max="8" width="27.28515625" customWidth="1"/>
    <col min="10" max="10" width="62.85546875" bestFit="1" customWidth="1"/>
    <col min="11" max="11" width="16.5703125" bestFit="1" customWidth="1"/>
    <col min="12" max="13" width="18.42578125" bestFit="1" customWidth="1"/>
  </cols>
  <sheetData>
    <row r="1" spans="1:13" x14ac:dyDescent="0.25">
      <c r="A1" t="s">
        <v>550</v>
      </c>
      <c r="B1" t="s">
        <v>57</v>
      </c>
      <c r="C1" t="s">
        <v>547</v>
      </c>
      <c r="D1" t="s">
        <v>551</v>
      </c>
      <c r="E1" t="s">
        <v>552</v>
      </c>
      <c r="H1" t="s">
        <v>553</v>
      </c>
      <c r="I1" t="s">
        <v>547</v>
      </c>
      <c r="J1" t="s">
        <v>552</v>
      </c>
      <c r="K1" t="s">
        <v>554</v>
      </c>
    </row>
    <row r="2" spans="1:13" x14ac:dyDescent="0.25">
      <c r="A2" s="11" t="s">
        <v>557</v>
      </c>
      <c r="B2">
        <v>0</v>
      </c>
      <c r="C2" t="s">
        <v>559</v>
      </c>
      <c r="D2" t="s">
        <v>575</v>
      </c>
      <c r="E2" t="str">
        <f t="shared" ref="E2" si="0">_xlfn.CONCAT($A$2,LEFT(C2,6)," - ZONA ",D2)</f>
        <v>CONTROL GUADUALES 2024 - CICLO 2 - 101-22 - ZONA C-0141</v>
      </c>
      <c r="F2">
        <f>VLOOKUP(C2,$I$2:$K$24,3,9)</f>
        <v>207072</v>
      </c>
      <c r="H2" s="10" t="s">
        <v>558</v>
      </c>
      <c r="I2" t="s">
        <v>559</v>
      </c>
      <c r="J2" t="str">
        <f t="shared" ref="J2:J14" si="1">_xlfn.CONCAT($H$2,LEFT(I2,6))</f>
        <v>AGRUPADORA CONTROL GUADUALES 2024 - CICLO 2 - 101-22</v>
      </c>
      <c r="K2">
        <v>207072</v>
      </c>
      <c r="L2" t="s">
        <v>572</v>
      </c>
      <c r="M2" t="s">
        <v>555</v>
      </c>
    </row>
    <row r="3" spans="1:13" x14ac:dyDescent="0.25">
      <c r="A3" s="11"/>
      <c r="B3">
        <v>1</v>
      </c>
      <c r="C3" t="s">
        <v>559</v>
      </c>
      <c r="D3" t="s">
        <v>576</v>
      </c>
      <c r="E3" t="str">
        <f t="shared" ref="E3:E66" si="2">_xlfn.CONCAT($A$2,LEFT(C3,6)," - ZONA ",D3)</f>
        <v>CONTROL GUADUALES 2024 - CICLO 2 - 101-22 - ZONA C-0227</v>
      </c>
      <c r="F3">
        <f t="shared" ref="F3:F66" si="3">VLOOKUP(C3,$I$2:$K$24,3,9)</f>
        <v>207072</v>
      </c>
      <c r="H3" s="10"/>
      <c r="I3" t="s">
        <v>560</v>
      </c>
      <c r="J3" t="str">
        <f t="shared" si="1"/>
        <v>AGRUPADORA CONTROL GUADUALES 2024 - CICLO 2 - 101-23</v>
      </c>
      <c r="K3">
        <v>207075</v>
      </c>
      <c r="L3" t="s">
        <v>572</v>
      </c>
      <c r="M3" t="s">
        <v>555</v>
      </c>
    </row>
    <row r="4" spans="1:13" x14ac:dyDescent="0.25">
      <c r="B4">
        <v>2</v>
      </c>
      <c r="C4" t="s">
        <v>559</v>
      </c>
      <c r="D4" t="s">
        <v>577</v>
      </c>
      <c r="E4" t="str">
        <f t="shared" si="2"/>
        <v>CONTROL GUADUALES 2024 - CICLO 2 - 101-22 - ZONA C-0415</v>
      </c>
      <c r="F4">
        <f t="shared" si="3"/>
        <v>207072</v>
      </c>
      <c r="I4" t="s">
        <v>561</v>
      </c>
      <c r="J4" t="str">
        <f t="shared" si="1"/>
        <v>AGRUPADORA CONTROL GUADUALES 2024 - CICLO 2 - 101-24</v>
      </c>
      <c r="K4">
        <v>207076</v>
      </c>
      <c r="L4" t="s">
        <v>572</v>
      </c>
      <c r="M4" t="s">
        <v>555</v>
      </c>
    </row>
    <row r="5" spans="1:13" x14ac:dyDescent="0.25">
      <c r="B5">
        <v>3</v>
      </c>
      <c r="C5" t="s">
        <v>559</v>
      </c>
      <c r="D5" t="s">
        <v>578</v>
      </c>
      <c r="E5" t="str">
        <f t="shared" si="2"/>
        <v>CONTROL GUADUALES 2024 - CICLO 2 - 101-22 - ZONA S-1154</v>
      </c>
      <c r="F5">
        <f t="shared" si="3"/>
        <v>207072</v>
      </c>
      <c r="I5" t="s">
        <v>562</v>
      </c>
      <c r="J5" t="str">
        <f t="shared" si="1"/>
        <v>AGRUPADORA CONTROL GUADUALES 2024 - CICLO 2 - 101-25</v>
      </c>
      <c r="K5">
        <v>207077</v>
      </c>
      <c r="L5" t="s">
        <v>572</v>
      </c>
      <c r="M5" t="s">
        <v>555</v>
      </c>
    </row>
    <row r="6" spans="1:13" x14ac:dyDescent="0.25">
      <c r="B6">
        <v>4</v>
      </c>
      <c r="C6" t="s">
        <v>559</v>
      </c>
      <c r="D6" t="s">
        <v>579</v>
      </c>
      <c r="E6" t="str">
        <f t="shared" si="2"/>
        <v>CONTROL GUADUALES 2024 - CICLO 2 - 101-22 - ZONA S-2044</v>
      </c>
      <c r="F6">
        <f t="shared" si="3"/>
        <v>207072</v>
      </c>
      <c r="I6" t="s">
        <v>563</v>
      </c>
      <c r="J6" t="str">
        <f t="shared" si="1"/>
        <v>AGRUPADORA CONTROL GUADUALES 2024 - CICLO 2 - 101-26</v>
      </c>
      <c r="K6">
        <v>207080</v>
      </c>
      <c r="L6" t="s">
        <v>572</v>
      </c>
      <c r="M6" t="s">
        <v>555</v>
      </c>
    </row>
    <row r="7" spans="1:13" x14ac:dyDescent="0.25">
      <c r="B7">
        <v>5</v>
      </c>
      <c r="C7" t="s">
        <v>559</v>
      </c>
      <c r="D7" t="s">
        <v>580</v>
      </c>
      <c r="E7" t="str">
        <f t="shared" si="2"/>
        <v>CONTROL GUADUALES 2024 - CICLO 2 - 101-22 - ZONA S-238</v>
      </c>
      <c r="F7">
        <f t="shared" si="3"/>
        <v>207072</v>
      </c>
      <c r="I7" t="s">
        <v>564</v>
      </c>
      <c r="J7" t="str">
        <f t="shared" si="1"/>
        <v>AGRUPADORA CONTROL GUADUALES 2024 - CICLO 2 - 205-22</v>
      </c>
      <c r="K7">
        <v>207081</v>
      </c>
      <c r="L7" t="s">
        <v>573</v>
      </c>
      <c r="M7" t="s">
        <v>574</v>
      </c>
    </row>
    <row r="8" spans="1:13" x14ac:dyDescent="0.25">
      <c r="B8">
        <v>6</v>
      </c>
      <c r="C8" t="s">
        <v>559</v>
      </c>
      <c r="D8" t="s">
        <v>581</v>
      </c>
      <c r="E8" t="str">
        <f t="shared" si="2"/>
        <v>CONTROL GUADUALES 2024 - CICLO 2 - 101-22 - ZONA S-248</v>
      </c>
      <c r="F8">
        <f t="shared" si="3"/>
        <v>207072</v>
      </c>
      <c r="I8" t="s">
        <v>565</v>
      </c>
      <c r="J8" t="str">
        <f t="shared" si="1"/>
        <v>AGRUPADORA CONTROL GUADUALES 2024 - CICLO 2 - 205-23</v>
      </c>
      <c r="K8">
        <v>207084</v>
      </c>
      <c r="L8" t="s">
        <v>573</v>
      </c>
      <c r="M8" t="s">
        <v>574</v>
      </c>
    </row>
    <row r="9" spans="1:13" x14ac:dyDescent="0.25">
      <c r="B9">
        <v>7</v>
      </c>
      <c r="C9" t="s">
        <v>559</v>
      </c>
      <c r="D9" t="s">
        <v>582</v>
      </c>
      <c r="E9" t="str">
        <f t="shared" si="2"/>
        <v>CONTROL GUADUALES 2024 - CICLO 2 - 101-22 - ZONA S-400</v>
      </c>
      <c r="F9">
        <f t="shared" si="3"/>
        <v>207072</v>
      </c>
      <c r="I9" t="s">
        <v>566</v>
      </c>
      <c r="J9" t="str">
        <f t="shared" si="1"/>
        <v>AGRUPADORA CONTROL GUADUALES 2024 - CICLO 2 - 205-24</v>
      </c>
      <c r="K9">
        <v>207090</v>
      </c>
      <c r="L9" t="s">
        <v>573</v>
      </c>
      <c r="M9" t="s">
        <v>574</v>
      </c>
    </row>
    <row r="10" spans="1:13" x14ac:dyDescent="0.25">
      <c r="B10">
        <v>8</v>
      </c>
      <c r="C10" t="s">
        <v>559</v>
      </c>
      <c r="D10" t="s">
        <v>583</v>
      </c>
      <c r="E10" t="str">
        <f t="shared" si="2"/>
        <v>CONTROL GUADUALES 2024 - CICLO 2 - 101-22 - ZONA S-404</v>
      </c>
      <c r="F10">
        <f t="shared" si="3"/>
        <v>207072</v>
      </c>
      <c r="I10" t="s">
        <v>567</v>
      </c>
      <c r="J10" t="str">
        <f t="shared" si="1"/>
        <v>AGRUPADORA CONTROL GUADUALES 2024 - CICLO 2 - 205-25</v>
      </c>
      <c r="K10">
        <v>207092</v>
      </c>
      <c r="L10" t="s">
        <v>573</v>
      </c>
      <c r="M10" t="s">
        <v>574</v>
      </c>
    </row>
    <row r="11" spans="1:13" x14ac:dyDescent="0.25">
      <c r="B11">
        <v>9</v>
      </c>
      <c r="C11" t="s">
        <v>559</v>
      </c>
      <c r="D11" t="s">
        <v>584</v>
      </c>
      <c r="E11" t="str">
        <f t="shared" si="2"/>
        <v>CONTROL GUADUALES 2024 - CICLO 2 - 101-22 - ZONA S-406</v>
      </c>
      <c r="F11">
        <f t="shared" si="3"/>
        <v>207072</v>
      </c>
      <c r="I11" t="s">
        <v>568</v>
      </c>
      <c r="J11" t="str">
        <f t="shared" si="1"/>
        <v>AGRUPADORA CONTROL GUADUALES 2024 - CICLO 2 - 307-22</v>
      </c>
      <c r="K11">
        <v>207093</v>
      </c>
      <c r="L11" t="s">
        <v>573</v>
      </c>
      <c r="M11" t="s">
        <v>574</v>
      </c>
    </row>
    <row r="12" spans="1:13" x14ac:dyDescent="0.25">
      <c r="B12">
        <v>10</v>
      </c>
      <c r="C12" t="s">
        <v>559</v>
      </c>
      <c r="D12" t="s">
        <v>585</v>
      </c>
      <c r="E12" t="str">
        <f t="shared" si="2"/>
        <v>CONTROL GUADUALES 2024 - CICLO 2 - 101-22 - ZONA S-465</v>
      </c>
      <c r="F12">
        <f t="shared" si="3"/>
        <v>207072</v>
      </c>
      <c r="I12" t="s">
        <v>569</v>
      </c>
      <c r="J12" t="str">
        <f t="shared" si="1"/>
        <v>AGRUPADORA CONTROL GUADUALES 2024 - CICLO 2 - 307-23</v>
      </c>
      <c r="K12">
        <v>207094</v>
      </c>
      <c r="L12" t="s">
        <v>573</v>
      </c>
      <c r="M12" t="s">
        <v>574</v>
      </c>
    </row>
    <row r="13" spans="1:13" x14ac:dyDescent="0.25">
      <c r="B13">
        <v>11</v>
      </c>
      <c r="C13" t="s">
        <v>559</v>
      </c>
      <c r="D13" t="s">
        <v>586</v>
      </c>
      <c r="E13" t="str">
        <f t="shared" si="2"/>
        <v>CONTROL GUADUALES 2024 - CICLO 2 - 101-22 - ZONA S-487</v>
      </c>
      <c r="F13">
        <f t="shared" si="3"/>
        <v>207072</v>
      </c>
      <c r="I13" t="s">
        <v>570</v>
      </c>
      <c r="J13" t="str">
        <f t="shared" si="1"/>
        <v>AGRUPADORA CONTROL GUADUALES 2024 - CICLO 2 - 307-24</v>
      </c>
      <c r="K13">
        <v>207095</v>
      </c>
      <c r="L13" t="s">
        <v>573</v>
      </c>
      <c r="M13" t="s">
        <v>574</v>
      </c>
    </row>
    <row r="14" spans="1:13" x14ac:dyDescent="0.25">
      <c r="B14">
        <v>12</v>
      </c>
      <c r="C14" t="s">
        <v>560</v>
      </c>
      <c r="D14" t="s">
        <v>587</v>
      </c>
      <c r="E14" t="str">
        <f t="shared" si="2"/>
        <v>CONTROL GUADUALES 2024 - CICLO 2 - 101-23 - ZONA C-0341</v>
      </c>
      <c r="F14">
        <f t="shared" si="3"/>
        <v>207075</v>
      </c>
      <c r="I14" t="s">
        <v>571</v>
      </c>
      <c r="J14" t="str">
        <f t="shared" si="1"/>
        <v>AGRUPADORA CONTROL GUADUALES 2024 - CICLO 2 - 307-25</v>
      </c>
      <c r="K14">
        <v>207096</v>
      </c>
      <c r="L14" t="s">
        <v>573</v>
      </c>
      <c r="M14" t="s">
        <v>574</v>
      </c>
    </row>
    <row r="15" spans="1:13" x14ac:dyDescent="0.25">
      <c r="B15">
        <v>13</v>
      </c>
      <c r="C15" t="s">
        <v>560</v>
      </c>
      <c r="D15" t="s">
        <v>588</v>
      </c>
      <c r="E15" t="str">
        <f t="shared" si="2"/>
        <v>CONTROL GUADUALES 2024 - CICLO 2 - 101-23 - ZONA C-0427</v>
      </c>
      <c r="F15">
        <f t="shared" si="3"/>
        <v>207075</v>
      </c>
    </row>
    <row r="16" spans="1:13" x14ac:dyDescent="0.25">
      <c r="B16">
        <v>14</v>
      </c>
      <c r="C16" t="s">
        <v>560</v>
      </c>
      <c r="D16" t="s">
        <v>589</v>
      </c>
      <c r="E16" t="str">
        <f t="shared" si="2"/>
        <v>CONTROL GUADUALES 2024 - CICLO 2 - 101-23 - ZONA R-031</v>
      </c>
      <c r="F16">
        <f t="shared" si="3"/>
        <v>207075</v>
      </c>
    </row>
    <row r="17" spans="2:6" x14ac:dyDescent="0.25">
      <c r="B17">
        <v>15</v>
      </c>
      <c r="C17" t="s">
        <v>560</v>
      </c>
      <c r="D17" t="s">
        <v>590</v>
      </c>
      <c r="E17" t="str">
        <f t="shared" si="2"/>
        <v>CONTROL GUADUALES 2024 - CICLO 2 - 101-23 - ZONA R-110</v>
      </c>
      <c r="F17">
        <f t="shared" si="3"/>
        <v>207075</v>
      </c>
    </row>
    <row r="18" spans="2:6" x14ac:dyDescent="0.25">
      <c r="B18">
        <v>16</v>
      </c>
      <c r="C18" t="s">
        <v>560</v>
      </c>
      <c r="D18" t="s">
        <v>591</v>
      </c>
      <c r="E18" t="str">
        <f t="shared" si="2"/>
        <v>CONTROL GUADUALES 2024 - CICLO 2 - 101-23 - ZONA S-065</v>
      </c>
      <c r="F18">
        <f t="shared" si="3"/>
        <v>207075</v>
      </c>
    </row>
    <row r="19" spans="2:6" x14ac:dyDescent="0.25">
      <c r="B19">
        <v>17</v>
      </c>
      <c r="C19" t="s">
        <v>560</v>
      </c>
      <c r="D19" t="s">
        <v>592</v>
      </c>
      <c r="E19" t="str">
        <f t="shared" si="2"/>
        <v>CONTROL GUADUALES 2024 - CICLO 2 - 101-23 - ZONA S-069</v>
      </c>
      <c r="F19">
        <f t="shared" si="3"/>
        <v>207075</v>
      </c>
    </row>
    <row r="20" spans="2:6" x14ac:dyDescent="0.25">
      <c r="B20">
        <v>18</v>
      </c>
      <c r="C20" t="s">
        <v>560</v>
      </c>
      <c r="D20" t="s">
        <v>593</v>
      </c>
      <c r="E20" t="str">
        <f t="shared" si="2"/>
        <v>CONTROL GUADUALES 2024 - CICLO 2 - 101-23 - ZONA S-075</v>
      </c>
      <c r="F20">
        <f t="shared" si="3"/>
        <v>207075</v>
      </c>
    </row>
    <row r="21" spans="2:6" x14ac:dyDescent="0.25">
      <c r="B21">
        <v>19</v>
      </c>
      <c r="C21" t="s">
        <v>560</v>
      </c>
      <c r="D21" t="s">
        <v>594</v>
      </c>
      <c r="E21" t="str">
        <f t="shared" si="2"/>
        <v>CONTROL GUADUALES 2024 - CICLO 2 - 101-23 - ZONA S-077</v>
      </c>
      <c r="F21">
        <f t="shared" si="3"/>
        <v>207075</v>
      </c>
    </row>
    <row r="22" spans="2:6" x14ac:dyDescent="0.25">
      <c r="B22">
        <v>20</v>
      </c>
      <c r="C22" t="s">
        <v>560</v>
      </c>
      <c r="D22" t="s">
        <v>595</v>
      </c>
      <c r="E22" t="str">
        <f t="shared" si="2"/>
        <v>CONTROL GUADUALES 2024 - CICLO 2 - 101-23 - ZONA S-078</v>
      </c>
      <c r="F22">
        <f t="shared" si="3"/>
        <v>207075</v>
      </c>
    </row>
    <row r="23" spans="2:6" x14ac:dyDescent="0.25">
      <c r="B23">
        <v>21</v>
      </c>
      <c r="C23" t="s">
        <v>560</v>
      </c>
      <c r="D23" t="s">
        <v>596</v>
      </c>
      <c r="E23" t="str">
        <f t="shared" si="2"/>
        <v>CONTROL GUADUALES 2024 - CICLO 2 - 101-23 - ZONA S-083</v>
      </c>
      <c r="F23">
        <f t="shared" si="3"/>
        <v>207075</v>
      </c>
    </row>
    <row r="24" spans="2:6" x14ac:dyDescent="0.25">
      <c r="B24">
        <v>22</v>
      </c>
      <c r="C24" t="s">
        <v>560</v>
      </c>
      <c r="D24" t="s">
        <v>597</v>
      </c>
      <c r="E24" t="str">
        <f t="shared" si="2"/>
        <v>CONTROL GUADUALES 2024 - CICLO 2 - 101-23 - ZONA S-085</v>
      </c>
      <c r="F24">
        <f t="shared" si="3"/>
        <v>207075</v>
      </c>
    </row>
    <row r="25" spans="2:6" x14ac:dyDescent="0.25">
      <c r="B25">
        <v>23</v>
      </c>
      <c r="C25" t="s">
        <v>560</v>
      </c>
      <c r="D25" t="s">
        <v>598</v>
      </c>
      <c r="E25" t="str">
        <f t="shared" si="2"/>
        <v>CONTROL GUADUALES 2024 - CICLO 2 - 101-23 - ZONA S-120</v>
      </c>
      <c r="F25">
        <f t="shared" si="3"/>
        <v>207075</v>
      </c>
    </row>
    <row r="26" spans="2:6" x14ac:dyDescent="0.25">
      <c r="B26">
        <v>24</v>
      </c>
      <c r="C26" t="s">
        <v>560</v>
      </c>
      <c r="D26" t="s">
        <v>599</v>
      </c>
      <c r="E26" t="str">
        <f t="shared" si="2"/>
        <v>CONTROL GUADUALES 2024 - CICLO 2 - 101-23 - ZONA S-121</v>
      </c>
      <c r="F26">
        <f t="shared" si="3"/>
        <v>207075</v>
      </c>
    </row>
    <row r="27" spans="2:6" x14ac:dyDescent="0.25">
      <c r="B27">
        <v>25</v>
      </c>
      <c r="C27" t="s">
        <v>560</v>
      </c>
      <c r="D27" t="s">
        <v>600</v>
      </c>
      <c r="E27" t="str">
        <f t="shared" si="2"/>
        <v>CONTROL GUADUALES 2024 - CICLO 2 - 101-23 - ZONA S-1232</v>
      </c>
      <c r="F27">
        <f t="shared" si="3"/>
        <v>207075</v>
      </c>
    </row>
    <row r="28" spans="2:6" x14ac:dyDescent="0.25">
      <c r="B28">
        <v>26</v>
      </c>
      <c r="C28" t="s">
        <v>560</v>
      </c>
      <c r="D28" t="s">
        <v>601</v>
      </c>
      <c r="E28" t="str">
        <f t="shared" si="2"/>
        <v>CONTROL GUADUALES 2024 - CICLO 2 - 101-23 - ZONA S-1486</v>
      </c>
      <c r="F28">
        <f t="shared" si="3"/>
        <v>207075</v>
      </c>
    </row>
    <row r="29" spans="2:6" x14ac:dyDescent="0.25">
      <c r="B29">
        <v>27</v>
      </c>
      <c r="C29" t="s">
        <v>560</v>
      </c>
      <c r="D29" t="s">
        <v>602</v>
      </c>
      <c r="E29" t="str">
        <f t="shared" si="2"/>
        <v>CONTROL GUADUALES 2024 - CICLO 2 - 101-23 - ZONA S-1699</v>
      </c>
      <c r="F29">
        <f t="shared" si="3"/>
        <v>207075</v>
      </c>
    </row>
    <row r="30" spans="2:6" x14ac:dyDescent="0.25">
      <c r="B30">
        <v>28</v>
      </c>
      <c r="C30" t="s">
        <v>560</v>
      </c>
      <c r="D30" t="s">
        <v>603</v>
      </c>
      <c r="E30" t="str">
        <f t="shared" si="2"/>
        <v>CONTROL GUADUALES 2024 - CICLO 2 - 101-23 - ZONA S-1730</v>
      </c>
      <c r="F30">
        <f t="shared" si="3"/>
        <v>207075</v>
      </c>
    </row>
    <row r="31" spans="2:6" x14ac:dyDescent="0.25">
      <c r="B31">
        <v>29</v>
      </c>
      <c r="C31" t="s">
        <v>560</v>
      </c>
      <c r="D31" t="s">
        <v>604</v>
      </c>
      <c r="E31" t="str">
        <f t="shared" si="2"/>
        <v>CONTROL GUADUALES 2024 - CICLO 2 - 101-23 - ZONA S-1799</v>
      </c>
      <c r="F31">
        <f t="shared" si="3"/>
        <v>207075</v>
      </c>
    </row>
    <row r="32" spans="2:6" x14ac:dyDescent="0.25">
      <c r="B32">
        <v>30</v>
      </c>
      <c r="C32" t="s">
        <v>560</v>
      </c>
      <c r="D32" t="s">
        <v>605</v>
      </c>
      <c r="E32" t="str">
        <f t="shared" si="2"/>
        <v>CONTROL GUADUALES 2024 - CICLO 2 - 101-23 - ZONA S-2135</v>
      </c>
      <c r="F32">
        <f t="shared" si="3"/>
        <v>207075</v>
      </c>
    </row>
    <row r="33" spans="2:6" x14ac:dyDescent="0.25">
      <c r="B33">
        <v>31</v>
      </c>
      <c r="C33" t="s">
        <v>560</v>
      </c>
      <c r="D33" t="s">
        <v>606</v>
      </c>
      <c r="E33" t="str">
        <f t="shared" si="2"/>
        <v>CONTROL GUADUALES 2024 - CICLO 2 - 101-23 - ZONA S-2136</v>
      </c>
      <c r="F33">
        <f t="shared" si="3"/>
        <v>207075</v>
      </c>
    </row>
    <row r="34" spans="2:6" x14ac:dyDescent="0.25">
      <c r="B34">
        <v>32</v>
      </c>
      <c r="C34" t="s">
        <v>560</v>
      </c>
      <c r="D34" t="s">
        <v>607</v>
      </c>
      <c r="E34" t="str">
        <f t="shared" si="2"/>
        <v>CONTROL GUADUALES 2024 - CICLO 2 - 101-23 - ZONA S-2182</v>
      </c>
      <c r="F34">
        <f t="shared" si="3"/>
        <v>207075</v>
      </c>
    </row>
    <row r="35" spans="2:6" x14ac:dyDescent="0.25">
      <c r="B35">
        <v>33</v>
      </c>
      <c r="C35" t="s">
        <v>560</v>
      </c>
      <c r="D35" t="s">
        <v>608</v>
      </c>
      <c r="E35" t="str">
        <f t="shared" si="2"/>
        <v>CONTROL GUADUALES 2024 - CICLO 2 - 101-23 - ZONA S-2184</v>
      </c>
      <c r="F35">
        <f t="shared" si="3"/>
        <v>207075</v>
      </c>
    </row>
    <row r="36" spans="2:6" x14ac:dyDescent="0.25">
      <c r="B36">
        <v>34</v>
      </c>
      <c r="C36" t="s">
        <v>560</v>
      </c>
      <c r="D36" t="s">
        <v>609</v>
      </c>
      <c r="E36" t="str">
        <f t="shared" si="2"/>
        <v>CONTROL GUADUALES 2024 - CICLO 2 - 101-23 - ZONA S-2235</v>
      </c>
      <c r="F36">
        <f t="shared" si="3"/>
        <v>207075</v>
      </c>
    </row>
    <row r="37" spans="2:6" x14ac:dyDescent="0.25">
      <c r="B37">
        <v>35</v>
      </c>
      <c r="C37" t="s">
        <v>560</v>
      </c>
      <c r="D37" t="s">
        <v>610</v>
      </c>
      <c r="E37" t="str">
        <f t="shared" si="2"/>
        <v>CONTROL GUADUALES 2024 - CICLO 2 - 101-23 - ZONA S-371</v>
      </c>
      <c r="F37">
        <f t="shared" si="3"/>
        <v>207075</v>
      </c>
    </row>
    <row r="38" spans="2:6" x14ac:dyDescent="0.25">
      <c r="B38">
        <v>36</v>
      </c>
      <c r="C38" t="s">
        <v>560</v>
      </c>
      <c r="D38" t="s">
        <v>611</v>
      </c>
      <c r="E38" t="str">
        <f t="shared" si="2"/>
        <v>CONTROL GUADUALES 2024 - CICLO 2 - 101-23 - ZONA S-389</v>
      </c>
      <c r="F38">
        <f t="shared" si="3"/>
        <v>207075</v>
      </c>
    </row>
    <row r="39" spans="2:6" x14ac:dyDescent="0.25">
      <c r="B39">
        <v>37</v>
      </c>
      <c r="C39" t="s">
        <v>560</v>
      </c>
      <c r="D39" t="s">
        <v>612</v>
      </c>
      <c r="E39" t="str">
        <f t="shared" si="2"/>
        <v>CONTROL GUADUALES 2024 - CICLO 2 - 101-23 - ZONA S-392</v>
      </c>
      <c r="F39">
        <f t="shared" si="3"/>
        <v>207075</v>
      </c>
    </row>
    <row r="40" spans="2:6" x14ac:dyDescent="0.25">
      <c r="B40">
        <v>38</v>
      </c>
      <c r="C40" t="s">
        <v>561</v>
      </c>
      <c r="D40" t="s">
        <v>613</v>
      </c>
      <c r="E40" t="str">
        <f t="shared" si="2"/>
        <v>CONTROL GUADUALES 2024 - CICLO 2 - 101-24 - ZONA C-0345</v>
      </c>
      <c r="F40">
        <f t="shared" si="3"/>
        <v>207076</v>
      </c>
    </row>
    <row r="41" spans="2:6" x14ac:dyDescent="0.25">
      <c r="B41">
        <v>39</v>
      </c>
      <c r="C41" t="s">
        <v>561</v>
      </c>
      <c r="D41" t="s">
        <v>614</v>
      </c>
      <c r="E41" t="str">
        <f t="shared" si="2"/>
        <v>CONTROL GUADUALES 2024 - CICLO 2 - 101-24 - ZONA S-385</v>
      </c>
      <c r="F41">
        <f t="shared" si="3"/>
        <v>207076</v>
      </c>
    </row>
    <row r="42" spans="2:6" x14ac:dyDescent="0.25">
      <c r="B42">
        <v>40</v>
      </c>
      <c r="C42" t="s">
        <v>562</v>
      </c>
      <c r="D42" t="s">
        <v>615</v>
      </c>
      <c r="E42" t="str">
        <f t="shared" si="2"/>
        <v>CONTROL GUADUALES 2024 - CICLO 2 - 101-25 - ZONA C-0026</v>
      </c>
      <c r="F42">
        <f t="shared" si="3"/>
        <v>207077</v>
      </c>
    </row>
    <row r="43" spans="2:6" x14ac:dyDescent="0.25">
      <c r="B43">
        <v>41</v>
      </c>
      <c r="C43" t="s">
        <v>562</v>
      </c>
      <c r="D43" t="s">
        <v>616</v>
      </c>
      <c r="E43" t="str">
        <f t="shared" si="2"/>
        <v>CONTROL GUADUALES 2024 - CICLO 2 - 101-25 - ZONA C-0190</v>
      </c>
      <c r="F43">
        <f t="shared" si="3"/>
        <v>207077</v>
      </c>
    </row>
    <row r="44" spans="2:6" x14ac:dyDescent="0.25">
      <c r="B44">
        <v>42</v>
      </c>
      <c r="C44" t="s">
        <v>562</v>
      </c>
      <c r="D44" t="s">
        <v>617</v>
      </c>
      <c r="E44" t="str">
        <f t="shared" si="2"/>
        <v>CONTROL GUADUALES 2024 - CICLO 2 - 101-25 - ZONA C-0224</v>
      </c>
      <c r="F44">
        <f t="shared" si="3"/>
        <v>207077</v>
      </c>
    </row>
    <row r="45" spans="2:6" x14ac:dyDescent="0.25">
      <c r="B45">
        <v>43</v>
      </c>
      <c r="C45" t="s">
        <v>562</v>
      </c>
      <c r="D45" t="s">
        <v>618</v>
      </c>
      <c r="E45" t="str">
        <f t="shared" si="2"/>
        <v>CONTROL GUADUALES 2024 - CICLO 2 - 101-25 - ZONA C-1070</v>
      </c>
      <c r="F45">
        <f t="shared" si="3"/>
        <v>207077</v>
      </c>
    </row>
    <row r="46" spans="2:6" x14ac:dyDescent="0.25">
      <c r="B46">
        <v>44</v>
      </c>
      <c r="C46" t="s">
        <v>562</v>
      </c>
      <c r="D46" t="s">
        <v>619</v>
      </c>
      <c r="E46" t="str">
        <f t="shared" si="2"/>
        <v>CONTROL GUADUALES 2024 - CICLO 2 - 101-25 - ZONA R-016</v>
      </c>
      <c r="F46">
        <f t="shared" si="3"/>
        <v>207077</v>
      </c>
    </row>
    <row r="47" spans="2:6" x14ac:dyDescent="0.25">
      <c r="B47">
        <v>45</v>
      </c>
      <c r="C47" t="s">
        <v>562</v>
      </c>
      <c r="D47" t="s">
        <v>620</v>
      </c>
      <c r="E47" t="str">
        <f t="shared" si="2"/>
        <v>CONTROL GUADUALES 2024 - CICLO 2 - 101-25 - ZONA R-017</v>
      </c>
      <c r="F47">
        <f t="shared" si="3"/>
        <v>207077</v>
      </c>
    </row>
    <row r="48" spans="2:6" x14ac:dyDescent="0.25">
      <c r="B48">
        <v>46</v>
      </c>
      <c r="C48" t="s">
        <v>562</v>
      </c>
      <c r="D48" t="s">
        <v>621</v>
      </c>
      <c r="E48" t="str">
        <f t="shared" si="2"/>
        <v>CONTROL GUADUALES 2024 - CICLO 2 - 101-25 - ZONA S-1059</v>
      </c>
      <c r="F48">
        <f t="shared" si="3"/>
        <v>207077</v>
      </c>
    </row>
    <row r="49" spans="2:6" x14ac:dyDescent="0.25">
      <c r="B49">
        <v>47</v>
      </c>
      <c r="C49" t="s">
        <v>562</v>
      </c>
      <c r="D49" t="s">
        <v>622</v>
      </c>
      <c r="E49" t="str">
        <f t="shared" si="2"/>
        <v>CONTROL GUADUALES 2024 - CICLO 2 - 101-25 - ZONA S-1183</v>
      </c>
      <c r="F49">
        <f t="shared" si="3"/>
        <v>207077</v>
      </c>
    </row>
    <row r="50" spans="2:6" x14ac:dyDescent="0.25">
      <c r="B50">
        <v>48</v>
      </c>
      <c r="C50" t="s">
        <v>562</v>
      </c>
      <c r="D50" t="s">
        <v>623</v>
      </c>
      <c r="E50" t="str">
        <f t="shared" si="2"/>
        <v>CONTROL GUADUALES 2024 - CICLO 2 - 101-25 - ZONA S-1494</v>
      </c>
      <c r="F50">
        <f t="shared" si="3"/>
        <v>207077</v>
      </c>
    </row>
    <row r="51" spans="2:6" x14ac:dyDescent="0.25">
      <c r="B51">
        <v>49</v>
      </c>
      <c r="C51" t="s">
        <v>562</v>
      </c>
      <c r="D51" t="s">
        <v>624</v>
      </c>
      <c r="E51" t="str">
        <f t="shared" si="2"/>
        <v>CONTROL GUADUALES 2024 - CICLO 2 - 101-25 - ZONA S-1495</v>
      </c>
      <c r="F51">
        <f t="shared" si="3"/>
        <v>207077</v>
      </c>
    </row>
    <row r="52" spans="2:6" x14ac:dyDescent="0.25">
      <c r="B52">
        <v>50</v>
      </c>
      <c r="C52" t="s">
        <v>562</v>
      </c>
      <c r="D52" t="s">
        <v>625</v>
      </c>
      <c r="E52" t="str">
        <f t="shared" si="2"/>
        <v>CONTROL GUADUALES 2024 - CICLO 2 - 101-25 - ZONA S-1734</v>
      </c>
      <c r="F52">
        <f t="shared" si="3"/>
        <v>207077</v>
      </c>
    </row>
    <row r="53" spans="2:6" x14ac:dyDescent="0.25">
      <c r="B53">
        <v>51</v>
      </c>
      <c r="C53" t="s">
        <v>562</v>
      </c>
      <c r="D53" t="s">
        <v>626</v>
      </c>
      <c r="E53" t="str">
        <f t="shared" si="2"/>
        <v>CONTROL GUADUALES 2024 - CICLO 2 - 101-25 - ZONA S-1863</v>
      </c>
      <c r="F53">
        <f t="shared" si="3"/>
        <v>207077</v>
      </c>
    </row>
    <row r="54" spans="2:6" x14ac:dyDescent="0.25">
      <c r="B54">
        <v>52</v>
      </c>
      <c r="C54" t="s">
        <v>562</v>
      </c>
      <c r="D54" t="s">
        <v>627</v>
      </c>
      <c r="E54" t="str">
        <f t="shared" si="2"/>
        <v>CONTROL GUADUALES 2024 - CICLO 2 - 101-25 - ZONA S-1908</v>
      </c>
      <c r="F54">
        <f t="shared" si="3"/>
        <v>207077</v>
      </c>
    </row>
    <row r="55" spans="2:6" x14ac:dyDescent="0.25">
      <c r="B55">
        <v>53</v>
      </c>
      <c r="C55" t="s">
        <v>562</v>
      </c>
      <c r="D55" t="s">
        <v>628</v>
      </c>
      <c r="E55" t="str">
        <f t="shared" si="2"/>
        <v>CONTROL GUADUALES 2024 - CICLO 2 - 101-25 - ZONA S-1953</v>
      </c>
      <c r="F55">
        <f t="shared" si="3"/>
        <v>207077</v>
      </c>
    </row>
    <row r="56" spans="2:6" x14ac:dyDescent="0.25">
      <c r="B56">
        <v>54</v>
      </c>
      <c r="C56" t="s">
        <v>562</v>
      </c>
      <c r="D56" t="s">
        <v>629</v>
      </c>
      <c r="E56" t="str">
        <f t="shared" si="2"/>
        <v>CONTROL GUADUALES 2024 - CICLO 2 - 101-25 - ZONA S-1954</v>
      </c>
      <c r="F56">
        <f t="shared" si="3"/>
        <v>207077</v>
      </c>
    </row>
    <row r="57" spans="2:6" x14ac:dyDescent="0.25">
      <c r="B57">
        <v>55</v>
      </c>
      <c r="C57" t="s">
        <v>562</v>
      </c>
      <c r="D57" t="s">
        <v>630</v>
      </c>
      <c r="E57" t="str">
        <f t="shared" si="2"/>
        <v>CONTROL GUADUALES 2024 - CICLO 2 - 101-25 - ZONA S-1955</v>
      </c>
      <c r="F57">
        <f t="shared" si="3"/>
        <v>207077</v>
      </c>
    </row>
    <row r="58" spans="2:6" x14ac:dyDescent="0.25">
      <c r="B58">
        <v>56</v>
      </c>
      <c r="C58" t="s">
        <v>562</v>
      </c>
      <c r="D58" t="s">
        <v>631</v>
      </c>
      <c r="E58" t="str">
        <f t="shared" si="2"/>
        <v>CONTROL GUADUALES 2024 - CICLO 2 - 101-25 - ZONA S-1979</v>
      </c>
      <c r="F58">
        <f t="shared" si="3"/>
        <v>207077</v>
      </c>
    </row>
    <row r="59" spans="2:6" x14ac:dyDescent="0.25">
      <c r="B59">
        <v>57</v>
      </c>
      <c r="C59" t="s">
        <v>562</v>
      </c>
      <c r="D59" t="s">
        <v>632</v>
      </c>
      <c r="E59" t="str">
        <f t="shared" si="2"/>
        <v>CONTROL GUADUALES 2024 - CICLO 2 - 101-25 - ZONA S-1987</v>
      </c>
      <c r="F59">
        <f t="shared" si="3"/>
        <v>207077</v>
      </c>
    </row>
    <row r="60" spans="2:6" x14ac:dyDescent="0.25">
      <c r="B60">
        <v>58</v>
      </c>
      <c r="C60" t="s">
        <v>562</v>
      </c>
      <c r="D60" t="s">
        <v>633</v>
      </c>
      <c r="E60" t="str">
        <f t="shared" si="2"/>
        <v>CONTROL GUADUALES 2024 - CICLO 2 - 101-25 - ZONA S-454</v>
      </c>
      <c r="F60">
        <f t="shared" si="3"/>
        <v>207077</v>
      </c>
    </row>
    <row r="61" spans="2:6" x14ac:dyDescent="0.25">
      <c r="B61">
        <v>59</v>
      </c>
      <c r="C61" t="s">
        <v>562</v>
      </c>
      <c r="D61" t="s">
        <v>634</v>
      </c>
      <c r="E61" t="str">
        <f t="shared" si="2"/>
        <v>CONTROL GUADUALES 2024 - CICLO 2 - 101-25 - ZONA S-467</v>
      </c>
      <c r="F61">
        <f t="shared" si="3"/>
        <v>207077</v>
      </c>
    </row>
    <row r="62" spans="2:6" x14ac:dyDescent="0.25">
      <c r="B62">
        <v>60</v>
      </c>
      <c r="C62" t="s">
        <v>562</v>
      </c>
      <c r="D62" t="s">
        <v>635</v>
      </c>
      <c r="E62" t="str">
        <f t="shared" si="2"/>
        <v>CONTROL GUADUALES 2024 - CICLO 2 - 101-25 - ZONA S-603</v>
      </c>
      <c r="F62">
        <f t="shared" si="3"/>
        <v>207077</v>
      </c>
    </row>
    <row r="63" spans="2:6" x14ac:dyDescent="0.25">
      <c r="B63">
        <v>61</v>
      </c>
      <c r="C63" t="s">
        <v>562</v>
      </c>
      <c r="D63" t="s">
        <v>636</v>
      </c>
      <c r="E63" t="str">
        <f t="shared" si="2"/>
        <v>CONTROL GUADUALES 2024 - CICLO 2 - 101-25 - ZONA S-604</v>
      </c>
      <c r="F63">
        <f t="shared" si="3"/>
        <v>207077</v>
      </c>
    </row>
    <row r="64" spans="2:6" x14ac:dyDescent="0.25">
      <c r="B64">
        <v>62</v>
      </c>
      <c r="C64" t="s">
        <v>562</v>
      </c>
      <c r="D64" t="s">
        <v>637</v>
      </c>
      <c r="E64" t="str">
        <f t="shared" si="2"/>
        <v>CONTROL GUADUALES 2024 - CICLO 2 - 101-25 - ZONA S-606</v>
      </c>
      <c r="F64">
        <f t="shared" si="3"/>
        <v>207077</v>
      </c>
    </row>
    <row r="65" spans="2:6" x14ac:dyDescent="0.25">
      <c r="B65">
        <v>63</v>
      </c>
      <c r="C65" t="s">
        <v>562</v>
      </c>
      <c r="D65" t="s">
        <v>638</v>
      </c>
      <c r="E65" t="str">
        <f t="shared" si="2"/>
        <v>CONTROL GUADUALES 2024 - CICLO 2 - 101-25 - ZONA S-607</v>
      </c>
      <c r="F65">
        <f t="shared" si="3"/>
        <v>207077</v>
      </c>
    </row>
    <row r="66" spans="2:6" x14ac:dyDescent="0.25">
      <c r="B66">
        <v>64</v>
      </c>
      <c r="C66" t="s">
        <v>562</v>
      </c>
      <c r="D66" t="s">
        <v>639</v>
      </c>
      <c r="E66" t="str">
        <f t="shared" si="2"/>
        <v>CONTROL GUADUALES 2024 - CICLO 2 - 101-25 - ZONA S-643</v>
      </c>
      <c r="F66">
        <f t="shared" si="3"/>
        <v>207077</v>
      </c>
    </row>
    <row r="67" spans="2:6" x14ac:dyDescent="0.25">
      <c r="B67">
        <v>65</v>
      </c>
      <c r="C67" t="s">
        <v>562</v>
      </c>
      <c r="D67" t="s">
        <v>640</v>
      </c>
      <c r="E67" t="str">
        <f t="shared" ref="E67:E105" si="4">_xlfn.CONCAT($A$2,LEFT(C67,6)," - ZONA ",D67)</f>
        <v>CONTROL GUADUALES 2024 - CICLO 2 - 101-25 - ZONA S-644</v>
      </c>
      <c r="F67">
        <f t="shared" ref="F67:F105" si="5">VLOOKUP(C67,$I$2:$K$24,3,9)</f>
        <v>207077</v>
      </c>
    </row>
    <row r="68" spans="2:6" x14ac:dyDescent="0.25">
      <c r="B68">
        <v>66</v>
      </c>
      <c r="C68" t="s">
        <v>562</v>
      </c>
      <c r="D68" t="s">
        <v>641</v>
      </c>
      <c r="E68" t="str">
        <f t="shared" si="4"/>
        <v>CONTROL GUADUALES 2024 - CICLO 2 - 101-25 - ZONA S-645</v>
      </c>
      <c r="F68">
        <f t="shared" si="5"/>
        <v>207077</v>
      </c>
    </row>
    <row r="69" spans="2:6" x14ac:dyDescent="0.25">
      <c r="B69">
        <v>67</v>
      </c>
      <c r="C69" t="s">
        <v>562</v>
      </c>
      <c r="D69" t="s">
        <v>642</v>
      </c>
      <c r="E69" t="str">
        <f t="shared" si="4"/>
        <v>CONTROL GUADUALES 2024 - CICLO 2 - 101-25 - ZONA S-646</v>
      </c>
      <c r="F69">
        <f t="shared" si="5"/>
        <v>207077</v>
      </c>
    </row>
    <row r="70" spans="2:6" x14ac:dyDescent="0.25">
      <c r="B70">
        <v>68</v>
      </c>
      <c r="C70" t="s">
        <v>562</v>
      </c>
      <c r="D70" t="s">
        <v>643</v>
      </c>
      <c r="E70" t="str">
        <f t="shared" si="4"/>
        <v>CONTROL GUADUALES 2024 - CICLO 2 - 101-25 - ZONA S-661</v>
      </c>
      <c r="F70">
        <f t="shared" si="5"/>
        <v>207077</v>
      </c>
    </row>
    <row r="71" spans="2:6" x14ac:dyDescent="0.25">
      <c r="B71">
        <v>69</v>
      </c>
      <c r="C71" t="s">
        <v>562</v>
      </c>
      <c r="D71" t="s">
        <v>644</v>
      </c>
      <c r="E71" t="str">
        <f t="shared" si="4"/>
        <v>CONTROL GUADUALES 2024 - CICLO 2 - 101-25 - ZONA S-662</v>
      </c>
      <c r="F71">
        <f t="shared" si="5"/>
        <v>207077</v>
      </c>
    </row>
    <row r="72" spans="2:6" x14ac:dyDescent="0.25">
      <c r="B72">
        <v>70</v>
      </c>
      <c r="C72" t="s">
        <v>562</v>
      </c>
      <c r="D72" t="s">
        <v>645</v>
      </c>
      <c r="E72" t="str">
        <f t="shared" si="4"/>
        <v>CONTROL GUADUALES 2024 - CICLO 2 - 101-25 - ZONA S-663</v>
      </c>
      <c r="F72">
        <f t="shared" si="5"/>
        <v>207077</v>
      </c>
    </row>
    <row r="73" spans="2:6" x14ac:dyDescent="0.25">
      <c r="B73">
        <v>71</v>
      </c>
      <c r="C73" t="s">
        <v>562</v>
      </c>
      <c r="D73" t="s">
        <v>646</v>
      </c>
      <c r="E73" t="str">
        <f t="shared" si="4"/>
        <v>CONTROL GUADUALES 2024 - CICLO 2 - 101-25 - ZONA SR-0015</v>
      </c>
      <c r="F73">
        <f t="shared" si="5"/>
        <v>207077</v>
      </c>
    </row>
    <row r="74" spans="2:6" x14ac:dyDescent="0.25">
      <c r="B74">
        <v>72</v>
      </c>
      <c r="C74" t="s">
        <v>562</v>
      </c>
      <c r="D74" t="s">
        <v>647</v>
      </c>
      <c r="E74" t="str">
        <f t="shared" si="4"/>
        <v>CONTROL GUADUALES 2024 - CICLO 2 - 101-25 - ZONA SR-0017</v>
      </c>
      <c r="F74">
        <f t="shared" si="5"/>
        <v>207077</v>
      </c>
    </row>
    <row r="75" spans="2:6" x14ac:dyDescent="0.25">
      <c r="B75">
        <v>73</v>
      </c>
      <c r="C75" t="s">
        <v>563</v>
      </c>
      <c r="D75" t="s">
        <v>648</v>
      </c>
      <c r="E75" t="str">
        <f t="shared" si="4"/>
        <v>CONTROL GUADUALES 2024 - CICLO 2 - 101-26 - ZONA R-040</v>
      </c>
      <c r="F75">
        <f t="shared" si="5"/>
        <v>207080</v>
      </c>
    </row>
    <row r="76" spans="2:6" x14ac:dyDescent="0.25">
      <c r="B76">
        <v>74</v>
      </c>
      <c r="C76" t="s">
        <v>563</v>
      </c>
      <c r="D76" t="s">
        <v>649</v>
      </c>
      <c r="E76" t="str">
        <f t="shared" si="4"/>
        <v>CONTROL GUADUALES 2024 - CICLO 2 - 101-26 - ZONA S-092</v>
      </c>
      <c r="F76">
        <f t="shared" si="5"/>
        <v>207080</v>
      </c>
    </row>
    <row r="77" spans="2:6" x14ac:dyDescent="0.25">
      <c r="B77">
        <v>75</v>
      </c>
      <c r="C77" t="s">
        <v>563</v>
      </c>
      <c r="D77" t="s">
        <v>650</v>
      </c>
      <c r="E77" t="str">
        <f t="shared" si="4"/>
        <v>CONTROL GUADUALES 2024 - CICLO 2 - 101-26 - ZONA S-093</v>
      </c>
      <c r="F77">
        <f t="shared" si="5"/>
        <v>207080</v>
      </c>
    </row>
    <row r="78" spans="2:6" x14ac:dyDescent="0.25">
      <c r="B78">
        <v>76</v>
      </c>
      <c r="C78" t="s">
        <v>563</v>
      </c>
      <c r="D78" t="s">
        <v>651</v>
      </c>
      <c r="E78" t="str">
        <f t="shared" si="4"/>
        <v>CONTROL GUADUALES 2024 - CICLO 2 - 101-26 - ZONA S-098</v>
      </c>
      <c r="F78">
        <f t="shared" si="5"/>
        <v>207080</v>
      </c>
    </row>
    <row r="79" spans="2:6" x14ac:dyDescent="0.25">
      <c r="B79">
        <v>77</v>
      </c>
      <c r="C79" t="s">
        <v>563</v>
      </c>
      <c r="D79" t="s">
        <v>652</v>
      </c>
      <c r="E79" t="str">
        <f t="shared" si="4"/>
        <v>CONTROL GUADUALES 2024 - CICLO 2 - 101-26 - ZONA S-1311</v>
      </c>
      <c r="F79">
        <f t="shared" si="5"/>
        <v>207080</v>
      </c>
    </row>
    <row r="80" spans="2:6" x14ac:dyDescent="0.25">
      <c r="B80">
        <v>78</v>
      </c>
      <c r="C80" t="s">
        <v>563</v>
      </c>
      <c r="D80" t="s">
        <v>653</v>
      </c>
      <c r="E80" t="str">
        <f t="shared" si="4"/>
        <v>CONTROL GUADUALES 2024 - CICLO 2 - 101-26 - ZONA S-1557</v>
      </c>
      <c r="F80">
        <f t="shared" si="5"/>
        <v>207080</v>
      </c>
    </row>
    <row r="81" spans="2:6" x14ac:dyDescent="0.25">
      <c r="B81">
        <v>79</v>
      </c>
      <c r="C81" t="s">
        <v>563</v>
      </c>
      <c r="D81" t="s">
        <v>654</v>
      </c>
      <c r="E81" t="str">
        <f t="shared" si="4"/>
        <v>CONTROL GUADUALES 2024 - CICLO 2 - 101-26 - ZONA S-1846</v>
      </c>
      <c r="F81">
        <f t="shared" si="5"/>
        <v>207080</v>
      </c>
    </row>
    <row r="82" spans="2:6" x14ac:dyDescent="0.25">
      <c r="B82">
        <v>80</v>
      </c>
      <c r="C82" t="s">
        <v>563</v>
      </c>
      <c r="D82" t="s">
        <v>655</v>
      </c>
      <c r="E82" t="str">
        <f t="shared" si="4"/>
        <v>CONTROL GUADUALES 2024 - CICLO 2 - 101-26 - ZONA S-1890</v>
      </c>
      <c r="F82">
        <f t="shared" si="5"/>
        <v>207080</v>
      </c>
    </row>
    <row r="83" spans="2:6" x14ac:dyDescent="0.25">
      <c r="B83">
        <v>81</v>
      </c>
      <c r="C83" t="s">
        <v>563</v>
      </c>
      <c r="D83" t="s">
        <v>656</v>
      </c>
      <c r="E83" t="str">
        <f t="shared" si="4"/>
        <v>CONTROL GUADUALES 2024 - CICLO 2 - 101-26 - ZONA S-1971</v>
      </c>
      <c r="F83">
        <f t="shared" si="5"/>
        <v>207080</v>
      </c>
    </row>
    <row r="84" spans="2:6" x14ac:dyDescent="0.25">
      <c r="B84">
        <v>82</v>
      </c>
      <c r="C84" t="s">
        <v>563</v>
      </c>
      <c r="D84" t="s">
        <v>657</v>
      </c>
      <c r="E84" t="str">
        <f t="shared" si="4"/>
        <v>CONTROL GUADUALES 2024 - CICLO 2 - 101-26 - ZONA S-2011</v>
      </c>
      <c r="F84">
        <f t="shared" si="5"/>
        <v>207080</v>
      </c>
    </row>
    <row r="85" spans="2:6" x14ac:dyDescent="0.25">
      <c r="B85">
        <v>83</v>
      </c>
      <c r="C85" t="s">
        <v>563</v>
      </c>
      <c r="D85" t="s">
        <v>658</v>
      </c>
      <c r="E85" t="str">
        <f t="shared" si="4"/>
        <v>CONTROL GUADUALES 2024 - CICLO 2 - 101-26 - ZONA S-2328</v>
      </c>
      <c r="F85">
        <f t="shared" si="5"/>
        <v>207080</v>
      </c>
    </row>
    <row r="86" spans="2:6" x14ac:dyDescent="0.25">
      <c r="B86">
        <v>84</v>
      </c>
      <c r="C86" t="s">
        <v>563</v>
      </c>
      <c r="D86" t="s">
        <v>659</v>
      </c>
      <c r="E86" t="str">
        <f t="shared" si="4"/>
        <v>CONTROL GUADUALES 2024 - CICLO 2 - 101-26 - ZONA S-706</v>
      </c>
      <c r="F86">
        <f t="shared" si="5"/>
        <v>207080</v>
      </c>
    </row>
    <row r="87" spans="2:6" x14ac:dyDescent="0.25">
      <c r="B87">
        <v>85</v>
      </c>
      <c r="C87" t="s">
        <v>563</v>
      </c>
      <c r="D87" t="s">
        <v>660</v>
      </c>
      <c r="E87" t="str">
        <f t="shared" si="4"/>
        <v>CONTROL GUADUALES 2024 - CICLO 2 - 101-26 - ZONA S-712</v>
      </c>
      <c r="F87">
        <f t="shared" si="5"/>
        <v>207080</v>
      </c>
    </row>
    <row r="88" spans="2:6" x14ac:dyDescent="0.25">
      <c r="B88">
        <v>86</v>
      </c>
      <c r="C88" t="s">
        <v>563</v>
      </c>
      <c r="D88" t="s">
        <v>661</v>
      </c>
      <c r="E88" t="str">
        <f t="shared" si="4"/>
        <v>CONTROL GUADUALES 2024 - CICLO 2 - 101-26 - ZONA S-714</v>
      </c>
      <c r="F88">
        <f t="shared" si="5"/>
        <v>207080</v>
      </c>
    </row>
    <row r="89" spans="2:6" x14ac:dyDescent="0.25">
      <c r="B89">
        <v>87</v>
      </c>
      <c r="C89" t="s">
        <v>563</v>
      </c>
      <c r="D89" t="s">
        <v>662</v>
      </c>
      <c r="E89" t="str">
        <f t="shared" si="4"/>
        <v>CONTROL GUADUALES 2024 - CICLO 2 - 101-26 - ZONA S-716</v>
      </c>
      <c r="F89">
        <f t="shared" si="5"/>
        <v>207080</v>
      </c>
    </row>
    <row r="90" spans="2:6" x14ac:dyDescent="0.25">
      <c r="B90">
        <v>88</v>
      </c>
      <c r="C90" t="s">
        <v>563</v>
      </c>
      <c r="D90" t="s">
        <v>663</v>
      </c>
      <c r="E90" t="str">
        <f t="shared" si="4"/>
        <v>CONTROL GUADUALES 2024 - CICLO 2 - 101-26 - ZONA S-717</v>
      </c>
      <c r="F90">
        <f t="shared" si="5"/>
        <v>207080</v>
      </c>
    </row>
    <row r="91" spans="2:6" x14ac:dyDescent="0.25">
      <c r="B91">
        <v>89</v>
      </c>
      <c r="C91" t="s">
        <v>563</v>
      </c>
      <c r="D91" t="s">
        <v>664</v>
      </c>
      <c r="E91" t="str">
        <f t="shared" si="4"/>
        <v>CONTROL GUADUALES 2024 - CICLO 2 - 101-26 - ZONA S-719</v>
      </c>
      <c r="F91">
        <f t="shared" si="5"/>
        <v>207080</v>
      </c>
    </row>
    <row r="92" spans="2:6" x14ac:dyDescent="0.25">
      <c r="B92">
        <v>90</v>
      </c>
      <c r="C92" t="s">
        <v>563</v>
      </c>
      <c r="D92" t="s">
        <v>665</v>
      </c>
      <c r="E92" t="str">
        <f t="shared" si="4"/>
        <v>CONTROL GUADUALES 2024 - CICLO 2 - 101-26 - ZONA S-720</v>
      </c>
      <c r="F92">
        <f t="shared" si="5"/>
        <v>207080</v>
      </c>
    </row>
    <row r="93" spans="2:6" x14ac:dyDescent="0.25">
      <c r="B93">
        <v>91</v>
      </c>
      <c r="C93" t="s">
        <v>563</v>
      </c>
      <c r="D93" t="s">
        <v>666</v>
      </c>
      <c r="E93" t="str">
        <f t="shared" si="4"/>
        <v>CONTROL GUADUALES 2024 - CICLO 2 - 101-26 - ZONA S-723</v>
      </c>
      <c r="F93">
        <f t="shared" si="5"/>
        <v>207080</v>
      </c>
    </row>
    <row r="94" spans="2:6" x14ac:dyDescent="0.25">
      <c r="B94">
        <v>92</v>
      </c>
      <c r="C94" t="s">
        <v>563</v>
      </c>
      <c r="D94" t="s">
        <v>667</v>
      </c>
      <c r="E94" t="str">
        <f t="shared" si="4"/>
        <v>CONTROL GUADUALES 2024 - CICLO 2 - 101-26 - ZONA S-724</v>
      </c>
      <c r="F94">
        <f t="shared" si="5"/>
        <v>207080</v>
      </c>
    </row>
    <row r="95" spans="2:6" x14ac:dyDescent="0.25">
      <c r="B95">
        <v>93</v>
      </c>
      <c r="C95" t="s">
        <v>563</v>
      </c>
      <c r="D95" t="s">
        <v>668</v>
      </c>
      <c r="E95" t="str">
        <f t="shared" si="4"/>
        <v>CONTROL GUADUALES 2024 - CICLO 2 - 101-26 - ZONA S-725</v>
      </c>
      <c r="F95">
        <f t="shared" si="5"/>
        <v>207080</v>
      </c>
    </row>
    <row r="96" spans="2:6" x14ac:dyDescent="0.25">
      <c r="B96">
        <v>94</v>
      </c>
      <c r="C96" t="s">
        <v>563</v>
      </c>
      <c r="D96" t="s">
        <v>669</v>
      </c>
      <c r="E96" t="str">
        <f t="shared" si="4"/>
        <v>CONTROL GUADUALES 2024 - CICLO 2 - 101-26 - ZONA S-727</v>
      </c>
      <c r="F96">
        <f t="shared" si="5"/>
        <v>207080</v>
      </c>
    </row>
    <row r="97" spans="2:6" x14ac:dyDescent="0.25">
      <c r="B97">
        <v>95</v>
      </c>
      <c r="C97" t="s">
        <v>563</v>
      </c>
      <c r="D97" t="s">
        <v>670</v>
      </c>
      <c r="E97" t="str">
        <f t="shared" si="4"/>
        <v>CONTROL GUADUALES 2024 - CICLO 2 - 101-26 - ZONA S-729</v>
      </c>
      <c r="F97">
        <f t="shared" si="5"/>
        <v>207080</v>
      </c>
    </row>
    <row r="98" spans="2:6" x14ac:dyDescent="0.25">
      <c r="B98">
        <v>96</v>
      </c>
      <c r="C98" t="s">
        <v>563</v>
      </c>
      <c r="D98" t="s">
        <v>671</v>
      </c>
      <c r="E98" t="str">
        <f t="shared" si="4"/>
        <v>CONTROL GUADUALES 2024 - CICLO 2 - 101-26 - ZONA S-731</v>
      </c>
      <c r="F98">
        <f t="shared" si="5"/>
        <v>207080</v>
      </c>
    </row>
    <row r="99" spans="2:6" x14ac:dyDescent="0.25">
      <c r="B99">
        <v>97</v>
      </c>
      <c r="C99" t="s">
        <v>563</v>
      </c>
      <c r="D99" t="s">
        <v>672</v>
      </c>
      <c r="E99" t="str">
        <f t="shared" si="4"/>
        <v>CONTROL GUADUALES 2024 - CICLO 2 - 101-26 - ZONA S-752</v>
      </c>
      <c r="F99">
        <f t="shared" si="5"/>
        <v>207080</v>
      </c>
    </row>
    <row r="100" spans="2:6" x14ac:dyDescent="0.25">
      <c r="B100">
        <v>98</v>
      </c>
      <c r="C100" t="s">
        <v>563</v>
      </c>
      <c r="D100" t="s">
        <v>673</v>
      </c>
      <c r="E100" t="str">
        <f t="shared" si="4"/>
        <v>CONTROL GUADUALES 2024 - CICLO 2 - 101-26 - ZONA S-803</v>
      </c>
      <c r="F100">
        <f t="shared" si="5"/>
        <v>207080</v>
      </c>
    </row>
    <row r="101" spans="2:6" x14ac:dyDescent="0.25">
      <c r="B101">
        <v>99</v>
      </c>
      <c r="C101" t="s">
        <v>563</v>
      </c>
      <c r="D101" t="s">
        <v>674</v>
      </c>
      <c r="E101" t="str">
        <f t="shared" si="4"/>
        <v>CONTROL GUADUALES 2024 - CICLO 2 - 101-26 - ZONA S-806</v>
      </c>
      <c r="F101">
        <f t="shared" si="5"/>
        <v>207080</v>
      </c>
    </row>
    <row r="102" spans="2:6" x14ac:dyDescent="0.25">
      <c r="B102">
        <v>100</v>
      </c>
      <c r="C102" t="s">
        <v>563</v>
      </c>
      <c r="D102" t="s">
        <v>675</v>
      </c>
      <c r="E102" t="str">
        <f t="shared" si="4"/>
        <v>CONTROL GUADUALES 2024 - CICLO 2 - 101-26 - ZONA S-811</v>
      </c>
      <c r="F102">
        <f t="shared" si="5"/>
        <v>207080</v>
      </c>
    </row>
    <row r="103" spans="2:6" x14ac:dyDescent="0.25">
      <c r="B103">
        <v>101</v>
      </c>
      <c r="C103" t="s">
        <v>563</v>
      </c>
      <c r="D103" t="s">
        <v>676</v>
      </c>
      <c r="E103" t="str">
        <f t="shared" si="4"/>
        <v>CONTROL GUADUALES 2024 - CICLO 2 - 101-26 - ZONA SR-0028</v>
      </c>
      <c r="F103">
        <f t="shared" si="5"/>
        <v>207080</v>
      </c>
    </row>
    <row r="104" spans="2:6" x14ac:dyDescent="0.25">
      <c r="B104">
        <v>102</v>
      </c>
      <c r="C104" t="s">
        <v>564</v>
      </c>
      <c r="D104" t="s">
        <v>677</v>
      </c>
      <c r="E104" t="str">
        <f t="shared" si="4"/>
        <v>CONTROL GUADUALES 2024 - CICLO 2 - 205-22 - ZONA C-0298</v>
      </c>
      <c r="F104">
        <f t="shared" si="5"/>
        <v>207081</v>
      </c>
    </row>
    <row r="105" spans="2:6" x14ac:dyDescent="0.25">
      <c r="B105">
        <v>103</v>
      </c>
      <c r="C105" t="s">
        <v>564</v>
      </c>
      <c r="D105" t="s">
        <v>678</v>
      </c>
      <c r="E105" t="str">
        <f t="shared" si="4"/>
        <v>CONTROL GUADUALES 2024 - CICLO 2 - 205-22 - ZONA R-048</v>
      </c>
      <c r="F105">
        <f t="shared" si="5"/>
        <v>207081</v>
      </c>
    </row>
    <row r="106" spans="2:6" x14ac:dyDescent="0.25">
      <c r="B106">
        <v>104</v>
      </c>
      <c r="C106" t="s">
        <v>564</v>
      </c>
      <c r="D106" t="s">
        <v>679</v>
      </c>
      <c r="E106" t="str">
        <f t="shared" ref="E106:E169" si="6">_xlfn.CONCAT($A$2,LEFT(C106,6)," - ZONA ",D106)</f>
        <v>CONTROL GUADUALES 2024 - CICLO 2 - 205-22 - ZONA S-1203</v>
      </c>
      <c r="F106">
        <f t="shared" ref="F106:F169" si="7">VLOOKUP(C106,$I$2:$K$24,3,9)</f>
        <v>207081</v>
      </c>
    </row>
    <row r="107" spans="2:6" x14ac:dyDescent="0.25">
      <c r="B107">
        <v>105</v>
      </c>
      <c r="C107" t="s">
        <v>564</v>
      </c>
      <c r="D107" t="s">
        <v>680</v>
      </c>
      <c r="E107" t="str">
        <f t="shared" si="6"/>
        <v>CONTROL GUADUALES 2024 - CICLO 2 - 205-22 - ZONA S-1235</v>
      </c>
      <c r="F107">
        <f t="shared" si="7"/>
        <v>207081</v>
      </c>
    </row>
    <row r="108" spans="2:6" x14ac:dyDescent="0.25">
      <c r="B108">
        <v>106</v>
      </c>
      <c r="C108" t="s">
        <v>564</v>
      </c>
      <c r="D108" t="s">
        <v>681</v>
      </c>
      <c r="E108" t="str">
        <f t="shared" si="6"/>
        <v>CONTROL GUADUALES 2024 - CICLO 2 - 205-22 - ZONA S-1527</v>
      </c>
      <c r="F108">
        <f t="shared" si="7"/>
        <v>207081</v>
      </c>
    </row>
    <row r="109" spans="2:6" x14ac:dyDescent="0.25">
      <c r="B109">
        <v>107</v>
      </c>
      <c r="C109" t="s">
        <v>564</v>
      </c>
      <c r="D109" t="s">
        <v>682</v>
      </c>
      <c r="E109" t="str">
        <f t="shared" si="6"/>
        <v>CONTROL GUADUALES 2024 - CICLO 2 - 205-22 - ZONA S-1537</v>
      </c>
      <c r="F109">
        <f t="shared" si="7"/>
        <v>207081</v>
      </c>
    </row>
    <row r="110" spans="2:6" x14ac:dyDescent="0.25">
      <c r="B110">
        <v>108</v>
      </c>
      <c r="C110" t="s">
        <v>564</v>
      </c>
      <c r="D110" t="s">
        <v>683</v>
      </c>
      <c r="E110" t="str">
        <f t="shared" si="6"/>
        <v>CONTROL GUADUALES 2024 - CICLO 2 - 205-22 - ZONA S-1545</v>
      </c>
      <c r="F110">
        <f t="shared" si="7"/>
        <v>207081</v>
      </c>
    </row>
    <row r="111" spans="2:6" x14ac:dyDescent="0.25">
      <c r="B111">
        <v>109</v>
      </c>
      <c r="C111" t="s">
        <v>564</v>
      </c>
      <c r="D111" t="s">
        <v>684</v>
      </c>
      <c r="E111" t="str">
        <f t="shared" si="6"/>
        <v>CONTROL GUADUALES 2024 - CICLO 2 - 205-22 - ZONA S-1546</v>
      </c>
      <c r="F111">
        <f t="shared" si="7"/>
        <v>207081</v>
      </c>
    </row>
    <row r="112" spans="2:6" x14ac:dyDescent="0.25">
      <c r="B112">
        <v>110</v>
      </c>
      <c r="C112" t="s">
        <v>564</v>
      </c>
      <c r="D112" t="s">
        <v>685</v>
      </c>
      <c r="E112" t="str">
        <f t="shared" si="6"/>
        <v>CONTROL GUADUALES 2024 - CICLO 2 - 205-22 - ZONA S-1847</v>
      </c>
      <c r="F112">
        <f t="shared" si="7"/>
        <v>207081</v>
      </c>
    </row>
    <row r="113" spans="2:6" x14ac:dyDescent="0.25">
      <c r="B113">
        <v>111</v>
      </c>
      <c r="C113" t="s">
        <v>564</v>
      </c>
      <c r="D113" t="s">
        <v>686</v>
      </c>
      <c r="E113" t="str">
        <f t="shared" si="6"/>
        <v>CONTROL GUADUALES 2024 - CICLO 2 - 205-22 - ZONA S-2048</v>
      </c>
      <c r="F113">
        <f t="shared" si="7"/>
        <v>207081</v>
      </c>
    </row>
    <row r="114" spans="2:6" x14ac:dyDescent="0.25">
      <c r="B114">
        <v>112</v>
      </c>
      <c r="C114" t="s">
        <v>564</v>
      </c>
      <c r="D114" t="s">
        <v>687</v>
      </c>
      <c r="E114" t="str">
        <f t="shared" si="6"/>
        <v>CONTROL GUADUALES 2024 - CICLO 2 - 205-22 - ZONA S-2122</v>
      </c>
      <c r="F114">
        <f t="shared" si="7"/>
        <v>207081</v>
      </c>
    </row>
    <row r="115" spans="2:6" x14ac:dyDescent="0.25">
      <c r="B115">
        <v>113</v>
      </c>
      <c r="C115" t="s">
        <v>564</v>
      </c>
      <c r="D115" t="s">
        <v>688</v>
      </c>
      <c r="E115" t="str">
        <f t="shared" si="6"/>
        <v>CONTROL GUADUALES 2024 - CICLO 2 - 205-22 - ZONA S-2130</v>
      </c>
      <c r="F115">
        <f t="shared" si="7"/>
        <v>207081</v>
      </c>
    </row>
    <row r="116" spans="2:6" x14ac:dyDescent="0.25">
      <c r="B116">
        <v>114</v>
      </c>
      <c r="C116" t="s">
        <v>564</v>
      </c>
      <c r="D116" t="s">
        <v>689</v>
      </c>
      <c r="E116" t="str">
        <f t="shared" si="6"/>
        <v>CONTROL GUADUALES 2024 - CICLO 2 - 205-22 - ZONA S-2139</v>
      </c>
      <c r="F116">
        <f t="shared" si="7"/>
        <v>207081</v>
      </c>
    </row>
    <row r="117" spans="2:6" x14ac:dyDescent="0.25">
      <c r="B117">
        <v>115</v>
      </c>
      <c r="C117" t="s">
        <v>564</v>
      </c>
      <c r="D117" t="s">
        <v>690</v>
      </c>
      <c r="E117" t="str">
        <f t="shared" si="6"/>
        <v>CONTROL GUADUALES 2024 - CICLO 2 - 205-22 - ZONA S-352</v>
      </c>
      <c r="F117">
        <f t="shared" si="7"/>
        <v>207081</v>
      </c>
    </row>
    <row r="118" spans="2:6" x14ac:dyDescent="0.25">
      <c r="B118">
        <v>116</v>
      </c>
      <c r="C118" t="s">
        <v>564</v>
      </c>
      <c r="D118" t="s">
        <v>691</v>
      </c>
      <c r="E118" t="str">
        <f t="shared" si="6"/>
        <v>CONTROL GUADUALES 2024 - CICLO 2 - 205-22 - ZONA S-430</v>
      </c>
      <c r="F118">
        <f t="shared" si="7"/>
        <v>207081</v>
      </c>
    </row>
    <row r="119" spans="2:6" x14ac:dyDescent="0.25">
      <c r="B119">
        <v>117</v>
      </c>
      <c r="C119" t="s">
        <v>564</v>
      </c>
      <c r="D119" t="s">
        <v>692</v>
      </c>
      <c r="E119" t="str">
        <f t="shared" si="6"/>
        <v>CONTROL GUADUALES 2024 - CICLO 2 - 205-22 - ZONA S-431</v>
      </c>
      <c r="F119">
        <f t="shared" si="7"/>
        <v>207081</v>
      </c>
    </row>
    <row r="120" spans="2:6" x14ac:dyDescent="0.25">
      <c r="B120">
        <v>118</v>
      </c>
      <c r="C120" t="s">
        <v>565</v>
      </c>
      <c r="D120" t="s">
        <v>693</v>
      </c>
      <c r="E120" t="str">
        <f t="shared" si="6"/>
        <v>CONTROL GUADUALES 2024 - CICLO 2 - 205-23 - ZONA C-0311</v>
      </c>
      <c r="F120">
        <f t="shared" si="7"/>
        <v>207084</v>
      </c>
    </row>
    <row r="121" spans="2:6" x14ac:dyDescent="0.25">
      <c r="B121">
        <v>119</v>
      </c>
      <c r="C121" t="s">
        <v>565</v>
      </c>
      <c r="D121" t="s">
        <v>694</v>
      </c>
      <c r="E121" t="str">
        <f t="shared" si="6"/>
        <v>CONTROL GUADUALES 2024 - CICLO 2 - 205-23 - ZONA C-0336</v>
      </c>
      <c r="F121">
        <f t="shared" si="7"/>
        <v>207084</v>
      </c>
    </row>
    <row r="122" spans="2:6" x14ac:dyDescent="0.25">
      <c r="B122">
        <v>120</v>
      </c>
      <c r="C122" t="s">
        <v>565</v>
      </c>
      <c r="D122" t="s">
        <v>695</v>
      </c>
      <c r="E122" t="str">
        <f t="shared" si="6"/>
        <v>CONTROL GUADUALES 2024 - CICLO 2 - 205-23 - ZONA C-0605</v>
      </c>
      <c r="F122">
        <f t="shared" si="7"/>
        <v>207084</v>
      </c>
    </row>
    <row r="123" spans="2:6" x14ac:dyDescent="0.25">
      <c r="B123">
        <v>121</v>
      </c>
      <c r="C123" t="s">
        <v>565</v>
      </c>
      <c r="D123" t="s">
        <v>696</v>
      </c>
      <c r="E123" t="str">
        <f t="shared" si="6"/>
        <v>CONTROL GUADUALES 2024 - CICLO 2 - 205-23 - ZONA S-1169</v>
      </c>
      <c r="F123">
        <f t="shared" si="7"/>
        <v>207084</v>
      </c>
    </row>
    <row r="124" spans="2:6" x14ac:dyDescent="0.25">
      <c r="B124">
        <v>122</v>
      </c>
      <c r="C124" t="s">
        <v>565</v>
      </c>
      <c r="D124" t="s">
        <v>697</v>
      </c>
      <c r="E124" t="str">
        <f t="shared" si="6"/>
        <v>CONTROL GUADUALES 2024 - CICLO 2 - 205-23 - ZONA S-1423</v>
      </c>
      <c r="F124">
        <f t="shared" si="7"/>
        <v>207084</v>
      </c>
    </row>
    <row r="125" spans="2:6" x14ac:dyDescent="0.25">
      <c r="B125">
        <v>123</v>
      </c>
      <c r="C125" t="s">
        <v>565</v>
      </c>
      <c r="D125" t="s">
        <v>698</v>
      </c>
      <c r="E125" t="str">
        <f t="shared" si="6"/>
        <v>CONTROL GUADUALES 2024 - CICLO 2 - 205-23 - ZONA S-1661</v>
      </c>
      <c r="F125">
        <f t="shared" si="7"/>
        <v>207084</v>
      </c>
    </row>
    <row r="126" spans="2:6" x14ac:dyDescent="0.25">
      <c r="B126">
        <v>124</v>
      </c>
      <c r="C126" t="s">
        <v>565</v>
      </c>
      <c r="D126" t="s">
        <v>699</v>
      </c>
      <c r="E126" t="str">
        <f t="shared" si="6"/>
        <v>CONTROL GUADUALES 2024 - CICLO 2 - 205-23 - ZONA S-1761</v>
      </c>
      <c r="F126">
        <f t="shared" si="7"/>
        <v>207084</v>
      </c>
    </row>
    <row r="127" spans="2:6" x14ac:dyDescent="0.25">
      <c r="B127">
        <v>125</v>
      </c>
      <c r="C127" t="s">
        <v>565</v>
      </c>
      <c r="D127" t="s">
        <v>700</v>
      </c>
      <c r="E127" t="str">
        <f t="shared" si="6"/>
        <v>CONTROL GUADUALES 2024 - CICLO 2 - 205-23 - ZONA S-1957</v>
      </c>
      <c r="F127">
        <f t="shared" si="7"/>
        <v>207084</v>
      </c>
    </row>
    <row r="128" spans="2:6" x14ac:dyDescent="0.25">
      <c r="B128">
        <v>126</v>
      </c>
      <c r="C128" t="s">
        <v>565</v>
      </c>
      <c r="D128" t="s">
        <v>701</v>
      </c>
      <c r="E128" t="str">
        <f t="shared" si="6"/>
        <v>CONTROL GUADUALES 2024 - CICLO 2 - 205-23 - ZONA S-1962</v>
      </c>
      <c r="F128">
        <f t="shared" si="7"/>
        <v>207084</v>
      </c>
    </row>
    <row r="129" spans="2:6" x14ac:dyDescent="0.25">
      <c r="B129">
        <v>127</v>
      </c>
      <c r="C129" t="s">
        <v>565</v>
      </c>
      <c r="D129" t="s">
        <v>702</v>
      </c>
      <c r="E129" t="str">
        <f t="shared" si="6"/>
        <v>CONTROL GUADUALES 2024 - CICLO 2 - 205-23 - ZONA S-2018</v>
      </c>
      <c r="F129">
        <f t="shared" si="7"/>
        <v>207084</v>
      </c>
    </row>
    <row r="130" spans="2:6" x14ac:dyDescent="0.25">
      <c r="B130">
        <v>128</v>
      </c>
      <c r="C130" t="s">
        <v>565</v>
      </c>
      <c r="D130" t="s">
        <v>703</v>
      </c>
      <c r="E130" t="str">
        <f t="shared" si="6"/>
        <v>CONTROL GUADUALES 2024 - CICLO 2 - 205-23 - ZONA S-2087</v>
      </c>
      <c r="F130">
        <f t="shared" si="7"/>
        <v>207084</v>
      </c>
    </row>
    <row r="131" spans="2:6" x14ac:dyDescent="0.25">
      <c r="B131">
        <v>129</v>
      </c>
      <c r="C131" t="s">
        <v>565</v>
      </c>
      <c r="D131" t="s">
        <v>704</v>
      </c>
      <c r="E131" t="str">
        <f t="shared" si="6"/>
        <v>CONTROL GUADUALES 2024 - CICLO 2 - 205-23 - ZONA S-2251</v>
      </c>
      <c r="F131">
        <f t="shared" si="7"/>
        <v>207084</v>
      </c>
    </row>
    <row r="132" spans="2:6" x14ac:dyDescent="0.25">
      <c r="B132">
        <v>130</v>
      </c>
      <c r="C132" t="s">
        <v>565</v>
      </c>
      <c r="D132" t="s">
        <v>705</v>
      </c>
      <c r="E132" t="str">
        <f t="shared" si="6"/>
        <v>CONTROL GUADUALES 2024 - CICLO 2 - 205-23 - ZONA S-2264</v>
      </c>
      <c r="F132">
        <f t="shared" si="7"/>
        <v>207084</v>
      </c>
    </row>
    <row r="133" spans="2:6" x14ac:dyDescent="0.25">
      <c r="B133">
        <v>131</v>
      </c>
      <c r="C133" t="s">
        <v>565</v>
      </c>
      <c r="D133" t="s">
        <v>706</v>
      </c>
      <c r="E133" t="str">
        <f t="shared" si="6"/>
        <v>CONTROL GUADUALES 2024 - CICLO 2 - 205-23 - ZONA S-2274</v>
      </c>
      <c r="F133">
        <f t="shared" si="7"/>
        <v>207084</v>
      </c>
    </row>
    <row r="134" spans="2:6" x14ac:dyDescent="0.25">
      <c r="B134">
        <v>132</v>
      </c>
      <c r="C134" t="s">
        <v>565</v>
      </c>
      <c r="D134" t="s">
        <v>707</v>
      </c>
      <c r="E134" t="str">
        <f t="shared" si="6"/>
        <v>CONTROL GUADUALES 2024 - CICLO 2 - 205-23 - ZONA S-443</v>
      </c>
      <c r="F134">
        <f t="shared" si="7"/>
        <v>207084</v>
      </c>
    </row>
    <row r="135" spans="2:6" x14ac:dyDescent="0.25">
      <c r="B135">
        <v>133</v>
      </c>
      <c r="C135" t="s">
        <v>565</v>
      </c>
      <c r="D135" t="s">
        <v>708</v>
      </c>
      <c r="E135" t="str">
        <f t="shared" si="6"/>
        <v>CONTROL GUADUALES 2024 - CICLO 2 - 205-23 - ZONA S-991</v>
      </c>
      <c r="F135">
        <f t="shared" si="7"/>
        <v>207084</v>
      </c>
    </row>
    <row r="136" spans="2:6" x14ac:dyDescent="0.25">
      <c r="B136">
        <v>134</v>
      </c>
      <c r="C136" t="s">
        <v>565</v>
      </c>
      <c r="D136" t="s">
        <v>709</v>
      </c>
      <c r="E136" t="str">
        <f t="shared" si="6"/>
        <v>CONTROL GUADUALES 2024 - CICLO 2 - 205-23 - ZONA SR-0018</v>
      </c>
      <c r="F136">
        <f t="shared" si="7"/>
        <v>207084</v>
      </c>
    </row>
    <row r="137" spans="2:6" x14ac:dyDescent="0.25">
      <c r="B137">
        <v>135</v>
      </c>
      <c r="C137" t="s">
        <v>566</v>
      </c>
      <c r="D137" t="s">
        <v>710</v>
      </c>
      <c r="E137" t="str">
        <f t="shared" si="6"/>
        <v>CONTROL GUADUALES 2024 - CICLO 2 - 205-24 - ZONA C-0355</v>
      </c>
      <c r="F137">
        <f t="shared" si="7"/>
        <v>207090</v>
      </c>
    </row>
    <row r="138" spans="2:6" x14ac:dyDescent="0.25">
      <c r="B138">
        <v>136</v>
      </c>
      <c r="C138" t="s">
        <v>566</v>
      </c>
      <c r="D138" t="s">
        <v>711</v>
      </c>
      <c r="E138" t="str">
        <f t="shared" si="6"/>
        <v>CONTROL GUADUALES 2024 - CICLO 2 - 205-24 - ZONA R-096</v>
      </c>
      <c r="F138">
        <f t="shared" si="7"/>
        <v>207090</v>
      </c>
    </row>
    <row r="139" spans="2:6" x14ac:dyDescent="0.25">
      <c r="B139">
        <v>137</v>
      </c>
      <c r="C139" t="s">
        <v>566</v>
      </c>
      <c r="D139" t="s">
        <v>712</v>
      </c>
      <c r="E139" t="str">
        <f t="shared" si="6"/>
        <v>CONTROL GUADUALES 2024 - CICLO 2 - 205-24 - ZONA S-1337</v>
      </c>
      <c r="F139">
        <f t="shared" si="7"/>
        <v>207090</v>
      </c>
    </row>
    <row r="140" spans="2:6" x14ac:dyDescent="0.25">
      <c r="B140">
        <v>138</v>
      </c>
      <c r="C140" t="s">
        <v>566</v>
      </c>
      <c r="D140" t="s">
        <v>713</v>
      </c>
      <c r="E140" t="str">
        <f t="shared" si="6"/>
        <v>CONTROL GUADUALES 2024 - CICLO 2 - 205-24 - ZONA S-1421</v>
      </c>
      <c r="F140">
        <f t="shared" si="7"/>
        <v>207090</v>
      </c>
    </row>
    <row r="141" spans="2:6" x14ac:dyDescent="0.25">
      <c r="B141">
        <v>139</v>
      </c>
      <c r="C141" t="s">
        <v>566</v>
      </c>
      <c r="D141" t="s">
        <v>714</v>
      </c>
      <c r="E141" t="str">
        <f t="shared" si="6"/>
        <v>CONTROL GUADUALES 2024 - CICLO 2 - 205-24 - ZONA S-1637</v>
      </c>
      <c r="F141">
        <f t="shared" si="7"/>
        <v>207090</v>
      </c>
    </row>
    <row r="142" spans="2:6" x14ac:dyDescent="0.25">
      <c r="B142">
        <v>140</v>
      </c>
      <c r="C142" t="s">
        <v>566</v>
      </c>
      <c r="D142" t="s">
        <v>715</v>
      </c>
      <c r="E142" t="str">
        <f t="shared" si="6"/>
        <v>CONTROL GUADUALES 2024 - CICLO 2 - 205-24 - ZONA S-1641</v>
      </c>
      <c r="F142">
        <f t="shared" si="7"/>
        <v>207090</v>
      </c>
    </row>
    <row r="143" spans="2:6" x14ac:dyDescent="0.25">
      <c r="B143">
        <v>141</v>
      </c>
      <c r="C143" t="s">
        <v>566</v>
      </c>
      <c r="D143" t="s">
        <v>716</v>
      </c>
      <c r="E143" t="str">
        <f t="shared" si="6"/>
        <v>CONTROL GUADUALES 2024 - CICLO 2 - 205-24 - ZONA S-1654</v>
      </c>
      <c r="F143">
        <f t="shared" si="7"/>
        <v>207090</v>
      </c>
    </row>
    <row r="144" spans="2:6" x14ac:dyDescent="0.25">
      <c r="B144">
        <v>142</v>
      </c>
      <c r="C144" t="s">
        <v>566</v>
      </c>
      <c r="D144" t="s">
        <v>717</v>
      </c>
      <c r="E144" t="str">
        <f t="shared" si="6"/>
        <v>CONTROL GUADUALES 2024 - CICLO 2 - 205-24 - ZONA S-1811</v>
      </c>
      <c r="F144">
        <f t="shared" si="7"/>
        <v>207090</v>
      </c>
    </row>
    <row r="145" spans="2:6" x14ac:dyDescent="0.25">
      <c r="B145">
        <v>143</v>
      </c>
      <c r="C145" t="s">
        <v>566</v>
      </c>
      <c r="D145" t="s">
        <v>718</v>
      </c>
      <c r="E145" t="str">
        <f t="shared" si="6"/>
        <v>CONTROL GUADUALES 2024 - CICLO 2 - 205-24 - ZONA S-1812</v>
      </c>
      <c r="F145">
        <f t="shared" si="7"/>
        <v>207090</v>
      </c>
    </row>
    <row r="146" spans="2:6" x14ac:dyDescent="0.25">
      <c r="B146">
        <v>144</v>
      </c>
      <c r="C146" t="s">
        <v>566</v>
      </c>
      <c r="D146" t="s">
        <v>719</v>
      </c>
      <c r="E146" t="str">
        <f t="shared" si="6"/>
        <v>CONTROL GUADUALES 2024 - CICLO 2 - 205-24 - ZONA S-1912</v>
      </c>
      <c r="F146">
        <f t="shared" si="7"/>
        <v>207090</v>
      </c>
    </row>
    <row r="147" spans="2:6" x14ac:dyDescent="0.25">
      <c r="B147">
        <v>145</v>
      </c>
      <c r="C147" t="s">
        <v>566</v>
      </c>
      <c r="D147" t="s">
        <v>720</v>
      </c>
      <c r="E147" t="str">
        <f t="shared" si="6"/>
        <v>CONTROL GUADUALES 2024 - CICLO 2 - 205-24 - ZONA S-2020</v>
      </c>
      <c r="F147">
        <f t="shared" si="7"/>
        <v>207090</v>
      </c>
    </row>
    <row r="148" spans="2:6" x14ac:dyDescent="0.25">
      <c r="B148">
        <v>146</v>
      </c>
      <c r="C148" t="s">
        <v>566</v>
      </c>
      <c r="D148" t="s">
        <v>721</v>
      </c>
      <c r="E148" t="str">
        <f t="shared" si="6"/>
        <v>CONTROL GUADUALES 2024 - CICLO 2 - 205-24 - ZONA S-2065</v>
      </c>
      <c r="F148">
        <f t="shared" si="7"/>
        <v>207090</v>
      </c>
    </row>
    <row r="149" spans="2:6" x14ac:dyDescent="0.25">
      <c r="B149">
        <v>147</v>
      </c>
      <c r="C149" t="s">
        <v>566</v>
      </c>
      <c r="D149" t="s">
        <v>722</v>
      </c>
      <c r="E149" t="str">
        <f t="shared" si="6"/>
        <v>CONTROL GUADUALES 2024 - CICLO 2 - 205-24 - ZONA S-2089</v>
      </c>
      <c r="F149">
        <f t="shared" si="7"/>
        <v>207090</v>
      </c>
    </row>
    <row r="150" spans="2:6" x14ac:dyDescent="0.25">
      <c r="B150">
        <v>148</v>
      </c>
      <c r="C150" t="s">
        <v>566</v>
      </c>
      <c r="D150" t="s">
        <v>723</v>
      </c>
      <c r="E150" t="str">
        <f t="shared" si="6"/>
        <v>CONTROL GUADUALES 2024 - CICLO 2 - 205-24 - ZONA S-2129</v>
      </c>
      <c r="F150">
        <f t="shared" si="7"/>
        <v>207090</v>
      </c>
    </row>
    <row r="151" spans="2:6" x14ac:dyDescent="0.25">
      <c r="B151">
        <v>149</v>
      </c>
      <c r="C151" t="s">
        <v>566</v>
      </c>
      <c r="D151" t="s">
        <v>724</v>
      </c>
      <c r="E151" t="str">
        <f t="shared" si="6"/>
        <v>CONTROL GUADUALES 2024 - CICLO 2 - 205-24 - ZONA S-2504</v>
      </c>
      <c r="F151">
        <f t="shared" si="7"/>
        <v>207090</v>
      </c>
    </row>
    <row r="152" spans="2:6" x14ac:dyDescent="0.25">
      <c r="B152">
        <v>150</v>
      </c>
      <c r="C152" t="s">
        <v>566</v>
      </c>
      <c r="D152" t="s">
        <v>725</v>
      </c>
      <c r="E152" t="str">
        <f t="shared" si="6"/>
        <v>CONTROL GUADUALES 2024 - CICLO 2 - 205-24 - ZONA S-898</v>
      </c>
      <c r="F152">
        <f t="shared" si="7"/>
        <v>207090</v>
      </c>
    </row>
    <row r="153" spans="2:6" x14ac:dyDescent="0.25">
      <c r="B153">
        <v>151</v>
      </c>
      <c r="C153" t="s">
        <v>566</v>
      </c>
      <c r="D153" t="s">
        <v>726</v>
      </c>
      <c r="E153" t="str">
        <f t="shared" si="6"/>
        <v>CONTROL GUADUALES 2024 - CICLO 2 - 205-24 - ZONA S-934</v>
      </c>
      <c r="F153">
        <f t="shared" si="7"/>
        <v>207090</v>
      </c>
    </row>
    <row r="154" spans="2:6" x14ac:dyDescent="0.25">
      <c r="B154">
        <v>152</v>
      </c>
      <c r="C154" t="s">
        <v>566</v>
      </c>
      <c r="D154" t="s">
        <v>727</v>
      </c>
      <c r="E154" t="str">
        <f t="shared" si="6"/>
        <v>CONTROL GUADUALES 2024 - CICLO 2 - 205-24 - ZONA S-935</v>
      </c>
      <c r="F154">
        <f t="shared" si="7"/>
        <v>207090</v>
      </c>
    </row>
    <row r="155" spans="2:6" x14ac:dyDescent="0.25">
      <c r="B155">
        <v>153</v>
      </c>
      <c r="C155" t="s">
        <v>566</v>
      </c>
      <c r="D155" t="s">
        <v>728</v>
      </c>
      <c r="E155" t="str">
        <f t="shared" si="6"/>
        <v>CONTROL GUADUALES 2024 - CICLO 2 - 205-24 - ZONA S-963</v>
      </c>
      <c r="F155">
        <f t="shared" si="7"/>
        <v>207090</v>
      </c>
    </row>
    <row r="156" spans="2:6" x14ac:dyDescent="0.25">
      <c r="B156">
        <v>154</v>
      </c>
      <c r="C156" t="s">
        <v>567</v>
      </c>
      <c r="D156" t="s">
        <v>729</v>
      </c>
      <c r="E156" t="str">
        <f t="shared" si="6"/>
        <v>CONTROL GUADUALES 2024 - CICLO 2 - 205-25 - ZONA C-0266</v>
      </c>
      <c r="F156">
        <f t="shared" si="7"/>
        <v>207092</v>
      </c>
    </row>
    <row r="157" spans="2:6" x14ac:dyDescent="0.25">
      <c r="B157">
        <v>155</v>
      </c>
      <c r="C157" t="s">
        <v>567</v>
      </c>
      <c r="D157" t="s">
        <v>730</v>
      </c>
      <c r="E157" t="str">
        <f t="shared" si="6"/>
        <v>CONTROL GUADUALES 2024 - CICLO 2 - 205-25 - ZONA C-0285</v>
      </c>
      <c r="F157">
        <f t="shared" si="7"/>
        <v>207092</v>
      </c>
    </row>
    <row r="158" spans="2:6" x14ac:dyDescent="0.25">
      <c r="B158">
        <v>156</v>
      </c>
      <c r="C158" t="s">
        <v>567</v>
      </c>
      <c r="D158" t="s">
        <v>731</v>
      </c>
      <c r="E158" t="str">
        <f t="shared" si="6"/>
        <v>CONTROL GUADUALES 2024 - CICLO 2 - 205-25 - ZONA C-0286</v>
      </c>
      <c r="F158">
        <f t="shared" si="7"/>
        <v>207092</v>
      </c>
    </row>
    <row r="159" spans="2:6" x14ac:dyDescent="0.25">
      <c r="B159">
        <v>157</v>
      </c>
      <c r="C159" t="s">
        <v>567</v>
      </c>
      <c r="D159" t="s">
        <v>732</v>
      </c>
      <c r="E159" t="str">
        <f t="shared" si="6"/>
        <v>CONTROL GUADUALES 2024 - CICLO 2 - 205-25 - ZONA C-0299</v>
      </c>
      <c r="F159">
        <f t="shared" si="7"/>
        <v>207092</v>
      </c>
    </row>
    <row r="160" spans="2:6" x14ac:dyDescent="0.25">
      <c r="B160">
        <v>158</v>
      </c>
      <c r="C160" t="s">
        <v>567</v>
      </c>
      <c r="D160" t="s">
        <v>733</v>
      </c>
      <c r="E160" t="str">
        <f t="shared" si="6"/>
        <v>CONTROL GUADUALES 2024 - CICLO 2 - 205-25 - ZONA C-0562</v>
      </c>
      <c r="F160">
        <f t="shared" si="7"/>
        <v>207092</v>
      </c>
    </row>
    <row r="161" spans="2:6" x14ac:dyDescent="0.25">
      <c r="B161">
        <v>159</v>
      </c>
      <c r="C161" t="s">
        <v>567</v>
      </c>
      <c r="D161" t="s">
        <v>734</v>
      </c>
      <c r="E161" t="str">
        <f t="shared" si="6"/>
        <v>CONTROL GUADUALES 2024 - CICLO 2 - 205-25 - ZONA C-0932</v>
      </c>
      <c r="F161">
        <f t="shared" si="7"/>
        <v>207092</v>
      </c>
    </row>
    <row r="162" spans="2:6" x14ac:dyDescent="0.25">
      <c r="B162">
        <v>160</v>
      </c>
      <c r="C162" t="s">
        <v>567</v>
      </c>
      <c r="D162" t="s">
        <v>735</v>
      </c>
      <c r="E162" t="str">
        <f t="shared" si="6"/>
        <v>CONTROL GUADUALES 2024 - CICLO 2 - 205-25 - ZONA C-0933</v>
      </c>
      <c r="F162">
        <f t="shared" si="7"/>
        <v>207092</v>
      </c>
    </row>
    <row r="163" spans="2:6" x14ac:dyDescent="0.25">
      <c r="B163">
        <v>161</v>
      </c>
      <c r="C163" t="s">
        <v>567</v>
      </c>
      <c r="D163" t="s">
        <v>736</v>
      </c>
      <c r="E163" t="str">
        <f t="shared" si="6"/>
        <v>CONTROL GUADUALES 2024 - CICLO 2 - 205-25 - ZONA C-0934</v>
      </c>
      <c r="F163">
        <f t="shared" si="7"/>
        <v>207092</v>
      </c>
    </row>
    <row r="164" spans="2:6" x14ac:dyDescent="0.25">
      <c r="B164">
        <v>162</v>
      </c>
      <c r="C164" t="s">
        <v>567</v>
      </c>
      <c r="D164" t="s">
        <v>737</v>
      </c>
      <c r="E164" t="str">
        <f t="shared" si="6"/>
        <v>CONTROL GUADUALES 2024 - CICLO 2 - 205-25 - ZONA R-103</v>
      </c>
      <c r="F164">
        <f t="shared" si="7"/>
        <v>207092</v>
      </c>
    </row>
    <row r="165" spans="2:6" x14ac:dyDescent="0.25">
      <c r="B165">
        <v>163</v>
      </c>
      <c r="C165" t="s">
        <v>567</v>
      </c>
      <c r="D165" t="s">
        <v>738</v>
      </c>
      <c r="E165" t="str">
        <f t="shared" si="6"/>
        <v>CONTROL GUADUALES 2024 - CICLO 2 - 205-25 - ZONA S-1173</v>
      </c>
      <c r="F165">
        <f t="shared" si="7"/>
        <v>207092</v>
      </c>
    </row>
    <row r="166" spans="2:6" x14ac:dyDescent="0.25">
      <c r="B166">
        <v>164</v>
      </c>
      <c r="C166" t="s">
        <v>567</v>
      </c>
      <c r="D166" t="s">
        <v>739</v>
      </c>
      <c r="E166" t="str">
        <f t="shared" si="6"/>
        <v>CONTROL GUADUALES 2024 - CICLO 2 - 205-25 - ZONA S-1297</v>
      </c>
      <c r="F166">
        <f t="shared" si="7"/>
        <v>207092</v>
      </c>
    </row>
    <row r="167" spans="2:6" x14ac:dyDescent="0.25">
      <c r="B167">
        <v>165</v>
      </c>
      <c r="C167" t="s">
        <v>567</v>
      </c>
      <c r="D167" t="s">
        <v>740</v>
      </c>
      <c r="E167" t="str">
        <f t="shared" si="6"/>
        <v>CONTROL GUADUALES 2024 - CICLO 2 - 205-25 - ZONA S-1301</v>
      </c>
      <c r="F167">
        <f t="shared" si="7"/>
        <v>207092</v>
      </c>
    </row>
    <row r="168" spans="2:6" x14ac:dyDescent="0.25">
      <c r="B168">
        <v>166</v>
      </c>
      <c r="C168" t="s">
        <v>567</v>
      </c>
      <c r="D168" t="s">
        <v>741</v>
      </c>
      <c r="E168" t="str">
        <f t="shared" si="6"/>
        <v>CONTROL GUADUALES 2024 - CICLO 2 - 205-25 - ZONA S-1395</v>
      </c>
      <c r="F168">
        <f t="shared" si="7"/>
        <v>207092</v>
      </c>
    </row>
    <row r="169" spans="2:6" x14ac:dyDescent="0.25">
      <c r="B169">
        <v>167</v>
      </c>
      <c r="C169" t="s">
        <v>567</v>
      </c>
      <c r="D169" t="s">
        <v>742</v>
      </c>
      <c r="E169" t="str">
        <f t="shared" si="6"/>
        <v>CONTROL GUADUALES 2024 - CICLO 2 - 205-25 - ZONA S-1396</v>
      </c>
      <c r="F169">
        <f t="shared" si="7"/>
        <v>207092</v>
      </c>
    </row>
    <row r="170" spans="2:6" x14ac:dyDescent="0.25">
      <c r="B170">
        <v>168</v>
      </c>
      <c r="C170" t="s">
        <v>567</v>
      </c>
      <c r="D170" t="s">
        <v>743</v>
      </c>
      <c r="E170" t="str">
        <f t="shared" ref="E170:E215" si="8">_xlfn.CONCAT($A$2,LEFT(C170,6)," - ZONA ",D170)</f>
        <v>CONTROL GUADUALES 2024 - CICLO 2 - 205-25 - ZONA S-1422</v>
      </c>
      <c r="F170">
        <f t="shared" ref="F170:F215" si="9">VLOOKUP(C170,$I$2:$K$24,3,9)</f>
        <v>207092</v>
      </c>
    </row>
    <row r="171" spans="2:6" x14ac:dyDescent="0.25">
      <c r="B171">
        <v>169</v>
      </c>
      <c r="C171" t="s">
        <v>567</v>
      </c>
      <c r="D171" t="s">
        <v>744</v>
      </c>
      <c r="E171" t="str">
        <f t="shared" si="8"/>
        <v>CONTROL GUADUALES 2024 - CICLO 2 - 205-25 - ZONA S-1801</v>
      </c>
      <c r="F171">
        <f t="shared" si="9"/>
        <v>207092</v>
      </c>
    </row>
    <row r="172" spans="2:6" x14ac:dyDescent="0.25">
      <c r="B172">
        <v>170</v>
      </c>
      <c r="C172" t="s">
        <v>567</v>
      </c>
      <c r="D172" t="s">
        <v>745</v>
      </c>
      <c r="E172" t="str">
        <f t="shared" si="8"/>
        <v>CONTROL GUADUALES 2024 - CICLO 2 - 205-25 - ZONA S-2058</v>
      </c>
      <c r="F172">
        <f t="shared" si="9"/>
        <v>207092</v>
      </c>
    </row>
    <row r="173" spans="2:6" x14ac:dyDescent="0.25">
      <c r="B173">
        <v>171</v>
      </c>
      <c r="C173" t="s">
        <v>567</v>
      </c>
      <c r="D173" t="s">
        <v>746</v>
      </c>
      <c r="E173" t="str">
        <f t="shared" si="8"/>
        <v>CONTROL GUADUALES 2024 - CICLO 2 - 205-25 - ZONA S-359</v>
      </c>
      <c r="F173">
        <f t="shared" si="9"/>
        <v>207092</v>
      </c>
    </row>
    <row r="174" spans="2:6" x14ac:dyDescent="0.25">
      <c r="B174">
        <v>172</v>
      </c>
      <c r="C174" t="s">
        <v>567</v>
      </c>
      <c r="D174" t="s">
        <v>747</v>
      </c>
      <c r="E174" t="str">
        <f t="shared" si="8"/>
        <v>CONTROL GUADUALES 2024 - CICLO 2 - 205-25 - ZONA S-366</v>
      </c>
      <c r="F174">
        <f t="shared" si="9"/>
        <v>207092</v>
      </c>
    </row>
    <row r="175" spans="2:6" x14ac:dyDescent="0.25">
      <c r="B175">
        <v>173</v>
      </c>
      <c r="C175" t="s">
        <v>567</v>
      </c>
      <c r="D175" t="s">
        <v>748</v>
      </c>
      <c r="E175" t="str">
        <f t="shared" si="8"/>
        <v>CONTROL GUADUALES 2024 - CICLO 2 - 205-25 - ZONA S-374</v>
      </c>
      <c r="F175">
        <f t="shared" si="9"/>
        <v>207092</v>
      </c>
    </row>
    <row r="176" spans="2:6" x14ac:dyDescent="0.25">
      <c r="B176">
        <v>174</v>
      </c>
      <c r="C176" t="s">
        <v>567</v>
      </c>
      <c r="D176" t="s">
        <v>749</v>
      </c>
      <c r="E176" t="str">
        <f t="shared" si="8"/>
        <v>CONTROL GUADUALES 2024 - CICLO 2 - 205-25 - ZONA S-380</v>
      </c>
      <c r="F176">
        <f t="shared" si="9"/>
        <v>207092</v>
      </c>
    </row>
    <row r="177" spans="2:6" x14ac:dyDescent="0.25">
      <c r="B177">
        <v>175</v>
      </c>
      <c r="C177" t="s">
        <v>567</v>
      </c>
      <c r="D177" t="s">
        <v>750</v>
      </c>
      <c r="E177" t="str">
        <f t="shared" si="8"/>
        <v>CONTROL GUADUALES 2024 - CICLO 2 - 205-25 - ZONA S-800</v>
      </c>
      <c r="F177">
        <f t="shared" si="9"/>
        <v>207092</v>
      </c>
    </row>
    <row r="178" spans="2:6" x14ac:dyDescent="0.25">
      <c r="B178">
        <v>176</v>
      </c>
      <c r="C178" t="s">
        <v>567</v>
      </c>
      <c r="D178" t="s">
        <v>751</v>
      </c>
      <c r="E178" t="str">
        <f t="shared" si="8"/>
        <v>CONTROL GUADUALES 2024 - CICLO 2 - 205-25 - ZONA S-802</v>
      </c>
      <c r="F178">
        <f t="shared" si="9"/>
        <v>207092</v>
      </c>
    </row>
    <row r="179" spans="2:6" x14ac:dyDescent="0.25">
      <c r="B179">
        <v>177</v>
      </c>
      <c r="C179" t="s">
        <v>567</v>
      </c>
      <c r="D179" t="s">
        <v>752</v>
      </c>
      <c r="E179" t="str">
        <f t="shared" si="8"/>
        <v>CONTROL GUADUALES 2024 - CICLO 2 - 205-25 - ZONA S-878</v>
      </c>
      <c r="F179">
        <f t="shared" si="9"/>
        <v>207092</v>
      </c>
    </row>
    <row r="180" spans="2:6" x14ac:dyDescent="0.25">
      <c r="B180">
        <v>178</v>
      </c>
      <c r="C180" t="s">
        <v>567</v>
      </c>
      <c r="D180" t="s">
        <v>753</v>
      </c>
      <c r="E180" t="str">
        <f t="shared" si="8"/>
        <v>CONTROL GUADUALES 2024 - CICLO 2 - 205-25 - ZONA S-880</v>
      </c>
      <c r="F180">
        <f t="shared" si="9"/>
        <v>207092</v>
      </c>
    </row>
    <row r="181" spans="2:6" x14ac:dyDescent="0.25">
      <c r="B181">
        <v>348</v>
      </c>
      <c r="C181" t="s">
        <v>568</v>
      </c>
      <c r="D181" t="s">
        <v>754</v>
      </c>
      <c r="E181" t="str">
        <f t="shared" si="8"/>
        <v>CONTROL GUADUALES 2024 - CICLO 2 - 307-22 - ZONA R-056</v>
      </c>
      <c r="F181">
        <f t="shared" si="9"/>
        <v>207093</v>
      </c>
    </row>
    <row r="182" spans="2:6" x14ac:dyDescent="0.25">
      <c r="B182">
        <v>349</v>
      </c>
      <c r="C182" t="s">
        <v>568</v>
      </c>
      <c r="D182" t="s">
        <v>755</v>
      </c>
      <c r="E182" t="str">
        <f t="shared" si="8"/>
        <v>CONTROL GUADUALES 2024 - CICLO 2 - 307-22 - ZONA S-1938</v>
      </c>
      <c r="F182">
        <f t="shared" si="9"/>
        <v>207093</v>
      </c>
    </row>
    <row r="183" spans="2:6" x14ac:dyDescent="0.25">
      <c r="B183">
        <v>350</v>
      </c>
      <c r="C183" t="s">
        <v>569</v>
      </c>
      <c r="D183" t="s">
        <v>756</v>
      </c>
      <c r="E183" t="str">
        <f t="shared" si="8"/>
        <v>CONTROL GUADUALES 2024 - CICLO 2 - 307-23 - ZONA S-1061</v>
      </c>
      <c r="F183">
        <f t="shared" si="9"/>
        <v>207094</v>
      </c>
    </row>
    <row r="184" spans="2:6" x14ac:dyDescent="0.25">
      <c r="B184">
        <v>351</v>
      </c>
      <c r="C184" t="s">
        <v>569</v>
      </c>
      <c r="D184" t="s">
        <v>757</v>
      </c>
      <c r="E184" t="str">
        <f t="shared" si="8"/>
        <v>CONTROL GUADUALES 2024 - CICLO 2 - 307-23 - ZONA S-1339</v>
      </c>
      <c r="F184">
        <f t="shared" si="9"/>
        <v>207094</v>
      </c>
    </row>
    <row r="185" spans="2:6" x14ac:dyDescent="0.25">
      <c r="B185">
        <v>352</v>
      </c>
      <c r="C185" t="s">
        <v>569</v>
      </c>
      <c r="D185" t="s">
        <v>758</v>
      </c>
      <c r="E185" t="str">
        <f t="shared" si="8"/>
        <v>CONTROL GUADUALES 2024 - CICLO 2 - 307-23 - ZONA S-215</v>
      </c>
      <c r="F185">
        <f t="shared" si="9"/>
        <v>207094</v>
      </c>
    </row>
    <row r="186" spans="2:6" x14ac:dyDescent="0.25">
      <c r="B186">
        <v>353</v>
      </c>
      <c r="C186" t="s">
        <v>569</v>
      </c>
      <c r="D186" t="s">
        <v>759</v>
      </c>
      <c r="E186" t="str">
        <f t="shared" si="8"/>
        <v>CONTROL GUADUALES 2024 - CICLO 2 - 307-23 - ZONA S-384</v>
      </c>
      <c r="F186">
        <f t="shared" si="9"/>
        <v>207094</v>
      </c>
    </row>
    <row r="187" spans="2:6" x14ac:dyDescent="0.25">
      <c r="B187">
        <v>354</v>
      </c>
      <c r="C187" t="s">
        <v>569</v>
      </c>
      <c r="D187" t="s">
        <v>760</v>
      </c>
      <c r="E187" t="str">
        <f t="shared" si="8"/>
        <v>CONTROL GUADUALES 2024 - CICLO 2 - 307-23 - ZONA S-471</v>
      </c>
      <c r="F187">
        <f t="shared" si="9"/>
        <v>207094</v>
      </c>
    </row>
    <row r="188" spans="2:6" x14ac:dyDescent="0.25">
      <c r="B188">
        <v>355</v>
      </c>
      <c r="C188" t="s">
        <v>569</v>
      </c>
      <c r="D188" t="s">
        <v>761</v>
      </c>
      <c r="E188" t="str">
        <f t="shared" si="8"/>
        <v>CONTROL GUADUALES 2024 - CICLO 2 - 307-23 - ZONA S-742</v>
      </c>
      <c r="F188">
        <f t="shared" si="9"/>
        <v>207094</v>
      </c>
    </row>
    <row r="189" spans="2:6" x14ac:dyDescent="0.25">
      <c r="B189">
        <v>356</v>
      </c>
      <c r="C189" t="s">
        <v>569</v>
      </c>
      <c r="D189" t="s">
        <v>762</v>
      </c>
      <c r="E189" t="str">
        <f t="shared" si="8"/>
        <v>CONTROL GUADUALES 2024 - CICLO 2 - 307-23 - ZONA S-744</v>
      </c>
      <c r="F189">
        <f t="shared" si="9"/>
        <v>207094</v>
      </c>
    </row>
    <row r="190" spans="2:6" x14ac:dyDescent="0.25">
      <c r="B190">
        <v>357</v>
      </c>
      <c r="C190" t="s">
        <v>569</v>
      </c>
      <c r="D190" t="s">
        <v>763</v>
      </c>
      <c r="E190" t="str">
        <f t="shared" si="8"/>
        <v>CONTROL GUADUALES 2024 - CICLO 2 - 307-23 - ZONA S-745</v>
      </c>
      <c r="F190">
        <f t="shared" si="9"/>
        <v>207094</v>
      </c>
    </row>
    <row r="191" spans="2:6" x14ac:dyDescent="0.25">
      <c r="B191">
        <v>358</v>
      </c>
      <c r="C191" t="s">
        <v>569</v>
      </c>
      <c r="D191" t="s">
        <v>764</v>
      </c>
      <c r="E191" t="str">
        <f t="shared" si="8"/>
        <v>CONTROL GUADUALES 2024 - CICLO 2 - 307-23 - ZONA S-746</v>
      </c>
      <c r="F191">
        <f t="shared" si="9"/>
        <v>207094</v>
      </c>
    </row>
    <row r="192" spans="2:6" x14ac:dyDescent="0.25">
      <c r="B192">
        <v>359</v>
      </c>
      <c r="C192" t="s">
        <v>570</v>
      </c>
      <c r="D192" t="s">
        <v>765</v>
      </c>
      <c r="E192" t="str">
        <f t="shared" si="8"/>
        <v>CONTROL GUADUALES 2024 - CICLO 2 - 307-24 - ZONA R-058</v>
      </c>
      <c r="F192">
        <f t="shared" si="9"/>
        <v>207095</v>
      </c>
    </row>
    <row r="193" spans="2:6" x14ac:dyDescent="0.25">
      <c r="B193">
        <v>360</v>
      </c>
      <c r="C193" t="s">
        <v>570</v>
      </c>
      <c r="D193" t="s">
        <v>766</v>
      </c>
      <c r="E193" t="str">
        <f t="shared" si="8"/>
        <v>CONTROL GUADUALES 2024 - CICLO 2 - 307-24 - ZONA S-1100</v>
      </c>
      <c r="F193">
        <f t="shared" si="9"/>
        <v>207095</v>
      </c>
    </row>
    <row r="194" spans="2:6" x14ac:dyDescent="0.25">
      <c r="B194">
        <v>361</v>
      </c>
      <c r="C194" t="s">
        <v>570</v>
      </c>
      <c r="D194" t="s">
        <v>767</v>
      </c>
      <c r="E194" t="str">
        <f t="shared" si="8"/>
        <v>CONTROL GUADUALES 2024 - CICLO 2 - 307-24 - ZONA S-1259</v>
      </c>
      <c r="F194">
        <f t="shared" si="9"/>
        <v>207095</v>
      </c>
    </row>
    <row r="195" spans="2:6" x14ac:dyDescent="0.25">
      <c r="B195">
        <v>362</v>
      </c>
      <c r="C195" t="s">
        <v>570</v>
      </c>
      <c r="D195" t="s">
        <v>768</v>
      </c>
      <c r="E195" t="str">
        <f t="shared" si="8"/>
        <v>CONTROL GUADUALES 2024 - CICLO 2 - 307-24 - ZONA S-1658</v>
      </c>
      <c r="F195">
        <f t="shared" si="9"/>
        <v>207095</v>
      </c>
    </row>
    <row r="196" spans="2:6" x14ac:dyDescent="0.25">
      <c r="B196">
        <v>363</v>
      </c>
      <c r="C196" t="s">
        <v>570</v>
      </c>
      <c r="D196" t="s">
        <v>769</v>
      </c>
      <c r="E196" t="str">
        <f t="shared" si="8"/>
        <v>CONTROL GUADUALES 2024 - CICLO 2 - 307-24 - ZONA S-1844</v>
      </c>
      <c r="F196">
        <f t="shared" si="9"/>
        <v>207095</v>
      </c>
    </row>
    <row r="197" spans="2:6" x14ac:dyDescent="0.25">
      <c r="B197">
        <v>364</v>
      </c>
      <c r="C197" t="s">
        <v>570</v>
      </c>
      <c r="D197" t="s">
        <v>770</v>
      </c>
      <c r="E197" t="str">
        <f t="shared" si="8"/>
        <v>CONTROL GUADUALES 2024 - CICLO 2 - 307-24 - ZONA S-1884</v>
      </c>
      <c r="F197">
        <f t="shared" si="9"/>
        <v>207095</v>
      </c>
    </row>
    <row r="198" spans="2:6" x14ac:dyDescent="0.25">
      <c r="B198">
        <v>365</v>
      </c>
      <c r="C198" t="s">
        <v>570</v>
      </c>
      <c r="D198" t="s">
        <v>771</v>
      </c>
      <c r="E198" t="str">
        <f t="shared" si="8"/>
        <v>CONTROL GUADUALES 2024 - CICLO 2 - 307-24 - ZONA S-2032</v>
      </c>
      <c r="F198">
        <f t="shared" si="9"/>
        <v>207095</v>
      </c>
    </row>
    <row r="199" spans="2:6" x14ac:dyDescent="0.25">
      <c r="B199">
        <v>366</v>
      </c>
      <c r="C199" t="s">
        <v>570</v>
      </c>
      <c r="D199" t="s">
        <v>772</v>
      </c>
      <c r="E199" t="str">
        <f t="shared" si="8"/>
        <v>CONTROL GUADUALES 2024 - CICLO 2 - 307-24 - ZONA S-496</v>
      </c>
      <c r="F199">
        <f t="shared" si="9"/>
        <v>207095</v>
      </c>
    </row>
    <row r="200" spans="2:6" x14ac:dyDescent="0.25">
      <c r="B200">
        <v>367</v>
      </c>
      <c r="C200" t="s">
        <v>570</v>
      </c>
      <c r="D200" t="s">
        <v>773</v>
      </c>
      <c r="E200" t="str">
        <f t="shared" si="8"/>
        <v>CONTROL GUADUALES 2024 - CICLO 2 - 307-24 - ZONA S-681</v>
      </c>
      <c r="F200">
        <f t="shared" si="9"/>
        <v>207095</v>
      </c>
    </row>
    <row r="201" spans="2:6" x14ac:dyDescent="0.25">
      <c r="B201">
        <v>368</v>
      </c>
      <c r="C201" t="s">
        <v>570</v>
      </c>
      <c r="D201" t="s">
        <v>774</v>
      </c>
      <c r="E201" t="str">
        <f t="shared" si="8"/>
        <v>CONTROL GUADUALES 2024 - CICLO 2 - 307-24 - ZONA S-780</v>
      </c>
      <c r="F201">
        <f t="shared" si="9"/>
        <v>207095</v>
      </c>
    </row>
    <row r="202" spans="2:6" x14ac:dyDescent="0.25">
      <c r="B202">
        <v>369</v>
      </c>
      <c r="C202" t="s">
        <v>570</v>
      </c>
      <c r="D202" t="s">
        <v>775</v>
      </c>
      <c r="E202" t="str">
        <f t="shared" si="8"/>
        <v>CONTROL GUADUALES 2024 - CICLO 2 - 307-24 - ZONA S-841</v>
      </c>
      <c r="F202">
        <f t="shared" si="9"/>
        <v>207095</v>
      </c>
    </row>
    <row r="203" spans="2:6" x14ac:dyDescent="0.25">
      <c r="B203">
        <v>370</v>
      </c>
      <c r="C203" t="s">
        <v>570</v>
      </c>
      <c r="D203" t="s">
        <v>776</v>
      </c>
      <c r="E203" t="str">
        <f t="shared" si="8"/>
        <v>CONTROL GUADUALES 2024 - CICLO 2 - 307-24 - ZONA S-843</v>
      </c>
      <c r="F203">
        <f t="shared" si="9"/>
        <v>207095</v>
      </c>
    </row>
    <row r="204" spans="2:6" x14ac:dyDescent="0.25">
      <c r="B204">
        <v>371</v>
      </c>
      <c r="C204" t="s">
        <v>571</v>
      </c>
      <c r="D204" t="s">
        <v>777</v>
      </c>
      <c r="E204" t="str">
        <f t="shared" si="8"/>
        <v>CONTROL GUADUALES 2024 - CICLO 2 - 307-25 - ZONA C-0373</v>
      </c>
      <c r="F204">
        <f t="shared" si="9"/>
        <v>207096</v>
      </c>
    </row>
    <row r="205" spans="2:6" x14ac:dyDescent="0.25">
      <c r="B205">
        <v>372</v>
      </c>
      <c r="C205" t="s">
        <v>571</v>
      </c>
      <c r="D205" t="s">
        <v>778</v>
      </c>
      <c r="E205" t="str">
        <f t="shared" si="8"/>
        <v>CONTROL GUADUALES 2024 - CICLO 2 - 307-25 - ZONA C-0448</v>
      </c>
      <c r="F205">
        <f t="shared" si="9"/>
        <v>207096</v>
      </c>
    </row>
    <row r="206" spans="2:6" x14ac:dyDescent="0.25">
      <c r="B206">
        <v>373</v>
      </c>
      <c r="C206" t="s">
        <v>571</v>
      </c>
      <c r="D206" t="s">
        <v>779</v>
      </c>
      <c r="E206" t="str">
        <f t="shared" si="8"/>
        <v>CONTROL GUADUALES 2024 - CICLO 2 - 307-25 - ZONA R-124</v>
      </c>
      <c r="F206">
        <f t="shared" si="9"/>
        <v>207096</v>
      </c>
    </row>
    <row r="207" spans="2:6" x14ac:dyDescent="0.25">
      <c r="B207">
        <v>374</v>
      </c>
      <c r="C207" t="s">
        <v>571</v>
      </c>
      <c r="D207" t="s">
        <v>780</v>
      </c>
      <c r="E207" t="str">
        <f t="shared" si="8"/>
        <v>CONTROL GUADUALES 2024 - CICLO 2 - 307-25 - ZONA S-1397</v>
      </c>
      <c r="F207">
        <f t="shared" si="9"/>
        <v>207096</v>
      </c>
    </row>
    <row r="208" spans="2:6" x14ac:dyDescent="0.25">
      <c r="B208">
        <v>375</v>
      </c>
      <c r="C208" t="s">
        <v>571</v>
      </c>
      <c r="D208" t="s">
        <v>781</v>
      </c>
      <c r="E208" t="str">
        <f t="shared" si="8"/>
        <v>CONTROL GUADUALES 2024 - CICLO 2 - 307-25 - ZONA S-1586</v>
      </c>
      <c r="F208">
        <f t="shared" si="9"/>
        <v>207096</v>
      </c>
    </row>
    <row r="209" spans="2:6" x14ac:dyDescent="0.25">
      <c r="B209">
        <v>376</v>
      </c>
      <c r="C209" t="s">
        <v>571</v>
      </c>
      <c r="D209" t="s">
        <v>782</v>
      </c>
      <c r="E209" t="str">
        <f t="shared" si="8"/>
        <v>CONTROL GUADUALES 2024 - CICLO 2 - 307-25 - ZONA S-1773</v>
      </c>
      <c r="F209">
        <f t="shared" si="9"/>
        <v>207096</v>
      </c>
    </row>
    <row r="210" spans="2:6" x14ac:dyDescent="0.25">
      <c r="B210">
        <v>377</v>
      </c>
      <c r="C210" t="s">
        <v>571</v>
      </c>
      <c r="D210" t="s">
        <v>783</v>
      </c>
      <c r="E210" t="str">
        <f t="shared" si="8"/>
        <v>CONTROL GUADUALES 2024 - CICLO 2 - 307-25 - ZONA S-1974</v>
      </c>
      <c r="F210">
        <f t="shared" si="9"/>
        <v>207096</v>
      </c>
    </row>
    <row r="211" spans="2:6" x14ac:dyDescent="0.25">
      <c r="B211">
        <v>378</v>
      </c>
      <c r="C211" t="s">
        <v>571</v>
      </c>
      <c r="D211" t="s">
        <v>784</v>
      </c>
      <c r="E211" t="str">
        <f t="shared" si="8"/>
        <v>CONTROL GUADUALES 2024 - CICLO 2 - 307-25 - ZONA S-557</v>
      </c>
      <c r="F211">
        <f t="shared" si="9"/>
        <v>207096</v>
      </c>
    </row>
    <row r="212" spans="2:6" x14ac:dyDescent="0.25">
      <c r="B212">
        <v>379</v>
      </c>
      <c r="C212" t="s">
        <v>571</v>
      </c>
      <c r="D212" t="s">
        <v>785</v>
      </c>
      <c r="E212" t="str">
        <f t="shared" si="8"/>
        <v>CONTROL GUADUALES 2024 - CICLO 2 - 307-25 - ZONA S-584</v>
      </c>
      <c r="F212">
        <f t="shared" si="9"/>
        <v>207096</v>
      </c>
    </row>
    <row r="213" spans="2:6" x14ac:dyDescent="0.25">
      <c r="B213">
        <v>380</v>
      </c>
      <c r="C213" t="s">
        <v>571</v>
      </c>
      <c r="D213" t="s">
        <v>786</v>
      </c>
      <c r="E213" t="str">
        <f t="shared" si="8"/>
        <v>CONTROL GUADUALES 2024 - CICLO 2 - 307-25 - ZONA S-585</v>
      </c>
      <c r="F213">
        <f t="shared" si="9"/>
        <v>207096</v>
      </c>
    </row>
    <row r="214" spans="2:6" x14ac:dyDescent="0.25">
      <c r="B214">
        <v>381</v>
      </c>
      <c r="C214" t="s">
        <v>571</v>
      </c>
      <c r="D214" t="s">
        <v>787</v>
      </c>
      <c r="E214" t="str">
        <f t="shared" si="8"/>
        <v>CONTROL GUADUALES 2024 - CICLO 2 - 307-25 - ZONA S-971</v>
      </c>
      <c r="F214">
        <f t="shared" si="9"/>
        <v>207096</v>
      </c>
    </row>
    <row r="215" spans="2:6" x14ac:dyDescent="0.25">
      <c r="B215">
        <v>382</v>
      </c>
      <c r="C215" t="s">
        <v>571</v>
      </c>
      <c r="D215" t="s">
        <v>788</v>
      </c>
      <c r="E215" t="str">
        <f t="shared" si="8"/>
        <v>CONTROL GUADUALES 2024 - CICLO 2 - 307-25 - ZONA S-994</v>
      </c>
      <c r="F215">
        <f t="shared" si="9"/>
        <v>207096</v>
      </c>
    </row>
  </sheetData>
  <sortState xmlns:xlrd2="http://schemas.microsoft.com/office/spreadsheetml/2017/richdata2" ref="B59:E162">
    <sortCondition ref="B59:B162"/>
  </sortState>
  <mergeCells count="2">
    <mergeCell ref="H2:H3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628B-AFFB-4AF2-9F3F-46E698E58E16}">
  <dimension ref="A1:AL215"/>
  <sheetViews>
    <sheetView tabSelected="1" topLeftCell="A112" workbookViewId="0">
      <selection activeCell="B1" sqref="B1"/>
    </sheetView>
  </sheetViews>
  <sheetFormatPr baseColWidth="10" defaultRowHeight="15" x14ac:dyDescent="0.25"/>
  <cols>
    <col min="1" max="1" width="6.42578125" customWidth="1"/>
    <col min="2" max="2" width="14.7109375" style="2" bestFit="1" customWidth="1"/>
    <col min="3" max="4" width="9.85546875" style="2" customWidth="1"/>
    <col min="5" max="5" width="13.28515625" style="2" bestFit="1" customWidth="1"/>
    <col min="6" max="6" width="16.5703125" style="2" bestFit="1" customWidth="1"/>
    <col min="7" max="7" width="19.140625" style="2" bestFit="1" customWidth="1"/>
    <col min="8" max="8" width="14.140625" style="2" bestFit="1" customWidth="1"/>
    <col min="9" max="9" width="20" style="2" bestFit="1" customWidth="1"/>
    <col min="10" max="10" width="14.7109375" style="2" bestFit="1" customWidth="1"/>
    <col min="11" max="11" width="11" style="2" customWidth="1"/>
    <col min="12" max="12" width="13.42578125" style="2" customWidth="1"/>
    <col min="13" max="13" width="60.85546875" style="2" bestFit="1" customWidth="1"/>
    <col min="14" max="15" width="18.42578125" style="2" bestFit="1" customWidth="1"/>
    <col min="16" max="16" width="23.7109375" style="2" bestFit="1" customWidth="1"/>
    <col min="17" max="17" width="20.85546875" style="2" bestFit="1" customWidth="1"/>
    <col min="18" max="18" width="20.85546875" style="2" customWidth="1"/>
    <col min="19" max="19" width="25.28515625" style="2" bestFit="1" customWidth="1"/>
    <col min="20" max="20" width="28.7109375" style="2" bestFit="1" customWidth="1"/>
    <col min="21" max="21" width="20" style="2" customWidth="1"/>
    <col min="23" max="23" width="30.7109375" bestFit="1" customWidth="1"/>
    <col min="24" max="24" width="14.140625" bestFit="1" customWidth="1"/>
    <col min="25" max="25" width="31" bestFit="1" customWidth="1"/>
    <col min="30" max="30" width="18.42578125" bestFit="1" customWidth="1"/>
    <col min="32" max="32" width="7.140625" bestFit="1" customWidth="1"/>
    <col min="33" max="33" width="14.140625" bestFit="1" customWidth="1"/>
    <col min="34" max="35" width="13.42578125" bestFit="1" customWidth="1"/>
    <col min="36" max="36" width="17.5703125" bestFit="1" customWidth="1"/>
    <col min="37" max="37" width="18.28515625" bestFit="1" customWidth="1"/>
    <col min="38" max="38" width="10.85546875" bestFit="1" customWidth="1"/>
  </cols>
  <sheetData>
    <row r="1" spans="1:38" s="8" customFormat="1" x14ac:dyDescent="0.25">
      <c r="A1" s="6" t="s">
        <v>57</v>
      </c>
      <c r="B1" s="7" t="s">
        <v>534</v>
      </c>
      <c r="C1" s="7" t="s">
        <v>0</v>
      </c>
      <c r="D1" s="7" t="s">
        <v>525</v>
      </c>
      <c r="E1" s="7" t="s">
        <v>539</v>
      </c>
      <c r="F1" s="7" t="s">
        <v>540</v>
      </c>
      <c r="G1" s="7" t="s">
        <v>541</v>
      </c>
      <c r="H1" s="7" t="s">
        <v>542</v>
      </c>
      <c r="I1" s="7" t="s">
        <v>543</v>
      </c>
      <c r="J1" s="7" t="s">
        <v>43</v>
      </c>
      <c r="K1" s="7" t="s">
        <v>53</v>
      </c>
      <c r="L1" s="7" t="s">
        <v>61</v>
      </c>
      <c r="M1" s="7" t="s">
        <v>1</v>
      </c>
      <c r="N1" s="7" t="s">
        <v>430</v>
      </c>
      <c r="O1" s="7" t="s">
        <v>431</v>
      </c>
      <c r="P1" s="7" t="s">
        <v>536</v>
      </c>
      <c r="Q1" s="7" t="s">
        <v>537</v>
      </c>
      <c r="R1" s="7" t="s">
        <v>547</v>
      </c>
      <c r="S1" s="7" t="s">
        <v>522</v>
      </c>
      <c r="T1" s="7" t="s">
        <v>112</v>
      </c>
      <c r="U1" s="7" t="s">
        <v>514</v>
      </c>
      <c r="V1" s="6" t="s">
        <v>2</v>
      </c>
      <c r="W1" s="6" t="s">
        <v>4</v>
      </c>
      <c r="X1" s="6" t="s">
        <v>3</v>
      </c>
      <c r="Y1" s="6" t="s">
        <v>433</v>
      </c>
      <c r="Z1" s="6" t="s">
        <v>5</v>
      </c>
      <c r="AA1" s="6" t="s">
        <v>434</v>
      </c>
      <c r="AB1" s="6" t="s">
        <v>435</v>
      </c>
      <c r="AC1" s="6" t="s">
        <v>6</v>
      </c>
      <c r="AD1" s="6" t="s">
        <v>527</v>
      </c>
      <c r="AE1" s="6" t="s">
        <v>517</v>
      </c>
      <c r="AF1" s="6" t="s">
        <v>432</v>
      </c>
      <c r="AG1" s="6" t="s">
        <v>7</v>
      </c>
      <c r="AH1" s="6" t="s">
        <v>8</v>
      </c>
      <c r="AI1" s="6" t="s">
        <v>9</v>
      </c>
      <c r="AJ1" s="6" t="s">
        <v>10</v>
      </c>
      <c r="AK1" s="6" t="s">
        <v>429</v>
      </c>
      <c r="AL1" s="6" t="s">
        <v>17</v>
      </c>
    </row>
    <row r="2" spans="1:38" x14ac:dyDescent="0.25">
      <c r="A2">
        <v>0</v>
      </c>
      <c r="B2" s="4" t="s">
        <v>546</v>
      </c>
      <c r="C2" s="4">
        <v>207125</v>
      </c>
      <c r="D2" s="4">
        <v>207072</v>
      </c>
      <c r="E2" s="4">
        <v>1</v>
      </c>
      <c r="F2" s="4">
        <v>1</v>
      </c>
      <c r="G2" s="4">
        <v>1</v>
      </c>
      <c r="H2" s="4">
        <v>0</v>
      </c>
      <c r="I2" s="4">
        <v>0</v>
      </c>
      <c r="J2" s="4" t="s">
        <v>524</v>
      </c>
      <c r="K2" s="4" t="s">
        <v>51</v>
      </c>
      <c r="L2" s="4" t="s">
        <v>64</v>
      </c>
      <c r="M2" s="4" t="s">
        <v>789</v>
      </c>
      <c r="N2" s="4" t="str">
        <f>VLOOKUP($D2,Apoyo!$K$2:$M$14,2,0)</f>
        <v>03/06/2024 07:00:00</v>
      </c>
      <c r="O2" s="4" t="str">
        <f>VLOOKUP($D2,Apoyo!$K$2:$M$14,3,0)</f>
        <v>28/06/2024 17:00:00</v>
      </c>
      <c r="P2" s="4" t="str">
        <f>VLOOKUP($D2,Apoyo!$K$2:$M$14,2,0)</f>
        <v>03/06/2024 07:00:00</v>
      </c>
      <c r="Q2" s="4" t="str">
        <f>VLOOKUP($D2,Apoyo!$K$2:$M$14,3,0)</f>
        <v>28/06/2024 17:00:00</v>
      </c>
      <c r="R2" s="4" t="s">
        <v>559</v>
      </c>
      <c r="S2" s="4" t="s">
        <v>575</v>
      </c>
      <c r="T2" s="4" t="s">
        <v>91</v>
      </c>
      <c r="U2" s="4" t="s">
        <v>533</v>
      </c>
      <c r="V2" s="3" t="str">
        <f t="shared" ref="V2:V14" si="0">IFERROR(IF(FIND("-",S2)&gt;0,IF(ISNUMBER(_xlfn.NUMBERVALUE(LEFT(S2,1),".")),_xlfn.CONCAT(S2,"--5"),_xlfn.CONCAT(S2,"-5")),"NA"),S2)</f>
        <v>C-0141-5</v>
      </c>
      <c r="W2" s="3" t="str">
        <f>IFERROR(VLOOKUP(T2,Tablas_Apoyo!$A$2:$B$26,2,0),"")</f>
        <v>PVMTTO \ CONTROL_GUADUALES</v>
      </c>
      <c r="X2" s="3" t="str">
        <f>IFERROR(INDEX(Planes_Trabajo!$A$2:$O$10,MATCH($J2,Planes_Trabajo!$A$2:$A$10,0),MATCH(X$1,Planes_Trabajo!$A$1:$V$1,0)),"")</f>
        <v>MP</v>
      </c>
      <c r="Y2" s="3" t="str">
        <f>IFERROR(IF(INDEX(Planes_Trabajo!$A$2:$O$10,MATCH($J2,Planes_Trabajo!$A$2:$A$10,0),MATCH(Y$1,Planes_Trabajo!$A$1:$V$1,0))=0,"",INDEX(Planes_Trabajo!$A$2:$O$10,MATCH($J2,Planes_Trabajo!$A$2:$A$10,0),MATCH(Y$1,Planes_Trabajo!$A$1:$V$1,0))),"")</f>
        <v/>
      </c>
      <c r="Z2" s="3">
        <f>IFERROR(INDEX(Planes_Trabajo!$A$2:$O$10,MATCH($J2,Planes_Trabajo!$A$2:$A$10,0),MATCH(Z$1,Planes_Trabajo!$A$1:$V$1,0)),"")</f>
        <v>3</v>
      </c>
      <c r="AA2" s="3">
        <f>IFERROR(INDEX(Planes_Trabajo!$A$2:$O$10,MATCH($J2,Planes_Trabajo!$A$2:$A$10,0),MATCH(AA$1,Planes_Trabajo!$A$1:$V$1,0)),"")</f>
        <v>0</v>
      </c>
      <c r="AB2" s="3">
        <f>IFERROR(INDEX(Planes_Trabajo!$A$2:$O$10,MATCH($J2,Planes_Trabajo!$A$2:$A$10,0),MATCH(AB$1,Planes_Trabajo!$A$1:$V$1,0)),"")</f>
        <v>0</v>
      </c>
      <c r="AC2" s="3" t="str">
        <f>IFERROR(INDEX(Planes_Trabajo!$A$2:$O$10,MATCH($J2,Planes_Trabajo!$A$2:$A$10,0),MATCH(AC$1,Planes_Trabajo!$A$1:$V$1,0)),"")</f>
        <v>DEE27</v>
      </c>
      <c r="AD2" s="3" t="str">
        <f>IFERROR(IF(INDEX(Planes_Trabajo!$A$2:$O$10,MATCH($J2,Planes_Trabajo!$A$2:$A$10,0),MATCH(AD$1,Planes_Trabajo!$A$1:$V$1,0))=0,"",INDEX(Planes_Trabajo!$A$2:$O$10,MATCH($J2,Planes_Trabajo!$A$2:$A$10,0),MATCH(AD$1,Planes_Trabajo!$A$1:$V$1,0))),"")</f>
        <v>PODARED02PLANES</v>
      </c>
      <c r="AE2" s="3" t="str">
        <f>IFERROR(IF(INDEX(Planes_Trabajo!$A$2:$O$10,MATCH($J2,Planes_Trabajo!$A$2:$A$10,0),MATCH(AE$1,Planes_Trabajo!$A$1:$V$1,0))=0,"",INDEX(Planes_Trabajo!$A$2:$O$10,MATCH($J2,Planes_Trabajo!$A$2:$A$10,0),MATCH(AE$1,Planes_Trabajo!$A$1:$V$1,0))),"")</f>
        <v>DESPEJAR</v>
      </c>
      <c r="AF2" s="3">
        <f>IFERROR(INDEX(Planes_Trabajo!$A$2:$O$10,MATCH($J2,Planes_Trabajo!$A$2:$A$10,0),MATCH(AF$1,Planes_Trabajo!$A$1:$V$1,0)),"")</f>
        <v>2</v>
      </c>
      <c r="AG2" s="3">
        <f>IFERROR(VLOOKUP(K2,Tablas_Apoyo!$R$2:$S$5,2,0),"")</f>
        <v>1088345128</v>
      </c>
      <c r="AH2" s="3" t="str">
        <f>IFERROR(VLOOKUP(L2,Tablas_Apoyo!$U$2:$V$13,2,0),"")</f>
        <v>9862651</v>
      </c>
      <c r="AI2" s="3">
        <f>IFERROR(INDEX(Planes_Trabajo!$A$2:$O$10,MATCH($J2,Planes_Trabajo!$A$2:$A$10,0),MATCH(AI$1,Planes_Trabajo!$A$1:$V$1,0)),"")</f>
        <v>1088257828</v>
      </c>
      <c r="AJ2" s="3" t="str">
        <f>IFERROR(INDEX(Planes_Trabajo!$A$2:$O$10,MATCH($J2,Planes_Trabajo!$A$2:$A$10,0),MATCH(AJ$1,Planes_Trabajo!$A$1:$V$1,0)),"")</f>
        <v>06337600</v>
      </c>
      <c r="AK2" s="3" t="str">
        <f>IFERROR(INDEX(Planes_Trabajo!$A$2:$O$10,MATCH($J2,Planes_Trabajo!$A$2:$A$10,0),MATCH(AK$1,Planes_Trabajo!$A$1:$V$1,0)),"")</f>
        <v>743</v>
      </c>
      <c r="AL2" s="3" t="str">
        <f>IFERROR(IF(INDEX(Planes_Trabajo!$A$2:$O$10,MATCH($J2,Planes_Trabajo!$A$2:$A$10,0),MATCH(AL$1,Planes_Trabajo!$A$1:$V$1,0))=0,"",INDEX(Planes_Trabajo!$A$2:$O$10,MATCH($J2,Planes_Trabajo!$A$2:$A$10,0),MATCH(AL$1,Planes_Trabajo!$A$1:$V$1,0))),"")</f>
        <v>CW298393</v>
      </c>
    </row>
    <row r="3" spans="1:38" x14ac:dyDescent="0.25">
      <c r="A3">
        <v>1</v>
      </c>
      <c r="B3" s="4" t="s">
        <v>546</v>
      </c>
      <c r="C3" s="4">
        <v>207130</v>
      </c>
      <c r="D3" s="4">
        <v>207072</v>
      </c>
      <c r="E3" s="4">
        <v>1</v>
      </c>
      <c r="F3" s="4">
        <v>1</v>
      </c>
      <c r="G3" s="4">
        <v>1</v>
      </c>
      <c r="H3" s="4">
        <v>0</v>
      </c>
      <c r="I3" s="4">
        <v>0</v>
      </c>
      <c r="J3" s="4" t="s">
        <v>524</v>
      </c>
      <c r="K3" s="4" t="s">
        <v>51</v>
      </c>
      <c r="L3" s="4" t="s">
        <v>64</v>
      </c>
      <c r="M3" s="4" t="s">
        <v>790</v>
      </c>
      <c r="N3" s="4" t="str">
        <f>VLOOKUP($D3,Apoyo!$K$2:$M$14,2,0)</f>
        <v>03/06/2024 07:00:00</v>
      </c>
      <c r="O3" s="4" t="str">
        <f>VLOOKUP($D3,Apoyo!$K$2:$M$14,3,0)</f>
        <v>28/06/2024 17:00:00</v>
      </c>
      <c r="P3" s="4" t="str">
        <f>VLOOKUP($D3,Apoyo!$K$2:$M$14,2,0)</f>
        <v>03/06/2024 07:00:00</v>
      </c>
      <c r="Q3" s="4" t="str">
        <f>VLOOKUP($D3,Apoyo!$K$2:$M$14,3,0)</f>
        <v>28/06/2024 17:00:00</v>
      </c>
      <c r="R3" s="4" t="s">
        <v>559</v>
      </c>
      <c r="S3" s="4" t="s">
        <v>576</v>
      </c>
      <c r="T3" s="4" t="s">
        <v>91</v>
      </c>
      <c r="U3" s="4" t="s">
        <v>533</v>
      </c>
      <c r="V3" s="3" t="str">
        <f t="shared" si="0"/>
        <v>C-0227-5</v>
      </c>
      <c r="W3" s="3" t="str">
        <f>IFERROR(VLOOKUP(T3,Tablas_Apoyo!$A$2:$B$26,2,0),"")</f>
        <v>PVMTTO \ CONTROL_GUADUALES</v>
      </c>
      <c r="X3" s="3" t="str">
        <f>IFERROR(INDEX(Planes_Trabajo!$A$2:$O$10,MATCH($J3,Planes_Trabajo!$A$2:$A$10,0),MATCH(X$1,Planes_Trabajo!$A$1:$V$1,0)),"")</f>
        <v>MP</v>
      </c>
      <c r="Y3" s="3" t="str">
        <f>IFERROR(IF(INDEX(Planes_Trabajo!$A$2:$O$10,MATCH($J3,Planes_Trabajo!$A$2:$A$10,0),MATCH(Y$1,Planes_Trabajo!$A$1:$V$1,0))=0,"",INDEX(Planes_Trabajo!$A$2:$O$10,MATCH($J3,Planes_Trabajo!$A$2:$A$10,0),MATCH(Y$1,Planes_Trabajo!$A$1:$V$1,0))),"")</f>
        <v/>
      </c>
      <c r="Z3" s="3">
        <f>IFERROR(INDEX(Planes_Trabajo!$A$2:$O$10,MATCH($J3,Planes_Trabajo!$A$2:$A$10,0),MATCH(Z$1,Planes_Trabajo!$A$1:$V$1,0)),"")</f>
        <v>3</v>
      </c>
      <c r="AA3" s="3">
        <f>IFERROR(INDEX(Planes_Trabajo!$A$2:$O$10,MATCH($J3,Planes_Trabajo!$A$2:$A$10,0),MATCH(AA$1,Planes_Trabajo!$A$1:$V$1,0)),"")</f>
        <v>0</v>
      </c>
      <c r="AB3" s="3">
        <f>IFERROR(INDEX(Planes_Trabajo!$A$2:$O$10,MATCH($J3,Planes_Trabajo!$A$2:$A$10,0),MATCH(AB$1,Planes_Trabajo!$A$1:$V$1,0)),"")</f>
        <v>0</v>
      </c>
      <c r="AC3" s="3" t="str">
        <f>IFERROR(INDEX(Planes_Trabajo!$A$2:$O$10,MATCH($J3,Planes_Trabajo!$A$2:$A$10,0),MATCH(AC$1,Planes_Trabajo!$A$1:$V$1,0)),"")</f>
        <v>DEE27</v>
      </c>
      <c r="AD3" s="3" t="str">
        <f>IFERROR(IF(INDEX(Planes_Trabajo!$A$2:$O$10,MATCH($J3,Planes_Trabajo!$A$2:$A$10,0),MATCH(AD$1,Planes_Trabajo!$A$1:$V$1,0))=0,"",INDEX(Planes_Trabajo!$A$2:$O$10,MATCH($J3,Planes_Trabajo!$A$2:$A$10,0),MATCH(AD$1,Planes_Trabajo!$A$1:$V$1,0))),"")</f>
        <v>PODARED02PLANES</v>
      </c>
      <c r="AE3" s="3" t="str">
        <f>IFERROR(IF(INDEX(Planes_Trabajo!$A$2:$O$10,MATCH($J3,Planes_Trabajo!$A$2:$A$10,0),MATCH(AE$1,Planes_Trabajo!$A$1:$V$1,0))=0,"",INDEX(Planes_Trabajo!$A$2:$O$10,MATCH($J3,Planes_Trabajo!$A$2:$A$10,0),MATCH(AE$1,Planes_Trabajo!$A$1:$V$1,0))),"")</f>
        <v>DESPEJAR</v>
      </c>
      <c r="AF3" s="3">
        <f>IFERROR(INDEX(Planes_Trabajo!$A$2:$O$10,MATCH($J3,Planes_Trabajo!$A$2:$A$10,0),MATCH(AF$1,Planes_Trabajo!$A$1:$V$1,0)),"")</f>
        <v>2</v>
      </c>
      <c r="AG3" s="3">
        <f>IFERROR(VLOOKUP(K3,Tablas_Apoyo!$R$2:$S$5,2,0),"")</f>
        <v>1088345128</v>
      </c>
      <c r="AH3" s="3" t="str">
        <f>IFERROR(VLOOKUP(L3,Tablas_Apoyo!$U$2:$V$13,2,0),"")</f>
        <v>9862651</v>
      </c>
      <c r="AI3" s="3">
        <f>IFERROR(INDEX(Planes_Trabajo!$A$2:$O$10,MATCH($J3,Planes_Trabajo!$A$2:$A$10,0),MATCH(AI$1,Planes_Trabajo!$A$1:$V$1,0)),"")</f>
        <v>1088257828</v>
      </c>
      <c r="AJ3" s="3" t="str">
        <f>IFERROR(INDEX(Planes_Trabajo!$A$2:$O$10,MATCH($J3,Planes_Trabajo!$A$2:$A$10,0),MATCH(AJ$1,Planes_Trabajo!$A$1:$V$1,0)),"")</f>
        <v>06337600</v>
      </c>
      <c r="AK3" s="3" t="str">
        <f>IFERROR(INDEX(Planes_Trabajo!$A$2:$O$10,MATCH($J3,Planes_Trabajo!$A$2:$A$10,0),MATCH(AK$1,Planes_Trabajo!$A$1:$V$1,0)),"")</f>
        <v>743</v>
      </c>
      <c r="AL3" s="3" t="str">
        <f>IFERROR(IF(INDEX(Planes_Trabajo!$A$2:$O$10,MATCH($J3,Planes_Trabajo!$A$2:$A$10,0),MATCH(AL$1,Planes_Trabajo!$A$1:$V$1,0))=0,"",INDEX(Planes_Trabajo!$A$2:$O$10,MATCH($J3,Planes_Trabajo!$A$2:$A$10,0),MATCH(AL$1,Planes_Trabajo!$A$1:$V$1,0))),"")</f>
        <v>CW298393</v>
      </c>
    </row>
    <row r="4" spans="1:38" x14ac:dyDescent="0.25">
      <c r="A4">
        <v>2</v>
      </c>
      <c r="B4" s="4" t="s">
        <v>546</v>
      </c>
      <c r="C4" s="4">
        <v>207132</v>
      </c>
      <c r="D4" s="4">
        <v>207072</v>
      </c>
      <c r="E4" s="4">
        <v>1</v>
      </c>
      <c r="F4" s="4">
        <v>1</v>
      </c>
      <c r="G4" s="4">
        <v>1</v>
      </c>
      <c r="H4" s="4">
        <v>0</v>
      </c>
      <c r="I4" s="4">
        <v>0</v>
      </c>
      <c r="J4" s="4" t="s">
        <v>524</v>
      </c>
      <c r="K4" s="4" t="s">
        <v>51</v>
      </c>
      <c r="L4" s="4" t="s">
        <v>64</v>
      </c>
      <c r="M4" s="4" t="s">
        <v>791</v>
      </c>
      <c r="N4" s="4" t="str">
        <f>VLOOKUP($D4,Apoyo!$K$2:$M$14,2,0)</f>
        <v>03/06/2024 07:00:00</v>
      </c>
      <c r="O4" s="4" t="str">
        <f>VLOOKUP($D4,Apoyo!$K$2:$M$14,3,0)</f>
        <v>28/06/2024 17:00:00</v>
      </c>
      <c r="P4" s="4" t="str">
        <f>VLOOKUP($D4,Apoyo!$K$2:$M$14,2,0)</f>
        <v>03/06/2024 07:00:00</v>
      </c>
      <c r="Q4" s="4" t="str">
        <f>VLOOKUP($D4,Apoyo!$K$2:$M$14,3,0)</f>
        <v>28/06/2024 17:00:00</v>
      </c>
      <c r="R4" s="4" t="s">
        <v>559</v>
      </c>
      <c r="S4" s="4" t="s">
        <v>577</v>
      </c>
      <c r="T4" s="4" t="s">
        <v>91</v>
      </c>
      <c r="U4" s="4" t="s">
        <v>533</v>
      </c>
      <c r="V4" s="3" t="str">
        <f t="shared" si="0"/>
        <v>C-0415-5</v>
      </c>
      <c r="W4" s="3" t="str">
        <f>IFERROR(VLOOKUP(T4,Tablas_Apoyo!$A$2:$B$26,2,0),"")</f>
        <v>PVMTTO \ CONTROL_GUADUALES</v>
      </c>
      <c r="X4" s="3" t="str">
        <f>IFERROR(INDEX(Planes_Trabajo!$A$2:$O$10,MATCH($J4,Planes_Trabajo!$A$2:$A$10,0),MATCH(X$1,Planes_Trabajo!$A$1:$V$1,0)),"")</f>
        <v>MP</v>
      </c>
      <c r="Y4" s="3" t="str">
        <f>IFERROR(IF(INDEX(Planes_Trabajo!$A$2:$O$10,MATCH($J4,Planes_Trabajo!$A$2:$A$10,0),MATCH(Y$1,Planes_Trabajo!$A$1:$V$1,0))=0,"",INDEX(Planes_Trabajo!$A$2:$O$10,MATCH($J4,Planes_Trabajo!$A$2:$A$10,0),MATCH(Y$1,Planes_Trabajo!$A$1:$V$1,0))),"")</f>
        <v/>
      </c>
      <c r="Z4" s="3">
        <f>IFERROR(INDEX(Planes_Trabajo!$A$2:$O$10,MATCH($J4,Planes_Trabajo!$A$2:$A$10,0),MATCH(Z$1,Planes_Trabajo!$A$1:$V$1,0)),"")</f>
        <v>3</v>
      </c>
      <c r="AA4" s="3">
        <f>IFERROR(INDEX(Planes_Trabajo!$A$2:$O$10,MATCH($J4,Planes_Trabajo!$A$2:$A$10,0),MATCH(AA$1,Planes_Trabajo!$A$1:$V$1,0)),"")</f>
        <v>0</v>
      </c>
      <c r="AB4" s="3">
        <f>IFERROR(INDEX(Planes_Trabajo!$A$2:$O$10,MATCH($J4,Planes_Trabajo!$A$2:$A$10,0),MATCH(AB$1,Planes_Trabajo!$A$1:$V$1,0)),"")</f>
        <v>0</v>
      </c>
      <c r="AC4" s="3" t="str">
        <f>IFERROR(INDEX(Planes_Trabajo!$A$2:$O$10,MATCH($J4,Planes_Trabajo!$A$2:$A$10,0),MATCH(AC$1,Planes_Trabajo!$A$1:$V$1,0)),"")</f>
        <v>DEE27</v>
      </c>
      <c r="AD4" s="3" t="str">
        <f>IFERROR(IF(INDEX(Planes_Trabajo!$A$2:$O$10,MATCH($J4,Planes_Trabajo!$A$2:$A$10,0),MATCH(AD$1,Planes_Trabajo!$A$1:$V$1,0))=0,"",INDEX(Planes_Trabajo!$A$2:$O$10,MATCH($J4,Planes_Trabajo!$A$2:$A$10,0),MATCH(AD$1,Planes_Trabajo!$A$1:$V$1,0))),"")</f>
        <v>PODARED02PLANES</v>
      </c>
      <c r="AE4" s="3" t="str">
        <f>IFERROR(IF(INDEX(Planes_Trabajo!$A$2:$O$10,MATCH($J4,Planes_Trabajo!$A$2:$A$10,0),MATCH(AE$1,Planes_Trabajo!$A$1:$V$1,0))=0,"",INDEX(Planes_Trabajo!$A$2:$O$10,MATCH($J4,Planes_Trabajo!$A$2:$A$10,0),MATCH(AE$1,Planes_Trabajo!$A$1:$V$1,0))),"")</f>
        <v>DESPEJAR</v>
      </c>
      <c r="AF4" s="3">
        <f>IFERROR(INDEX(Planes_Trabajo!$A$2:$O$10,MATCH($J4,Planes_Trabajo!$A$2:$A$10,0),MATCH(AF$1,Planes_Trabajo!$A$1:$V$1,0)),"")</f>
        <v>2</v>
      </c>
      <c r="AG4" s="3">
        <f>IFERROR(VLOOKUP(K4,Tablas_Apoyo!$R$2:$S$5,2,0),"")</f>
        <v>1088345128</v>
      </c>
      <c r="AH4" s="3" t="str">
        <f>IFERROR(VLOOKUP(L4,Tablas_Apoyo!$U$2:$V$13,2,0),"")</f>
        <v>9862651</v>
      </c>
      <c r="AI4" s="3">
        <f>IFERROR(INDEX(Planes_Trabajo!$A$2:$O$10,MATCH($J4,Planes_Trabajo!$A$2:$A$10,0),MATCH(AI$1,Planes_Trabajo!$A$1:$V$1,0)),"")</f>
        <v>1088257828</v>
      </c>
      <c r="AJ4" s="3" t="str">
        <f>IFERROR(INDEX(Planes_Trabajo!$A$2:$O$10,MATCH($J4,Planes_Trabajo!$A$2:$A$10,0),MATCH(AJ$1,Planes_Trabajo!$A$1:$V$1,0)),"")</f>
        <v>06337600</v>
      </c>
      <c r="AK4" s="3" t="str">
        <f>IFERROR(INDEX(Planes_Trabajo!$A$2:$O$10,MATCH($J4,Planes_Trabajo!$A$2:$A$10,0),MATCH(AK$1,Planes_Trabajo!$A$1:$V$1,0)),"")</f>
        <v>743</v>
      </c>
      <c r="AL4" s="3" t="str">
        <f>IFERROR(IF(INDEX(Planes_Trabajo!$A$2:$O$10,MATCH($J4,Planes_Trabajo!$A$2:$A$10,0),MATCH(AL$1,Planes_Trabajo!$A$1:$V$1,0))=0,"",INDEX(Planes_Trabajo!$A$2:$O$10,MATCH($J4,Planes_Trabajo!$A$2:$A$10,0),MATCH(AL$1,Planes_Trabajo!$A$1:$V$1,0))),"")</f>
        <v>CW298393</v>
      </c>
    </row>
    <row r="5" spans="1:38" x14ac:dyDescent="0.25">
      <c r="A5">
        <v>3</v>
      </c>
      <c r="B5" s="4" t="s">
        <v>546</v>
      </c>
      <c r="C5" s="4">
        <v>207134</v>
      </c>
      <c r="D5" s="4">
        <v>207072</v>
      </c>
      <c r="E5" s="4">
        <v>1</v>
      </c>
      <c r="F5" s="4">
        <v>1</v>
      </c>
      <c r="G5" s="4">
        <v>1</v>
      </c>
      <c r="H5" s="4">
        <v>0</v>
      </c>
      <c r="I5" s="4">
        <v>0</v>
      </c>
      <c r="J5" s="4" t="s">
        <v>524</v>
      </c>
      <c r="K5" s="4" t="s">
        <v>51</v>
      </c>
      <c r="L5" s="4" t="s">
        <v>64</v>
      </c>
      <c r="M5" s="4" t="s">
        <v>792</v>
      </c>
      <c r="N5" s="4" t="str">
        <f>VLOOKUP($D5,Apoyo!$K$2:$M$14,2,0)</f>
        <v>03/06/2024 07:00:00</v>
      </c>
      <c r="O5" s="4" t="str">
        <f>VLOOKUP($D5,Apoyo!$K$2:$M$14,3,0)</f>
        <v>28/06/2024 17:00:00</v>
      </c>
      <c r="P5" s="4" t="str">
        <f>VLOOKUP($D5,Apoyo!$K$2:$M$14,2,0)</f>
        <v>03/06/2024 07:00:00</v>
      </c>
      <c r="Q5" s="4" t="str">
        <f>VLOOKUP($D5,Apoyo!$K$2:$M$14,3,0)</f>
        <v>28/06/2024 17:00:00</v>
      </c>
      <c r="R5" s="4" t="s">
        <v>559</v>
      </c>
      <c r="S5" s="4" t="s">
        <v>578</v>
      </c>
      <c r="T5" s="4" t="s">
        <v>91</v>
      </c>
      <c r="U5" s="4" t="s">
        <v>533</v>
      </c>
      <c r="V5" s="3" t="str">
        <f t="shared" si="0"/>
        <v>S-1154-5</v>
      </c>
      <c r="W5" s="3" t="str">
        <f>IFERROR(VLOOKUP(T5,Tablas_Apoyo!$A$2:$B$26,2,0),"")</f>
        <v>PVMTTO \ CONTROL_GUADUALES</v>
      </c>
      <c r="X5" s="3" t="str">
        <f>IFERROR(INDEX(Planes_Trabajo!$A$2:$O$10,MATCH($J5,Planes_Trabajo!$A$2:$A$10,0),MATCH(X$1,Planes_Trabajo!$A$1:$V$1,0)),"")</f>
        <v>MP</v>
      </c>
      <c r="Y5" s="3" t="str">
        <f>IFERROR(IF(INDEX(Planes_Trabajo!$A$2:$O$10,MATCH($J5,Planes_Trabajo!$A$2:$A$10,0),MATCH(Y$1,Planes_Trabajo!$A$1:$V$1,0))=0,"",INDEX(Planes_Trabajo!$A$2:$O$10,MATCH($J5,Planes_Trabajo!$A$2:$A$10,0),MATCH(Y$1,Planes_Trabajo!$A$1:$V$1,0))),"")</f>
        <v/>
      </c>
      <c r="Z5" s="3">
        <f>IFERROR(INDEX(Planes_Trabajo!$A$2:$O$10,MATCH($J5,Planes_Trabajo!$A$2:$A$10,0),MATCH(Z$1,Planes_Trabajo!$A$1:$V$1,0)),"")</f>
        <v>3</v>
      </c>
      <c r="AA5" s="3">
        <f>IFERROR(INDEX(Planes_Trabajo!$A$2:$O$10,MATCH($J5,Planes_Trabajo!$A$2:$A$10,0),MATCH(AA$1,Planes_Trabajo!$A$1:$V$1,0)),"")</f>
        <v>0</v>
      </c>
      <c r="AB5" s="3">
        <f>IFERROR(INDEX(Planes_Trabajo!$A$2:$O$10,MATCH($J5,Planes_Trabajo!$A$2:$A$10,0),MATCH(AB$1,Planes_Trabajo!$A$1:$V$1,0)),"")</f>
        <v>0</v>
      </c>
      <c r="AC5" s="3" t="str">
        <f>IFERROR(INDEX(Planes_Trabajo!$A$2:$O$10,MATCH($J5,Planes_Trabajo!$A$2:$A$10,0),MATCH(AC$1,Planes_Trabajo!$A$1:$V$1,0)),"")</f>
        <v>DEE27</v>
      </c>
      <c r="AD5" s="3" t="str">
        <f>IFERROR(IF(INDEX(Planes_Trabajo!$A$2:$O$10,MATCH($J5,Planes_Trabajo!$A$2:$A$10,0),MATCH(AD$1,Planes_Trabajo!$A$1:$V$1,0))=0,"",INDEX(Planes_Trabajo!$A$2:$O$10,MATCH($J5,Planes_Trabajo!$A$2:$A$10,0),MATCH(AD$1,Planes_Trabajo!$A$1:$V$1,0))),"")</f>
        <v>PODARED02PLANES</v>
      </c>
      <c r="AE5" s="3" t="str">
        <f>IFERROR(IF(INDEX(Planes_Trabajo!$A$2:$O$10,MATCH($J5,Planes_Trabajo!$A$2:$A$10,0),MATCH(AE$1,Planes_Trabajo!$A$1:$V$1,0))=0,"",INDEX(Planes_Trabajo!$A$2:$O$10,MATCH($J5,Planes_Trabajo!$A$2:$A$10,0),MATCH(AE$1,Planes_Trabajo!$A$1:$V$1,0))),"")</f>
        <v>DESPEJAR</v>
      </c>
      <c r="AF5" s="3">
        <f>IFERROR(INDEX(Planes_Trabajo!$A$2:$O$10,MATCH($J5,Planes_Trabajo!$A$2:$A$10,0),MATCH(AF$1,Planes_Trabajo!$A$1:$V$1,0)),"")</f>
        <v>2</v>
      </c>
      <c r="AG5" s="3">
        <f>IFERROR(VLOOKUP(K5,Tablas_Apoyo!$R$2:$S$5,2,0),"")</f>
        <v>1088345128</v>
      </c>
      <c r="AH5" s="3" t="str">
        <f>IFERROR(VLOOKUP(L5,Tablas_Apoyo!$U$2:$V$13,2,0),"")</f>
        <v>9862651</v>
      </c>
      <c r="AI5" s="3">
        <f>IFERROR(INDEX(Planes_Trabajo!$A$2:$O$10,MATCH($J5,Planes_Trabajo!$A$2:$A$10,0),MATCH(AI$1,Planes_Trabajo!$A$1:$V$1,0)),"")</f>
        <v>1088257828</v>
      </c>
      <c r="AJ5" s="3" t="str">
        <f>IFERROR(INDEX(Planes_Trabajo!$A$2:$O$10,MATCH($J5,Planes_Trabajo!$A$2:$A$10,0),MATCH(AJ$1,Planes_Trabajo!$A$1:$V$1,0)),"")</f>
        <v>06337600</v>
      </c>
      <c r="AK5" s="3" t="str">
        <f>IFERROR(INDEX(Planes_Trabajo!$A$2:$O$10,MATCH($J5,Planes_Trabajo!$A$2:$A$10,0),MATCH(AK$1,Planes_Trabajo!$A$1:$V$1,0)),"")</f>
        <v>743</v>
      </c>
      <c r="AL5" s="3" t="str">
        <f>IFERROR(IF(INDEX(Planes_Trabajo!$A$2:$O$10,MATCH($J5,Planes_Trabajo!$A$2:$A$10,0),MATCH(AL$1,Planes_Trabajo!$A$1:$V$1,0))=0,"",INDEX(Planes_Trabajo!$A$2:$O$10,MATCH($J5,Planes_Trabajo!$A$2:$A$10,0),MATCH(AL$1,Planes_Trabajo!$A$1:$V$1,0))),"")</f>
        <v>CW298393</v>
      </c>
    </row>
    <row r="6" spans="1:38" x14ac:dyDescent="0.25">
      <c r="A6">
        <v>4</v>
      </c>
      <c r="B6" s="4" t="s">
        <v>546</v>
      </c>
      <c r="C6" s="4">
        <v>207136</v>
      </c>
      <c r="D6" s="4">
        <v>207072</v>
      </c>
      <c r="E6" s="4">
        <v>1</v>
      </c>
      <c r="F6" s="4">
        <v>1</v>
      </c>
      <c r="G6" s="4">
        <v>1</v>
      </c>
      <c r="H6" s="4">
        <v>0</v>
      </c>
      <c r="I6" s="4">
        <v>0</v>
      </c>
      <c r="J6" s="4" t="s">
        <v>524</v>
      </c>
      <c r="K6" s="4" t="s">
        <v>51</v>
      </c>
      <c r="L6" s="4" t="s">
        <v>64</v>
      </c>
      <c r="M6" s="4" t="s">
        <v>793</v>
      </c>
      <c r="N6" s="4" t="str">
        <f>VLOOKUP($D6,Apoyo!$K$2:$M$14,2,0)</f>
        <v>03/06/2024 07:00:00</v>
      </c>
      <c r="O6" s="4" t="str">
        <f>VLOOKUP($D6,Apoyo!$K$2:$M$14,3,0)</f>
        <v>28/06/2024 17:00:00</v>
      </c>
      <c r="P6" s="4" t="str">
        <f>VLOOKUP($D6,Apoyo!$K$2:$M$14,2,0)</f>
        <v>03/06/2024 07:00:00</v>
      </c>
      <c r="Q6" s="4" t="str">
        <f>VLOOKUP($D6,Apoyo!$K$2:$M$14,3,0)</f>
        <v>28/06/2024 17:00:00</v>
      </c>
      <c r="R6" s="4" t="s">
        <v>559</v>
      </c>
      <c r="S6" s="4" t="s">
        <v>579</v>
      </c>
      <c r="T6" s="4" t="s">
        <v>91</v>
      </c>
      <c r="U6" s="4" t="s">
        <v>533</v>
      </c>
      <c r="V6" s="3" t="str">
        <f t="shared" si="0"/>
        <v>S-2044-5</v>
      </c>
      <c r="W6" s="3" t="str">
        <f>IFERROR(VLOOKUP(T6,Tablas_Apoyo!$A$2:$B$26,2,0),"")</f>
        <v>PVMTTO \ CONTROL_GUADUALES</v>
      </c>
      <c r="X6" s="3" t="str">
        <f>IFERROR(INDEX(Planes_Trabajo!$A$2:$O$10,MATCH($J6,Planes_Trabajo!$A$2:$A$10,0),MATCH(X$1,Planes_Trabajo!$A$1:$V$1,0)),"")</f>
        <v>MP</v>
      </c>
      <c r="Y6" s="3" t="str">
        <f>IFERROR(IF(INDEX(Planes_Trabajo!$A$2:$O$10,MATCH($J6,Planes_Trabajo!$A$2:$A$10,0),MATCH(Y$1,Planes_Trabajo!$A$1:$V$1,0))=0,"",INDEX(Planes_Trabajo!$A$2:$O$10,MATCH($J6,Planes_Trabajo!$A$2:$A$10,0),MATCH(Y$1,Planes_Trabajo!$A$1:$V$1,0))),"")</f>
        <v/>
      </c>
      <c r="Z6" s="3">
        <f>IFERROR(INDEX(Planes_Trabajo!$A$2:$O$10,MATCH($J6,Planes_Trabajo!$A$2:$A$10,0),MATCH(Z$1,Planes_Trabajo!$A$1:$V$1,0)),"")</f>
        <v>3</v>
      </c>
      <c r="AA6" s="3">
        <f>IFERROR(INDEX(Planes_Trabajo!$A$2:$O$10,MATCH($J6,Planes_Trabajo!$A$2:$A$10,0),MATCH(AA$1,Planes_Trabajo!$A$1:$V$1,0)),"")</f>
        <v>0</v>
      </c>
      <c r="AB6" s="3">
        <f>IFERROR(INDEX(Planes_Trabajo!$A$2:$O$10,MATCH($J6,Planes_Trabajo!$A$2:$A$10,0),MATCH(AB$1,Planes_Trabajo!$A$1:$V$1,0)),"")</f>
        <v>0</v>
      </c>
      <c r="AC6" s="3" t="str">
        <f>IFERROR(INDEX(Planes_Trabajo!$A$2:$O$10,MATCH($J6,Planes_Trabajo!$A$2:$A$10,0),MATCH(AC$1,Planes_Trabajo!$A$1:$V$1,0)),"")</f>
        <v>DEE27</v>
      </c>
      <c r="AD6" s="3" t="str">
        <f>IFERROR(IF(INDEX(Planes_Trabajo!$A$2:$O$10,MATCH($J6,Planes_Trabajo!$A$2:$A$10,0),MATCH(AD$1,Planes_Trabajo!$A$1:$V$1,0))=0,"",INDEX(Planes_Trabajo!$A$2:$O$10,MATCH($J6,Planes_Trabajo!$A$2:$A$10,0),MATCH(AD$1,Planes_Trabajo!$A$1:$V$1,0))),"")</f>
        <v>PODARED02PLANES</v>
      </c>
      <c r="AE6" s="3" t="str">
        <f>IFERROR(IF(INDEX(Planes_Trabajo!$A$2:$O$10,MATCH($J6,Planes_Trabajo!$A$2:$A$10,0),MATCH(AE$1,Planes_Trabajo!$A$1:$V$1,0))=0,"",INDEX(Planes_Trabajo!$A$2:$O$10,MATCH($J6,Planes_Trabajo!$A$2:$A$10,0),MATCH(AE$1,Planes_Trabajo!$A$1:$V$1,0))),"")</f>
        <v>DESPEJAR</v>
      </c>
      <c r="AF6" s="3">
        <f>IFERROR(INDEX(Planes_Trabajo!$A$2:$O$10,MATCH($J6,Planes_Trabajo!$A$2:$A$10,0),MATCH(AF$1,Planes_Trabajo!$A$1:$V$1,0)),"")</f>
        <v>2</v>
      </c>
      <c r="AG6" s="3">
        <f>IFERROR(VLOOKUP(K6,Tablas_Apoyo!$R$2:$S$5,2,0),"")</f>
        <v>1088345128</v>
      </c>
      <c r="AH6" s="3" t="str">
        <f>IFERROR(VLOOKUP(L6,Tablas_Apoyo!$U$2:$V$13,2,0),"")</f>
        <v>9862651</v>
      </c>
      <c r="AI6" s="3">
        <f>IFERROR(INDEX(Planes_Trabajo!$A$2:$O$10,MATCH($J6,Planes_Trabajo!$A$2:$A$10,0),MATCH(AI$1,Planes_Trabajo!$A$1:$V$1,0)),"")</f>
        <v>1088257828</v>
      </c>
      <c r="AJ6" s="3" t="str">
        <f>IFERROR(INDEX(Planes_Trabajo!$A$2:$O$10,MATCH($J6,Planes_Trabajo!$A$2:$A$10,0),MATCH(AJ$1,Planes_Trabajo!$A$1:$V$1,0)),"")</f>
        <v>06337600</v>
      </c>
      <c r="AK6" s="3" t="str">
        <f>IFERROR(INDEX(Planes_Trabajo!$A$2:$O$10,MATCH($J6,Planes_Trabajo!$A$2:$A$10,0),MATCH(AK$1,Planes_Trabajo!$A$1:$V$1,0)),"")</f>
        <v>743</v>
      </c>
      <c r="AL6" s="3" t="str">
        <f>IFERROR(IF(INDEX(Planes_Trabajo!$A$2:$O$10,MATCH($J6,Planes_Trabajo!$A$2:$A$10,0),MATCH(AL$1,Planes_Trabajo!$A$1:$V$1,0))=0,"",INDEX(Planes_Trabajo!$A$2:$O$10,MATCH($J6,Planes_Trabajo!$A$2:$A$10,0),MATCH(AL$1,Planes_Trabajo!$A$1:$V$1,0))),"")</f>
        <v>CW298393</v>
      </c>
    </row>
    <row r="7" spans="1:38" x14ac:dyDescent="0.25">
      <c r="A7">
        <v>5</v>
      </c>
      <c r="B7" s="4" t="s">
        <v>546</v>
      </c>
      <c r="C7" s="4">
        <v>207139</v>
      </c>
      <c r="D7" s="4">
        <v>207072</v>
      </c>
      <c r="E7" s="4">
        <v>1</v>
      </c>
      <c r="F7" s="4">
        <v>1</v>
      </c>
      <c r="G7" s="4">
        <v>1</v>
      </c>
      <c r="H7" s="4">
        <v>0</v>
      </c>
      <c r="I7" s="4">
        <v>0</v>
      </c>
      <c r="J7" s="4" t="s">
        <v>524</v>
      </c>
      <c r="K7" s="4" t="s">
        <v>51</v>
      </c>
      <c r="L7" s="4" t="s">
        <v>64</v>
      </c>
      <c r="M7" s="4" t="s">
        <v>794</v>
      </c>
      <c r="N7" s="4" t="str">
        <f>VLOOKUP($D7,Apoyo!$K$2:$M$14,2,0)</f>
        <v>03/06/2024 07:00:00</v>
      </c>
      <c r="O7" s="4" t="str">
        <f>VLOOKUP($D7,Apoyo!$K$2:$M$14,3,0)</f>
        <v>28/06/2024 17:00:00</v>
      </c>
      <c r="P7" s="4" t="str">
        <f>VLOOKUP($D7,Apoyo!$K$2:$M$14,2,0)</f>
        <v>03/06/2024 07:00:00</v>
      </c>
      <c r="Q7" s="4" t="str">
        <f>VLOOKUP($D7,Apoyo!$K$2:$M$14,3,0)</f>
        <v>28/06/2024 17:00:00</v>
      </c>
      <c r="R7" s="4" t="s">
        <v>559</v>
      </c>
      <c r="S7" s="4" t="s">
        <v>580</v>
      </c>
      <c r="T7" s="4" t="s">
        <v>91</v>
      </c>
      <c r="U7" s="4" t="s">
        <v>533</v>
      </c>
      <c r="V7" s="3" t="str">
        <f t="shared" si="0"/>
        <v>S-238-5</v>
      </c>
      <c r="W7" s="3" t="str">
        <f>IFERROR(VLOOKUP(T7,Tablas_Apoyo!$A$2:$B$26,2,0),"")</f>
        <v>PVMTTO \ CONTROL_GUADUALES</v>
      </c>
      <c r="X7" s="3" t="str">
        <f>IFERROR(INDEX(Planes_Trabajo!$A$2:$O$10,MATCH($J7,Planes_Trabajo!$A$2:$A$10,0),MATCH(X$1,Planes_Trabajo!$A$1:$V$1,0)),"")</f>
        <v>MP</v>
      </c>
      <c r="Y7" s="3" t="str">
        <f>IFERROR(IF(INDEX(Planes_Trabajo!$A$2:$O$10,MATCH($J7,Planes_Trabajo!$A$2:$A$10,0),MATCH(Y$1,Planes_Trabajo!$A$1:$V$1,0))=0,"",INDEX(Planes_Trabajo!$A$2:$O$10,MATCH($J7,Planes_Trabajo!$A$2:$A$10,0),MATCH(Y$1,Planes_Trabajo!$A$1:$V$1,0))),"")</f>
        <v/>
      </c>
      <c r="Z7" s="3">
        <f>IFERROR(INDEX(Planes_Trabajo!$A$2:$O$10,MATCH($J7,Planes_Trabajo!$A$2:$A$10,0),MATCH(Z$1,Planes_Trabajo!$A$1:$V$1,0)),"")</f>
        <v>3</v>
      </c>
      <c r="AA7" s="3">
        <f>IFERROR(INDEX(Planes_Trabajo!$A$2:$O$10,MATCH($J7,Planes_Trabajo!$A$2:$A$10,0),MATCH(AA$1,Planes_Trabajo!$A$1:$V$1,0)),"")</f>
        <v>0</v>
      </c>
      <c r="AB7" s="3">
        <f>IFERROR(INDEX(Planes_Trabajo!$A$2:$O$10,MATCH($J7,Planes_Trabajo!$A$2:$A$10,0),MATCH(AB$1,Planes_Trabajo!$A$1:$V$1,0)),"")</f>
        <v>0</v>
      </c>
      <c r="AC7" s="3" t="str">
        <f>IFERROR(INDEX(Planes_Trabajo!$A$2:$O$10,MATCH($J7,Planes_Trabajo!$A$2:$A$10,0),MATCH(AC$1,Planes_Trabajo!$A$1:$V$1,0)),"")</f>
        <v>DEE27</v>
      </c>
      <c r="AD7" s="3" t="str">
        <f>IFERROR(IF(INDEX(Planes_Trabajo!$A$2:$O$10,MATCH($J7,Planes_Trabajo!$A$2:$A$10,0),MATCH(AD$1,Planes_Trabajo!$A$1:$V$1,0))=0,"",INDEX(Planes_Trabajo!$A$2:$O$10,MATCH($J7,Planes_Trabajo!$A$2:$A$10,0),MATCH(AD$1,Planes_Trabajo!$A$1:$V$1,0))),"")</f>
        <v>PODARED02PLANES</v>
      </c>
      <c r="AE7" s="3" t="str">
        <f>IFERROR(IF(INDEX(Planes_Trabajo!$A$2:$O$10,MATCH($J7,Planes_Trabajo!$A$2:$A$10,0),MATCH(AE$1,Planes_Trabajo!$A$1:$V$1,0))=0,"",INDEX(Planes_Trabajo!$A$2:$O$10,MATCH($J7,Planes_Trabajo!$A$2:$A$10,0),MATCH(AE$1,Planes_Trabajo!$A$1:$V$1,0))),"")</f>
        <v>DESPEJAR</v>
      </c>
      <c r="AF7" s="3">
        <f>IFERROR(INDEX(Planes_Trabajo!$A$2:$O$10,MATCH($J7,Planes_Trabajo!$A$2:$A$10,0),MATCH(AF$1,Planes_Trabajo!$A$1:$V$1,0)),"")</f>
        <v>2</v>
      </c>
      <c r="AG7" s="3">
        <f>IFERROR(VLOOKUP(K7,Tablas_Apoyo!$R$2:$S$5,2,0),"")</f>
        <v>1088345128</v>
      </c>
      <c r="AH7" s="3" t="str">
        <f>IFERROR(VLOOKUP(L7,Tablas_Apoyo!$U$2:$V$13,2,0),"")</f>
        <v>9862651</v>
      </c>
      <c r="AI7" s="3">
        <f>IFERROR(INDEX(Planes_Trabajo!$A$2:$O$10,MATCH($J7,Planes_Trabajo!$A$2:$A$10,0),MATCH(AI$1,Planes_Trabajo!$A$1:$V$1,0)),"")</f>
        <v>1088257828</v>
      </c>
      <c r="AJ7" s="3" t="str">
        <f>IFERROR(INDEX(Planes_Trabajo!$A$2:$O$10,MATCH($J7,Planes_Trabajo!$A$2:$A$10,0),MATCH(AJ$1,Planes_Trabajo!$A$1:$V$1,0)),"")</f>
        <v>06337600</v>
      </c>
      <c r="AK7" s="3" t="str">
        <f>IFERROR(INDEX(Planes_Trabajo!$A$2:$O$10,MATCH($J7,Planes_Trabajo!$A$2:$A$10,0),MATCH(AK$1,Planes_Trabajo!$A$1:$V$1,0)),"")</f>
        <v>743</v>
      </c>
      <c r="AL7" s="3" t="str">
        <f>IFERROR(IF(INDEX(Planes_Trabajo!$A$2:$O$10,MATCH($J7,Planes_Trabajo!$A$2:$A$10,0),MATCH(AL$1,Planes_Trabajo!$A$1:$V$1,0))=0,"",INDEX(Planes_Trabajo!$A$2:$O$10,MATCH($J7,Planes_Trabajo!$A$2:$A$10,0),MATCH(AL$1,Planes_Trabajo!$A$1:$V$1,0))),"")</f>
        <v>CW298393</v>
      </c>
    </row>
    <row r="8" spans="1:38" x14ac:dyDescent="0.25">
      <c r="A8">
        <v>6</v>
      </c>
      <c r="B8" s="4" t="s">
        <v>546</v>
      </c>
      <c r="C8" s="4">
        <v>207141</v>
      </c>
      <c r="D8" s="4">
        <v>207072</v>
      </c>
      <c r="E8" s="4">
        <v>1</v>
      </c>
      <c r="F8" s="4">
        <v>1</v>
      </c>
      <c r="G8" s="4">
        <v>1</v>
      </c>
      <c r="H8" s="4">
        <v>0</v>
      </c>
      <c r="I8" s="4">
        <v>0</v>
      </c>
      <c r="J8" s="4" t="s">
        <v>524</v>
      </c>
      <c r="K8" s="4" t="s">
        <v>51</v>
      </c>
      <c r="L8" s="4" t="s">
        <v>64</v>
      </c>
      <c r="M8" s="4" t="s">
        <v>795</v>
      </c>
      <c r="N8" s="4" t="str">
        <f>VLOOKUP($D8,Apoyo!$K$2:$M$14,2,0)</f>
        <v>03/06/2024 07:00:00</v>
      </c>
      <c r="O8" s="4" t="str">
        <f>VLOOKUP($D8,Apoyo!$K$2:$M$14,3,0)</f>
        <v>28/06/2024 17:00:00</v>
      </c>
      <c r="P8" s="4" t="str">
        <f>VLOOKUP($D8,Apoyo!$K$2:$M$14,2,0)</f>
        <v>03/06/2024 07:00:00</v>
      </c>
      <c r="Q8" s="4" t="str">
        <f>VLOOKUP($D8,Apoyo!$K$2:$M$14,3,0)</f>
        <v>28/06/2024 17:00:00</v>
      </c>
      <c r="R8" s="4" t="s">
        <v>559</v>
      </c>
      <c r="S8" s="4" t="s">
        <v>581</v>
      </c>
      <c r="T8" s="4" t="s">
        <v>91</v>
      </c>
      <c r="U8" s="4" t="s">
        <v>533</v>
      </c>
      <c r="V8" s="3" t="str">
        <f t="shared" si="0"/>
        <v>S-248-5</v>
      </c>
      <c r="W8" s="3" t="str">
        <f>IFERROR(VLOOKUP(T8,Tablas_Apoyo!$A$2:$B$26,2,0),"")</f>
        <v>PVMTTO \ CONTROL_GUADUALES</v>
      </c>
      <c r="X8" s="3" t="str">
        <f>IFERROR(INDEX(Planes_Trabajo!$A$2:$O$10,MATCH($J8,Planes_Trabajo!$A$2:$A$10,0),MATCH(X$1,Planes_Trabajo!$A$1:$V$1,0)),"")</f>
        <v>MP</v>
      </c>
      <c r="Y8" s="3" t="str">
        <f>IFERROR(IF(INDEX(Planes_Trabajo!$A$2:$O$10,MATCH($J8,Planes_Trabajo!$A$2:$A$10,0),MATCH(Y$1,Planes_Trabajo!$A$1:$V$1,0))=0,"",INDEX(Planes_Trabajo!$A$2:$O$10,MATCH($J8,Planes_Trabajo!$A$2:$A$10,0),MATCH(Y$1,Planes_Trabajo!$A$1:$V$1,0))),"")</f>
        <v/>
      </c>
      <c r="Z8" s="3">
        <f>IFERROR(INDEX(Planes_Trabajo!$A$2:$O$10,MATCH($J8,Planes_Trabajo!$A$2:$A$10,0),MATCH(Z$1,Planes_Trabajo!$A$1:$V$1,0)),"")</f>
        <v>3</v>
      </c>
      <c r="AA8" s="3">
        <f>IFERROR(INDEX(Planes_Trabajo!$A$2:$O$10,MATCH($J8,Planes_Trabajo!$A$2:$A$10,0),MATCH(AA$1,Planes_Trabajo!$A$1:$V$1,0)),"")</f>
        <v>0</v>
      </c>
      <c r="AB8" s="3">
        <f>IFERROR(INDEX(Planes_Trabajo!$A$2:$O$10,MATCH($J8,Planes_Trabajo!$A$2:$A$10,0),MATCH(AB$1,Planes_Trabajo!$A$1:$V$1,0)),"")</f>
        <v>0</v>
      </c>
      <c r="AC8" s="3" t="str">
        <f>IFERROR(INDEX(Planes_Trabajo!$A$2:$O$10,MATCH($J8,Planes_Trabajo!$A$2:$A$10,0),MATCH(AC$1,Planes_Trabajo!$A$1:$V$1,0)),"")</f>
        <v>DEE27</v>
      </c>
      <c r="AD8" s="3" t="str">
        <f>IFERROR(IF(INDEX(Planes_Trabajo!$A$2:$O$10,MATCH($J8,Planes_Trabajo!$A$2:$A$10,0),MATCH(AD$1,Planes_Trabajo!$A$1:$V$1,0))=0,"",INDEX(Planes_Trabajo!$A$2:$O$10,MATCH($J8,Planes_Trabajo!$A$2:$A$10,0),MATCH(AD$1,Planes_Trabajo!$A$1:$V$1,0))),"")</f>
        <v>PODARED02PLANES</v>
      </c>
      <c r="AE8" s="3" t="str">
        <f>IFERROR(IF(INDEX(Planes_Trabajo!$A$2:$O$10,MATCH($J8,Planes_Trabajo!$A$2:$A$10,0),MATCH(AE$1,Planes_Trabajo!$A$1:$V$1,0))=0,"",INDEX(Planes_Trabajo!$A$2:$O$10,MATCH($J8,Planes_Trabajo!$A$2:$A$10,0),MATCH(AE$1,Planes_Trabajo!$A$1:$V$1,0))),"")</f>
        <v>DESPEJAR</v>
      </c>
      <c r="AF8" s="3">
        <f>IFERROR(INDEX(Planes_Trabajo!$A$2:$O$10,MATCH($J8,Planes_Trabajo!$A$2:$A$10,0),MATCH(AF$1,Planes_Trabajo!$A$1:$V$1,0)),"")</f>
        <v>2</v>
      </c>
      <c r="AG8" s="3">
        <f>IFERROR(VLOOKUP(K8,Tablas_Apoyo!$R$2:$S$5,2,0),"")</f>
        <v>1088345128</v>
      </c>
      <c r="AH8" s="3" t="str">
        <f>IFERROR(VLOOKUP(L8,Tablas_Apoyo!$U$2:$V$13,2,0),"")</f>
        <v>9862651</v>
      </c>
      <c r="AI8" s="3">
        <f>IFERROR(INDEX(Planes_Trabajo!$A$2:$O$10,MATCH($J8,Planes_Trabajo!$A$2:$A$10,0),MATCH(AI$1,Planes_Trabajo!$A$1:$V$1,0)),"")</f>
        <v>1088257828</v>
      </c>
      <c r="AJ8" s="3" t="str">
        <f>IFERROR(INDEX(Planes_Trabajo!$A$2:$O$10,MATCH($J8,Planes_Trabajo!$A$2:$A$10,0),MATCH(AJ$1,Planes_Trabajo!$A$1:$V$1,0)),"")</f>
        <v>06337600</v>
      </c>
      <c r="AK8" s="3" t="str">
        <f>IFERROR(INDEX(Planes_Trabajo!$A$2:$O$10,MATCH($J8,Planes_Trabajo!$A$2:$A$10,0),MATCH(AK$1,Planes_Trabajo!$A$1:$V$1,0)),"")</f>
        <v>743</v>
      </c>
      <c r="AL8" s="3" t="str">
        <f>IFERROR(IF(INDEX(Planes_Trabajo!$A$2:$O$10,MATCH($J8,Planes_Trabajo!$A$2:$A$10,0),MATCH(AL$1,Planes_Trabajo!$A$1:$V$1,0))=0,"",INDEX(Planes_Trabajo!$A$2:$O$10,MATCH($J8,Planes_Trabajo!$A$2:$A$10,0),MATCH(AL$1,Planes_Trabajo!$A$1:$V$1,0))),"")</f>
        <v>CW298393</v>
      </c>
    </row>
    <row r="9" spans="1:38" x14ac:dyDescent="0.25">
      <c r="A9">
        <v>7</v>
      </c>
      <c r="B9" s="4" t="s">
        <v>546</v>
      </c>
      <c r="C9" s="4">
        <v>207143</v>
      </c>
      <c r="D9" s="4">
        <v>207072</v>
      </c>
      <c r="E9" s="4">
        <v>1</v>
      </c>
      <c r="F9" s="4">
        <v>1</v>
      </c>
      <c r="G9" s="4">
        <v>1</v>
      </c>
      <c r="H9" s="4">
        <v>0</v>
      </c>
      <c r="I9" s="4">
        <v>0</v>
      </c>
      <c r="J9" s="4" t="s">
        <v>524</v>
      </c>
      <c r="K9" s="4" t="s">
        <v>51</v>
      </c>
      <c r="L9" s="4" t="s">
        <v>64</v>
      </c>
      <c r="M9" s="4" t="s">
        <v>796</v>
      </c>
      <c r="N9" s="4" t="str">
        <f>VLOOKUP($D9,Apoyo!$K$2:$M$14,2,0)</f>
        <v>03/06/2024 07:00:00</v>
      </c>
      <c r="O9" s="4" t="str">
        <f>VLOOKUP($D9,Apoyo!$K$2:$M$14,3,0)</f>
        <v>28/06/2024 17:00:00</v>
      </c>
      <c r="P9" s="4" t="str">
        <f>VLOOKUP($D9,Apoyo!$K$2:$M$14,2,0)</f>
        <v>03/06/2024 07:00:00</v>
      </c>
      <c r="Q9" s="4" t="str">
        <f>VLOOKUP($D9,Apoyo!$K$2:$M$14,3,0)</f>
        <v>28/06/2024 17:00:00</v>
      </c>
      <c r="R9" s="4" t="s">
        <v>559</v>
      </c>
      <c r="S9" s="4" t="s">
        <v>582</v>
      </c>
      <c r="T9" s="4" t="s">
        <v>91</v>
      </c>
      <c r="U9" s="4" t="s">
        <v>533</v>
      </c>
      <c r="V9" s="3" t="str">
        <f t="shared" si="0"/>
        <v>S-400-5</v>
      </c>
      <c r="W9" s="3" t="str">
        <f>IFERROR(VLOOKUP(T9,Tablas_Apoyo!$A$2:$B$26,2,0),"")</f>
        <v>PVMTTO \ CONTROL_GUADUALES</v>
      </c>
      <c r="X9" s="3" t="str">
        <f>IFERROR(INDEX(Planes_Trabajo!$A$2:$O$10,MATCH($J9,Planes_Trabajo!$A$2:$A$10,0),MATCH(X$1,Planes_Trabajo!$A$1:$V$1,0)),"")</f>
        <v>MP</v>
      </c>
      <c r="Y9" s="3" t="str">
        <f>IFERROR(IF(INDEX(Planes_Trabajo!$A$2:$O$10,MATCH($J9,Planes_Trabajo!$A$2:$A$10,0),MATCH(Y$1,Planes_Trabajo!$A$1:$V$1,0))=0,"",INDEX(Planes_Trabajo!$A$2:$O$10,MATCH($J9,Planes_Trabajo!$A$2:$A$10,0),MATCH(Y$1,Planes_Trabajo!$A$1:$V$1,0))),"")</f>
        <v/>
      </c>
      <c r="Z9" s="3">
        <f>IFERROR(INDEX(Planes_Trabajo!$A$2:$O$10,MATCH($J9,Planes_Trabajo!$A$2:$A$10,0),MATCH(Z$1,Planes_Trabajo!$A$1:$V$1,0)),"")</f>
        <v>3</v>
      </c>
      <c r="AA9" s="3">
        <f>IFERROR(INDEX(Planes_Trabajo!$A$2:$O$10,MATCH($J9,Planes_Trabajo!$A$2:$A$10,0),MATCH(AA$1,Planes_Trabajo!$A$1:$V$1,0)),"")</f>
        <v>0</v>
      </c>
      <c r="AB9" s="3">
        <f>IFERROR(INDEX(Planes_Trabajo!$A$2:$O$10,MATCH($J9,Planes_Trabajo!$A$2:$A$10,0),MATCH(AB$1,Planes_Trabajo!$A$1:$V$1,0)),"")</f>
        <v>0</v>
      </c>
      <c r="AC9" s="3" t="str">
        <f>IFERROR(INDEX(Planes_Trabajo!$A$2:$O$10,MATCH($J9,Planes_Trabajo!$A$2:$A$10,0),MATCH(AC$1,Planes_Trabajo!$A$1:$V$1,0)),"")</f>
        <v>DEE27</v>
      </c>
      <c r="AD9" s="3" t="str">
        <f>IFERROR(IF(INDEX(Planes_Trabajo!$A$2:$O$10,MATCH($J9,Planes_Trabajo!$A$2:$A$10,0),MATCH(AD$1,Planes_Trabajo!$A$1:$V$1,0))=0,"",INDEX(Planes_Trabajo!$A$2:$O$10,MATCH($J9,Planes_Trabajo!$A$2:$A$10,0),MATCH(AD$1,Planes_Trabajo!$A$1:$V$1,0))),"")</f>
        <v>PODARED02PLANES</v>
      </c>
      <c r="AE9" s="3" t="str">
        <f>IFERROR(IF(INDEX(Planes_Trabajo!$A$2:$O$10,MATCH($J9,Planes_Trabajo!$A$2:$A$10,0),MATCH(AE$1,Planes_Trabajo!$A$1:$V$1,0))=0,"",INDEX(Planes_Trabajo!$A$2:$O$10,MATCH($J9,Planes_Trabajo!$A$2:$A$10,0),MATCH(AE$1,Planes_Trabajo!$A$1:$V$1,0))),"")</f>
        <v>DESPEJAR</v>
      </c>
      <c r="AF9" s="3">
        <f>IFERROR(INDEX(Planes_Trabajo!$A$2:$O$10,MATCH($J9,Planes_Trabajo!$A$2:$A$10,0),MATCH(AF$1,Planes_Trabajo!$A$1:$V$1,0)),"")</f>
        <v>2</v>
      </c>
      <c r="AG9" s="3">
        <f>IFERROR(VLOOKUP(K9,Tablas_Apoyo!$R$2:$S$5,2,0),"")</f>
        <v>1088345128</v>
      </c>
      <c r="AH9" s="3" t="str">
        <f>IFERROR(VLOOKUP(L9,Tablas_Apoyo!$U$2:$V$13,2,0),"")</f>
        <v>9862651</v>
      </c>
      <c r="AI9" s="3">
        <f>IFERROR(INDEX(Planes_Trabajo!$A$2:$O$10,MATCH($J9,Planes_Trabajo!$A$2:$A$10,0),MATCH(AI$1,Planes_Trabajo!$A$1:$V$1,0)),"")</f>
        <v>1088257828</v>
      </c>
      <c r="AJ9" s="3" t="str">
        <f>IFERROR(INDEX(Planes_Trabajo!$A$2:$O$10,MATCH($J9,Planes_Trabajo!$A$2:$A$10,0),MATCH(AJ$1,Planes_Trabajo!$A$1:$V$1,0)),"")</f>
        <v>06337600</v>
      </c>
      <c r="AK9" s="3" t="str">
        <f>IFERROR(INDEX(Planes_Trabajo!$A$2:$O$10,MATCH($J9,Planes_Trabajo!$A$2:$A$10,0),MATCH(AK$1,Planes_Trabajo!$A$1:$V$1,0)),"")</f>
        <v>743</v>
      </c>
      <c r="AL9" s="3" t="str">
        <f>IFERROR(IF(INDEX(Planes_Trabajo!$A$2:$O$10,MATCH($J9,Planes_Trabajo!$A$2:$A$10,0),MATCH(AL$1,Planes_Trabajo!$A$1:$V$1,0))=0,"",INDEX(Planes_Trabajo!$A$2:$O$10,MATCH($J9,Planes_Trabajo!$A$2:$A$10,0),MATCH(AL$1,Planes_Trabajo!$A$1:$V$1,0))),"")</f>
        <v>CW298393</v>
      </c>
    </row>
    <row r="10" spans="1:38" x14ac:dyDescent="0.25">
      <c r="A10">
        <v>8</v>
      </c>
      <c r="B10" s="4" t="s">
        <v>546</v>
      </c>
      <c r="C10" s="4">
        <v>207152</v>
      </c>
      <c r="D10" s="4">
        <v>207072</v>
      </c>
      <c r="E10" s="4">
        <v>1</v>
      </c>
      <c r="F10" s="4">
        <v>1</v>
      </c>
      <c r="G10" s="4">
        <v>1</v>
      </c>
      <c r="H10" s="4">
        <v>0</v>
      </c>
      <c r="I10" s="4">
        <v>0</v>
      </c>
      <c r="J10" s="4" t="s">
        <v>524</v>
      </c>
      <c r="K10" s="4" t="s">
        <v>51</v>
      </c>
      <c r="L10" s="4" t="s">
        <v>64</v>
      </c>
      <c r="M10" s="4" t="s">
        <v>797</v>
      </c>
      <c r="N10" s="4" t="str">
        <f>VLOOKUP($D10,Apoyo!$K$2:$M$14,2,0)</f>
        <v>03/06/2024 07:00:00</v>
      </c>
      <c r="O10" s="4" t="str">
        <f>VLOOKUP($D10,Apoyo!$K$2:$M$14,3,0)</f>
        <v>28/06/2024 17:00:00</v>
      </c>
      <c r="P10" s="4" t="str">
        <f>VLOOKUP($D10,Apoyo!$K$2:$M$14,2,0)</f>
        <v>03/06/2024 07:00:00</v>
      </c>
      <c r="Q10" s="4" t="str">
        <f>VLOOKUP($D10,Apoyo!$K$2:$M$14,3,0)</f>
        <v>28/06/2024 17:00:00</v>
      </c>
      <c r="R10" s="4" t="s">
        <v>559</v>
      </c>
      <c r="S10" s="4" t="s">
        <v>583</v>
      </c>
      <c r="T10" s="4" t="s">
        <v>91</v>
      </c>
      <c r="U10" s="4" t="s">
        <v>533</v>
      </c>
      <c r="V10" s="3" t="str">
        <f t="shared" si="0"/>
        <v>S-404-5</v>
      </c>
      <c r="W10" s="3" t="str">
        <f>IFERROR(VLOOKUP(T10,Tablas_Apoyo!$A$2:$B$26,2,0),"")</f>
        <v>PVMTTO \ CONTROL_GUADUALES</v>
      </c>
      <c r="X10" s="3" t="str">
        <f>IFERROR(INDEX(Planes_Trabajo!$A$2:$O$10,MATCH($J10,Planes_Trabajo!$A$2:$A$10,0),MATCH(X$1,Planes_Trabajo!$A$1:$V$1,0)),"")</f>
        <v>MP</v>
      </c>
      <c r="Y10" s="3" t="str">
        <f>IFERROR(IF(INDEX(Planes_Trabajo!$A$2:$O$10,MATCH($J10,Planes_Trabajo!$A$2:$A$10,0),MATCH(Y$1,Planes_Trabajo!$A$1:$V$1,0))=0,"",INDEX(Planes_Trabajo!$A$2:$O$10,MATCH($J10,Planes_Trabajo!$A$2:$A$10,0),MATCH(Y$1,Planes_Trabajo!$A$1:$V$1,0))),"")</f>
        <v/>
      </c>
      <c r="Z10" s="3">
        <f>IFERROR(INDEX(Planes_Trabajo!$A$2:$O$10,MATCH($J10,Planes_Trabajo!$A$2:$A$10,0),MATCH(Z$1,Planes_Trabajo!$A$1:$V$1,0)),"")</f>
        <v>3</v>
      </c>
      <c r="AA10" s="3">
        <f>IFERROR(INDEX(Planes_Trabajo!$A$2:$O$10,MATCH($J10,Planes_Trabajo!$A$2:$A$10,0),MATCH(AA$1,Planes_Trabajo!$A$1:$V$1,0)),"")</f>
        <v>0</v>
      </c>
      <c r="AB10" s="3">
        <f>IFERROR(INDEX(Planes_Trabajo!$A$2:$O$10,MATCH($J10,Planes_Trabajo!$A$2:$A$10,0),MATCH(AB$1,Planes_Trabajo!$A$1:$V$1,0)),"")</f>
        <v>0</v>
      </c>
      <c r="AC10" s="3" t="str">
        <f>IFERROR(INDEX(Planes_Trabajo!$A$2:$O$10,MATCH($J10,Planes_Trabajo!$A$2:$A$10,0),MATCH(AC$1,Planes_Trabajo!$A$1:$V$1,0)),"")</f>
        <v>DEE27</v>
      </c>
      <c r="AD10" s="3" t="str">
        <f>IFERROR(IF(INDEX(Planes_Trabajo!$A$2:$O$10,MATCH($J10,Planes_Trabajo!$A$2:$A$10,0),MATCH(AD$1,Planes_Trabajo!$A$1:$V$1,0))=0,"",INDEX(Planes_Trabajo!$A$2:$O$10,MATCH($J10,Planes_Trabajo!$A$2:$A$10,0),MATCH(AD$1,Planes_Trabajo!$A$1:$V$1,0))),"")</f>
        <v>PODARED02PLANES</v>
      </c>
      <c r="AE10" s="3" t="str">
        <f>IFERROR(IF(INDEX(Planes_Trabajo!$A$2:$O$10,MATCH($J10,Planes_Trabajo!$A$2:$A$10,0),MATCH(AE$1,Planes_Trabajo!$A$1:$V$1,0))=0,"",INDEX(Planes_Trabajo!$A$2:$O$10,MATCH($J10,Planes_Trabajo!$A$2:$A$10,0),MATCH(AE$1,Planes_Trabajo!$A$1:$V$1,0))),"")</f>
        <v>DESPEJAR</v>
      </c>
      <c r="AF10" s="3">
        <f>IFERROR(INDEX(Planes_Trabajo!$A$2:$O$10,MATCH($J10,Planes_Trabajo!$A$2:$A$10,0),MATCH(AF$1,Planes_Trabajo!$A$1:$V$1,0)),"")</f>
        <v>2</v>
      </c>
      <c r="AG10" s="3">
        <f>IFERROR(VLOOKUP(K10,Tablas_Apoyo!$R$2:$S$5,2,0),"")</f>
        <v>1088345128</v>
      </c>
      <c r="AH10" s="3" t="str">
        <f>IFERROR(VLOOKUP(L10,Tablas_Apoyo!$U$2:$V$13,2,0),"")</f>
        <v>9862651</v>
      </c>
      <c r="AI10" s="3">
        <f>IFERROR(INDEX(Planes_Trabajo!$A$2:$O$10,MATCH($J10,Planes_Trabajo!$A$2:$A$10,0),MATCH(AI$1,Planes_Trabajo!$A$1:$V$1,0)),"")</f>
        <v>1088257828</v>
      </c>
      <c r="AJ10" s="3" t="str">
        <f>IFERROR(INDEX(Planes_Trabajo!$A$2:$O$10,MATCH($J10,Planes_Trabajo!$A$2:$A$10,0),MATCH(AJ$1,Planes_Trabajo!$A$1:$V$1,0)),"")</f>
        <v>06337600</v>
      </c>
      <c r="AK10" s="3" t="str">
        <f>IFERROR(INDEX(Planes_Trabajo!$A$2:$O$10,MATCH($J10,Planes_Trabajo!$A$2:$A$10,0),MATCH(AK$1,Planes_Trabajo!$A$1:$V$1,0)),"")</f>
        <v>743</v>
      </c>
      <c r="AL10" s="3" t="str">
        <f>IFERROR(IF(INDEX(Planes_Trabajo!$A$2:$O$10,MATCH($J10,Planes_Trabajo!$A$2:$A$10,0),MATCH(AL$1,Planes_Trabajo!$A$1:$V$1,0))=0,"",INDEX(Planes_Trabajo!$A$2:$O$10,MATCH($J10,Planes_Trabajo!$A$2:$A$10,0),MATCH(AL$1,Planes_Trabajo!$A$1:$V$1,0))),"")</f>
        <v>CW298393</v>
      </c>
    </row>
    <row r="11" spans="1:38" x14ac:dyDescent="0.25">
      <c r="A11">
        <v>9</v>
      </c>
      <c r="B11" s="4" t="s">
        <v>546</v>
      </c>
      <c r="C11" s="4">
        <v>207155</v>
      </c>
      <c r="D11" s="4">
        <v>207072</v>
      </c>
      <c r="E11" s="4">
        <v>1</v>
      </c>
      <c r="F11" s="4">
        <v>1</v>
      </c>
      <c r="G11" s="4">
        <v>1</v>
      </c>
      <c r="H11" s="4">
        <v>0</v>
      </c>
      <c r="I11" s="4">
        <v>0</v>
      </c>
      <c r="J11" s="4" t="s">
        <v>524</v>
      </c>
      <c r="K11" s="4" t="s">
        <v>51</v>
      </c>
      <c r="L11" s="4" t="s">
        <v>64</v>
      </c>
      <c r="M11" s="4" t="s">
        <v>798</v>
      </c>
      <c r="N11" s="4" t="str">
        <f>VLOOKUP($D11,Apoyo!$K$2:$M$14,2,0)</f>
        <v>03/06/2024 07:00:00</v>
      </c>
      <c r="O11" s="4" t="str">
        <f>VLOOKUP($D11,Apoyo!$K$2:$M$14,3,0)</f>
        <v>28/06/2024 17:00:00</v>
      </c>
      <c r="P11" s="4" t="str">
        <f>VLOOKUP($D11,Apoyo!$K$2:$M$14,2,0)</f>
        <v>03/06/2024 07:00:00</v>
      </c>
      <c r="Q11" s="4" t="str">
        <f>VLOOKUP($D11,Apoyo!$K$2:$M$14,3,0)</f>
        <v>28/06/2024 17:00:00</v>
      </c>
      <c r="R11" s="4" t="s">
        <v>559</v>
      </c>
      <c r="S11" s="4" t="s">
        <v>584</v>
      </c>
      <c r="T11" s="4" t="s">
        <v>91</v>
      </c>
      <c r="U11" s="4" t="s">
        <v>533</v>
      </c>
      <c r="V11" s="3" t="str">
        <f t="shared" si="0"/>
        <v>S-406-5</v>
      </c>
      <c r="W11" s="3" t="str">
        <f>IFERROR(VLOOKUP(T11,Tablas_Apoyo!$A$2:$B$26,2,0),"")</f>
        <v>PVMTTO \ CONTROL_GUADUALES</v>
      </c>
      <c r="X11" s="3" t="str">
        <f>IFERROR(INDEX(Planes_Trabajo!$A$2:$O$10,MATCH($J11,Planes_Trabajo!$A$2:$A$10,0),MATCH(X$1,Planes_Trabajo!$A$1:$V$1,0)),"")</f>
        <v>MP</v>
      </c>
      <c r="Y11" s="3" t="str">
        <f>IFERROR(IF(INDEX(Planes_Trabajo!$A$2:$O$10,MATCH($J11,Planes_Trabajo!$A$2:$A$10,0),MATCH(Y$1,Planes_Trabajo!$A$1:$V$1,0))=0,"",INDEX(Planes_Trabajo!$A$2:$O$10,MATCH($J11,Planes_Trabajo!$A$2:$A$10,0),MATCH(Y$1,Planes_Trabajo!$A$1:$V$1,0))),"")</f>
        <v/>
      </c>
      <c r="Z11" s="3">
        <f>IFERROR(INDEX(Planes_Trabajo!$A$2:$O$10,MATCH($J11,Planes_Trabajo!$A$2:$A$10,0),MATCH(Z$1,Planes_Trabajo!$A$1:$V$1,0)),"")</f>
        <v>3</v>
      </c>
      <c r="AA11" s="3">
        <f>IFERROR(INDEX(Planes_Trabajo!$A$2:$O$10,MATCH($J11,Planes_Trabajo!$A$2:$A$10,0),MATCH(AA$1,Planes_Trabajo!$A$1:$V$1,0)),"")</f>
        <v>0</v>
      </c>
      <c r="AB11" s="3">
        <f>IFERROR(INDEX(Planes_Trabajo!$A$2:$O$10,MATCH($J11,Planes_Trabajo!$A$2:$A$10,0),MATCH(AB$1,Planes_Trabajo!$A$1:$V$1,0)),"")</f>
        <v>0</v>
      </c>
      <c r="AC11" s="3" t="str">
        <f>IFERROR(INDEX(Planes_Trabajo!$A$2:$O$10,MATCH($J11,Planes_Trabajo!$A$2:$A$10,0),MATCH(AC$1,Planes_Trabajo!$A$1:$V$1,0)),"")</f>
        <v>DEE27</v>
      </c>
      <c r="AD11" s="3" t="str">
        <f>IFERROR(IF(INDEX(Planes_Trabajo!$A$2:$O$10,MATCH($J11,Planes_Trabajo!$A$2:$A$10,0),MATCH(AD$1,Planes_Trabajo!$A$1:$V$1,0))=0,"",INDEX(Planes_Trabajo!$A$2:$O$10,MATCH($J11,Planes_Trabajo!$A$2:$A$10,0),MATCH(AD$1,Planes_Trabajo!$A$1:$V$1,0))),"")</f>
        <v>PODARED02PLANES</v>
      </c>
      <c r="AE11" s="3" t="str">
        <f>IFERROR(IF(INDEX(Planes_Trabajo!$A$2:$O$10,MATCH($J11,Planes_Trabajo!$A$2:$A$10,0),MATCH(AE$1,Planes_Trabajo!$A$1:$V$1,0))=0,"",INDEX(Planes_Trabajo!$A$2:$O$10,MATCH($J11,Planes_Trabajo!$A$2:$A$10,0),MATCH(AE$1,Planes_Trabajo!$A$1:$V$1,0))),"")</f>
        <v>DESPEJAR</v>
      </c>
      <c r="AF11" s="3">
        <f>IFERROR(INDEX(Planes_Trabajo!$A$2:$O$10,MATCH($J11,Planes_Trabajo!$A$2:$A$10,0),MATCH(AF$1,Planes_Trabajo!$A$1:$V$1,0)),"")</f>
        <v>2</v>
      </c>
      <c r="AG11" s="3">
        <f>IFERROR(VLOOKUP(K11,Tablas_Apoyo!$R$2:$S$5,2,0),"")</f>
        <v>1088345128</v>
      </c>
      <c r="AH11" s="3" t="str">
        <f>IFERROR(VLOOKUP(L11,Tablas_Apoyo!$U$2:$V$13,2,0),"")</f>
        <v>9862651</v>
      </c>
      <c r="AI11" s="3">
        <f>IFERROR(INDEX(Planes_Trabajo!$A$2:$O$10,MATCH($J11,Planes_Trabajo!$A$2:$A$10,0),MATCH(AI$1,Planes_Trabajo!$A$1:$V$1,0)),"")</f>
        <v>1088257828</v>
      </c>
      <c r="AJ11" s="3" t="str">
        <f>IFERROR(INDEX(Planes_Trabajo!$A$2:$O$10,MATCH($J11,Planes_Trabajo!$A$2:$A$10,0),MATCH(AJ$1,Planes_Trabajo!$A$1:$V$1,0)),"")</f>
        <v>06337600</v>
      </c>
      <c r="AK11" s="3" t="str">
        <f>IFERROR(INDEX(Planes_Trabajo!$A$2:$O$10,MATCH($J11,Planes_Trabajo!$A$2:$A$10,0),MATCH(AK$1,Planes_Trabajo!$A$1:$V$1,0)),"")</f>
        <v>743</v>
      </c>
      <c r="AL11" s="3" t="str">
        <f>IFERROR(IF(INDEX(Planes_Trabajo!$A$2:$O$10,MATCH($J11,Planes_Trabajo!$A$2:$A$10,0),MATCH(AL$1,Planes_Trabajo!$A$1:$V$1,0))=0,"",INDEX(Planes_Trabajo!$A$2:$O$10,MATCH($J11,Planes_Trabajo!$A$2:$A$10,0),MATCH(AL$1,Planes_Trabajo!$A$1:$V$1,0))),"")</f>
        <v>CW298393</v>
      </c>
    </row>
    <row r="12" spans="1:38" x14ac:dyDescent="0.25">
      <c r="A12">
        <v>10</v>
      </c>
      <c r="B12" s="4" t="s">
        <v>546</v>
      </c>
      <c r="C12" s="4">
        <v>207158</v>
      </c>
      <c r="D12" s="4">
        <v>207072</v>
      </c>
      <c r="E12" s="4">
        <v>1</v>
      </c>
      <c r="F12" s="4">
        <v>1</v>
      </c>
      <c r="G12" s="4">
        <v>1</v>
      </c>
      <c r="H12" s="4">
        <v>0</v>
      </c>
      <c r="I12" s="4">
        <v>0</v>
      </c>
      <c r="J12" s="4" t="s">
        <v>524</v>
      </c>
      <c r="K12" s="4" t="s">
        <v>51</v>
      </c>
      <c r="L12" s="4" t="s">
        <v>64</v>
      </c>
      <c r="M12" s="4" t="s">
        <v>799</v>
      </c>
      <c r="N12" s="4" t="str">
        <f>VLOOKUP($D12,Apoyo!$K$2:$M$14,2,0)</f>
        <v>03/06/2024 07:00:00</v>
      </c>
      <c r="O12" s="4" t="str">
        <f>VLOOKUP($D12,Apoyo!$K$2:$M$14,3,0)</f>
        <v>28/06/2024 17:00:00</v>
      </c>
      <c r="P12" s="4" t="str">
        <f>VLOOKUP($D12,Apoyo!$K$2:$M$14,2,0)</f>
        <v>03/06/2024 07:00:00</v>
      </c>
      <c r="Q12" s="4" t="str">
        <f>VLOOKUP($D12,Apoyo!$K$2:$M$14,3,0)</f>
        <v>28/06/2024 17:00:00</v>
      </c>
      <c r="R12" s="4" t="s">
        <v>559</v>
      </c>
      <c r="S12" s="4" t="s">
        <v>585</v>
      </c>
      <c r="T12" s="4" t="s">
        <v>91</v>
      </c>
      <c r="U12" s="4" t="s">
        <v>533</v>
      </c>
      <c r="V12" s="3" t="str">
        <f t="shared" si="0"/>
        <v>S-465-5</v>
      </c>
      <c r="W12" s="3" t="str">
        <f>IFERROR(VLOOKUP(T12,Tablas_Apoyo!$A$2:$B$26,2,0),"")</f>
        <v>PVMTTO \ CONTROL_GUADUALES</v>
      </c>
      <c r="X12" s="3" t="str">
        <f>IFERROR(INDEX(Planes_Trabajo!$A$2:$O$10,MATCH($J12,Planes_Trabajo!$A$2:$A$10,0),MATCH(X$1,Planes_Trabajo!$A$1:$V$1,0)),"")</f>
        <v>MP</v>
      </c>
      <c r="Y12" s="3" t="str">
        <f>IFERROR(IF(INDEX(Planes_Trabajo!$A$2:$O$10,MATCH($J12,Planes_Trabajo!$A$2:$A$10,0),MATCH(Y$1,Planes_Trabajo!$A$1:$V$1,0))=0,"",INDEX(Planes_Trabajo!$A$2:$O$10,MATCH($J12,Planes_Trabajo!$A$2:$A$10,0),MATCH(Y$1,Planes_Trabajo!$A$1:$V$1,0))),"")</f>
        <v/>
      </c>
      <c r="Z12" s="3">
        <f>IFERROR(INDEX(Planes_Trabajo!$A$2:$O$10,MATCH($J12,Planes_Trabajo!$A$2:$A$10,0),MATCH(Z$1,Planes_Trabajo!$A$1:$V$1,0)),"")</f>
        <v>3</v>
      </c>
      <c r="AA12" s="3">
        <f>IFERROR(INDEX(Planes_Trabajo!$A$2:$O$10,MATCH($J12,Planes_Trabajo!$A$2:$A$10,0),MATCH(AA$1,Planes_Trabajo!$A$1:$V$1,0)),"")</f>
        <v>0</v>
      </c>
      <c r="AB12" s="3">
        <f>IFERROR(INDEX(Planes_Trabajo!$A$2:$O$10,MATCH($J12,Planes_Trabajo!$A$2:$A$10,0),MATCH(AB$1,Planes_Trabajo!$A$1:$V$1,0)),"")</f>
        <v>0</v>
      </c>
      <c r="AC12" s="3" t="str">
        <f>IFERROR(INDEX(Planes_Trabajo!$A$2:$O$10,MATCH($J12,Planes_Trabajo!$A$2:$A$10,0),MATCH(AC$1,Planes_Trabajo!$A$1:$V$1,0)),"")</f>
        <v>DEE27</v>
      </c>
      <c r="AD12" s="3" t="str">
        <f>IFERROR(IF(INDEX(Planes_Trabajo!$A$2:$O$10,MATCH($J12,Planes_Trabajo!$A$2:$A$10,0),MATCH(AD$1,Planes_Trabajo!$A$1:$V$1,0))=0,"",INDEX(Planes_Trabajo!$A$2:$O$10,MATCH($J12,Planes_Trabajo!$A$2:$A$10,0),MATCH(AD$1,Planes_Trabajo!$A$1:$V$1,0))),"")</f>
        <v>PODARED02PLANES</v>
      </c>
      <c r="AE12" s="3" t="str">
        <f>IFERROR(IF(INDEX(Planes_Trabajo!$A$2:$O$10,MATCH($J12,Planes_Trabajo!$A$2:$A$10,0),MATCH(AE$1,Planes_Trabajo!$A$1:$V$1,0))=0,"",INDEX(Planes_Trabajo!$A$2:$O$10,MATCH($J12,Planes_Trabajo!$A$2:$A$10,0),MATCH(AE$1,Planes_Trabajo!$A$1:$V$1,0))),"")</f>
        <v>DESPEJAR</v>
      </c>
      <c r="AF12" s="3">
        <f>IFERROR(INDEX(Planes_Trabajo!$A$2:$O$10,MATCH($J12,Planes_Trabajo!$A$2:$A$10,0),MATCH(AF$1,Planes_Trabajo!$A$1:$V$1,0)),"")</f>
        <v>2</v>
      </c>
      <c r="AG12" s="3">
        <f>IFERROR(VLOOKUP(K12,Tablas_Apoyo!$R$2:$S$5,2,0),"")</f>
        <v>1088345128</v>
      </c>
      <c r="AH12" s="3" t="str">
        <f>IFERROR(VLOOKUP(L12,Tablas_Apoyo!$U$2:$V$13,2,0),"")</f>
        <v>9862651</v>
      </c>
      <c r="AI12" s="3">
        <f>IFERROR(INDEX(Planes_Trabajo!$A$2:$O$10,MATCH($J12,Planes_Trabajo!$A$2:$A$10,0),MATCH(AI$1,Planes_Trabajo!$A$1:$V$1,0)),"")</f>
        <v>1088257828</v>
      </c>
      <c r="AJ12" s="3" t="str">
        <f>IFERROR(INDEX(Planes_Trabajo!$A$2:$O$10,MATCH($J12,Planes_Trabajo!$A$2:$A$10,0),MATCH(AJ$1,Planes_Trabajo!$A$1:$V$1,0)),"")</f>
        <v>06337600</v>
      </c>
      <c r="AK12" s="3" t="str">
        <f>IFERROR(INDEX(Planes_Trabajo!$A$2:$O$10,MATCH($J12,Planes_Trabajo!$A$2:$A$10,0),MATCH(AK$1,Planes_Trabajo!$A$1:$V$1,0)),"")</f>
        <v>743</v>
      </c>
      <c r="AL12" s="3" t="str">
        <f>IFERROR(IF(INDEX(Planes_Trabajo!$A$2:$O$10,MATCH($J12,Planes_Trabajo!$A$2:$A$10,0),MATCH(AL$1,Planes_Trabajo!$A$1:$V$1,0))=0,"",INDEX(Planes_Trabajo!$A$2:$O$10,MATCH($J12,Planes_Trabajo!$A$2:$A$10,0),MATCH(AL$1,Planes_Trabajo!$A$1:$V$1,0))),"")</f>
        <v>CW298393</v>
      </c>
    </row>
    <row r="13" spans="1:38" x14ac:dyDescent="0.25">
      <c r="A13">
        <v>11</v>
      </c>
      <c r="B13" s="4" t="s">
        <v>546</v>
      </c>
      <c r="C13" s="4">
        <v>207160</v>
      </c>
      <c r="D13" s="4">
        <v>207072</v>
      </c>
      <c r="E13" s="4">
        <v>1</v>
      </c>
      <c r="F13" s="4">
        <v>1</v>
      </c>
      <c r="G13" s="4">
        <v>1</v>
      </c>
      <c r="H13" s="4">
        <v>0</v>
      </c>
      <c r="I13" s="4">
        <v>0</v>
      </c>
      <c r="J13" s="4" t="s">
        <v>524</v>
      </c>
      <c r="K13" s="4" t="s">
        <v>51</v>
      </c>
      <c r="L13" s="4" t="s">
        <v>64</v>
      </c>
      <c r="M13" s="4" t="s">
        <v>800</v>
      </c>
      <c r="N13" s="4" t="str">
        <f>VLOOKUP($D13,Apoyo!$K$2:$M$14,2,0)</f>
        <v>03/06/2024 07:00:00</v>
      </c>
      <c r="O13" s="4" t="str">
        <f>VLOOKUP($D13,Apoyo!$K$2:$M$14,3,0)</f>
        <v>28/06/2024 17:00:00</v>
      </c>
      <c r="P13" s="4" t="str">
        <f>VLOOKUP($D13,Apoyo!$K$2:$M$14,2,0)</f>
        <v>03/06/2024 07:00:00</v>
      </c>
      <c r="Q13" s="4" t="str">
        <f>VLOOKUP($D13,Apoyo!$K$2:$M$14,3,0)</f>
        <v>28/06/2024 17:00:00</v>
      </c>
      <c r="R13" s="4" t="s">
        <v>559</v>
      </c>
      <c r="S13" s="4" t="s">
        <v>586</v>
      </c>
      <c r="T13" s="4" t="s">
        <v>91</v>
      </c>
      <c r="U13" s="4" t="s">
        <v>533</v>
      </c>
      <c r="V13" s="3" t="str">
        <f t="shared" si="0"/>
        <v>S-487-5</v>
      </c>
      <c r="W13" s="3" t="str">
        <f>IFERROR(VLOOKUP(T13,Tablas_Apoyo!$A$2:$B$26,2,0),"")</f>
        <v>PVMTTO \ CONTROL_GUADUALES</v>
      </c>
      <c r="X13" s="3" t="str">
        <f>IFERROR(INDEX(Planes_Trabajo!$A$2:$O$10,MATCH($J13,Planes_Trabajo!$A$2:$A$10,0),MATCH(X$1,Planes_Trabajo!$A$1:$V$1,0)),"")</f>
        <v>MP</v>
      </c>
      <c r="Y13" s="3" t="str">
        <f>IFERROR(IF(INDEX(Planes_Trabajo!$A$2:$O$10,MATCH($J13,Planes_Trabajo!$A$2:$A$10,0),MATCH(Y$1,Planes_Trabajo!$A$1:$V$1,0))=0,"",INDEX(Planes_Trabajo!$A$2:$O$10,MATCH($J13,Planes_Trabajo!$A$2:$A$10,0),MATCH(Y$1,Planes_Trabajo!$A$1:$V$1,0))),"")</f>
        <v/>
      </c>
      <c r="Z13" s="3">
        <f>IFERROR(INDEX(Planes_Trabajo!$A$2:$O$10,MATCH($J13,Planes_Trabajo!$A$2:$A$10,0),MATCH(Z$1,Planes_Trabajo!$A$1:$V$1,0)),"")</f>
        <v>3</v>
      </c>
      <c r="AA13" s="3">
        <f>IFERROR(INDEX(Planes_Trabajo!$A$2:$O$10,MATCH($J13,Planes_Trabajo!$A$2:$A$10,0),MATCH(AA$1,Planes_Trabajo!$A$1:$V$1,0)),"")</f>
        <v>0</v>
      </c>
      <c r="AB13" s="3">
        <f>IFERROR(INDEX(Planes_Trabajo!$A$2:$O$10,MATCH($J13,Planes_Trabajo!$A$2:$A$10,0),MATCH(AB$1,Planes_Trabajo!$A$1:$V$1,0)),"")</f>
        <v>0</v>
      </c>
      <c r="AC13" s="3" t="str">
        <f>IFERROR(INDEX(Planes_Trabajo!$A$2:$O$10,MATCH($J13,Planes_Trabajo!$A$2:$A$10,0),MATCH(AC$1,Planes_Trabajo!$A$1:$V$1,0)),"")</f>
        <v>DEE27</v>
      </c>
      <c r="AD13" s="3" t="str">
        <f>IFERROR(IF(INDEX(Planes_Trabajo!$A$2:$O$10,MATCH($J13,Planes_Trabajo!$A$2:$A$10,0),MATCH(AD$1,Planes_Trabajo!$A$1:$V$1,0))=0,"",INDEX(Planes_Trabajo!$A$2:$O$10,MATCH($J13,Planes_Trabajo!$A$2:$A$10,0),MATCH(AD$1,Planes_Trabajo!$A$1:$V$1,0))),"")</f>
        <v>PODARED02PLANES</v>
      </c>
      <c r="AE13" s="3" t="str">
        <f>IFERROR(IF(INDEX(Planes_Trabajo!$A$2:$O$10,MATCH($J13,Planes_Trabajo!$A$2:$A$10,0),MATCH(AE$1,Planes_Trabajo!$A$1:$V$1,0))=0,"",INDEX(Planes_Trabajo!$A$2:$O$10,MATCH($J13,Planes_Trabajo!$A$2:$A$10,0),MATCH(AE$1,Planes_Trabajo!$A$1:$V$1,0))),"")</f>
        <v>DESPEJAR</v>
      </c>
      <c r="AF13" s="3">
        <f>IFERROR(INDEX(Planes_Trabajo!$A$2:$O$10,MATCH($J13,Planes_Trabajo!$A$2:$A$10,0),MATCH(AF$1,Planes_Trabajo!$A$1:$V$1,0)),"")</f>
        <v>2</v>
      </c>
      <c r="AG13" s="3">
        <f>IFERROR(VLOOKUP(K13,Tablas_Apoyo!$R$2:$S$5,2,0),"")</f>
        <v>1088345128</v>
      </c>
      <c r="AH13" s="3" t="str">
        <f>IFERROR(VLOOKUP(L13,Tablas_Apoyo!$U$2:$V$13,2,0),"")</f>
        <v>9862651</v>
      </c>
      <c r="AI13" s="3">
        <f>IFERROR(INDEX(Planes_Trabajo!$A$2:$O$10,MATCH($J13,Planes_Trabajo!$A$2:$A$10,0),MATCH(AI$1,Planes_Trabajo!$A$1:$V$1,0)),"")</f>
        <v>1088257828</v>
      </c>
      <c r="AJ13" s="3" t="str">
        <f>IFERROR(INDEX(Planes_Trabajo!$A$2:$O$10,MATCH($J13,Planes_Trabajo!$A$2:$A$10,0),MATCH(AJ$1,Planes_Trabajo!$A$1:$V$1,0)),"")</f>
        <v>06337600</v>
      </c>
      <c r="AK13" s="3" t="str">
        <f>IFERROR(INDEX(Planes_Trabajo!$A$2:$O$10,MATCH($J13,Planes_Trabajo!$A$2:$A$10,0),MATCH(AK$1,Planes_Trabajo!$A$1:$V$1,0)),"")</f>
        <v>743</v>
      </c>
      <c r="AL13" s="3" t="str">
        <f>IFERROR(IF(INDEX(Planes_Trabajo!$A$2:$O$10,MATCH($J13,Planes_Trabajo!$A$2:$A$10,0),MATCH(AL$1,Planes_Trabajo!$A$1:$V$1,0))=0,"",INDEX(Planes_Trabajo!$A$2:$O$10,MATCH($J13,Planes_Trabajo!$A$2:$A$10,0),MATCH(AL$1,Planes_Trabajo!$A$1:$V$1,0))),"")</f>
        <v>CW298393</v>
      </c>
    </row>
    <row r="14" spans="1:38" x14ac:dyDescent="0.25">
      <c r="A14">
        <v>12</v>
      </c>
      <c r="B14" s="4" t="s">
        <v>546</v>
      </c>
      <c r="C14" s="4">
        <v>207162</v>
      </c>
      <c r="D14" s="4">
        <v>207075</v>
      </c>
      <c r="E14" s="4">
        <v>1</v>
      </c>
      <c r="F14" s="4">
        <v>1</v>
      </c>
      <c r="G14" s="4">
        <v>1</v>
      </c>
      <c r="H14" s="4">
        <v>0</v>
      </c>
      <c r="I14" s="4">
        <v>0</v>
      </c>
      <c r="J14" s="4" t="s">
        <v>524</v>
      </c>
      <c r="K14" s="4" t="s">
        <v>51</v>
      </c>
      <c r="L14" s="4" t="s">
        <v>64</v>
      </c>
      <c r="M14" s="4" t="s">
        <v>801</v>
      </c>
      <c r="N14" s="4" t="str">
        <f>VLOOKUP($D14,Apoyo!$K$2:$M$14,2,0)</f>
        <v>03/06/2024 07:00:00</v>
      </c>
      <c r="O14" s="4" t="str">
        <f>VLOOKUP($D14,Apoyo!$K$2:$M$14,3,0)</f>
        <v>28/06/2024 17:00:00</v>
      </c>
      <c r="P14" s="4" t="str">
        <f>VLOOKUP($D14,Apoyo!$K$2:$M$14,2,0)</f>
        <v>03/06/2024 07:00:00</v>
      </c>
      <c r="Q14" s="4" t="str">
        <f>VLOOKUP($D14,Apoyo!$K$2:$M$14,3,0)</f>
        <v>28/06/2024 17:00:00</v>
      </c>
      <c r="R14" s="4" t="s">
        <v>560</v>
      </c>
      <c r="S14" s="4" t="s">
        <v>587</v>
      </c>
      <c r="T14" s="4" t="s">
        <v>91</v>
      </c>
      <c r="U14" s="4" t="s">
        <v>533</v>
      </c>
      <c r="V14" s="3" t="str">
        <f t="shared" si="0"/>
        <v>C-0341-5</v>
      </c>
      <c r="W14" s="3" t="str">
        <f>IFERROR(VLOOKUP(T14,Tablas_Apoyo!$A$2:$B$26,2,0),"")</f>
        <v>PVMTTO \ CONTROL_GUADUALES</v>
      </c>
      <c r="X14" s="3" t="str">
        <f>IFERROR(INDEX(Planes_Trabajo!$A$2:$O$10,MATCH($J14,Planes_Trabajo!$A$2:$A$10,0),MATCH(X$1,Planes_Trabajo!$A$1:$V$1,0)),"")</f>
        <v>MP</v>
      </c>
      <c r="Y14" s="3" t="str">
        <f>IFERROR(IF(INDEX(Planes_Trabajo!$A$2:$O$10,MATCH($J14,Planes_Trabajo!$A$2:$A$10,0),MATCH(Y$1,Planes_Trabajo!$A$1:$V$1,0))=0,"",INDEX(Planes_Trabajo!$A$2:$O$10,MATCH($J14,Planes_Trabajo!$A$2:$A$10,0),MATCH(Y$1,Planes_Trabajo!$A$1:$V$1,0))),"")</f>
        <v/>
      </c>
      <c r="Z14" s="3">
        <f>IFERROR(INDEX(Planes_Trabajo!$A$2:$O$10,MATCH($J14,Planes_Trabajo!$A$2:$A$10,0),MATCH(Z$1,Planes_Trabajo!$A$1:$V$1,0)),"")</f>
        <v>3</v>
      </c>
      <c r="AA14" s="3">
        <f>IFERROR(INDEX(Planes_Trabajo!$A$2:$O$10,MATCH($J14,Planes_Trabajo!$A$2:$A$10,0),MATCH(AA$1,Planes_Trabajo!$A$1:$V$1,0)),"")</f>
        <v>0</v>
      </c>
      <c r="AB14" s="3">
        <f>IFERROR(INDEX(Planes_Trabajo!$A$2:$O$10,MATCH($J14,Planes_Trabajo!$A$2:$A$10,0),MATCH(AB$1,Planes_Trabajo!$A$1:$V$1,0)),"")</f>
        <v>0</v>
      </c>
      <c r="AC14" s="3" t="str">
        <f>IFERROR(INDEX(Planes_Trabajo!$A$2:$O$10,MATCH($J14,Planes_Trabajo!$A$2:$A$10,0),MATCH(AC$1,Planes_Trabajo!$A$1:$V$1,0)),"")</f>
        <v>DEE27</v>
      </c>
      <c r="AD14" s="3" t="str">
        <f>IFERROR(IF(INDEX(Planes_Trabajo!$A$2:$O$10,MATCH($J14,Planes_Trabajo!$A$2:$A$10,0),MATCH(AD$1,Planes_Trabajo!$A$1:$V$1,0))=0,"",INDEX(Planes_Trabajo!$A$2:$O$10,MATCH($J14,Planes_Trabajo!$A$2:$A$10,0),MATCH(AD$1,Planes_Trabajo!$A$1:$V$1,0))),"")</f>
        <v>PODARED02PLANES</v>
      </c>
      <c r="AE14" s="3" t="str">
        <f>IFERROR(IF(INDEX(Planes_Trabajo!$A$2:$O$10,MATCH($J14,Planes_Trabajo!$A$2:$A$10,0),MATCH(AE$1,Planes_Trabajo!$A$1:$V$1,0))=0,"",INDEX(Planes_Trabajo!$A$2:$O$10,MATCH($J14,Planes_Trabajo!$A$2:$A$10,0),MATCH(AE$1,Planes_Trabajo!$A$1:$V$1,0))),"")</f>
        <v>DESPEJAR</v>
      </c>
      <c r="AF14" s="3">
        <f>IFERROR(INDEX(Planes_Trabajo!$A$2:$O$10,MATCH($J14,Planes_Trabajo!$A$2:$A$10,0),MATCH(AF$1,Planes_Trabajo!$A$1:$V$1,0)),"")</f>
        <v>2</v>
      </c>
      <c r="AG14" s="3">
        <f>IFERROR(VLOOKUP(K14,Tablas_Apoyo!$R$2:$S$5,2,0),"")</f>
        <v>1088345128</v>
      </c>
      <c r="AH14" s="3" t="str">
        <f>IFERROR(VLOOKUP(L14,Tablas_Apoyo!$U$2:$V$13,2,0),"")</f>
        <v>9862651</v>
      </c>
      <c r="AI14" s="3">
        <f>IFERROR(INDEX(Planes_Trabajo!$A$2:$O$10,MATCH($J14,Planes_Trabajo!$A$2:$A$10,0),MATCH(AI$1,Planes_Trabajo!$A$1:$V$1,0)),"")</f>
        <v>1088257828</v>
      </c>
      <c r="AJ14" s="3" t="str">
        <f>IFERROR(INDEX(Planes_Trabajo!$A$2:$O$10,MATCH($J14,Planes_Trabajo!$A$2:$A$10,0),MATCH(AJ$1,Planes_Trabajo!$A$1:$V$1,0)),"")</f>
        <v>06337600</v>
      </c>
      <c r="AK14" s="3" t="str">
        <f>IFERROR(INDEX(Planes_Trabajo!$A$2:$O$10,MATCH($J14,Planes_Trabajo!$A$2:$A$10,0),MATCH(AK$1,Planes_Trabajo!$A$1:$V$1,0)),"")</f>
        <v>743</v>
      </c>
      <c r="AL14" s="3" t="str">
        <f>IFERROR(IF(INDEX(Planes_Trabajo!$A$2:$O$10,MATCH($J14,Planes_Trabajo!$A$2:$A$10,0),MATCH(AL$1,Planes_Trabajo!$A$1:$V$1,0))=0,"",INDEX(Planes_Trabajo!$A$2:$O$10,MATCH($J14,Planes_Trabajo!$A$2:$A$10,0),MATCH(AL$1,Planes_Trabajo!$A$1:$V$1,0))),"")</f>
        <v>CW298393</v>
      </c>
    </row>
    <row r="15" spans="1:38" x14ac:dyDescent="0.25">
      <c r="A15">
        <v>13</v>
      </c>
      <c r="B15" s="4" t="s">
        <v>546</v>
      </c>
      <c r="C15" s="4">
        <v>207164</v>
      </c>
      <c r="D15" s="4">
        <v>207075</v>
      </c>
      <c r="E15" s="4">
        <v>1</v>
      </c>
      <c r="F15" s="4">
        <v>1</v>
      </c>
      <c r="G15" s="4">
        <v>1</v>
      </c>
      <c r="H15" s="4">
        <v>0</v>
      </c>
      <c r="I15" s="4">
        <v>0</v>
      </c>
      <c r="J15" s="4" t="s">
        <v>524</v>
      </c>
      <c r="K15" s="4" t="s">
        <v>51</v>
      </c>
      <c r="L15" s="4" t="s">
        <v>64</v>
      </c>
      <c r="M15" s="4" t="s">
        <v>802</v>
      </c>
      <c r="N15" s="4" t="str">
        <f>VLOOKUP($D15,Apoyo!$K$2:$M$14,2,0)</f>
        <v>03/06/2024 07:00:00</v>
      </c>
      <c r="O15" s="4" t="str">
        <f>VLOOKUP($D15,Apoyo!$K$2:$M$14,3,0)</f>
        <v>28/06/2024 17:00:00</v>
      </c>
      <c r="P15" s="4" t="str">
        <f>VLOOKUP($D15,Apoyo!$K$2:$M$14,2,0)</f>
        <v>03/06/2024 07:00:00</v>
      </c>
      <c r="Q15" s="4" t="str">
        <f>VLOOKUP($D15,Apoyo!$K$2:$M$14,3,0)</f>
        <v>28/06/2024 17:00:00</v>
      </c>
      <c r="R15" s="4" t="s">
        <v>560</v>
      </c>
      <c r="S15" s="4" t="s">
        <v>588</v>
      </c>
      <c r="T15" s="4" t="s">
        <v>91</v>
      </c>
      <c r="U15" s="4" t="s">
        <v>533</v>
      </c>
      <c r="V15" s="3" t="str">
        <f t="shared" ref="V15:V78" si="1">IFERROR(IF(FIND("-",S15)&gt;0,IF(ISNUMBER(_xlfn.NUMBERVALUE(LEFT(S15,1),".")),_xlfn.CONCAT(S15,"--5"),_xlfn.CONCAT(S15,"-5")),"NA"),S15)</f>
        <v>C-0427-5</v>
      </c>
      <c r="W15" s="3" t="str">
        <f>IFERROR(VLOOKUP(T15,Tablas_Apoyo!$A$2:$B$26,2,0),"")</f>
        <v>PVMTTO \ CONTROL_GUADUALES</v>
      </c>
      <c r="X15" s="3" t="str">
        <f>IFERROR(INDEX(Planes_Trabajo!$A$2:$O$10,MATCH($J15,Planes_Trabajo!$A$2:$A$10,0),MATCH(X$1,Planes_Trabajo!$A$1:$V$1,0)),"")</f>
        <v>MP</v>
      </c>
      <c r="Y15" s="3" t="str">
        <f>IFERROR(IF(INDEX(Planes_Trabajo!$A$2:$O$10,MATCH($J15,Planes_Trabajo!$A$2:$A$10,0),MATCH(Y$1,Planes_Trabajo!$A$1:$V$1,0))=0,"",INDEX(Planes_Trabajo!$A$2:$O$10,MATCH($J15,Planes_Trabajo!$A$2:$A$10,0),MATCH(Y$1,Planes_Trabajo!$A$1:$V$1,0))),"")</f>
        <v/>
      </c>
      <c r="Z15" s="3">
        <f>IFERROR(INDEX(Planes_Trabajo!$A$2:$O$10,MATCH($J15,Planes_Trabajo!$A$2:$A$10,0),MATCH(Z$1,Planes_Trabajo!$A$1:$V$1,0)),"")</f>
        <v>3</v>
      </c>
      <c r="AA15" s="3">
        <f>IFERROR(INDEX(Planes_Trabajo!$A$2:$O$10,MATCH($J15,Planes_Trabajo!$A$2:$A$10,0),MATCH(AA$1,Planes_Trabajo!$A$1:$V$1,0)),"")</f>
        <v>0</v>
      </c>
      <c r="AB15" s="3">
        <f>IFERROR(INDEX(Planes_Trabajo!$A$2:$O$10,MATCH($J15,Planes_Trabajo!$A$2:$A$10,0),MATCH(AB$1,Planes_Trabajo!$A$1:$V$1,0)),"")</f>
        <v>0</v>
      </c>
      <c r="AC15" s="3" t="str">
        <f>IFERROR(INDEX(Planes_Trabajo!$A$2:$O$10,MATCH($J15,Planes_Trabajo!$A$2:$A$10,0),MATCH(AC$1,Planes_Trabajo!$A$1:$V$1,0)),"")</f>
        <v>DEE27</v>
      </c>
      <c r="AD15" s="3" t="str">
        <f>IFERROR(IF(INDEX(Planes_Trabajo!$A$2:$O$10,MATCH($J15,Planes_Trabajo!$A$2:$A$10,0),MATCH(AD$1,Planes_Trabajo!$A$1:$V$1,0))=0,"",INDEX(Planes_Trabajo!$A$2:$O$10,MATCH($J15,Planes_Trabajo!$A$2:$A$10,0),MATCH(AD$1,Planes_Trabajo!$A$1:$V$1,0))),"")</f>
        <v>PODARED02PLANES</v>
      </c>
      <c r="AE15" s="3" t="str">
        <f>IFERROR(IF(INDEX(Planes_Trabajo!$A$2:$O$10,MATCH($J15,Planes_Trabajo!$A$2:$A$10,0),MATCH(AE$1,Planes_Trabajo!$A$1:$V$1,0))=0,"",INDEX(Planes_Trabajo!$A$2:$O$10,MATCH($J15,Planes_Trabajo!$A$2:$A$10,0),MATCH(AE$1,Planes_Trabajo!$A$1:$V$1,0))),"")</f>
        <v>DESPEJAR</v>
      </c>
      <c r="AF15" s="3">
        <f>IFERROR(INDEX(Planes_Trabajo!$A$2:$O$10,MATCH($J15,Planes_Trabajo!$A$2:$A$10,0),MATCH(AF$1,Planes_Trabajo!$A$1:$V$1,0)),"")</f>
        <v>2</v>
      </c>
      <c r="AG15" s="3">
        <f>IFERROR(VLOOKUP(K15,Tablas_Apoyo!$R$2:$S$5,2,0),"")</f>
        <v>1088345128</v>
      </c>
      <c r="AH15" s="3" t="str">
        <f>IFERROR(VLOOKUP(L15,Tablas_Apoyo!$U$2:$V$13,2,0),"")</f>
        <v>9862651</v>
      </c>
      <c r="AI15" s="3">
        <f>IFERROR(INDEX(Planes_Trabajo!$A$2:$O$10,MATCH($J15,Planes_Trabajo!$A$2:$A$10,0),MATCH(AI$1,Planes_Trabajo!$A$1:$V$1,0)),"")</f>
        <v>1088257828</v>
      </c>
      <c r="AJ15" s="3" t="str">
        <f>IFERROR(INDEX(Planes_Trabajo!$A$2:$O$10,MATCH($J15,Planes_Trabajo!$A$2:$A$10,0),MATCH(AJ$1,Planes_Trabajo!$A$1:$V$1,0)),"")</f>
        <v>06337600</v>
      </c>
      <c r="AK15" s="3" t="str">
        <f>IFERROR(INDEX(Planes_Trabajo!$A$2:$O$10,MATCH($J15,Planes_Trabajo!$A$2:$A$10,0),MATCH(AK$1,Planes_Trabajo!$A$1:$V$1,0)),"")</f>
        <v>743</v>
      </c>
      <c r="AL15" s="3" t="str">
        <f>IFERROR(IF(INDEX(Planes_Trabajo!$A$2:$O$10,MATCH($J15,Planes_Trabajo!$A$2:$A$10,0),MATCH(AL$1,Planes_Trabajo!$A$1:$V$1,0))=0,"",INDEX(Planes_Trabajo!$A$2:$O$10,MATCH($J15,Planes_Trabajo!$A$2:$A$10,0),MATCH(AL$1,Planes_Trabajo!$A$1:$V$1,0))),"")</f>
        <v>CW298393</v>
      </c>
    </row>
    <row r="16" spans="1:38" x14ac:dyDescent="0.25">
      <c r="A16">
        <v>14</v>
      </c>
      <c r="B16" s="4" t="s">
        <v>546</v>
      </c>
      <c r="C16" s="4">
        <v>207169</v>
      </c>
      <c r="D16" s="4">
        <v>207075</v>
      </c>
      <c r="E16" s="4">
        <v>1</v>
      </c>
      <c r="F16" s="4">
        <v>1</v>
      </c>
      <c r="G16" s="4">
        <v>1</v>
      </c>
      <c r="H16" s="4">
        <v>0</v>
      </c>
      <c r="I16" s="4">
        <v>0</v>
      </c>
      <c r="J16" s="4" t="s">
        <v>524</v>
      </c>
      <c r="K16" s="4" t="s">
        <v>51</v>
      </c>
      <c r="L16" s="4" t="s">
        <v>64</v>
      </c>
      <c r="M16" s="4" t="s">
        <v>803</v>
      </c>
      <c r="N16" s="4" t="str">
        <f>VLOOKUP($D16,Apoyo!$K$2:$M$14,2,0)</f>
        <v>03/06/2024 07:00:00</v>
      </c>
      <c r="O16" s="4" t="str">
        <f>VLOOKUP($D16,Apoyo!$K$2:$M$14,3,0)</f>
        <v>28/06/2024 17:00:00</v>
      </c>
      <c r="P16" s="4" t="str">
        <f>VLOOKUP($D16,Apoyo!$K$2:$M$14,2,0)</f>
        <v>03/06/2024 07:00:00</v>
      </c>
      <c r="Q16" s="4" t="str">
        <f>VLOOKUP($D16,Apoyo!$K$2:$M$14,3,0)</f>
        <v>28/06/2024 17:00:00</v>
      </c>
      <c r="R16" s="4" t="s">
        <v>560</v>
      </c>
      <c r="S16" s="4" t="s">
        <v>589</v>
      </c>
      <c r="T16" s="4" t="s">
        <v>91</v>
      </c>
      <c r="U16" s="4" t="s">
        <v>533</v>
      </c>
      <c r="V16" s="3" t="str">
        <f t="shared" si="1"/>
        <v>R-031-5</v>
      </c>
      <c r="W16" s="3" t="str">
        <f>IFERROR(VLOOKUP(T16,Tablas_Apoyo!$A$2:$B$26,2,0),"")</f>
        <v>PVMTTO \ CONTROL_GUADUALES</v>
      </c>
      <c r="X16" s="3" t="str">
        <f>IFERROR(INDEX(Planes_Trabajo!$A$2:$O$10,MATCH($J16,Planes_Trabajo!$A$2:$A$10,0),MATCH(X$1,Planes_Trabajo!$A$1:$V$1,0)),"")</f>
        <v>MP</v>
      </c>
      <c r="Y16" s="3" t="str">
        <f>IFERROR(IF(INDEX(Planes_Trabajo!$A$2:$O$10,MATCH($J16,Planes_Trabajo!$A$2:$A$10,0),MATCH(Y$1,Planes_Trabajo!$A$1:$V$1,0))=0,"",INDEX(Planes_Trabajo!$A$2:$O$10,MATCH($J16,Planes_Trabajo!$A$2:$A$10,0),MATCH(Y$1,Planes_Trabajo!$A$1:$V$1,0))),"")</f>
        <v/>
      </c>
      <c r="Z16" s="3">
        <f>IFERROR(INDEX(Planes_Trabajo!$A$2:$O$10,MATCH($J16,Planes_Trabajo!$A$2:$A$10,0),MATCH(Z$1,Planes_Trabajo!$A$1:$V$1,0)),"")</f>
        <v>3</v>
      </c>
      <c r="AA16" s="3">
        <f>IFERROR(INDEX(Planes_Trabajo!$A$2:$O$10,MATCH($J16,Planes_Trabajo!$A$2:$A$10,0),MATCH(AA$1,Planes_Trabajo!$A$1:$V$1,0)),"")</f>
        <v>0</v>
      </c>
      <c r="AB16" s="3">
        <f>IFERROR(INDEX(Planes_Trabajo!$A$2:$O$10,MATCH($J16,Planes_Trabajo!$A$2:$A$10,0),MATCH(AB$1,Planes_Trabajo!$A$1:$V$1,0)),"")</f>
        <v>0</v>
      </c>
      <c r="AC16" s="3" t="str">
        <f>IFERROR(INDEX(Planes_Trabajo!$A$2:$O$10,MATCH($J16,Planes_Trabajo!$A$2:$A$10,0),MATCH(AC$1,Planes_Trabajo!$A$1:$V$1,0)),"")</f>
        <v>DEE27</v>
      </c>
      <c r="AD16" s="3" t="str">
        <f>IFERROR(IF(INDEX(Planes_Trabajo!$A$2:$O$10,MATCH($J16,Planes_Trabajo!$A$2:$A$10,0),MATCH(AD$1,Planes_Trabajo!$A$1:$V$1,0))=0,"",INDEX(Planes_Trabajo!$A$2:$O$10,MATCH($J16,Planes_Trabajo!$A$2:$A$10,0),MATCH(AD$1,Planes_Trabajo!$A$1:$V$1,0))),"")</f>
        <v>PODARED02PLANES</v>
      </c>
      <c r="AE16" s="3" t="str">
        <f>IFERROR(IF(INDEX(Planes_Trabajo!$A$2:$O$10,MATCH($J16,Planes_Trabajo!$A$2:$A$10,0),MATCH(AE$1,Planes_Trabajo!$A$1:$V$1,0))=0,"",INDEX(Planes_Trabajo!$A$2:$O$10,MATCH($J16,Planes_Trabajo!$A$2:$A$10,0),MATCH(AE$1,Planes_Trabajo!$A$1:$V$1,0))),"")</f>
        <v>DESPEJAR</v>
      </c>
      <c r="AF16" s="3">
        <f>IFERROR(INDEX(Planes_Trabajo!$A$2:$O$10,MATCH($J16,Planes_Trabajo!$A$2:$A$10,0),MATCH(AF$1,Planes_Trabajo!$A$1:$V$1,0)),"")</f>
        <v>2</v>
      </c>
      <c r="AG16" s="3">
        <f>IFERROR(VLOOKUP(K16,Tablas_Apoyo!$R$2:$S$5,2,0),"")</f>
        <v>1088345128</v>
      </c>
      <c r="AH16" s="3" t="str">
        <f>IFERROR(VLOOKUP(L16,Tablas_Apoyo!$U$2:$V$13,2,0),"")</f>
        <v>9862651</v>
      </c>
      <c r="AI16" s="3">
        <f>IFERROR(INDEX(Planes_Trabajo!$A$2:$O$10,MATCH($J16,Planes_Trabajo!$A$2:$A$10,0),MATCH(AI$1,Planes_Trabajo!$A$1:$V$1,0)),"")</f>
        <v>1088257828</v>
      </c>
      <c r="AJ16" s="3" t="str">
        <f>IFERROR(INDEX(Planes_Trabajo!$A$2:$O$10,MATCH($J16,Planes_Trabajo!$A$2:$A$10,0),MATCH(AJ$1,Planes_Trabajo!$A$1:$V$1,0)),"")</f>
        <v>06337600</v>
      </c>
      <c r="AK16" s="3" t="str">
        <f>IFERROR(INDEX(Planes_Trabajo!$A$2:$O$10,MATCH($J16,Planes_Trabajo!$A$2:$A$10,0),MATCH(AK$1,Planes_Trabajo!$A$1:$V$1,0)),"")</f>
        <v>743</v>
      </c>
      <c r="AL16" s="3" t="str">
        <f>IFERROR(IF(INDEX(Planes_Trabajo!$A$2:$O$10,MATCH($J16,Planes_Trabajo!$A$2:$A$10,0),MATCH(AL$1,Planes_Trabajo!$A$1:$V$1,0))=0,"",INDEX(Planes_Trabajo!$A$2:$O$10,MATCH($J16,Planes_Trabajo!$A$2:$A$10,0),MATCH(AL$1,Planes_Trabajo!$A$1:$V$1,0))),"")</f>
        <v>CW298393</v>
      </c>
    </row>
    <row r="17" spans="1:38" x14ac:dyDescent="0.25">
      <c r="A17">
        <v>15</v>
      </c>
      <c r="B17" s="4" t="s">
        <v>546</v>
      </c>
      <c r="C17" s="4">
        <v>207172</v>
      </c>
      <c r="D17" s="4">
        <v>207075</v>
      </c>
      <c r="E17" s="4">
        <v>1</v>
      </c>
      <c r="F17" s="4">
        <v>1</v>
      </c>
      <c r="G17" s="4">
        <v>1</v>
      </c>
      <c r="H17" s="4">
        <v>0</v>
      </c>
      <c r="I17" s="4">
        <v>0</v>
      </c>
      <c r="J17" s="4" t="s">
        <v>524</v>
      </c>
      <c r="K17" s="4" t="s">
        <v>51</v>
      </c>
      <c r="L17" s="4" t="s">
        <v>64</v>
      </c>
      <c r="M17" s="4" t="s">
        <v>804</v>
      </c>
      <c r="N17" s="4" t="str">
        <f>VLOOKUP($D17,Apoyo!$K$2:$M$14,2,0)</f>
        <v>03/06/2024 07:00:00</v>
      </c>
      <c r="O17" s="4" t="str">
        <f>VLOOKUP($D17,Apoyo!$K$2:$M$14,3,0)</f>
        <v>28/06/2024 17:00:00</v>
      </c>
      <c r="P17" s="4" t="str">
        <f>VLOOKUP($D17,Apoyo!$K$2:$M$14,2,0)</f>
        <v>03/06/2024 07:00:00</v>
      </c>
      <c r="Q17" s="4" t="str">
        <f>VLOOKUP($D17,Apoyo!$K$2:$M$14,3,0)</f>
        <v>28/06/2024 17:00:00</v>
      </c>
      <c r="R17" s="4" t="s">
        <v>560</v>
      </c>
      <c r="S17" s="4" t="s">
        <v>590</v>
      </c>
      <c r="T17" s="4" t="s">
        <v>91</v>
      </c>
      <c r="U17" s="4" t="s">
        <v>533</v>
      </c>
      <c r="V17" s="3" t="str">
        <f t="shared" si="1"/>
        <v>R-110-5</v>
      </c>
      <c r="W17" s="3" t="str">
        <f>IFERROR(VLOOKUP(T17,Tablas_Apoyo!$A$2:$B$26,2,0),"")</f>
        <v>PVMTTO \ CONTROL_GUADUALES</v>
      </c>
      <c r="X17" s="3" t="str">
        <f>IFERROR(INDEX(Planes_Trabajo!$A$2:$O$10,MATCH($J17,Planes_Trabajo!$A$2:$A$10,0),MATCH(X$1,Planes_Trabajo!$A$1:$V$1,0)),"")</f>
        <v>MP</v>
      </c>
      <c r="Y17" s="3" t="str">
        <f>IFERROR(IF(INDEX(Planes_Trabajo!$A$2:$O$10,MATCH($J17,Planes_Trabajo!$A$2:$A$10,0),MATCH(Y$1,Planes_Trabajo!$A$1:$V$1,0))=0,"",INDEX(Planes_Trabajo!$A$2:$O$10,MATCH($J17,Planes_Trabajo!$A$2:$A$10,0),MATCH(Y$1,Planes_Trabajo!$A$1:$V$1,0))),"")</f>
        <v/>
      </c>
      <c r="Z17" s="3">
        <f>IFERROR(INDEX(Planes_Trabajo!$A$2:$O$10,MATCH($J17,Planes_Trabajo!$A$2:$A$10,0),MATCH(Z$1,Planes_Trabajo!$A$1:$V$1,0)),"")</f>
        <v>3</v>
      </c>
      <c r="AA17" s="3">
        <f>IFERROR(INDEX(Planes_Trabajo!$A$2:$O$10,MATCH($J17,Planes_Trabajo!$A$2:$A$10,0),MATCH(AA$1,Planes_Trabajo!$A$1:$V$1,0)),"")</f>
        <v>0</v>
      </c>
      <c r="AB17" s="3">
        <f>IFERROR(INDEX(Planes_Trabajo!$A$2:$O$10,MATCH($J17,Planes_Trabajo!$A$2:$A$10,0),MATCH(AB$1,Planes_Trabajo!$A$1:$V$1,0)),"")</f>
        <v>0</v>
      </c>
      <c r="AC17" s="3" t="str">
        <f>IFERROR(INDEX(Planes_Trabajo!$A$2:$O$10,MATCH($J17,Planes_Trabajo!$A$2:$A$10,0),MATCH(AC$1,Planes_Trabajo!$A$1:$V$1,0)),"")</f>
        <v>DEE27</v>
      </c>
      <c r="AD17" s="3" t="str">
        <f>IFERROR(IF(INDEX(Planes_Trabajo!$A$2:$O$10,MATCH($J17,Planes_Trabajo!$A$2:$A$10,0),MATCH(AD$1,Planes_Trabajo!$A$1:$V$1,0))=0,"",INDEX(Planes_Trabajo!$A$2:$O$10,MATCH($J17,Planes_Trabajo!$A$2:$A$10,0),MATCH(AD$1,Planes_Trabajo!$A$1:$V$1,0))),"")</f>
        <v>PODARED02PLANES</v>
      </c>
      <c r="AE17" s="3" t="str">
        <f>IFERROR(IF(INDEX(Planes_Trabajo!$A$2:$O$10,MATCH($J17,Planes_Trabajo!$A$2:$A$10,0),MATCH(AE$1,Planes_Trabajo!$A$1:$V$1,0))=0,"",INDEX(Planes_Trabajo!$A$2:$O$10,MATCH($J17,Planes_Trabajo!$A$2:$A$10,0),MATCH(AE$1,Planes_Trabajo!$A$1:$V$1,0))),"")</f>
        <v>DESPEJAR</v>
      </c>
      <c r="AF17" s="3">
        <f>IFERROR(INDEX(Planes_Trabajo!$A$2:$O$10,MATCH($J17,Planes_Trabajo!$A$2:$A$10,0),MATCH(AF$1,Planes_Trabajo!$A$1:$V$1,0)),"")</f>
        <v>2</v>
      </c>
      <c r="AG17" s="3">
        <f>IFERROR(VLOOKUP(K17,Tablas_Apoyo!$R$2:$S$5,2,0),"")</f>
        <v>1088345128</v>
      </c>
      <c r="AH17" s="3" t="str">
        <f>IFERROR(VLOOKUP(L17,Tablas_Apoyo!$U$2:$V$13,2,0),"")</f>
        <v>9862651</v>
      </c>
      <c r="AI17" s="3">
        <f>IFERROR(INDEX(Planes_Trabajo!$A$2:$O$10,MATCH($J17,Planes_Trabajo!$A$2:$A$10,0),MATCH(AI$1,Planes_Trabajo!$A$1:$V$1,0)),"")</f>
        <v>1088257828</v>
      </c>
      <c r="AJ17" s="3" t="str">
        <f>IFERROR(INDEX(Planes_Trabajo!$A$2:$O$10,MATCH($J17,Planes_Trabajo!$A$2:$A$10,0),MATCH(AJ$1,Planes_Trabajo!$A$1:$V$1,0)),"")</f>
        <v>06337600</v>
      </c>
      <c r="AK17" s="3" t="str">
        <f>IFERROR(INDEX(Planes_Trabajo!$A$2:$O$10,MATCH($J17,Planes_Trabajo!$A$2:$A$10,0),MATCH(AK$1,Planes_Trabajo!$A$1:$V$1,0)),"")</f>
        <v>743</v>
      </c>
      <c r="AL17" s="3" t="str">
        <f>IFERROR(IF(INDEX(Planes_Trabajo!$A$2:$O$10,MATCH($J17,Planes_Trabajo!$A$2:$A$10,0),MATCH(AL$1,Planes_Trabajo!$A$1:$V$1,0))=0,"",INDEX(Planes_Trabajo!$A$2:$O$10,MATCH($J17,Planes_Trabajo!$A$2:$A$10,0),MATCH(AL$1,Planes_Trabajo!$A$1:$V$1,0))),"")</f>
        <v>CW298393</v>
      </c>
    </row>
    <row r="18" spans="1:38" x14ac:dyDescent="0.25">
      <c r="A18">
        <v>16</v>
      </c>
      <c r="B18" s="4" t="s">
        <v>546</v>
      </c>
      <c r="C18" s="4">
        <v>207174</v>
      </c>
      <c r="D18" s="4">
        <v>207075</v>
      </c>
      <c r="E18" s="4">
        <v>1</v>
      </c>
      <c r="F18" s="4">
        <v>1</v>
      </c>
      <c r="G18" s="4">
        <v>1</v>
      </c>
      <c r="H18" s="4">
        <v>0</v>
      </c>
      <c r="I18" s="4">
        <v>0</v>
      </c>
      <c r="J18" s="4" t="s">
        <v>524</v>
      </c>
      <c r="K18" s="4" t="s">
        <v>51</v>
      </c>
      <c r="L18" s="4" t="s">
        <v>64</v>
      </c>
      <c r="M18" s="4" t="s">
        <v>805</v>
      </c>
      <c r="N18" s="4" t="str">
        <f>VLOOKUP($D18,Apoyo!$K$2:$M$14,2,0)</f>
        <v>03/06/2024 07:00:00</v>
      </c>
      <c r="O18" s="4" t="str">
        <f>VLOOKUP($D18,Apoyo!$K$2:$M$14,3,0)</f>
        <v>28/06/2024 17:00:00</v>
      </c>
      <c r="P18" s="4" t="str">
        <f>VLOOKUP($D18,Apoyo!$K$2:$M$14,2,0)</f>
        <v>03/06/2024 07:00:00</v>
      </c>
      <c r="Q18" s="4" t="str">
        <f>VLOOKUP($D18,Apoyo!$K$2:$M$14,3,0)</f>
        <v>28/06/2024 17:00:00</v>
      </c>
      <c r="R18" s="4" t="s">
        <v>560</v>
      </c>
      <c r="S18" s="4" t="s">
        <v>591</v>
      </c>
      <c r="T18" s="4" t="s">
        <v>91</v>
      </c>
      <c r="U18" s="4" t="s">
        <v>533</v>
      </c>
      <c r="V18" s="3" t="str">
        <f t="shared" si="1"/>
        <v>S-065-5</v>
      </c>
      <c r="W18" s="3" t="str">
        <f>IFERROR(VLOOKUP(T18,Tablas_Apoyo!$A$2:$B$26,2,0),"")</f>
        <v>PVMTTO \ CONTROL_GUADUALES</v>
      </c>
      <c r="X18" s="3" t="str">
        <f>IFERROR(INDEX(Planes_Trabajo!$A$2:$O$10,MATCH($J18,Planes_Trabajo!$A$2:$A$10,0),MATCH(X$1,Planes_Trabajo!$A$1:$V$1,0)),"")</f>
        <v>MP</v>
      </c>
      <c r="Y18" s="3" t="str">
        <f>IFERROR(IF(INDEX(Planes_Trabajo!$A$2:$O$10,MATCH($J18,Planes_Trabajo!$A$2:$A$10,0),MATCH(Y$1,Planes_Trabajo!$A$1:$V$1,0))=0,"",INDEX(Planes_Trabajo!$A$2:$O$10,MATCH($J18,Planes_Trabajo!$A$2:$A$10,0),MATCH(Y$1,Planes_Trabajo!$A$1:$V$1,0))),"")</f>
        <v/>
      </c>
      <c r="Z18" s="3">
        <f>IFERROR(INDEX(Planes_Trabajo!$A$2:$O$10,MATCH($J18,Planes_Trabajo!$A$2:$A$10,0),MATCH(Z$1,Planes_Trabajo!$A$1:$V$1,0)),"")</f>
        <v>3</v>
      </c>
      <c r="AA18" s="3">
        <f>IFERROR(INDEX(Planes_Trabajo!$A$2:$O$10,MATCH($J18,Planes_Trabajo!$A$2:$A$10,0),MATCH(AA$1,Planes_Trabajo!$A$1:$V$1,0)),"")</f>
        <v>0</v>
      </c>
      <c r="AB18" s="3">
        <f>IFERROR(INDEX(Planes_Trabajo!$A$2:$O$10,MATCH($J18,Planes_Trabajo!$A$2:$A$10,0),MATCH(AB$1,Planes_Trabajo!$A$1:$V$1,0)),"")</f>
        <v>0</v>
      </c>
      <c r="AC18" s="3" t="str">
        <f>IFERROR(INDEX(Planes_Trabajo!$A$2:$O$10,MATCH($J18,Planes_Trabajo!$A$2:$A$10,0),MATCH(AC$1,Planes_Trabajo!$A$1:$V$1,0)),"")</f>
        <v>DEE27</v>
      </c>
      <c r="AD18" s="3" t="str">
        <f>IFERROR(IF(INDEX(Planes_Trabajo!$A$2:$O$10,MATCH($J18,Planes_Trabajo!$A$2:$A$10,0),MATCH(AD$1,Planes_Trabajo!$A$1:$V$1,0))=0,"",INDEX(Planes_Trabajo!$A$2:$O$10,MATCH($J18,Planes_Trabajo!$A$2:$A$10,0),MATCH(AD$1,Planes_Trabajo!$A$1:$V$1,0))),"")</f>
        <v>PODARED02PLANES</v>
      </c>
      <c r="AE18" s="3" t="str">
        <f>IFERROR(IF(INDEX(Planes_Trabajo!$A$2:$O$10,MATCH($J18,Planes_Trabajo!$A$2:$A$10,0),MATCH(AE$1,Planes_Trabajo!$A$1:$V$1,0))=0,"",INDEX(Planes_Trabajo!$A$2:$O$10,MATCH($J18,Planes_Trabajo!$A$2:$A$10,0),MATCH(AE$1,Planes_Trabajo!$A$1:$V$1,0))),"")</f>
        <v>DESPEJAR</v>
      </c>
      <c r="AF18" s="3">
        <f>IFERROR(INDEX(Planes_Trabajo!$A$2:$O$10,MATCH($J18,Planes_Trabajo!$A$2:$A$10,0),MATCH(AF$1,Planes_Trabajo!$A$1:$V$1,0)),"")</f>
        <v>2</v>
      </c>
      <c r="AG18" s="3">
        <f>IFERROR(VLOOKUP(K18,Tablas_Apoyo!$R$2:$S$5,2,0),"")</f>
        <v>1088345128</v>
      </c>
      <c r="AH18" s="3" t="str">
        <f>IFERROR(VLOOKUP(L18,Tablas_Apoyo!$U$2:$V$13,2,0),"")</f>
        <v>9862651</v>
      </c>
      <c r="AI18" s="3">
        <f>IFERROR(INDEX(Planes_Trabajo!$A$2:$O$10,MATCH($J18,Planes_Trabajo!$A$2:$A$10,0),MATCH(AI$1,Planes_Trabajo!$A$1:$V$1,0)),"")</f>
        <v>1088257828</v>
      </c>
      <c r="AJ18" s="3" t="str">
        <f>IFERROR(INDEX(Planes_Trabajo!$A$2:$O$10,MATCH($J18,Planes_Trabajo!$A$2:$A$10,0),MATCH(AJ$1,Planes_Trabajo!$A$1:$V$1,0)),"")</f>
        <v>06337600</v>
      </c>
      <c r="AK18" s="3" t="str">
        <f>IFERROR(INDEX(Planes_Trabajo!$A$2:$O$10,MATCH($J18,Planes_Trabajo!$A$2:$A$10,0),MATCH(AK$1,Planes_Trabajo!$A$1:$V$1,0)),"")</f>
        <v>743</v>
      </c>
      <c r="AL18" s="3" t="str">
        <f>IFERROR(IF(INDEX(Planes_Trabajo!$A$2:$O$10,MATCH($J18,Planes_Trabajo!$A$2:$A$10,0),MATCH(AL$1,Planes_Trabajo!$A$1:$V$1,0))=0,"",INDEX(Planes_Trabajo!$A$2:$O$10,MATCH($J18,Planes_Trabajo!$A$2:$A$10,0),MATCH(AL$1,Planes_Trabajo!$A$1:$V$1,0))),"")</f>
        <v>CW298393</v>
      </c>
    </row>
    <row r="19" spans="1:38" x14ac:dyDescent="0.25">
      <c r="A19">
        <v>17</v>
      </c>
      <c r="B19" s="4" t="s">
        <v>546</v>
      </c>
      <c r="C19" s="4">
        <v>207176</v>
      </c>
      <c r="D19" s="4">
        <v>207075</v>
      </c>
      <c r="E19" s="4">
        <v>1</v>
      </c>
      <c r="F19" s="4">
        <v>1</v>
      </c>
      <c r="G19" s="4">
        <v>1</v>
      </c>
      <c r="H19" s="4">
        <v>0</v>
      </c>
      <c r="I19" s="4">
        <v>0</v>
      </c>
      <c r="J19" s="4" t="s">
        <v>524</v>
      </c>
      <c r="K19" s="4" t="s">
        <v>51</v>
      </c>
      <c r="L19" s="4" t="s">
        <v>64</v>
      </c>
      <c r="M19" s="4" t="s">
        <v>806</v>
      </c>
      <c r="N19" s="4" t="str">
        <f>VLOOKUP($D19,Apoyo!$K$2:$M$14,2,0)</f>
        <v>03/06/2024 07:00:00</v>
      </c>
      <c r="O19" s="4" t="str">
        <f>VLOOKUP($D19,Apoyo!$K$2:$M$14,3,0)</f>
        <v>28/06/2024 17:00:00</v>
      </c>
      <c r="P19" s="4" t="str">
        <f>VLOOKUP($D19,Apoyo!$K$2:$M$14,2,0)</f>
        <v>03/06/2024 07:00:00</v>
      </c>
      <c r="Q19" s="4" t="str">
        <f>VLOOKUP($D19,Apoyo!$K$2:$M$14,3,0)</f>
        <v>28/06/2024 17:00:00</v>
      </c>
      <c r="R19" s="4" t="s">
        <v>560</v>
      </c>
      <c r="S19" s="4" t="s">
        <v>592</v>
      </c>
      <c r="T19" s="4" t="s">
        <v>91</v>
      </c>
      <c r="U19" s="4" t="s">
        <v>533</v>
      </c>
      <c r="V19" s="3" t="str">
        <f t="shared" si="1"/>
        <v>S-069-5</v>
      </c>
      <c r="W19" s="3" t="str">
        <f>IFERROR(VLOOKUP(T19,Tablas_Apoyo!$A$2:$B$26,2,0),"")</f>
        <v>PVMTTO \ CONTROL_GUADUALES</v>
      </c>
      <c r="X19" s="3" t="str">
        <f>IFERROR(INDEX(Planes_Trabajo!$A$2:$O$10,MATCH($J19,Planes_Trabajo!$A$2:$A$10,0),MATCH(X$1,Planes_Trabajo!$A$1:$V$1,0)),"")</f>
        <v>MP</v>
      </c>
      <c r="Y19" s="3" t="str">
        <f>IFERROR(IF(INDEX(Planes_Trabajo!$A$2:$O$10,MATCH($J19,Planes_Trabajo!$A$2:$A$10,0),MATCH(Y$1,Planes_Trabajo!$A$1:$V$1,0))=0,"",INDEX(Planes_Trabajo!$A$2:$O$10,MATCH($J19,Planes_Trabajo!$A$2:$A$10,0),MATCH(Y$1,Planes_Trabajo!$A$1:$V$1,0))),"")</f>
        <v/>
      </c>
      <c r="Z19" s="3">
        <f>IFERROR(INDEX(Planes_Trabajo!$A$2:$O$10,MATCH($J19,Planes_Trabajo!$A$2:$A$10,0),MATCH(Z$1,Planes_Trabajo!$A$1:$V$1,0)),"")</f>
        <v>3</v>
      </c>
      <c r="AA19" s="3">
        <f>IFERROR(INDEX(Planes_Trabajo!$A$2:$O$10,MATCH($J19,Planes_Trabajo!$A$2:$A$10,0),MATCH(AA$1,Planes_Trabajo!$A$1:$V$1,0)),"")</f>
        <v>0</v>
      </c>
      <c r="AB19" s="3">
        <f>IFERROR(INDEX(Planes_Trabajo!$A$2:$O$10,MATCH($J19,Planes_Trabajo!$A$2:$A$10,0),MATCH(AB$1,Planes_Trabajo!$A$1:$V$1,0)),"")</f>
        <v>0</v>
      </c>
      <c r="AC19" s="3" t="str">
        <f>IFERROR(INDEX(Planes_Trabajo!$A$2:$O$10,MATCH($J19,Planes_Trabajo!$A$2:$A$10,0),MATCH(AC$1,Planes_Trabajo!$A$1:$V$1,0)),"")</f>
        <v>DEE27</v>
      </c>
      <c r="AD19" s="3" t="str">
        <f>IFERROR(IF(INDEX(Planes_Trabajo!$A$2:$O$10,MATCH($J19,Planes_Trabajo!$A$2:$A$10,0),MATCH(AD$1,Planes_Trabajo!$A$1:$V$1,0))=0,"",INDEX(Planes_Trabajo!$A$2:$O$10,MATCH($J19,Planes_Trabajo!$A$2:$A$10,0),MATCH(AD$1,Planes_Trabajo!$A$1:$V$1,0))),"")</f>
        <v>PODARED02PLANES</v>
      </c>
      <c r="AE19" s="3" t="str">
        <f>IFERROR(IF(INDEX(Planes_Trabajo!$A$2:$O$10,MATCH($J19,Planes_Trabajo!$A$2:$A$10,0),MATCH(AE$1,Planes_Trabajo!$A$1:$V$1,0))=0,"",INDEX(Planes_Trabajo!$A$2:$O$10,MATCH($J19,Planes_Trabajo!$A$2:$A$10,0),MATCH(AE$1,Planes_Trabajo!$A$1:$V$1,0))),"")</f>
        <v>DESPEJAR</v>
      </c>
      <c r="AF19" s="3">
        <f>IFERROR(INDEX(Planes_Trabajo!$A$2:$O$10,MATCH($J19,Planes_Trabajo!$A$2:$A$10,0),MATCH(AF$1,Planes_Trabajo!$A$1:$V$1,0)),"")</f>
        <v>2</v>
      </c>
      <c r="AG19" s="3">
        <f>IFERROR(VLOOKUP(K19,Tablas_Apoyo!$R$2:$S$5,2,0),"")</f>
        <v>1088345128</v>
      </c>
      <c r="AH19" s="3" t="str">
        <f>IFERROR(VLOOKUP(L19,Tablas_Apoyo!$U$2:$V$13,2,0),"")</f>
        <v>9862651</v>
      </c>
      <c r="AI19" s="3">
        <f>IFERROR(INDEX(Planes_Trabajo!$A$2:$O$10,MATCH($J19,Planes_Trabajo!$A$2:$A$10,0),MATCH(AI$1,Planes_Trabajo!$A$1:$V$1,0)),"")</f>
        <v>1088257828</v>
      </c>
      <c r="AJ19" s="3" t="str">
        <f>IFERROR(INDEX(Planes_Trabajo!$A$2:$O$10,MATCH($J19,Planes_Trabajo!$A$2:$A$10,0),MATCH(AJ$1,Planes_Trabajo!$A$1:$V$1,0)),"")</f>
        <v>06337600</v>
      </c>
      <c r="AK19" s="3" t="str">
        <f>IFERROR(INDEX(Planes_Trabajo!$A$2:$O$10,MATCH($J19,Planes_Trabajo!$A$2:$A$10,0),MATCH(AK$1,Planes_Trabajo!$A$1:$V$1,0)),"")</f>
        <v>743</v>
      </c>
      <c r="AL19" s="3" t="str">
        <f>IFERROR(IF(INDEX(Planes_Trabajo!$A$2:$O$10,MATCH($J19,Planes_Trabajo!$A$2:$A$10,0),MATCH(AL$1,Planes_Trabajo!$A$1:$V$1,0))=0,"",INDEX(Planes_Trabajo!$A$2:$O$10,MATCH($J19,Planes_Trabajo!$A$2:$A$10,0),MATCH(AL$1,Planes_Trabajo!$A$1:$V$1,0))),"")</f>
        <v>CW298393</v>
      </c>
    </row>
    <row r="20" spans="1:38" x14ac:dyDescent="0.25">
      <c r="A20">
        <v>18</v>
      </c>
      <c r="B20" s="4" t="s">
        <v>546</v>
      </c>
      <c r="C20" s="4">
        <v>207178</v>
      </c>
      <c r="D20" s="4">
        <v>207075</v>
      </c>
      <c r="E20" s="4">
        <v>1</v>
      </c>
      <c r="F20" s="4">
        <v>1</v>
      </c>
      <c r="G20" s="4">
        <v>1</v>
      </c>
      <c r="H20" s="4">
        <v>0</v>
      </c>
      <c r="I20" s="4">
        <v>0</v>
      </c>
      <c r="J20" s="4" t="s">
        <v>524</v>
      </c>
      <c r="K20" s="4" t="s">
        <v>51</v>
      </c>
      <c r="L20" s="4" t="s">
        <v>64</v>
      </c>
      <c r="M20" s="4" t="s">
        <v>807</v>
      </c>
      <c r="N20" s="4" t="str">
        <f>VLOOKUP($D20,Apoyo!$K$2:$M$14,2,0)</f>
        <v>03/06/2024 07:00:00</v>
      </c>
      <c r="O20" s="4" t="str">
        <f>VLOOKUP($D20,Apoyo!$K$2:$M$14,3,0)</f>
        <v>28/06/2024 17:00:00</v>
      </c>
      <c r="P20" s="4" t="str">
        <f>VLOOKUP($D20,Apoyo!$K$2:$M$14,2,0)</f>
        <v>03/06/2024 07:00:00</v>
      </c>
      <c r="Q20" s="4" t="str">
        <f>VLOOKUP($D20,Apoyo!$K$2:$M$14,3,0)</f>
        <v>28/06/2024 17:00:00</v>
      </c>
      <c r="R20" s="4" t="s">
        <v>560</v>
      </c>
      <c r="S20" s="4" t="s">
        <v>593</v>
      </c>
      <c r="T20" s="4" t="s">
        <v>91</v>
      </c>
      <c r="U20" s="4" t="s">
        <v>533</v>
      </c>
      <c r="V20" s="3" t="str">
        <f t="shared" si="1"/>
        <v>S-075-5</v>
      </c>
      <c r="W20" s="3" t="str">
        <f>IFERROR(VLOOKUP(T20,Tablas_Apoyo!$A$2:$B$26,2,0),"")</f>
        <v>PVMTTO \ CONTROL_GUADUALES</v>
      </c>
      <c r="X20" s="3" t="str">
        <f>IFERROR(INDEX(Planes_Trabajo!$A$2:$O$10,MATCH($J20,Planes_Trabajo!$A$2:$A$10,0),MATCH(X$1,Planes_Trabajo!$A$1:$V$1,0)),"")</f>
        <v>MP</v>
      </c>
      <c r="Y20" s="3" t="str">
        <f>IFERROR(IF(INDEX(Planes_Trabajo!$A$2:$O$10,MATCH($J20,Planes_Trabajo!$A$2:$A$10,0),MATCH(Y$1,Planes_Trabajo!$A$1:$V$1,0))=0,"",INDEX(Planes_Trabajo!$A$2:$O$10,MATCH($J20,Planes_Trabajo!$A$2:$A$10,0),MATCH(Y$1,Planes_Trabajo!$A$1:$V$1,0))),"")</f>
        <v/>
      </c>
      <c r="Z20" s="3">
        <f>IFERROR(INDEX(Planes_Trabajo!$A$2:$O$10,MATCH($J20,Planes_Trabajo!$A$2:$A$10,0),MATCH(Z$1,Planes_Trabajo!$A$1:$V$1,0)),"")</f>
        <v>3</v>
      </c>
      <c r="AA20" s="3">
        <f>IFERROR(INDEX(Planes_Trabajo!$A$2:$O$10,MATCH($J20,Planes_Trabajo!$A$2:$A$10,0),MATCH(AA$1,Planes_Trabajo!$A$1:$V$1,0)),"")</f>
        <v>0</v>
      </c>
      <c r="AB20" s="3">
        <f>IFERROR(INDEX(Planes_Trabajo!$A$2:$O$10,MATCH($J20,Planes_Trabajo!$A$2:$A$10,0),MATCH(AB$1,Planes_Trabajo!$A$1:$V$1,0)),"")</f>
        <v>0</v>
      </c>
      <c r="AC20" s="3" t="str">
        <f>IFERROR(INDEX(Planes_Trabajo!$A$2:$O$10,MATCH($J20,Planes_Trabajo!$A$2:$A$10,0),MATCH(AC$1,Planes_Trabajo!$A$1:$V$1,0)),"")</f>
        <v>DEE27</v>
      </c>
      <c r="AD20" s="3" t="str">
        <f>IFERROR(IF(INDEX(Planes_Trabajo!$A$2:$O$10,MATCH($J20,Planes_Trabajo!$A$2:$A$10,0),MATCH(AD$1,Planes_Trabajo!$A$1:$V$1,0))=0,"",INDEX(Planes_Trabajo!$A$2:$O$10,MATCH($J20,Planes_Trabajo!$A$2:$A$10,0),MATCH(AD$1,Planes_Trabajo!$A$1:$V$1,0))),"")</f>
        <v>PODARED02PLANES</v>
      </c>
      <c r="AE20" s="3" t="str">
        <f>IFERROR(IF(INDEX(Planes_Trabajo!$A$2:$O$10,MATCH($J20,Planes_Trabajo!$A$2:$A$10,0),MATCH(AE$1,Planes_Trabajo!$A$1:$V$1,0))=0,"",INDEX(Planes_Trabajo!$A$2:$O$10,MATCH($J20,Planes_Trabajo!$A$2:$A$10,0),MATCH(AE$1,Planes_Trabajo!$A$1:$V$1,0))),"")</f>
        <v>DESPEJAR</v>
      </c>
      <c r="AF20" s="3">
        <f>IFERROR(INDEX(Planes_Trabajo!$A$2:$O$10,MATCH($J20,Planes_Trabajo!$A$2:$A$10,0),MATCH(AF$1,Planes_Trabajo!$A$1:$V$1,0)),"")</f>
        <v>2</v>
      </c>
      <c r="AG20" s="3">
        <f>IFERROR(VLOOKUP(K20,Tablas_Apoyo!$R$2:$S$5,2,0),"")</f>
        <v>1088345128</v>
      </c>
      <c r="AH20" s="3" t="str">
        <f>IFERROR(VLOOKUP(L20,Tablas_Apoyo!$U$2:$V$13,2,0),"")</f>
        <v>9862651</v>
      </c>
      <c r="AI20" s="3">
        <f>IFERROR(INDEX(Planes_Trabajo!$A$2:$O$10,MATCH($J20,Planes_Trabajo!$A$2:$A$10,0),MATCH(AI$1,Planes_Trabajo!$A$1:$V$1,0)),"")</f>
        <v>1088257828</v>
      </c>
      <c r="AJ20" s="3" t="str">
        <f>IFERROR(INDEX(Planes_Trabajo!$A$2:$O$10,MATCH($J20,Planes_Trabajo!$A$2:$A$10,0),MATCH(AJ$1,Planes_Trabajo!$A$1:$V$1,0)),"")</f>
        <v>06337600</v>
      </c>
      <c r="AK20" s="3" t="str">
        <f>IFERROR(INDEX(Planes_Trabajo!$A$2:$O$10,MATCH($J20,Planes_Trabajo!$A$2:$A$10,0),MATCH(AK$1,Planes_Trabajo!$A$1:$V$1,0)),"")</f>
        <v>743</v>
      </c>
      <c r="AL20" s="3" t="str">
        <f>IFERROR(IF(INDEX(Planes_Trabajo!$A$2:$O$10,MATCH($J20,Planes_Trabajo!$A$2:$A$10,0),MATCH(AL$1,Planes_Trabajo!$A$1:$V$1,0))=0,"",INDEX(Planes_Trabajo!$A$2:$O$10,MATCH($J20,Planes_Trabajo!$A$2:$A$10,0),MATCH(AL$1,Planes_Trabajo!$A$1:$V$1,0))),"")</f>
        <v>CW298393</v>
      </c>
    </row>
    <row r="21" spans="1:38" x14ac:dyDescent="0.25">
      <c r="A21">
        <v>19</v>
      </c>
      <c r="B21" s="4" t="s">
        <v>546</v>
      </c>
      <c r="C21" s="4">
        <v>207180</v>
      </c>
      <c r="D21" s="4">
        <v>207075</v>
      </c>
      <c r="E21" s="4">
        <v>1</v>
      </c>
      <c r="F21" s="4">
        <v>1</v>
      </c>
      <c r="G21" s="4">
        <v>1</v>
      </c>
      <c r="H21" s="4">
        <v>0</v>
      </c>
      <c r="I21" s="4">
        <v>0</v>
      </c>
      <c r="J21" s="4" t="s">
        <v>524</v>
      </c>
      <c r="K21" s="4" t="s">
        <v>51</v>
      </c>
      <c r="L21" s="4" t="s">
        <v>64</v>
      </c>
      <c r="M21" s="4" t="s">
        <v>808</v>
      </c>
      <c r="N21" s="4" t="str">
        <f>VLOOKUP($D21,Apoyo!$K$2:$M$14,2,0)</f>
        <v>03/06/2024 07:00:00</v>
      </c>
      <c r="O21" s="4" t="str">
        <f>VLOOKUP($D21,Apoyo!$K$2:$M$14,3,0)</f>
        <v>28/06/2024 17:00:00</v>
      </c>
      <c r="P21" s="4" t="str">
        <f>VLOOKUP($D21,Apoyo!$K$2:$M$14,2,0)</f>
        <v>03/06/2024 07:00:00</v>
      </c>
      <c r="Q21" s="4" t="str">
        <f>VLOOKUP($D21,Apoyo!$K$2:$M$14,3,0)</f>
        <v>28/06/2024 17:00:00</v>
      </c>
      <c r="R21" s="4" t="s">
        <v>560</v>
      </c>
      <c r="S21" s="4" t="s">
        <v>594</v>
      </c>
      <c r="T21" s="4" t="s">
        <v>91</v>
      </c>
      <c r="U21" s="4" t="s">
        <v>533</v>
      </c>
      <c r="V21" s="3" t="str">
        <f t="shared" si="1"/>
        <v>S-077-5</v>
      </c>
      <c r="W21" s="3" t="str">
        <f>IFERROR(VLOOKUP(T21,Tablas_Apoyo!$A$2:$B$26,2,0),"")</f>
        <v>PVMTTO \ CONTROL_GUADUALES</v>
      </c>
      <c r="X21" s="3" t="str">
        <f>IFERROR(INDEX(Planes_Trabajo!$A$2:$O$10,MATCH($J21,Planes_Trabajo!$A$2:$A$10,0),MATCH(X$1,Planes_Trabajo!$A$1:$V$1,0)),"")</f>
        <v>MP</v>
      </c>
      <c r="Y21" s="3" t="str">
        <f>IFERROR(IF(INDEX(Planes_Trabajo!$A$2:$O$10,MATCH($J21,Planes_Trabajo!$A$2:$A$10,0),MATCH(Y$1,Planes_Trabajo!$A$1:$V$1,0))=0,"",INDEX(Planes_Trabajo!$A$2:$O$10,MATCH($J21,Planes_Trabajo!$A$2:$A$10,0),MATCH(Y$1,Planes_Trabajo!$A$1:$V$1,0))),"")</f>
        <v/>
      </c>
      <c r="Z21" s="3">
        <f>IFERROR(INDEX(Planes_Trabajo!$A$2:$O$10,MATCH($J21,Planes_Trabajo!$A$2:$A$10,0),MATCH(Z$1,Planes_Trabajo!$A$1:$V$1,0)),"")</f>
        <v>3</v>
      </c>
      <c r="AA21" s="3">
        <f>IFERROR(INDEX(Planes_Trabajo!$A$2:$O$10,MATCH($J21,Planes_Trabajo!$A$2:$A$10,0),MATCH(AA$1,Planes_Trabajo!$A$1:$V$1,0)),"")</f>
        <v>0</v>
      </c>
      <c r="AB21" s="3">
        <f>IFERROR(INDEX(Planes_Trabajo!$A$2:$O$10,MATCH($J21,Planes_Trabajo!$A$2:$A$10,0),MATCH(AB$1,Planes_Trabajo!$A$1:$V$1,0)),"")</f>
        <v>0</v>
      </c>
      <c r="AC21" s="3" t="str">
        <f>IFERROR(INDEX(Planes_Trabajo!$A$2:$O$10,MATCH($J21,Planes_Trabajo!$A$2:$A$10,0),MATCH(AC$1,Planes_Trabajo!$A$1:$V$1,0)),"")</f>
        <v>DEE27</v>
      </c>
      <c r="AD21" s="3" t="str">
        <f>IFERROR(IF(INDEX(Planes_Trabajo!$A$2:$O$10,MATCH($J21,Planes_Trabajo!$A$2:$A$10,0),MATCH(AD$1,Planes_Trabajo!$A$1:$V$1,0))=0,"",INDEX(Planes_Trabajo!$A$2:$O$10,MATCH($J21,Planes_Trabajo!$A$2:$A$10,0),MATCH(AD$1,Planes_Trabajo!$A$1:$V$1,0))),"")</f>
        <v>PODARED02PLANES</v>
      </c>
      <c r="AE21" s="3" t="str">
        <f>IFERROR(IF(INDEX(Planes_Trabajo!$A$2:$O$10,MATCH($J21,Planes_Trabajo!$A$2:$A$10,0),MATCH(AE$1,Planes_Trabajo!$A$1:$V$1,0))=0,"",INDEX(Planes_Trabajo!$A$2:$O$10,MATCH($J21,Planes_Trabajo!$A$2:$A$10,0),MATCH(AE$1,Planes_Trabajo!$A$1:$V$1,0))),"")</f>
        <v>DESPEJAR</v>
      </c>
      <c r="AF21" s="3">
        <f>IFERROR(INDEX(Planes_Trabajo!$A$2:$O$10,MATCH($J21,Planes_Trabajo!$A$2:$A$10,0),MATCH(AF$1,Planes_Trabajo!$A$1:$V$1,0)),"")</f>
        <v>2</v>
      </c>
      <c r="AG21" s="3">
        <f>IFERROR(VLOOKUP(K21,Tablas_Apoyo!$R$2:$S$5,2,0),"")</f>
        <v>1088345128</v>
      </c>
      <c r="AH21" s="3" t="str">
        <f>IFERROR(VLOOKUP(L21,Tablas_Apoyo!$U$2:$V$13,2,0),"")</f>
        <v>9862651</v>
      </c>
      <c r="AI21" s="3">
        <f>IFERROR(INDEX(Planes_Trabajo!$A$2:$O$10,MATCH($J21,Planes_Trabajo!$A$2:$A$10,0),MATCH(AI$1,Planes_Trabajo!$A$1:$V$1,0)),"")</f>
        <v>1088257828</v>
      </c>
      <c r="AJ21" s="3" t="str">
        <f>IFERROR(INDEX(Planes_Trabajo!$A$2:$O$10,MATCH($J21,Planes_Trabajo!$A$2:$A$10,0),MATCH(AJ$1,Planes_Trabajo!$A$1:$V$1,0)),"")</f>
        <v>06337600</v>
      </c>
      <c r="AK21" s="3" t="str">
        <f>IFERROR(INDEX(Planes_Trabajo!$A$2:$O$10,MATCH($J21,Planes_Trabajo!$A$2:$A$10,0),MATCH(AK$1,Planes_Trabajo!$A$1:$V$1,0)),"")</f>
        <v>743</v>
      </c>
      <c r="AL21" s="3" t="str">
        <f>IFERROR(IF(INDEX(Planes_Trabajo!$A$2:$O$10,MATCH($J21,Planes_Trabajo!$A$2:$A$10,0),MATCH(AL$1,Planes_Trabajo!$A$1:$V$1,0))=0,"",INDEX(Planes_Trabajo!$A$2:$O$10,MATCH($J21,Planes_Trabajo!$A$2:$A$10,0),MATCH(AL$1,Planes_Trabajo!$A$1:$V$1,0))),"")</f>
        <v>CW298393</v>
      </c>
    </row>
    <row r="22" spans="1:38" x14ac:dyDescent="0.25">
      <c r="A22">
        <v>20</v>
      </c>
      <c r="B22" s="4" t="s">
        <v>546</v>
      </c>
      <c r="C22" s="4">
        <v>207183</v>
      </c>
      <c r="D22" s="4">
        <v>207075</v>
      </c>
      <c r="E22" s="4">
        <v>1</v>
      </c>
      <c r="F22" s="4">
        <v>1</v>
      </c>
      <c r="G22" s="4">
        <v>1</v>
      </c>
      <c r="H22" s="4">
        <v>0</v>
      </c>
      <c r="I22" s="4">
        <v>0</v>
      </c>
      <c r="J22" s="4" t="s">
        <v>524</v>
      </c>
      <c r="K22" s="4" t="s">
        <v>51</v>
      </c>
      <c r="L22" s="4" t="s">
        <v>64</v>
      </c>
      <c r="M22" s="4" t="s">
        <v>809</v>
      </c>
      <c r="N22" s="4" t="str">
        <f>VLOOKUP($D22,Apoyo!$K$2:$M$14,2,0)</f>
        <v>03/06/2024 07:00:00</v>
      </c>
      <c r="O22" s="4" t="str">
        <f>VLOOKUP($D22,Apoyo!$K$2:$M$14,3,0)</f>
        <v>28/06/2024 17:00:00</v>
      </c>
      <c r="P22" s="4" t="str">
        <f>VLOOKUP($D22,Apoyo!$K$2:$M$14,2,0)</f>
        <v>03/06/2024 07:00:00</v>
      </c>
      <c r="Q22" s="4" t="str">
        <f>VLOOKUP($D22,Apoyo!$K$2:$M$14,3,0)</f>
        <v>28/06/2024 17:00:00</v>
      </c>
      <c r="R22" s="4" t="s">
        <v>560</v>
      </c>
      <c r="S22" s="4" t="s">
        <v>595</v>
      </c>
      <c r="T22" s="4" t="s">
        <v>91</v>
      </c>
      <c r="U22" s="4" t="s">
        <v>533</v>
      </c>
      <c r="V22" s="3" t="str">
        <f t="shared" si="1"/>
        <v>S-078-5</v>
      </c>
      <c r="W22" s="3" t="str">
        <f>IFERROR(VLOOKUP(T22,Tablas_Apoyo!$A$2:$B$26,2,0),"")</f>
        <v>PVMTTO \ CONTROL_GUADUALES</v>
      </c>
      <c r="X22" s="3" t="str">
        <f>IFERROR(INDEX(Planes_Trabajo!$A$2:$O$10,MATCH($J22,Planes_Trabajo!$A$2:$A$10,0),MATCH(X$1,Planes_Trabajo!$A$1:$V$1,0)),"")</f>
        <v>MP</v>
      </c>
      <c r="Y22" s="3" t="str">
        <f>IFERROR(IF(INDEX(Planes_Trabajo!$A$2:$O$10,MATCH($J22,Planes_Trabajo!$A$2:$A$10,0),MATCH(Y$1,Planes_Trabajo!$A$1:$V$1,0))=0,"",INDEX(Planes_Trabajo!$A$2:$O$10,MATCH($J22,Planes_Trabajo!$A$2:$A$10,0),MATCH(Y$1,Planes_Trabajo!$A$1:$V$1,0))),"")</f>
        <v/>
      </c>
      <c r="Z22" s="3">
        <f>IFERROR(INDEX(Planes_Trabajo!$A$2:$O$10,MATCH($J22,Planes_Trabajo!$A$2:$A$10,0),MATCH(Z$1,Planes_Trabajo!$A$1:$V$1,0)),"")</f>
        <v>3</v>
      </c>
      <c r="AA22" s="3">
        <f>IFERROR(INDEX(Planes_Trabajo!$A$2:$O$10,MATCH($J22,Planes_Trabajo!$A$2:$A$10,0),MATCH(AA$1,Planes_Trabajo!$A$1:$V$1,0)),"")</f>
        <v>0</v>
      </c>
      <c r="AB22" s="3">
        <f>IFERROR(INDEX(Planes_Trabajo!$A$2:$O$10,MATCH($J22,Planes_Trabajo!$A$2:$A$10,0),MATCH(AB$1,Planes_Trabajo!$A$1:$V$1,0)),"")</f>
        <v>0</v>
      </c>
      <c r="AC22" s="3" t="str">
        <f>IFERROR(INDEX(Planes_Trabajo!$A$2:$O$10,MATCH($J22,Planes_Trabajo!$A$2:$A$10,0),MATCH(AC$1,Planes_Trabajo!$A$1:$V$1,0)),"")</f>
        <v>DEE27</v>
      </c>
      <c r="AD22" s="3" t="str">
        <f>IFERROR(IF(INDEX(Planes_Trabajo!$A$2:$O$10,MATCH($J22,Planes_Trabajo!$A$2:$A$10,0),MATCH(AD$1,Planes_Trabajo!$A$1:$V$1,0))=0,"",INDEX(Planes_Trabajo!$A$2:$O$10,MATCH($J22,Planes_Trabajo!$A$2:$A$10,0),MATCH(AD$1,Planes_Trabajo!$A$1:$V$1,0))),"")</f>
        <v>PODARED02PLANES</v>
      </c>
      <c r="AE22" s="3" t="str">
        <f>IFERROR(IF(INDEX(Planes_Trabajo!$A$2:$O$10,MATCH($J22,Planes_Trabajo!$A$2:$A$10,0),MATCH(AE$1,Planes_Trabajo!$A$1:$V$1,0))=0,"",INDEX(Planes_Trabajo!$A$2:$O$10,MATCH($J22,Planes_Trabajo!$A$2:$A$10,0),MATCH(AE$1,Planes_Trabajo!$A$1:$V$1,0))),"")</f>
        <v>DESPEJAR</v>
      </c>
      <c r="AF22" s="3">
        <f>IFERROR(INDEX(Planes_Trabajo!$A$2:$O$10,MATCH($J22,Planes_Trabajo!$A$2:$A$10,0),MATCH(AF$1,Planes_Trabajo!$A$1:$V$1,0)),"")</f>
        <v>2</v>
      </c>
      <c r="AG22" s="3">
        <f>IFERROR(VLOOKUP(K22,Tablas_Apoyo!$R$2:$S$5,2,0),"")</f>
        <v>1088345128</v>
      </c>
      <c r="AH22" s="3" t="str">
        <f>IFERROR(VLOOKUP(L22,Tablas_Apoyo!$U$2:$V$13,2,0),"")</f>
        <v>9862651</v>
      </c>
      <c r="AI22" s="3">
        <f>IFERROR(INDEX(Planes_Trabajo!$A$2:$O$10,MATCH($J22,Planes_Trabajo!$A$2:$A$10,0),MATCH(AI$1,Planes_Trabajo!$A$1:$V$1,0)),"")</f>
        <v>1088257828</v>
      </c>
      <c r="AJ22" s="3" t="str">
        <f>IFERROR(INDEX(Planes_Trabajo!$A$2:$O$10,MATCH($J22,Planes_Trabajo!$A$2:$A$10,0),MATCH(AJ$1,Planes_Trabajo!$A$1:$V$1,0)),"")</f>
        <v>06337600</v>
      </c>
      <c r="AK22" s="3" t="str">
        <f>IFERROR(INDEX(Planes_Trabajo!$A$2:$O$10,MATCH($J22,Planes_Trabajo!$A$2:$A$10,0),MATCH(AK$1,Planes_Trabajo!$A$1:$V$1,0)),"")</f>
        <v>743</v>
      </c>
      <c r="AL22" s="3" t="str">
        <f>IFERROR(IF(INDEX(Planes_Trabajo!$A$2:$O$10,MATCH($J22,Planes_Trabajo!$A$2:$A$10,0),MATCH(AL$1,Planes_Trabajo!$A$1:$V$1,0))=0,"",INDEX(Planes_Trabajo!$A$2:$O$10,MATCH($J22,Planes_Trabajo!$A$2:$A$10,0),MATCH(AL$1,Planes_Trabajo!$A$1:$V$1,0))),"")</f>
        <v>CW298393</v>
      </c>
    </row>
    <row r="23" spans="1:38" x14ac:dyDescent="0.25">
      <c r="A23">
        <v>21</v>
      </c>
      <c r="B23" s="4" t="s">
        <v>546</v>
      </c>
      <c r="C23" s="4">
        <v>207185</v>
      </c>
      <c r="D23" s="4">
        <v>207075</v>
      </c>
      <c r="E23" s="4">
        <v>1</v>
      </c>
      <c r="F23" s="4">
        <v>1</v>
      </c>
      <c r="G23" s="4">
        <v>1</v>
      </c>
      <c r="H23" s="4">
        <v>0</v>
      </c>
      <c r="I23" s="4">
        <v>0</v>
      </c>
      <c r="J23" s="4" t="s">
        <v>524</v>
      </c>
      <c r="K23" s="4" t="s">
        <v>51</v>
      </c>
      <c r="L23" s="4" t="s">
        <v>64</v>
      </c>
      <c r="M23" s="4" t="s">
        <v>810</v>
      </c>
      <c r="N23" s="4" t="str">
        <f>VLOOKUP($D23,Apoyo!$K$2:$M$14,2,0)</f>
        <v>03/06/2024 07:00:00</v>
      </c>
      <c r="O23" s="4" t="str">
        <f>VLOOKUP($D23,Apoyo!$K$2:$M$14,3,0)</f>
        <v>28/06/2024 17:00:00</v>
      </c>
      <c r="P23" s="4" t="str">
        <f>VLOOKUP($D23,Apoyo!$K$2:$M$14,2,0)</f>
        <v>03/06/2024 07:00:00</v>
      </c>
      <c r="Q23" s="4" t="str">
        <f>VLOOKUP($D23,Apoyo!$K$2:$M$14,3,0)</f>
        <v>28/06/2024 17:00:00</v>
      </c>
      <c r="R23" s="4" t="s">
        <v>560</v>
      </c>
      <c r="S23" s="4" t="s">
        <v>596</v>
      </c>
      <c r="T23" s="4" t="s">
        <v>91</v>
      </c>
      <c r="U23" s="4" t="s">
        <v>533</v>
      </c>
      <c r="V23" s="3" t="str">
        <f t="shared" si="1"/>
        <v>S-083-5</v>
      </c>
      <c r="W23" s="3" t="str">
        <f>IFERROR(VLOOKUP(T23,Tablas_Apoyo!$A$2:$B$26,2,0),"")</f>
        <v>PVMTTO \ CONTROL_GUADUALES</v>
      </c>
      <c r="X23" s="3" t="str">
        <f>IFERROR(INDEX(Planes_Trabajo!$A$2:$O$10,MATCH($J23,Planes_Trabajo!$A$2:$A$10,0),MATCH(X$1,Planes_Trabajo!$A$1:$V$1,0)),"")</f>
        <v>MP</v>
      </c>
      <c r="Y23" s="3" t="str">
        <f>IFERROR(IF(INDEX(Planes_Trabajo!$A$2:$O$10,MATCH($J23,Planes_Trabajo!$A$2:$A$10,0),MATCH(Y$1,Planes_Trabajo!$A$1:$V$1,0))=0,"",INDEX(Planes_Trabajo!$A$2:$O$10,MATCH($J23,Planes_Trabajo!$A$2:$A$10,0),MATCH(Y$1,Planes_Trabajo!$A$1:$V$1,0))),"")</f>
        <v/>
      </c>
      <c r="Z23" s="3">
        <f>IFERROR(INDEX(Planes_Trabajo!$A$2:$O$10,MATCH($J23,Planes_Trabajo!$A$2:$A$10,0),MATCH(Z$1,Planes_Trabajo!$A$1:$V$1,0)),"")</f>
        <v>3</v>
      </c>
      <c r="AA23" s="3">
        <f>IFERROR(INDEX(Planes_Trabajo!$A$2:$O$10,MATCH($J23,Planes_Trabajo!$A$2:$A$10,0),MATCH(AA$1,Planes_Trabajo!$A$1:$V$1,0)),"")</f>
        <v>0</v>
      </c>
      <c r="AB23" s="3">
        <f>IFERROR(INDEX(Planes_Trabajo!$A$2:$O$10,MATCH($J23,Planes_Trabajo!$A$2:$A$10,0),MATCH(AB$1,Planes_Trabajo!$A$1:$V$1,0)),"")</f>
        <v>0</v>
      </c>
      <c r="AC23" s="3" t="str">
        <f>IFERROR(INDEX(Planes_Trabajo!$A$2:$O$10,MATCH($J23,Planes_Trabajo!$A$2:$A$10,0),MATCH(AC$1,Planes_Trabajo!$A$1:$V$1,0)),"")</f>
        <v>DEE27</v>
      </c>
      <c r="AD23" s="3" t="str">
        <f>IFERROR(IF(INDEX(Planes_Trabajo!$A$2:$O$10,MATCH($J23,Planes_Trabajo!$A$2:$A$10,0),MATCH(AD$1,Planes_Trabajo!$A$1:$V$1,0))=0,"",INDEX(Planes_Trabajo!$A$2:$O$10,MATCH($J23,Planes_Trabajo!$A$2:$A$10,0),MATCH(AD$1,Planes_Trabajo!$A$1:$V$1,0))),"")</f>
        <v>PODARED02PLANES</v>
      </c>
      <c r="AE23" s="3" t="str">
        <f>IFERROR(IF(INDEX(Planes_Trabajo!$A$2:$O$10,MATCH($J23,Planes_Trabajo!$A$2:$A$10,0),MATCH(AE$1,Planes_Trabajo!$A$1:$V$1,0))=0,"",INDEX(Planes_Trabajo!$A$2:$O$10,MATCH($J23,Planes_Trabajo!$A$2:$A$10,0),MATCH(AE$1,Planes_Trabajo!$A$1:$V$1,0))),"")</f>
        <v>DESPEJAR</v>
      </c>
      <c r="AF23" s="3">
        <f>IFERROR(INDEX(Planes_Trabajo!$A$2:$O$10,MATCH($J23,Planes_Trabajo!$A$2:$A$10,0),MATCH(AF$1,Planes_Trabajo!$A$1:$V$1,0)),"")</f>
        <v>2</v>
      </c>
      <c r="AG23" s="3">
        <f>IFERROR(VLOOKUP(K23,Tablas_Apoyo!$R$2:$S$5,2,0),"")</f>
        <v>1088345128</v>
      </c>
      <c r="AH23" s="3" t="str">
        <f>IFERROR(VLOOKUP(L23,Tablas_Apoyo!$U$2:$V$13,2,0),"")</f>
        <v>9862651</v>
      </c>
      <c r="AI23" s="3">
        <f>IFERROR(INDEX(Planes_Trabajo!$A$2:$O$10,MATCH($J23,Planes_Trabajo!$A$2:$A$10,0),MATCH(AI$1,Planes_Trabajo!$A$1:$V$1,0)),"")</f>
        <v>1088257828</v>
      </c>
      <c r="AJ23" s="3" t="str">
        <f>IFERROR(INDEX(Planes_Trabajo!$A$2:$O$10,MATCH($J23,Planes_Trabajo!$A$2:$A$10,0),MATCH(AJ$1,Planes_Trabajo!$A$1:$V$1,0)),"")</f>
        <v>06337600</v>
      </c>
      <c r="AK23" s="3" t="str">
        <f>IFERROR(INDEX(Planes_Trabajo!$A$2:$O$10,MATCH($J23,Planes_Trabajo!$A$2:$A$10,0),MATCH(AK$1,Planes_Trabajo!$A$1:$V$1,0)),"")</f>
        <v>743</v>
      </c>
      <c r="AL23" s="3" t="str">
        <f>IFERROR(IF(INDEX(Planes_Trabajo!$A$2:$O$10,MATCH($J23,Planes_Trabajo!$A$2:$A$10,0),MATCH(AL$1,Planes_Trabajo!$A$1:$V$1,0))=0,"",INDEX(Planes_Trabajo!$A$2:$O$10,MATCH($J23,Planes_Trabajo!$A$2:$A$10,0),MATCH(AL$1,Planes_Trabajo!$A$1:$V$1,0))),"")</f>
        <v>CW298393</v>
      </c>
    </row>
    <row r="24" spans="1:38" x14ac:dyDescent="0.25">
      <c r="A24">
        <v>22</v>
      </c>
      <c r="B24" s="4" t="s">
        <v>546</v>
      </c>
      <c r="C24" s="4">
        <v>207188</v>
      </c>
      <c r="D24" s="4">
        <v>207075</v>
      </c>
      <c r="E24" s="4">
        <v>1</v>
      </c>
      <c r="F24" s="4">
        <v>1</v>
      </c>
      <c r="G24" s="4">
        <v>1</v>
      </c>
      <c r="H24" s="4">
        <v>0</v>
      </c>
      <c r="I24" s="4">
        <v>0</v>
      </c>
      <c r="J24" s="4" t="s">
        <v>524</v>
      </c>
      <c r="K24" s="4" t="s">
        <v>51</v>
      </c>
      <c r="L24" s="4" t="s">
        <v>64</v>
      </c>
      <c r="M24" s="4" t="s">
        <v>811</v>
      </c>
      <c r="N24" s="4" t="str">
        <f>VLOOKUP($D24,Apoyo!$K$2:$M$14,2,0)</f>
        <v>03/06/2024 07:00:00</v>
      </c>
      <c r="O24" s="4" t="str">
        <f>VLOOKUP($D24,Apoyo!$K$2:$M$14,3,0)</f>
        <v>28/06/2024 17:00:00</v>
      </c>
      <c r="P24" s="4" t="str">
        <f>VLOOKUP($D24,Apoyo!$K$2:$M$14,2,0)</f>
        <v>03/06/2024 07:00:00</v>
      </c>
      <c r="Q24" s="4" t="str">
        <f>VLOOKUP($D24,Apoyo!$K$2:$M$14,3,0)</f>
        <v>28/06/2024 17:00:00</v>
      </c>
      <c r="R24" s="4" t="s">
        <v>560</v>
      </c>
      <c r="S24" s="4" t="s">
        <v>597</v>
      </c>
      <c r="T24" s="4" t="s">
        <v>91</v>
      </c>
      <c r="U24" s="4" t="s">
        <v>533</v>
      </c>
      <c r="V24" s="3" t="str">
        <f t="shared" si="1"/>
        <v>S-085-5</v>
      </c>
      <c r="W24" s="3" t="str">
        <f>IFERROR(VLOOKUP(T24,Tablas_Apoyo!$A$2:$B$26,2,0),"")</f>
        <v>PVMTTO \ CONTROL_GUADUALES</v>
      </c>
      <c r="X24" s="3" t="str">
        <f>IFERROR(INDEX(Planes_Trabajo!$A$2:$O$10,MATCH($J24,Planes_Trabajo!$A$2:$A$10,0),MATCH(X$1,Planes_Trabajo!$A$1:$V$1,0)),"")</f>
        <v>MP</v>
      </c>
      <c r="Y24" s="3" t="str">
        <f>IFERROR(IF(INDEX(Planes_Trabajo!$A$2:$O$10,MATCH($J24,Planes_Trabajo!$A$2:$A$10,0),MATCH(Y$1,Planes_Trabajo!$A$1:$V$1,0))=0,"",INDEX(Planes_Trabajo!$A$2:$O$10,MATCH($J24,Planes_Trabajo!$A$2:$A$10,0),MATCH(Y$1,Planes_Trabajo!$A$1:$V$1,0))),"")</f>
        <v/>
      </c>
      <c r="Z24" s="3">
        <f>IFERROR(INDEX(Planes_Trabajo!$A$2:$O$10,MATCH($J24,Planes_Trabajo!$A$2:$A$10,0),MATCH(Z$1,Planes_Trabajo!$A$1:$V$1,0)),"")</f>
        <v>3</v>
      </c>
      <c r="AA24" s="3">
        <f>IFERROR(INDEX(Planes_Trabajo!$A$2:$O$10,MATCH($J24,Planes_Trabajo!$A$2:$A$10,0),MATCH(AA$1,Planes_Trabajo!$A$1:$V$1,0)),"")</f>
        <v>0</v>
      </c>
      <c r="AB24" s="3">
        <f>IFERROR(INDEX(Planes_Trabajo!$A$2:$O$10,MATCH($J24,Planes_Trabajo!$A$2:$A$10,0),MATCH(AB$1,Planes_Trabajo!$A$1:$V$1,0)),"")</f>
        <v>0</v>
      </c>
      <c r="AC24" s="3" t="str">
        <f>IFERROR(INDEX(Planes_Trabajo!$A$2:$O$10,MATCH($J24,Planes_Trabajo!$A$2:$A$10,0),MATCH(AC$1,Planes_Trabajo!$A$1:$V$1,0)),"")</f>
        <v>DEE27</v>
      </c>
      <c r="AD24" s="3" t="str">
        <f>IFERROR(IF(INDEX(Planes_Trabajo!$A$2:$O$10,MATCH($J24,Planes_Trabajo!$A$2:$A$10,0),MATCH(AD$1,Planes_Trabajo!$A$1:$V$1,0))=0,"",INDEX(Planes_Trabajo!$A$2:$O$10,MATCH($J24,Planes_Trabajo!$A$2:$A$10,0),MATCH(AD$1,Planes_Trabajo!$A$1:$V$1,0))),"")</f>
        <v>PODARED02PLANES</v>
      </c>
      <c r="AE24" s="3" t="str">
        <f>IFERROR(IF(INDEX(Planes_Trabajo!$A$2:$O$10,MATCH($J24,Planes_Trabajo!$A$2:$A$10,0),MATCH(AE$1,Planes_Trabajo!$A$1:$V$1,0))=0,"",INDEX(Planes_Trabajo!$A$2:$O$10,MATCH($J24,Planes_Trabajo!$A$2:$A$10,0),MATCH(AE$1,Planes_Trabajo!$A$1:$V$1,0))),"")</f>
        <v>DESPEJAR</v>
      </c>
      <c r="AF24" s="3">
        <f>IFERROR(INDEX(Planes_Trabajo!$A$2:$O$10,MATCH($J24,Planes_Trabajo!$A$2:$A$10,0),MATCH(AF$1,Planes_Trabajo!$A$1:$V$1,0)),"")</f>
        <v>2</v>
      </c>
      <c r="AG24" s="3">
        <f>IFERROR(VLOOKUP(K24,Tablas_Apoyo!$R$2:$S$5,2,0),"")</f>
        <v>1088345128</v>
      </c>
      <c r="AH24" s="3" t="str">
        <f>IFERROR(VLOOKUP(L24,Tablas_Apoyo!$U$2:$V$13,2,0),"")</f>
        <v>9862651</v>
      </c>
      <c r="AI24" s="3">
        <f>IFERROR(INDEX(Planes_Trabajo!$A$2:$O$10,MATCH($J24,Planes_Trabajo!$A$2:$A$10,0),MATCH(AI$1,Planes_Trabajo!$A$1:$V$1,0)),"")</f>
        <v>1088257828</v>
      </c>
      <c r="AJ24" s="3" t="str">
        <f>IFERROR(INDEX(Planes_Trabajo!$A$2:$O$10,MATCH($J24,Planes_Trabajo!$A$2:$A$10,0),MATCH(AJ$1,Planes_Trabajo!$A$1:$V$1,0)),"")</f>
        <v>06337600</v>
      </c>
      <c r="AK24" s="3" t="str">
        <f>IFERROR(INDEX(Planes_Trabajo!$A$2:$O$10,MATCH($J24,Planes_Trabajo!$A$2:$A$10,0),MATCH(AK$1,Planes_Trabajo!$A$1:$V$1,0)),"")</f>
        <v>743</v>
      </c>
      <c r="AL24" s="3" t="str">
        <f>IFERROR(IF(INDEX(Planes_Trabajo!$A$2:$O$10,MATCH($J24,Planes_Trabajo!$A$2:$A$10,0),MATCH(AL$1,Planes_Trabajo!$A$1:$V$1,0))=0,"",INDEX(Planes_Trabajo!$A$2:$O$10,MATCH($J24,Planes_Trabajo!$A$2:$A$10,0),MATCH(AL$1,Planes_Trabajo!$A$1:$V$1,0))),"")</f>
        <v>CW298393</v>
      </c>
    </row>
    <row r="25" spans="1:38" x14ac:dyDescent="0.25">
      <c r="A25">
        <v>23</v>
      </c>
      <c r="B25" s="4" t="s">
        <v>546</v>
      </c>
      <c r="C25" s="4">
        <v>207190</v>
      </c>
      <c r="D25" s="4">
        <v>207075</v>
      </c>
      <c r="E25" s="4">
        <v>1</v>
      </c>
      <c r="F25" s="4">
        <v>1</v>
      </c>
      <c r="G25" s="4">
        <v>1</v>
      </c>
      <c r="H25" s="4">
        <v>0</v>
      </c>
      <c r="I25" s="4">
        <v>0</v>
      </c>
      <c r="J25" s="4" t="s">
        <v>524</v>
      </c>
      <c r="K25" s="4" t="s">
        <v>51</v>
      </c>
      <c r="L25" s="4" t="s">
        <v>64</v>
      </c>
      <c r="M25" s="4" t="s">
        <v>812</v>
      </c>
      <c r="N25" s="4" t="str">
        <f>VLOOKUP($D25,Apoyo!$K$2:$M$14,2,0)</f>
        <v>03/06/2024 07:00:00</v>
      </c>
      <c r="O25" s="4" t="str">
        <f>VLOOKUP($D25,Apoyo!$K$2:$M$14,3,0)</f>
        <v>28/06/2024 17:00:00</v>
      </c>
      <c r="P25" s="4" t="str">
        <f>VLOOKUP($D25,Apoyo!$K$2:$M$14,2,0)</f>
        <v>03/06/2024 07:00:00</v>
      </c>
      <c r="Q25" s="4" t="str">
        <f>VLOOKUP($D25,Apoyo!$K$2:$M$14,3,0)</f>
        <v>28/06/2024 17:00:00</v>
      </c>
      <c r="R25" s="4" t="s">
        <v>560</v>
      </c>
      <c r="S25" s="4" t="s">
        <v>598</v>
      </c>
      <c r="T25" s="4" t="s">
        <v>91</v>
      </c>
      <c r="U25" s="4" t="s">
        <v>533</v>
      </c>
      <c r="V25" s="3" t="str">
        <f t="shared" si="1"/>
        <v>S-120-5</v>
      </c>
      <c r="W25" s="3" t="str">
        <f>IFERROR(VLOOKUP(T25,Tablas_Apoyo!$A$2:$B$26,2,0),"")</f>
        <v>PVMTTO \ CONTROL_GUADUALES</v>
      </c>
      <c r="X25" s="3" t="str">
        <f>IFERROR(INDEX(Planes_Trabajo!$A$2:$O$10,MATCH($J25,Planes_Trabajo!$A$2:$A$10,0),MATCH(X$1,Planes_Trabajo!$A$1:$V$1,0)),"")</f>
        <v>MP</v>
      </c>
      <c r="Y25" s="3" t="str">
        <f>IFERROR(IF(INDEX(Planes_Trabajo!$A$2:$O$10,MATCH($J25,Planes_Trabajo!$A$2:$A$10,0),MATCH(Y$1,Planes_Trabajo!$A$1:$V$1,0))=0,"",INDEX(Planes_Trabajo!$A$2:$O$10,MATCH($J25,Planes_Trabajo!$A$2:$A$10,0),MATCH(Y$1,Planes_Trabajo!$A$1:$V$1,0))),"")</f>
        <v/>
      </c>
      <c r="Z25" s="3">
        <f>IFERROR(INDEX(Planes_Trabajo!$A$2:$O$10,MATCH($J25,Planes_Trabajo!$A$2:$A$10,0),MATCH(Z$1,Planes_Trabajo!$A$1:$V$1,0)),"")</f>
        <v>3</v>
      </c>
      <c r="AA25" s="3">
        <f>IFERROR(INDEX(Planes_Trabajo!$A$2:$O$10,MATCH($J25,Planes_Trabajo!$A$2:$A$10,0),MATCH(AA$1,Planes_Trabajo!$A$1:$V$1,0)),"")</f>
        <v>0</v>
      </c>
      <c r="AB25" s="3">
        <f>IFERROR(INDEX(Planes_Trabajo!$A$2:$O$10,MATCH($J25,Planes_Trabajo!$A$2:$A$10,0),MATCH(AB$1,Planes_Trabajo!$A$1:$V$1,0)),"")</f>
        <v>0</v>
      </c>
      <c r="AC25" s="3" t="str">
        <f>IFERROR(INDEX(Planes_Trabajo!$A$2:$O$10,MATCH($J25,Planes_Trabajo!$A$2:$A$10,0),MATCH(AC$1,Planes_Trabajo!$A$1:$V$1,0)),"")</f>
        <v>DEE27</v>
      </c>
      <c r="AD25" s="3" t="str">
        <f>IFERROR(IF(INDEX(Planes_Trabajo!$A$2:$O$10,MATCH($J25,Planes_Trabajo!$A$2:$A$10,0),MATCH(AD$1,Planes_Trabajo!$A$1:$V$1,0))=0,"",INDEX(Planes_Trabajo!$A$2:$O$10,MATCH($J25,Planes_Trabajo!$A$2:$A$10,0),MATCH(AD$1,Planes_Trabajo!$A$1:$V$1,0))),"")</f>
        <v>PODARED02PLANES</v>
      </c>
      <c r="AE25" s="3" t="str">
        <f>IFERROR(IF(INDEX(Planes_Trabajo!$A$2:$O$10,MATCH($J25,Planes_Trabajo!$A$2:$A$10,0),MATCH(AE$1,Planes_Trabajo!$A$1:$V$1,0))=0,"",INDEX(Planes_Trabajo!$A$2:$O$10,MATCH($J25,Planes_Trabajo!$A$2:$A$10,0),MATCH(AE$1,Planes_Trabajo!$A$1:$V$1,0))),"")</f>
        <v>DESPEJAR</v>
      </c>
      <c r="AF25" s="3">
        <f>IFERROR(INDEX(Planes_Trabajo!$A$2:$O$10,MATCH($J25,Planes_Trabajo!$A$2:$A$10,0),MATCH(AF$1,Planes_Trabajo!$A$1:$V$1,0)),"")</f>
        <v>2</v>
      </c>
      <c r="AG25" s="3">
        <f>IFERROR(VLOOKUP(K25,Tablas_Apoyo!$R$2:$S$5,2,0),"")</f>
        <v>1088345128</v>
      </c>
      <c r="AH25" s="3" t="str">
        <f>IFERROR(VLOOKUP(L25,Tablas_Apoyo!$U$2:$V$13,2,0),"")</f>
        <v>9862651</v>
      </c>
      <c r="AI25" s="3">
        <f>IFERROR(INDEX(Planes_Trabajo!$A$2:$O$10,MATCH($J25,Planes_Trabajo!$A$2:$A$10,0),MATCH(AI$1,Planes_Trabajo!$A$1:$V$1,0)),"")</f>
        <v>1088257828</v>
      </c>
      <c r="AJ25" s="3" t="str">
        <f>IFERROR(INDEX(Planes_Trabajo!$A$2:$O$10,MATCH($J25,Planes_Trabajo!$A$2:$A$10,0),MATCH(AJ$1,Planes_Trabajo!$A$1:$V$1,0)),"")</f>
        <v>06337600</v>
      </c>
      <c r="AK25" s="3" t="str">
        <f>IFERROR(INDEX(Planes_Trabajo!$A$2:$O$10,MATCH($J25,Planes_Trabajo!$A$2:$A$10,0),MATCH(AK$1,Planes_Trabajo!$A$1:$V$1,0)),"")</f>
        <v>743</v>
      </c>
      <c r="AL25" s="3" t="str">
        <f>IFERROR(IF(INDEX(Planes_Trabajo!$A$2:$O$10,MATCH($J25,Planes_Trabajo!$A$2:$A$10,0),MATCH(AL$1,Planes_Trabajo!$A$1:$V$1,0))=0,"",INDEX(Planes_Trabajo!$A$2:$O$10,MATCH($J25,Planes_Trabajo!$A$2:$A$10,0),MATCH(AL$1,Planes_Trabajo!$A$1:$V$1,0))),"")</f>
        <v>CW298393</v>
      </c>
    </row>
    <row r="26" spans="1:38" x14ac:dyDescent="0.25">
      <c r="A26">
        <v>24</v>
      </c>
      <c r="B26" s="4" t="s">
        <v>546</v>
      </c>
      <c r="C26" s="4">
        <v>207200</v>
      </c>
      <c r="D26" s="4">
        <v>207075</v>
      </c>
      <c r="E26" s="4">
        <v>1</v>
      </c>
      <c r="F26" s="4">
        <v>1</v>
      </c>
      <c r="G26" s="4">
        <v>1</v>
      </c>
      <c r="H26" s="4">
        <v>0</v>
      </c>
      <c r="I26" s="4">
        <v>0</v>
      </c>
      <c r="J26" s="4" t="s">
        <v>524</v>
      </c>
      <c r="K26" s="4" t="s">
        <v>51</v>
      </c>
      <c r="L26" s="4" t="s">
        <v>64</v>
      </c>
      <c r="M26" s="4" t="s">
        <v>813</v>
      </c>
      <c r="N26" s="4" t="str">
        <f>VLOOKUP($D26,Apoyo!$K$2:$M$14,2,0)</f>
        <v>03/06/2024 07:00:00</v>
      </c>
      <c r="O26" s="4" t="str">
        <f>VLOOKUP($D26,Apoyo!$K$2:$M$14,3,0)</f>
        <v>28/06/2024 17:00:00</v>
      </c>
      <c r="P26" s="4" t="str">
        <f>VLOOKUP($D26,Apoyo!$K$2:$M$14,2,0)</f>
        <v>03/06/2024 07:00:00</v>
      </c>
      <c r="Q26" s="4" t="str">
        <f>VLOOKUP($D26,Apoyo!$K$2:$M$14,3,0)</f>
        <v>28/06/2024 17:00:00</v>
      </c>
      <c r="R26" s="4" t="s">
        <v>560</v>
      </c>
      <c r="S26" s="4" t="s">
        <v>599</v>
      </c>
      <c r="T26" s="4" t="s">
        <v>91</v>
      </c>
      <c r="U26" s="4" t="s">
        <v>533</v>
      </c>
      <c r="V26" s="3" t="str">
        <f t="shared" si="1"/>
        <v>S-121-5</v>
      </c>
      <c r="W26" s="3" t="str">
        <f>IFERROR(VLOOKUP(T26,Tablas_Apoyo!$A$2:$B$26,2,0),"")</f>
        <v>PVMTTO \ CONTROL_GUADUALES</v>
      </c>
      <c r="X26" s="3" t="str">
        <f>IFERROR(INDEX(Planes_Trabajo!$A$2:$O$10,MATCH($J26,Planes_Trabajo!$A$2:$A$10,0),MATCH(X$1,Planes_Trabajo!$A$1:$V$1,0)),"")</f>
        <v>MP</v>
      </c>
      <c r="Y26" s="3" t="str">
        <f>IFERROR(IF(INDEX(Planes_Trabajo!$A$2:$O$10,MATCH($J26,Planes_Trabajo!$A$2:$A$10,0),MATCH(Y$1,Planes_Trabajo!$A$1:$V$1,0))=0,"",INDEX(Planes_Trabajo!$A$2:$O$10,MATCH($J26,Planes_Trabajo!$A$2:$A$10,0),MATCH(Y$1,Planes_Trabajo!$A$1:$V$1,0))),"")</f>
        <v/>
      </c>
      <c r="Z26" s="3">
        <f>IFERROR(INDEX(Planes_Trabajo!$A$2:$O$10,MATCH($J26,Planes_Trabajo!$A$2:$A$10,0),MATCH(Z$1,Planes_Trabajo!$A$1:$V$1,0)),"")</f>
        <v>3</v>
      </c>
      <c r="AA26" s="3">
        <f>IFERROR(INDEX(Planes_Trabajo!$A$2:$O$10,MATCH($J26,Planes_Trabajo!$A$2:$A$10,0),MATCH(AA$1,Planes_Trabajo!$A$1:$V$1,0)),"")</f>
        <v>0</v>
      </c>
      <c r="AB26" s="3">
        <f>IFERROR(INDEX(Planes_Trabajo!$A$2:$O$10,MATCH($J26,Planes_Trabajo!$A$2:$A$10,0),MATCH(AB$1,Planes_Trabajo!$A$1:$V$1,0)),"")</f>
        <v>0</v>
      </c>
      <c r="AC26" s="3" t="str">
        <f>IFERROR(INDEX(Planes_Trabajo!$A$2:$O$10,MATCH($J26,Planes_Trabajo!$A$2:$A$10,0),MATCH(AC$1,Planes_Trabajo!$A$1:$V$1,0)),"")</f>
        <v>DEE27</v>
      </c>
      <c r="AD26" s="3" t="str">
        <f>IFERROR(IF(INDEX(Planes_Trabajo!$A$2:$O$10,MATCH($J26,Planes_Trabajo!$A$2:$A$10,0),MATCH(AD$1,Planes_Trabajo!$A$1:$V$1,0))=0,"",INDEX(Planes_Trabajo!$A$2:$O$10,MATCH($J26,Planes_Trabajo!$A$2:$A$10,0),MATCH(AD$1,Planes_Trabajo!$A$1:$V$1,0))),"")</f>
        <v>PODARED02PLANES</v>
      </c>
      <c r="AE26" s="3" t="str">
        <f>IFERROR(IF(INDEX(Planes_Trabajo!$A$2:$O$10,MATCH($J26,Planes_Trabajo!$A$2:$A$10,0),MATCH(AE$1,Planes_Trabajo!$A$1:$V$1,0))=0,"",INDEX(Planes_Trabajo!$A$2:$O$10,MATCH($J26,Planes_Trabajo!$A$2:$A$10,0),MATCH(AE$1,Planes_Trabajo!$A$1:$V$1,0))),"")</f>
        <v>DESPEJAR</v>
      </c>
      <c r="AF26" s="3">
        <f>IFERROR(INDEX(Planes_Trabajo!$A$2:$O$10,MATCH($J26,Planes_Trabajo!$A$2:$A$10,0),MATCH(AF$1,Planes_Trabajo!$A$1:$V$1,0)),"")</f>
        <v>2</v>
      </c>
      <c r="AG26" s="3">
        <f>IFERROR(VLOOKUP(K26,Tablas_Apoyo!$R$2:$S$5,2,0),"")</f>
        <v>1088345128</v>
      </c>
      <c r="AH26" s="3" t="str">
        <f>IFERROR(VLOOKUP(L26,Tablas_Apoyo!$U$2:$V$13,2,0),"")</f>
        <v>9862651</v>
      </c>
      <c r="AI26" s="3">
        <f>IFERROR(INDEX(Planes_Trabajo!$A$2:$O$10,MATCH($J26,Planes_Trabajo!$A$2:$A$10,0),MATCH(AI$1,Planes_Trabajo!$A$1:$V$1,0)),"")</f>
        <v>1088257828</v>
      </c>
      <c r="AJ26" s="3" t="str">
        <f>IFERROR(INDEX(Planes_Trabajo!$A$2:$O$10,MATCH($J26,Planes_Trabajo!$A$2:$A$10,0),MATCH(AJ$1,Planes_Trabajo!$A$1:$V$1,0)),"")</f>
        <v>06337600</v>
      </c>
      <c r="AK26" s="3" t="str">
        <f>IFERROR(INDEX(Planes_Trabajo!$A$2:$O$10,MATCH($J26,Planes_Trabajo!$A$2:$A$10,0),MATCH(AK$1,Planes_Trabajo!$A$1:$V$1,0)),"")</f>
        <v>743</v>
      </c>
      <c r="AL26" s="3" t="str">
        <f>IFERROR(IF(INDEX(Planes_Trabajo!$A$2:$O$10,MATCH($J26,Planes_Trabajo!$A$2:$A$10,0),MATCH(AL$1,Planes_Trabajo!$A$1:$V$1,0))=0,"",INDEX(Planes_Trabajo!$A$2:$O$10,MATCH($J26,Planes_Trabajo!$A$2:$A$10,0),MATCH(AL$1,Planes_Trabajo!$A$1:$V$1,0))),"")</f>
        <v>CW298393</v>
      </c>
    </row>
    <row r="27" spans="1:38" x14ac:dyDescent="0.25">
      <c r="A27">
        <v>25</v>
      </c>
      <c r="B27" s="4" t="s">
        <v>546</v>
      </c>
      <c r="C27" s="4">
        <v>207202</v>
      </c>
      <c r="D27" s="4">
        <v>207075</v>
      </c>
      <c r="E27" s="4">
        <v>1</v>
      </c>
      <c r="F27" s="4">
        <v>1</v>
      </c>
      <c r="G27" s="4">
        <v>1</v>
      </c>
      <c r="H27" s="4">
        <v>0</v>
      </c>
      <c r="I27" s="4">
        <v>0</v>
      </c>
      <c r="J27" s="4" t="s">
        <v>524</v>
      </c>
      <c r="K27" s="4" t="s">
        <v>51</v>
      </c>
      <c r="L27" s="4" t="s">
        <v>64</v>
      </c>
      <c r="M27" s="4" t="s">
        <v>814</v>
      </c>
      <c r="N27" s="4" t="str">
        <f>VLOOKUP($D27,Apoyo!$K$2:$M$14,2,0)</f>
        <v>03/06/2024 07:00:00</v>
      </c>
      <c r="O27" s="4" t="str">
        <f>VLOOKUP($D27,Apoyo!$K$2:$M$14,3,0)</f>
        <v>28/06/2024 17:00:00</v>
      </c>
      <c r="P27" s="4" t="str">
        <f>VLOOKUP($D27,Apoyo!$K$2:$M$14,2,0)</f>
        <v>03/06/2024 07:00:00</v>
      </c>
      <c r="Q27" s="4" t="str">
        <f>VLOOKUP($D27,Apoyo!$K$2:$M$14,3,0)</f>
        <v>28/06/2024 17:00:00</v>
      </c>
      <c r="R27" s="4" t="s">
        <v>560</v>
      </c>
      <c r="S27" s="4" t="s">
        <v>600</v>
      </c>
      <c r="T27" s="4" t="s">
        <v>91</v>
      </c>
      <c r="U27" s="4" t="s">
        <v>533</v>
      </c>
      <c r="V27" s="3" t="str">
        <f t="shared" si="1"/>
        <v>S-1232-5</v>
      </c>
      <c r="W27" s="3" t="str">
        <f>IFERROR(VLOOKUP(T27,Tablas_Apoyo!$A$2:$B$26,2,0),"")</f>
        <v>PVMTTO \ CONTROL_GUADUALES</v>
      </c>
      <c r="X27" s="3" t="str">
        <f>IFERROR(INDEX(Planes_Trabajo!$A$2:$O$10,MATCH($J27,Planes_Trabajo!$A$2:$A$10,0),MATCH(X$1,Planes_Trabajo!$A$1:$V$1,0)),"")</f>
        <v>MP</v>
      </c>
      <c r="Y27" s="3" t="str">
        <f>IFERROR(IF(INDEX(Planes_Trabajo!$A$2:$O$10,MATCH($J27,Planes_Trabajo!$A$2:$A$10,0),MATCH(Y$1,Planes_Trabajo!$A$1:$V$1,0))=0,"",INDEX(Planes_Trabajo!$A$2:$O$10,MATCH($J27,Planes_Trabajo!$A$2:$A$10,0),MATCH(Y$1,Planes_Trabajo!$A$1:$V$1,0))),"")</f>
        <v/>
      </c>
      <c r="Z27" s="3">
        <f>IFERROR(INDEX(Planes_Trabajo!$A$2:$O$10,MATCH($J27,Planes_Trabajo!$A$2:$A$10,0),MATCH(Z$1,Planes_Trabajo!$A$1:$V$1,0)),"")</f>
        <v>3</v>
      </c>
      <c r="AA27" s="3">
        <f>IFERROR(INDEX(Planes_Trabajo!$A$2:$O$10,MATCH($J27,Planes_Trabajo!$A$2:$A$10,0),MATCH(AA$1,Planes_Trabajo!$A$1:$V$1,0)),"")</f>
        <v>0</v>
      </c>
      <c r="AB27" s="3">
        <f>IFERROR(INDEX(Planes_Trabajo!$A$2:$O$10,MATCH($J27,Planes_Trabajo!$A$2:$A$10,0),MATCH(AB$1,Planes_Trabajo!$A$1:$V$1,0)),"")</f>
        <v>0</v>
      </c>
      <c r="AC27" s="3" t="str">
        <f>IFERROR(INDEX(Planes_Trabajo!$A$2:$O$10,MATCH($J27,Planes_Trabajo!$A$2:$A$10,0),MATCH(AC$1,Planes_Trabajo!$A$1:$V$1,0)),"")</f>
        <v>DEE27</v>
      </c>
      <c r="AD27" s="3" t="str">
        <f>IFERROR(IF(INDEX(Planes_Trabajo!$A$2:$O$10,MATCH($J27,Planes_Trabajo!$A$2:$A$10,0),MATCH(AD$1,Planes_Trabajo!$A$1:$V$1,0))=0,"",INDEX(Planes_Trabajo!$A$2:$O$10,MATCH($J27,Planes_Trabajo!$A$2:$A$10,0),MATCH(AD$1,Planes_Trabajo!$A$1:$V$1,0))),"")</f>
        <v>PODARED02PLANES</v>
      </c>
      <c r="AE27" s="3" t="str">
        <f>IFERROR(IF(INDEX(Planes_Trabajo!$A$2:$O$10,MATCH($J27,Planes_Trabajo!$A$2:$A$10,0),MATCH(AE$1,Planes_Trabajo!$A$1:$V$1,0))=0,"",INDEX(Planes_Trabajo!$A$2:$O$10,MATCH($J27,Planes_Trabajo!$A$2:$A$10,0),MATCH(AE$1,Planes_Trabajo!$A$1:$V$1,0))),"")</f>
        <v>DESPEJAR</v>
      </c>
      <c r="AF27" s="3">
        <f>IFERROR(INDEX(Planes_Trabajo!$A$2:$O$10,MATCH($J27,Planes_Trabajo!$A$2:$A$10,0),MATCH(AF$1,Planes_Trabajo!$A$1:$V$1,0)),"")</f>
        <v>2</v>
      </c>
      <c r="AG27" s="3">
        <f>IFERROR(VLOOKUP(K27,Tablas_Apoyo!$R$2:$S$5,2,0),"")</f>
        <v>1088345128</v>
      </c>
      <c r="AH27" s="3" t="str">
        <f>IFERROR(VLOOKUP(L27,Tablas_Apoyo!$U$2:$V$13,2,0),"")</f>
        <v>9862651</v>
      </c>
      <c r="AI27" s="3">
        <f>IFERROR(INDEX(Planes_Trabajo!$A$2:$O$10,MATCH($J27,Planes_Trabajo!$A$2:$A$10,0),MATCH(AI$1,Planes_Trabajo!$A$1:$V$1,0)),"")</f>
        <v>1088257828</v>
      </c>
      <c r="AJ27" s="3" t="str">
        <f>IFERROR(INDEX(Planes_Trabajo!$A$2:$O$10,MATCH($J27,Planes_Trabajo!$A$2:$A$10,0),MATCH(AJ$1,Planes_Trabajo!$A$1:$V$1,0)),"")</f>
        <v>06337600</v>
      </c>
      <c r="AK27" s="3" t="str">
        <f>IFERROR(INDEX(Planes_Trabajo!$A$2:$O$10,MATCH($J27,Planes_Trabajo!$A$2:$A$10,0),MATCH(AK$1,Planes_Trabajo!$A$1:$V$1,0)),"")</f>
        <v>743</v>
      </c>
      <c r="AL27" s="3" t="str">
        <f>IFERROR(IF(INDEX(Planes_Trabajo!$A$2:$O$10,MATCH($J27,Planes_Trabajo!$A$2:$A$10,0),MATCH(AL$1,Planes_Trabajo!$A$1:$V$1,0))=0,"",INDEX(Planes_Trabajo!$A$2:$O$10,MATCH($J27,Planes_Trabajo!$A$2:$A$10,0),MATCH(AL$1,Planes_Trabajo!$A$1:$V$1,0))),"")</f>
        <v>CW298393</v>
      </c>
    </row>
    <row r="28" spans="1:38" x14ac:dyDescent="0.25">
      <c r="A28">
        <v>26</v>
      </c>
      <c r="B28" s="4" t="s">
        <v>546</v>
      </c>
      <c r="C28" s="4">
        <v>207204</v>
      </c>
      <c r="D28" s="4">
        <v>207075</v>
      </c>
      <c r="E28" s="4">
        <v>1</v>
      </c>
      <c r="F28" s="4">
        <v>1</v>
      </c>
      <c r="G28" s="4">
        <v>1</v>
      </c>
      <c r="H28" s="4">
        <v>0</v>
      </c>
      <c r="I28" s="4">
        <v>0</v>
      </c>
      <c r="J28" s="4" t="s">
        <v>524</v>
      </c>
      <c r="K28" s="4" t="s">
        <v>51</v>
      </c>
      <c r="L28" s="4" t="s">
        <v>64</v>
      </c>
      <c r="M28" s="4" t="s">
        <v>815</v>
      </c>
      <c r="N28" s="4" t="str">
        <f>VLOOKUP($D28,Apoyo!$K$2:$M$14,2,0)</f>
        <v>03/06/2024 07:00:00</v>
      </c>
      <c r="O28" s="4" t="str">
        <f>VLOOKUP($D28,Apoyo!$K$2:$M$14,3,0)</f>
        <v>28/06/2024 17:00:00</v>
      </c>
      <c r="P28" s="4" t="str">
        <f>VLOOKUP($D28,Apoyo!$K$2:$M$14,2,0)</f>
        <v>03/06/2024 07:00:00</v>
      </c>
      <c r="Q28" s="4" t="str">
        <f>VLOOKUP($D28,Apoyo!$K$2:$M$14,3,0)</f>
        <v>28/06/2024 17:00:00</v>
      </c>
      <c r="R28" s="4" t="s">
        <v>560</v>
      </c>
      <c r="S28" s="4" t="s">
        <v>601</v>
      </c>
      <c r="T28" s="4" t="s">
        <v>91</v>
      </c>
      <c r="U28" s="4" t="s">
        <v>533</v>
      </c>
      <c r="V28" s="3" t="str">
        <f t="shared" si="1"/>
        <v>S-1486-5</v>
      </c>
      <c r="W28" s="3" t="str">
        <f>IFERROR(VLOOKUP(T28,Tablas_Apoyo!$A$2:$B$26,2,0),"")</f>
        <v>PVMTTO \ CONTROL_GUADUALES</v>
      </c>
      <c r="X28" s="3" t="str">
        <f>IFERROR(INDEX(Planes_Trabajo!$A$2:$O$10,MATCH($J28,Planes_Trabajo!$A$2:$A$10,0),MATCH(X$1,Planes_Trabajo!$A$1:$V$1,0)),"")</f>
        <v>MP</v>
      </c>
      <c r="Y28" s="3" t="str">
        <f>IFERROR(IF(INDEX(Planes_Trabajo!$A$2:$O$10,MATCH($J28,Planes_Trabajo!$A$2:$A$10,0),MATCH(Y$1,Planes_Trabajo!$A$1:$V$1,0))=0,"",INDEX(Planes_Trabajo!$A$2:$O$10,MATCH($J28,Planes_Trabajo!$A$2:$A$10,0),MATCH(Y$1,Planes_Trabajo!$A$1:$V$1,0))),"")</f>
        <v/>
      </c>
      <c r="Z28" s="3">
        <f>IFERROR(INDEX(Planes_Trabajo!$A$2:$O$10,MATCH($J28,Planes_Trabajo!$A$2:$A$10,0),MATCH(Z$1,Planes_Trabajo!$A$1:$V$1,0)),"")</f>
        <v>3</v>
      </c>
      <c r="AA28" s="3">
        <f>IFERROR(INDEX(Planes_Trabajo!$A$2:$O$10,MATCH($J28,Planes_Trabajo!$A$2:$A$10,0),MATCH(AA$1,Planes_Trabajo!$A$1:$V$1,0)),"")</f>
        <v>0</v>
      </c>
      <c r="AB28" s="3">
        <f>IFERROR(INDEX(Planes_Trabajo!$A$2:$O$10,MATCH($J28,Planes_Trabajo!$A$2:$A$10,0),MATCH(AB$1,Planes_Trabajo!$A$1:$V$1,0)),"")</f>
        <v>0</v>
      </c>
      <c r="AC28" s="3" t="str">
        <f>IFERROR(INDEX(Planes_Trabajo!$A$2:$O$10,MATCH($J28,Planes_Trabajo!$A$2:$A$10,0),MATCH(AC$1,Planes_Trabajo!$A$1:$V$1,0)),"")</f>
        <v>DEE27</v>
      </c>
      <c r="AD28" s="3" t="str">
        <f>IFERROR(IF(INDEX(Planes_Trabajo!$A$2:$O$10,MATCH($J28,Planes_Trabajo!$A$2:$A$10,0),MATCH(AD$1,Planes_Trabajo!$A$1:$V$1,0))=0,"",INDEX(Planes_Trabajo!$A$2:$O$10,MATCH($J28,Planes_Trabajo!$A$2:$A$10,0),MATCH(AD$1,Planes_Trabajo!$A$1:$V$1,0))),"")</f>
        <v>PODARED02PLANES</v>
      </c>
      <c r="AE28" s="3" t="str">
        <f>IFERROR(IF(INDEX(Planes_Trabajo!$A$2:$O$10,MATCH($J28,Planes_Trabajo!$A$2:$A$10,0),MATCH(AE$1,Planes_Trabajo!$A$1:$V$1,0))=0,"",INDEX(Planes_Trabajo!$A$2:$O$10,MATCH($J28,Planes_Trabajo!$A$2:$A$10,0),MATCH(AE$1,Planes_Trabajo!$A$1:$V$1,0))),"")</f>
        <v>DESPEJAR</v>
      </c>
      <c r="AF28" s="3">
        <f>IFERROR(INDEX(Planes_Trabajo!$A$2:$O$10,MATCH($J28,Planes_Trabajo!$A$2:$A$10,0),MATCH(AF$1,Planes_Trabajo!$A$1:$V$1,0)),"")</f>
        <v>2</v>
      </c>
      <c r="AG28" s="3">
        <f>IFERROR(VLOOKUP(K28,Tablas_Apoyo!$R$2:$S$5,2,0),"")</f>
        <v>1088345128</v>
      </c>
      <c r="AH28" s="3" t="str">
        <f>IFERROR(VLOOKUP(L28,Tablas_Apoyo!$U$2:$V$13,2,0),"")</f>
        <v>9862651</v>
      </c>
      <c r="AI28" s="3">
        <f>IFERROR(INDEX(Planes_Trabajo!$A$2:$O$10,MATCH($J28,Planes_Trabajo!$A$2:$A$10,0),MATCH(AI$1,Planes_Trabajo!$A$1:$V$1,0)),"")</f>
        <v>1088257828</v>
      </c>
      <c r="AJ28" s="3" t="str">
        <f>IFERROR(INDEX(Planes_Trabajo!$A$2:$O$10,MATCH($J28,Planes_Trabajo!$A$2:$A$10,0),MATCH(AJ$1,Planes_Trabajo!$A$1:$V$1,0)),"")</f>
        <v>06337600</v>
      </c>
      <c r="AK28" s="3" t="str">
        <f>IFERROR(INDEX(Planes_Trabajo!$A$2:$O$10,MATCH($J28,Planes_Trabajo!$A$2:$A$10,0),MATCH(AK$1,Planes_Trabajo!$A$1:$V$1,0)),"")</f>
        <v>743</v>
      </c>
      <c r="AL28" s="3" t="str">
        <f>IFERROR(IF(INDEX(Planes_Trabajo!$A$2:$O$10,MATCH($J28,Planes_Trabajo!$A$2:$A$10,0),MATCH(AL$1,Planes_Trabajo!$A$1:$V$1,0))=0,"",INDEX(Planes_Trabajo!$A$2:$O$10,MATCH($J28,Planes_Trabajo!$A$2:$A$10,0),MATCH(AL$1,Planes_Trabajo!$A$1:$V$1,0))),"")</f>
        <v>CW298393</v>
      </c>
    </row>
    <row r="29" spans="1:38" x14ac:dyDescent="0.25">
      <c r="A29">
        <v>27</v>
      </c>
      <c r="B29" s="4" t="s">
        <v>546</v>
      </c>
      <c r="C29" s="4">
        <v>207206</v>
      </c>
      <c r="D29" s="4">
        <v>207075</v>
      </c>
      <c r="E29" s="4">
        <v>1</v>
      </c>
      <c r="F29" s="4">
        <v>1</v>
      </c>
      <c r="G29" s="4">
        <v>1</v>
      </c>
      <c r="H29" s="4">
        <v>0</v>
      </c>
      <c r="I29" s="4">
        <v>0</v>
      </c>
      <c r="J29" s="4" t="s">
        <v>524</v>
      </c>
      <c r="K29" s="4" t="s">
        <v>51</v>
      </c>
      <c r="L29" s="4" t="s">
        <v>64</v>
      </c>
      <c r="M29" s="4" t="s">
        <v>816</v>
      </c>
      <c r="N29" s="4" t="str">
        <f>VLOOKUP($D29,Apoyo!$K$2:$M$14,2,0)</f>
        <v>03/06/2024 07:00:00</v>
      </c>
      <c r="O29" s="4" t="str">
        <f>VLOOKUP($D29,Apoyo!$K$2:$M$14,3,0)</f>
        <v>28/06/2024 17:00:00</v>
      </c>
      <c r="P29" s="4" t="str">
        <f>VLOOKUP($D29,Apoyo!$K$2:$M$14,2,0)</f>
        <v>03/06/2024 07:00:00</v>
      </c>
      <c r="Q29" s="4" t="str">
        <f>VLOOKUP($D29,Apoyo!$K$2:$M$14,3,0)</f>
        <v>28/06/2024 17:00:00</v>
      </c>
      <c r="R29" s="4" t="s">
        <v>560</v>
      </c>
      <c r="S29" s="4" t="s">
        <v>602</v>
      </c>
      <c r="T29" s="4" t="s">
        <v>91</v>
      </c>
      <c r="U29" s="4" t="s">
        <v>533</v>
      </c>
      <c r="V29" s="3" t="str">
        <f t="shared" si="1"/>
        <v>S-1699-5</v>
      </c>
      <c r="W29" s="3" t="str">
        <f>IFERROR(VLOOKUP(T29,Tablas_Apoyo!$A$2:$B$26,2,0),"")</f>
        <v>PVMTTO \ CONTROL_GUADUALES</v>
      </c>
      <c r="X29" s="3" t="str">
        <f>IFERROR(INDEX(Planes_Trabajo!$A$2:$O$10,MATCH($J29,Planes_Trabajo!$A$2:$A$10,0),MATCH(X$1,Planes_Trabajo!$A$1:$V$1,0)),"")</f>
        <v>MP</v>
      </c>
      <c r="Y29" s="3" t="str">
        <f>IFERROR(IF(INDEX(Planes_Trabajo!$A$2:$O$10,MATCH($J29,Planes_Trabajo!$A$2:$A$10,0),MATCH(Y$1,Planes_Trabajo!$A$1:$V$1,0))=0,"",INDEX(Planes_Trabajo!$A$2:$O$10,MATCH($J29,Planes_Trabajo!$A$2:$A$10,0),MATCH(Y$1,Planes_Trabajo!$A$1:$V$1,0))),"")</f>
        <v/>
      </c>
      <c r="Z29" s="3">
        <f>IFERROR(INDEX(Planes_Trabajo!$A$2:$O$10,MATCH($J29,Planes_Trabajo!$A$2:$A$10,0),MATCH(Z$1,Planes_Trabajo!$A$1:$V$1,0)),"")</f>
        <v>3</v>
      </c>
      <c r="AA29" s="3">
        <f>IFERROR(INDEX(Planes_Trabajo!$A$2:$O$10,MATCH($J29,Planes_Trabajo!$A$2:$A$10,0),MATCH(AA$1,Planes_Trabajo!$A$1:$V$1,0)),"")</f>
        <v>0</v>
      </c>
      <c r="AB29" s="3">
        <f>IFERROR(INDEX(Planes_Trabajo!$A$2:$O$10,MATCH($J29,Planes_Trabajo!$A$2:$A$10,0),MATCH(AB$1,Planes_Trabajo!$A$1:$V$1,0)),"")</f>
        <v>0</v>
      </c>
      <c r="AC29" s="3" t="str">
        <f>IFERROR(INDEX(Planes_Trabajo!$A$2:$O$10,MATCH($J29,Planes_Trabajo!$A$2:$A$10,0),MATCH(AC$1,Planes_Trabajo!$A$1:$V$1,0)),"")</f>
        <v>DEE27</v>
      </c>
      <c r="AD29" s="3" t="str">
        <f>IFERROR(IF(INDEX(Planes_Trabajo!$A$2:$O$10,MATCH($J29,Planes_Trabajo!$A$2:$A$10,0),MATCH(AD$1,Planes_Trabajo!$A$1:$V$1,0))=0,"",INDEX(Planes_Trabajo!$A$2:$O$10,MATCH($J29,Planes_Trabajo!$A$2:$A$10,0),MATCH(AD$1,Planes_Trabajo!$A$1:$V$1,0))),"")</f>
        <v>PODARED02PLANES</v>
      </c>
      <c r="AE29" s="3" t="str">
        <f>IFERROR(IF(INDEX(Planes_Trabajo!$A$2:$O$10,MATCH($J29,Planes_Trabajo!$A$2:$A$10,0),MATCH(AE$1,Planes_Trabajo!$A$1:$V$1,0))=0,"",INDEX(Planes_Trabajo!$A$2:$O$10,MATCH($J29,Planes_Trabajo!$A$2:$A$10,0),MATCH(AE$1,Planes_Trabajo!$A$1:$V$1,0))),"")</f>
        <v>DESPEJAR</v>
      </c>
      <c r="AF29" s="3">
        <f>IFERROR(INDEX(Planes_Trabajo!$A$2:$O$10,MATCH($J29,Planes_Trabajo!$A$2:$A$10,0),MATCH(AF$1,Planes_Trabajo!$A$1:$V$1,0)),"")</f>
        <v>2</v>
      </c>
      <c r="AG29" s="3">
        <f>IFERROR(VLOOKUP(K29,Tablas_Apoyo!$R$2:$S$5,2,0),"")</f>
        <v>1088345128</v>
      </c>
      <c r="AH29" s="3" t="str">
        <f>IFERROR(VLOOKUP(L29,Tablas_Apoyo!$U$2:$V$13,2,0),"")</f>
        <v>9862651</v>
      </c>
      <c r="AI29" s="3">
        <f>IFERROR(INDEX(Planes_Trabajo!$A$2:$O$10,MATCH($J29,Planes_Trabajo!$A$2:$A$10,0),MATCH(AI$1,Planes_Trabajo!$A$1:$V$1,0)),"")</f>
        <v>1088257828</v>
      </c>
      <c r="AJ29" s="3" t="str">
        <f>IFERROR(INDEX(Planes_Trabajo!$A$2:$O$10,MATCH($J29,Planes_Trabajo!$A$2:$A$10,0),MATCH(AJ$1,Planes_Trabajo!$A$1:$V$1,0)),"")</f>
        <v>06337600</v>
      </c>
      <c r="AK29" s="3" t="str">
        <f>IFERROR(INDEX(Planes_Trabajo!$A$2:$O$10,MATCH($J29,Planes_Trabajo!$A$2:$A$10,0),MATCH(AK$1,Planes_Trabajo!$A$1:$V$1,0)),"")</f>
        <v>743</v>
      </c>
      <c r="AL29" s="3" t="str">
        <f>IFERROR(IF(INDEX(Planes_Trabajo!$A$2:$O$10,MATCH($J29,Planes_Trabajo!$A$2:$A$10,0),MATCH(AL$1,Planes_Trabajo!$A$1:$V$1,0))=0,"",INDEX(Planes_Trabajo!$A$2:$O$10,MATCH($J29,Planes_Trabajo!$A$2:$A$10,0),MATCH(AL$1,Planes_Trabajo!$A$1:$V$1,0))),"")</f>
        <v>CW298393</v>
      </c>
    </row>
    <row r="30" spans="1:38" x14ac:dyDescent="0.25">
      <c r="A30">
        <v>28</v>
      </c>
      <c r="B30" s="4" t="s">
        <v>546</v>
      </c>
      <c r="C30" s="4">
        <v>207209</v>
      </c>
      <c r="D30" s="4">
        <v>207075</v>
      </c>
      <c r="E30" s="4">
        <v>1</v>
      </c>
      <c r="F30" s="4">
        <v>1</v>
      </c>
      <c r="G30" s="4">
        <v>1</v>
      </c>
      <c r="H30" s="4">
        <v>0</v>
      </c>
      <c r="I30" s="4">
        <v>0</v>
      </c>
      <c r="J30" s="4" t="s">
        <v>524</v>
      </c>
      <c r="K30" s="4" t="s">
        <v>51</v>
      </c>
      <c r="L30" s="4" t="s">
        <v>64</v>
      </c>
      <c r="M30" s="4" t="s">
        <v>817</v>
      </c>
      <c r="N30" s="4" t="str">
        <f>VLOOKUP($D30,Apoyo!$K$2:$M$14,2,0)</f>
        <v>03/06/2024 07:00:00</v>
      </c>
      <c r="O30" s="4" t="str">
        <f>VLOOKUP($D30,Apoyo!$K$2:$M$14,3,0)</f>
        <v>28/06/2024 17:00:00</v>
      </c>
      <c r="P30" s="4" t="str">
        <f>VLOOKUP($D30,Apoyo!$K$2:$M$14,2,0)</f>
        <v>03/06/2024 07:00:00</v>
      </c>
      <c r="Q30" s="4" t="str">
        <f>VLOOKUP($D30,Apoyo!$K$2:$M$14,3,0)</f>
        <v>28/06/2024 17:00:00</v>
      </c>
      <c r="R30" s="4" t="s">
        <v>560</v>
      </c>
      <c r="S30" s="4" t="s">
        <v>603</v>
      </c>
      <c r="T30" s="4" t="s">
        <v>91</v>
      </c>
      <c r="U30" s="4" t="s">
        <v>533</v>
      </c>
      <c r="V30" s="3" t="str">
        <f t="shared" si="1"/>
        <v>S-1730-5</v>
      </c>
      <c r="W30" s="3" t="str">
        <f>IFERROR(VLOOKUP(T30,Tablas_Apoyo!$A$2:$B$26,2,0),"")</f>
        <v>PVMTTO \ CONTROL_GUADUALES</v>
      </c>
      <c r="X30" s="3" t="str">
        <f>IFERROR(INDEX(Planes_Trabajo!$A$2:$O$10,MATCH($J30,Planes_Trabajo!$A$2:$A$10,0),MATCH(X$1,Planes_Trabajo!$A$1:$V$1,0)),"")</f>
        <v>MP</v>
      </c>
      <c r="Y30" s="3" t="str">
        <f>IFERROR(IF(INDEX(Planes_Trabajo!$A$2:$O$10,MATCH($J30,Planes_Trabajo!$A$2:$A$10,0),MATCH(Y$1,Planes_Trabajo!$A$1:$V$1,0))=0,"",INDEX(Planes_Trabajo!$A$2:$O$10,MATCH($J30,Planes_Trabajo!$A$2:$A$10,0),MATCH(Y$1,Planes_Trabajo!$A$1:$V$1,0))),"")</f>
        <v/>
      </c>
      <c r="Z30" s="3">
        <f>IFERROR(INDEX(Planes_Trabajo!$A$2:$O$10,MATCH($J30,Planes_Trabajo!$A$2:$A$10,0),MATCH(Z$1,Planes_Trabajo!$A$1:$V$1,0)),"")</f>
        <v>3</v>
      </c>
      <c r="AA30" s="3">
        <f>IFERROR(INDEX(Planes_Trabajo!$A$2:$O$10,MATCH($J30,Planes_Trabajo!$A$2:$A$10,0),MATCH(AA$1,Planes_Trabajo!$A$1:$V$1,0)),"")</f>
        <v>0</v>
      </c>
      <c r="AB30" s="3">
        <f>IFERROR(INDEX(Planes_Trabajo!$A$2:$O$10,MATCH($J30,Planes_Trabajo!$A$2:$A$10,0),MATCH(AB$1,Planes_Trabajo!$A$1:$V$1,0)),"")</f>
        <v>0</v>
      </c>
      <c r="AC30" s="3" t="str">
        <f>IFERROR(INDEX(Planes_Trabajo!$A$2:$O$10,MATCH($J30,Planes_Trabajo!$A$2:$A$10,0),MATCH(AC$1,Planes_Trabajo!$A$1:$V$1,0)),"")</f>
        <v>DEE27</v>
      </c>
      <c r="AD30" s="3" t="str">
        <f>IFERROR(IF(INDEX(Planes_Trabajo!$A$2:$O$10,MATCH($J30,Planes_Trabajo!$A$2:$A$10,0),MATCH(AD$1,Planes_Trabajo!$A$1:$V$1,0))=0,"",INDEX(Planes_Trabajo!$A$2:$O$10,MATCH($J30,Planes_Trabajo!$A$2:$A$10,0),MATCH(AD$1,Planes_Trabajo!$A$1:$V$1,0))),"")</f>
        <v>PODARED02PLANES</v>
      </c>
      <c r="AE30" s="3" t="str">
        <f>IFERROR(IF(INDEX(Planes_Trabajo!$A$2:$O$10,MATCH($J30,Planes_Trabajo!$A$2:$A$10,0),MATCH(AE$1,Planes_Trabajo!$A$1:$V$1,0))=0,"",INDEX(Planes_Trabajo!$A$2:$O$10,MATCH($J30,Planes_Trabajo!$A$2:$A$10,0),MATCH(AE$1,Planes_Trabajo!$A$1:$V$1,0))),"")</f>
        <v>DESPEJAR</v>
      </c>
      <c r="AF30" s="3">
        <f>IFERROR(INDEX(Planes_Trabajo!$A$2:$O$10,MATCH($J30,Planes_Trabajo!$A$2:$A$10,0),MATCH(AF$1,Planes_Trabajo!$A$1:$V$1,0)),"")</f>
        <v>2</v>
      </c>
      <c r="AG30" s="3">
        <f>IFERROR(VLOOKUP(K30,Tablas_Apoyo!$R$2:$S$5,2,0),"")</f>
        <v>1088345128</v>
      </c>
      <c r="AH30" s="3" t="str">
        <f>IFERROR(VLOOKUP(L30,Tablas_Apoyo!$U$2:$V$13,2,0),"")</f>
        <v>9862651</v>
      </c>
      <c r="AI30" s="3">
        <f>IFERROR(INDEX(Planes_Trabajo!$A$2:$O$10,MATCH($J30,Planes_Trabajo!$A$2:$A$10,0),MATCH(AI$1,Planes_Trabajo!$A$1:$V$1,0)),"")</f>
        <v>1088257828</v>
      </c>
      <c r="AJ30" s="3" t="str">
        <f>IFERROR(INDEX(Planes_Trabajo!$A$2:$O$10,MATCH($J30,Planes_Trabajo!$A$2:$A$10,0),MATCH(AJ$1,Planes_Trabajo!$A$1:$V$1,0)),"")</f>
        <v>06337600</v>
      </c>
      <c r="AK30" s="3" t="str">
        <f>IFERROR(INDEX(Planes_Trabajo!$A$2:$O$10,MATCH($J30,Planes_Trabajo!$A$2:$A$10,0),MATCH(AK$1,Planes_Trabajo!$A$1:$V$1,0)),"")</f>
        <v>743</v>
      </c>
      <c r="AL30" s="3" t="str">
        <f>IFERROR(IF(INDEX(Planes_Trabajo!$A$2:$O$10,MATCH($J30,Planes_Trabajo!$A$2:$A$10,0),MATCH(AL$1,Planes_Trabajo!$A$1:$V$1,0))=0,"",INDEX(Planes_Trabajo!$A$2:$O$10,MATCH($J30,Planes_Trabajo!$A$2:$A$10,0),MATCH(AL$1,Planes_Trabajo!$A$1:$V$1,0))),"")</f>
        <v>CW298393</v>
      </c>
    </row>
    <row r="31" spans="1:38" x14ac:dyDescent="0.25">
      <c r="A31">
        <v>29</v>
      </c>
      <c r="B31" s="4" t="s">
        <v>546</v>
      </c>
      <c r="C31" s="4">
        <v>207211</v>
      </c>
      <c r="D31" s="4">
        <v>207075</v>
      </c>
      <c r="E31" s="4">
        <v>1</v>
      </c>
      <c r="F31" s="4">
        <v>1</v>
      </c>
      <c r="G31" s="4">
        <v>1</v>
      </c>
      <c r="H31" s="4">
        <v>0</v>
      </c>
      <c r="I31" s="4">
        <v>0</v>
      </c>
      <c r="J31" s="4" t="s">
        <v>524</v>
      </c>
      <c r="K31" s="4" t="s">
        <v>51</v>
      </c>
      <c r="L31" s="4" t="s">
        <v>64</v>
      </c>
      <c r="M31" s="4" t="s">
        <v>818</v>
      </c>
      <c r="N31" s="4" t="str">
        <f>VLOOKUP($D31,Apoyo!$K$2:$M$14,2,0)</f>
        <v>03/06/2024 07:00:00</v>
      </c>
      <c r="O31" s="4" t="str">
        <f>VLOOKUP($D31,Apoyo!$K$2:$M$14,3,0)</f>
        <v>28/06/2024 17:00:00</v>
      </c>
      <c r="P31" s="4" t="str">
        <f>VLOOKUP($D31,Apoyo!$K$2:$M$14,2,0)</f>
        <v>03/06/2024 07:00:00</v>
      </c>
      <c r="Q31" s="4" t="str">
        <f>VLOOKUP($D31,Apoyo!$K$2:$M$14,3,0)</f>
        <v>28/06/2024 17:00:00</v>
      </c>
      <c r="R31" s="4" t="s">
        <v>560</v>
      </c>
      <c r="S31" s="4" t="s">
        <v>604</v>
      </c>
      <c r="T31" s="4" t="s">
        <v>91</v>
      </c>
      <c r="U31" s="4" t="s">
        <v>533</v>
      </c>
      <c r="V31" s="3" t="str">
        <f t="shared" si="1"/>
        <v>S-1799-5</v>
      </c>
      <c r="W31" s="3" t="str">
        <f>IFERROR(VLOOKUP(T31,Tablas_Apoyo!$A$2:$B$26,2,0),"")</f>
        <v>PVMTTO \ CONTROL_GUADUALES</v>
      </c>
      <c r="X31" s="3" t="str">
        <f>IFERROR(INDEX(Planes_Trabajo!$A$2:$O$10,MATCH($J31,Planes_Trabajo!$A$2:$A$10,0),MATCH(X$1,Planes_Trabajo!$A$1:$V$1,0)),"")</f>
        <v>MP</v>
      </c>
      <c r="Y31" s="3" t="str">
        <f>IFERROR(IF(INDEX(Planes_Trabajo!$A$2:$O$10,MATCH($J31,Planes_Trabajo!$A$2:$A$10,0),MATCH(Y$1,Planes_Trabajo!$A$1:$V$1,0))=0,"",INDEX(Planes_Trabajo!$A$2:$O$10,MATCH($J31,Planes_Trabajo!$A$2:$A$10,0),MATCH(Y$1,Planes_Trabajo!$A$1:$V$1,0))),"")</f>
        <v/>
      </c>
      <c r="Z31" s="3">
        <f>IFERROR(INDEX(Planes_Trabajo!$A$2:$O$10,MATCH($J31,Planes_Trabajo!$A$2:$A$10,0),MATCH(Z$1,Planes_Trabajo!$A$1:$V$1,0)),"")</f>
        <v>3</v>
      </c>
      <c r="AA31" s="3">
        <f>IFERROR(INDEX(Planes_Trabajo!$A$2:$O$10,MATCH($J31,Planes_Trabajo!$A$2:$A$10,0),MATCH(AA$1,Planes_Trabajo!$A$1:$V$1,0)),"")</f>
        <v>0</v>
      </c>
      <c r="AB31" s="3">
        <f>IFERROR(INDEX(Planes_Trabajo!$A$2:$O$10,MATCH($J31,Planes_Trabajo!$A$2:$A$10,0),MATCH(AB$1,Planes_Trabajo!$A$1:$V$1,0)),"")</f>
        <v>0</v>
      </c>
      <c r="AC31" s="3" t="str">
        <f>IFERROR(INDEX(Planes_Trabajo!$A$2:$O$10,MATCH($J31,Planes_Trabajo!$A$2:$A$10,0),MATCH(AC$1,Planes_Trabajo!$A$1:$V$1,0)),"")</f>
        <v>DEE27</v>
      </c>
      <c r="AD31" s="3" t="str">
        <f>IFERROR(IF(INDEX(Planes_Trabajo!$A$2:$O$10,MATCH($J31,Planes_Trabajo!$A$2:$A$10,0),MATCH(AD$1,Planes_Trabajo!$A$1:$V$1,0))=0,"",INDEX(Planes_Trabajo!$A$2:$O$10,MATCH($J31,Planes_Trabajo!$A$2:$A$10,0),MATCH(AD$1,Planes_Trabajo!$A$1:$V$1,0))),"")</f>
        <v>PODARED02PLANES</v>
      </c>
      <c r="AE31" s="3" t="str">
        <f>IFERROR(IF(INDEX(Planes_Trabajo!$A$2:$O$10,MATCH($J31,Planes_Trabajo!$A$2:$A$10,0),MATCH(AE$1,Planes_Trabajo!$A$1:$V$1,0))=0,"",INDEX(Planes_Trabajo!$A$2:$O$10,MATCH($J31,Planes_Trabajo!$A$2:$A$10,0),MATCH(AE$1,Planes_Trabajo!$A$1:$V$1,0))),"")</f>
        <v>DESPEJAR</v>
      </c>
      <c r="AF31" s="3">
        <f>IFERROR(INDEX(Planes_Trabajo!$A$2:$O$10,MATCH($J31,Planes_Trabajo!$A$2:$A$10,0),MATCH(AF$1,Planes_Trabajo!$A$1:$V$1,0)),"")</f>
        <v>2</v>
      </c>
      <c r="AG31" s="3">
        <f>IFERROR(VLOOKUP(K31,Tablas_Apoyo!$R$2:$S$5,2,0),"")</f>
        <v>1088345128</v>
      </c>
      <c r="AH31" s="3" t="str">
        <f>IFERROR(VLOOKUP(L31,Tablas_Apoyo!$U$2:$V$13,2,0),"")</f>
        <v>9862651</v>
      </c>
      <c r="AI31" s="3">
        <f>IFERROR(INDEX(Planes_Trabajo!$A$2:$O$10,MATCH($J31,Planes_Trabajo!$A$2:$A$10,0),MATCH(AI$1,Planes_Trabajo!$A$1:$V$1,0)),"")</f>
        <v>1088257828</v>
      </c>
      <c r="AJ31" s="3" t="str">
        <f>IFERROR(INDEX(Planes_Trabajo!$A$2:$O$10,MATCH($J31,Planes_Trabajo!$A$2:$A$10,0),MATCH(AJ$1,Planes_Trabajo!$A$1:$V$1,0)),"")</f>
        <v>06337600</v>
      </c>
      <c r="AK31" s="3" t="str">
        <f>IFERROR(INDEX(Planes_Trabajo!$A$2:$O$10,MATCH($J31,Planes_Trabajo!$A$2:$A$10,0),MATCH(AK$1,Planes_Trabajo!$A$1:$V$1,0)),"")</f>
        <v>743</v>
      </c>
      <c r="AL31" s="3" t="str">
        <f>IFERROR(IF(INDEX(Planes_Trabajo!$A$2:$O$10,MATCH($J31,Planes_Trabajo!$A$2:$A$10,0),MATCH(AL$1,Planes_Trabajo!$A$1:$V$1,0))=0,"",INDEX(Planes_Trabajo!$A$2:$O$10,MATCH($J31,Planes_Trabajo!$A$2:$A$10,0),MATCH(AL$1,Planes_Trabajo!$A$1:$V$1,0))),"")</f>
        <v>CW298393</v>
      </c>
    </row>
    <row r="32" spans="1:38" x14ac:dyDescent="0.25">
      <c r="A32">
        <v>30</v>
      </c>
      <c r="B32" s="4" t="s">
        <v>546</v>
      </c>
      <c r="C32" s="4">
        <v>207213</v>
      </c>
      <c r="D32" s="4">
        <v>207075</v>
      </c>
      <c r="E32" s="4">
        <v>1</v>
      </c>
      <c r="F32" s="4">
        <v>1</v>
      </c>
      <c r="G32" s="4">
        <v>1</v>
      </c>
      <c r="H32" s="4">
        <v>0</v>
      </c>
      <c r="I32" s="4">
        <v>0</v>
      </c>
      <c r="J32" s="4" t="s">
        <v>524</v>
      </c>
      <c r="K32" s="4" t="s">
        <v>51</v>
      </c>
      <c r="L32" s="4" t="s">
        <v>64</v>
      </c>
      <c r="M32" s="4" t="s">
        <v>819</v>
      </c>
      <c r="N32" s="4" t="str">
        <f>VLOOKUP($D32,Apoyo!$K$2:$M$14,2,0)</f>
        <v>03/06/2024 07:00:00</v>
      </c>
      <c r="O32" s="4" t="str">
        <f>VLOOKUP($D32,Apoyo!$K$2:$M$14,3,0)</f>
        <v>28/06/2024 17:00:00</v>
      </c>
      <c r="P32" s="4" t="str">
        <f>VLOOKUP($D32,Apoyo!$K$2:$M$14,2,0)</f>
        <v>03/06/2024 07:00:00</v>
      </c>
      <c r="Q32" s="4" t="str">
        <f>VLOOKUP($D32,Apoyo!$K$2:$M$14,3,0)</f>
        <v>28/06/2024 17:00:00</v>
      </c>
      <c r="R32" s="4" t="s">
        <v>560</v>
      </c>
      <c r="S32" s="4" t="s">
        <v>605</v>
      </c>
      <c r="T32" s="4" t="s">
        <v>91</v>
      </c>
      <c r="U32" s="4" t="s">
        <v>533</v>
      </c>
      <c r="V32" s="3" t="str">
        <f t="shared" si="1"/>
        <v>S-2135-5</v>
      </c>
      <c r="W32" s="3" t="str">
        <f>IFERROR(VLOOKUP(T32,Tablas_Apoyo!$A$2:$B$26,2,0),"")</f>
        <v>PVMTTO \ CONTROL_GUADUALES</v>
      </c>
      <c r="X32" s="3" t="str">
        <f>IFERROR(INDEX(Planes_Trabajo!$A$2:$O$10,MATCH($J32,Planes_Trabajo!$A$2:$A$10,0),MATCH(X$1,Planes_Trabajo!$A$1:$V$1,0)),"")</f>
        <v>MP</v>
      </c>
      <c r="Y32" s="3" t="str">
        <f>IFERROR(IF(INDEX(Planes_Trabajo!$A$2:$O$10,MATCH($J32,Planes_Trabajo!$A$2:$A$10,0),MATCH(Y$1,Planes_Trabajo!$A$1:$V$1,0))=0,"",INDEX(Planes_Trabajo!$A$2:$O$10,MATCH($J32,Planes_Trabajo!$A$2:$A$10,0),MATCH(Y$1,Planes_Trabajo!$A$1:$V$1,0))),"")</f>
        <v/>
      </c>
      <c r="Z32" s="3">
        <f>IFERROR(INDEX(Planes_Trabajo!$A$2:$O$10,MATCH($J32,Planes_Trabajo!$A$2:$A$10,0),MATCH(Z$1,Planes_Trabajo!$A$1:$V$1,0)),"")</f>
        <v>3</v>
      </c>
      <c r="AA32" s="3">
        <f>IFERROR(INDEX(Planes_Trabajo!$A$2:$O$10,MATCH($J32,Planes_Trabajo!$A$2:$A$10,0),MATCH(AA$1,Planes_Trabajo!$A$1:$V$1,0)),"")</f>
        <v>0</v>
      </c>
      <c r="AB32" s="3">
        <f>IFERROR(INDEX(Planes_Trabajo!$A$2:$O$10,MATCH($J32,Planes_Trabajo!$A$2:$A$10,0),MATCH(AB$1,Planes_Trabajo!$A$1:$V$1,0)),"")</f>
        <v>0</v>
      </c>
      <c r="AC32" s="3" t="str">
        <f>IFERROR(INDEX(Planes_Trabajo!$A$2:$O$10,MATCH($J32,Planes_Trabajo!$A$2:$A$10,0),MATCH(AC$1,Planes_Trabajo!$A$1:$V$1,0)),"")</f>
        <v>DEE27</v>
      </c>
      <c r="AD32" s="3" t="str">
        <f>IFERROR(IF(INDEX(Planes_Trabajo!$A$2:$O$10,MATCH($J32,Planes_Trabajo!$A$2:$A$10,0),MATCH(AD$1,Planes_Trabajo!$A$1:$V$1,0))=0,"",INDEX(Planes_Trabajo!$A$2:$O$10,MATCH($J32,Planes_Trabajo!$A$2:$A$10,0),MATCH(AD$1,Planes_Trabajo!$A$1:$V$1,0))),"")</f>
        <v>PODARED02PLANES</v>
      </c>
      <c r="AE32" s="3" t="str">
        <f>IFERROR(IF(INDEX(Planes_Trabajo!$A$2:$O$10,MATCH($J32,Planes_Trabajo!$A$2:$A$10,0),MATCH(AE$1,Planes_Trabajo!$A$1:$V$1,0))=0,"",INDEX(Planes_Trabajo!$A$2:$O$10,MATCH($J32,Planes_Trabajo!$A$2:$A$10,0),MATCH(AE$1,Planes_Trabajo!$A$1:$V$1,0))),"")</f>
        <v>DESPEJAR</v>
      </c>
      <c r="AF32" s="3">
        <f>IFERROR(INDEX(Planes_Trabajo!$A$2:$O$10,MATCH($J32,Planes_Trabajo!$A$2:$A$10,0),MATCH(AF$1,Planes_Trabajo!$A$1:$V$1,0)),"")</f>
        <v>2</v>
      </c>
      <c r="AG32" s="3">
        <f>IFERROR(VLOOKUP(K32,Tablas_Apoyo!$R$2:$S$5,2,0),"")</f>
        <v>1088345128</v>
      </c>
      <c r="AH32" s="3" t="str">
        <f>IFERROR(VLOOKUP(L32,Tablas_Apoyo!$U$2:$V$13,2,0),"")</f>
        <v>9862651</v>
      </c>
      <c r="AI32" s="3">
        <f>IFERROR(INDEX(Planes_Trabajo!$A$2:$O$10,MATCH($J32,Planes_Trabajo!$A$2:$A$10,0),MATCH(AI$1,Planes_Trabajo!$A$1:$V$1,0)),"")</f>
        <v>1088257828</v>
      </c>
      <c r="AJ32" s="3" t="str">
        <f>IFERROR(INDEX(Planes_Trabajo!$A$2:$O$10,MATCH($J32,Planes_Trabajo!$A$2:$A$10,0),MATCH(AJ$1,Planes_Trabajo!$A$1:$V$1,0)),"")</f>
        <v>06337600</v>
      </c>
      <c r="AK32" s="3" t="str">
        <f>IFERROR(INDEX(Planes_Trabajo!$A$2:$O$10,MATCH($J32,Planes_Trabajo!$A$2:$A$10,0),MATCH(AK$1,Planes_Trabajo!$A$1:$V$1,0)),"")</f>
        <v>743</v>
      </c>
      <c r="AL32" s="3" t="str">
        <f>IFERROR(IF(INDEX(Planes_Trabajo!$A$2:$O$10,MATCH($J32,Planes_Trabajo!$A$2:$A$10,0),MATCH(AL$1,Planes_Trabajo!$A$1:$V$1,0))=0,"",INDEX(Planes_Trabajo!$A$2:$O$10,MATCH($J32,Planes_Trabajo!$A$2:$A$10,0),MATCH(AL$1,Planes_Trabajo!$A$1:$V$1,0))),"")</f>
        <v>CW298393</v>
      </c>
    </row>
    <row r="33" spans="1:38" x14ac:dyDescent="0.25">
      <c r="A33">
        <v>31</v>
      </c>
      <c r="B33" s="4" t="s">
        <v>546</v>
      </c>
      <c r="C33" s="4">
        <v>207215</v>
      </c>
      <c r="D33" s="4">
        <v>207075</v>
      </c>
      <c r="E33" s="4">
        <v>1</v>
      </c>
      <c r="F33" s="4">
        <v>1</v>
      </c>
      <c r="G33" s="4">
        <v>1</v>
      </c>
      <c r="H33" s="4">
        <v>0</v>
      </c>
      <c r="I33" s="4">
        <v>0</v>
      </c>
      <c r="J33" s="4" t="s">
        <v>524</v>
      </c>
      <c r="K33" s="4" t="s">
        <v>51</v>
      </c>
      <c r="L33" s="4" t="s">
        <v>64</v>
      </c>
      <c r="M33" s="4" t="s">
        <v>820</v>
      </c>
      <c r="N33" s="4" t="str">
        <f>VLOOKUP($D33,Apoyo!$K$2:$M$14,2,0)</f>
        <v>03/06/2024 07:00:00</v>
      </c>
      <c r="O33" s="4" t="str">
        <f>VLOOKUP($D33,Apoyo!$K$2:$M$14,3,0)</f>
        <v>28/06/2024 17:00:00</v>
      </c>
      <c r="P33" s="4" t="str">
        <f>VLOOKUP($D33,Apoyo!$K$2:$M$14,2,0)</f>
        <v>03/06/2024 07:00:00</v>
      </c>
      <c r="Q33" s="4" t="str">
        <f>VLOOKUP($D33,Apoyo!$K$2:$M$14,3,0)</f>
        <v>28/06/2024 17:00:00</v>
      </c>
      <c r="R33" s="4" t="s">
        <v>560</v>
      </c>
      <c r="S33" s="4" t="s">
        <v>606</v>
      </c>
      <c r="T33" s="4" t="s">
        <v>91</v>
      </c>
      <c r="U33" s="4" t="s">
        <v>533</v>
      </c>
      <c r="V33" s="3" t="str">
        <f t="shared" si="1"/>
        <v>S-2136-5</v>
      </c>
      <c r="W33" s="3" t="str">
        <f>IFERROR(VLOOKUP(T33,Tablas_Apoyo!$A$2:$B$26,2,0),"")</f>
        <v>PVMTTO \ CONTROL_GUADUALES</v>
      </c>
      <c r="X33" s="3" t="str">
        <f>IFERROR(INDEX(Planes_Trabajo!$A$2:$O$10,MATCH($J33,Planes_Trabajo!$A$2:$A$10,0),MATCH(X$1,Planes_Trabajo!$A$1:$V$1,0)),"")</f>
        <v>MP</v>
      </c>
      <c r="Y33" s="3" t="str">
        <f>IFERROR(IF(INDEX(Planes_Trabajo!$A$2:$O$10,MATCH($J33,Planes_Trabajo!$A$2:$A$10,0),MATCH(Y$1,Planes_Trabajo!$A$1:$V$1,0))=0,"",INDEX(Planes_Trabajo!$A$2:$O$10,MATCH($J33,Planes_Trabajo!$A$2:$A$10,0),MATCH(Y$1,Planes_Trabajo!$A$1:$V$1,0))),"")</f>
        <v/>
      </c>
      <c r="Z33" s="3">
        <f>IFERROR(INDEX(Planes_Trabajo!$A$2:$O$10,MATCH($J33,Planes_Trabajo!$A$2:$A$10,0),MATCH(Z$1,Planes_Trabajo!$A$1:$V$1,0)),"")</f>
        <v>3</v>
      </c>
      <c r="AA33" s="3">
        <f>IFERROR(INDEX(Planes_Trabajo!$A$2:$O$10,MATCH($J33,Planes_Trabajo!$A$2:$A$10,0),MATCH(AA$1,Planes_Trabajo!$A$1:$V$1,0)),"")</f>
        <v>0</v>
      </c>
      <c r="AB33" s="3">
        <f>IFERROR(INDEX(Planes_Trabajo!$A$2:$O$10,MATCH($J33,Planes_Trabajo!$A$2:$A$10,0),MATCH(AB$1,Planes_Trabajo!$A$1:$V$1,0)),"")</f>
        <v>0</v>
      </c>
      <c r="AC33" s="3" t="str">
        <f>IFERROR(INDEX(Planes_Trabajo!$A$2:$O$10,MATCH($J33,Planes_Trabajo!$A$2:$A$10,0),MATCH(AC$1,Planes_Trabajo!$A$1:$V$1,0)),"")</f>
        <v>DEE27</v>
      </c>
      <c r="AD33" s="3" t="str">
        <f>IFERROR(IF(INDEX(Planes_Trabajo!$A$2:$O$10,MATCH($J33,Planes_Trabajo!$A$2:$A$10,0),MATCH(AD$1,Planes_Trabajo!$A$1:$V$1,0))=0,"",INDEX(Planes_Trabajo!$A$2:$O$10,MATCH($J33,Planes_Trabajo!$A$2:$A$10,0),MATCH(AD$1,Planes_Trabajo!$A$1:$V$1,0))),"")</f>
        <v>PODARED02PLANES</v>
      </c>
      <c r="AE33" s="3" t="str">
        <f>IFERROR(IF(INDEX(Planes_Trabajo!$A$2:$O$10,MATCH($J33,Planes_Trabajo!$A$2:$A$10,0),MATCH(AE$1,Planes_Trabajo!$A$1:$V$1,0))=0,"",INDEX(Planes_Trabajo!$A$2:$O$10,MATCH($J33,Planes_Trabajo!$A$2:$A$10,0),MATCH(AE$1,Planes_Trabajo!$A$1:$V$1,0))),"")</f>
        <v>DESPEJAR</v>
      </c>
      <c r="AF33" s="3">
        <f>IFERROR(INDEX(Planes_Trabajo!$A$2:$O$10,MATCH($J33,Planes_Trabajo!$A$2:$A$10,0),MATCH(AF$1,Planes_Trabajo!$A$1:$V$1,0)),"")</f>
        <v>2</v>
      </c>
      <c r="AG33" s="3">
        <f>IFERROR(VLOOKUP(K33,Tablas_Apoyo!$R$2:$S$5,2,0),"")</f>
        <v>1088345128</v>
      </c>
      <c r="AH33" s="3" t="str">
        <f>IFERROR(VLOOKUP(L33,Tablas_Apoyo!$U$2:$V$13,2,0),"")</f>
        <v>9862651</v>
      </c>
      <c r="AI33" s="3">
        <f>IFERROR(INDEX(Planes_Trabajo!$A$2:$O$10,MATCH($J33,Planes_Trabajo!$A$2:$A$10,0),MATCH(AI$1,Planes_Trabajo!$A$1:$V$1,0)),"")</f>
        <v>1088257828</v>
      </c>
      <c r="AJ33" s="3" t="str">
        <f>IFERROR(INDEX(Planes_Trabajo!$A$2:$O$10,MATCH($J33,Planes_Trabajo!$A$2:$A$10,0),MATCH(AJ$1,Planes_Trabajo!$A$1:$V$1,0)),"")</f>
        <v>06337600</v>
      </c>
      <c r="AK33" s="3" t="str">
        <f>IFERROR(INDEX(Planes_Trabajo!$A$2:$O$10,MATCH($J33,Planes_Trabajo!$A$2:$A$10,0),MATCH(AK$1,Planes_Trabajo!$A$1:$V$1,0)),"")</f>
        <v>743</v>
      </c>
      <c r="AL33" s="3" t="str">
        <f>IFERROR(IF(INDEX(Planes_Trabajo!$A$2:$O$10,MATCH($J33,Planes_Trabajo!$A$2:$A$10,0),MATCH(AL$1,Planes_Trabajo!$A$1:$V$1,0))=0,"",INDEX(Planes_Trabajo!$A$2:$O$10,MATCH($J33,Planes_Trabajo!$A$2:$A$10,0),MATCH(AL$1,Planes_Trabajo!$A$1:$V$1,0))),"")</f>
        <v>CW298393</v>
      </c>
    </row>
    <row r="34" spans="1:38" x14ac:dyDescent="0.25">
      <c r="A34">
        <v>32</v>
      </c>
      <c r="B34" s="4" t="s">
        <v>546</v>
      </c>
      <c r="C34" s="4">
        <v>207218</v>
      </c>
      <c r="D34" s="4">
        <v>207075</v>
      </c>
      <c r="E34" s="4">
        <v>1</v>
      </c>
      <c r="F34" s="4">
        <v>1</v>
      </c>
      <c r="G34" s="4">
        <v>1</v>
      </c>
      <c r="H34" s="4">
        <v>0</v>
      </c>
      <c r="I34" s="4">
        <v>0</v>
      </c>
      <c r="J34" s="4" t="s">
        <v>524</v>
      </c>
      <c r="K34" s="4" t="s">
        <v>51</v>
      </c>
      <c r="L34" s="4" t="s">
        <v>64</v>
      </c>
      <c r="M34" s="4" t="s">
        <v>821</v>
      </c>
      <c r="N34" s="4" t="str">
        <f>VLOOKUP($D34,Apoyo!$K$2:$M$14,2,0)</f>
        <v>03/06/2024 07:00:00</v>
      </c>
      <c r="O34" s="4" t="str">
        <f>VLOOKUP($D34,Apoyo!$K$2:$M$14,3,0)</f>
        <v>28/06/2024 17:00:00</v>
      </c>
      <c r="P34" s="4" t="str">
        <f>VLOOKUP($D34,Apoyo!$K$2:$M$14,2,0)</f>
        <v>03/06/2024 07:00:00</v>
      </c>
      <c r="Q34" s="4" t="str">
        <f>VLOOKUP($D34,Apoyo!$K$2:$M$14,3,0)</f>
        <v>28/06/2024 17:00:00</v>
      </c>
      <c r="R34" s="4" t="s">
        <v>560</v>
      </c>
      <c r="S34" s="4" t="s">
        <v>607</v>
      </c>
      <c r="T34" s="4" t="s">
        <v>91</v>
      </c>
      <c r="U34" s="4" t="s">
        <v>533</v>
      </c>
      <c r="V34" s="3" t="str">
        <f t="shared" si="1"/>
        <v>S-2182-5</v>
      </c>
      <c r="W34" s="3" t="str">
        <f>IFERROR(VLOOKUP(T34,Tablas_Apoyo!$A$2:$B$26,2,0),"")</f>
        <v>PVMTTO \ CONTROL_GUADUALES</v>
      </c>
      <c r="X34" s="3" t="str">
        <f>IFERROR(INDEX(Planes_Trabajo!$A$2:$O$10,MATCH($J34,Planes_Trabajo!$A$2:$A$10,0),MATCH(X$1,Planes_Trabajo!$A$1:$V$1,0)),"")</f>
        <v>MP</v>
      </c>
      <c r="Y34" s="3" t="str">
        <f>IFERROR(IF(INDEX(Planes_Trabajo!$A$2:$O$10,MATCH($J34,Planes_Trabajo!$A$2:$A$10,0),MATCH(Y$1,Planes_Trabajo!$A$1:$V$1,0))=0,"",INDEX(Planes_Trabajo!$A$2:$O$10,MATCH($J34,Planes_Trabajo!$A$2:$A$10,0),MATCH(Y$1,Planes_Trabajo!$A$1:$V$1,0))),"")</f>
        <v/>
      </c>
      <c r="Z34" s="3">
        <f>IFERROR(INDEX(Planes_Trabajo!$A$2:$O$10,MATCH($J34,Planes_Trabajo!$A$2:$A$10,0),MATCH(Z$1,Planes_Trabajo!$A$1:$V$1,0)),"")</f>
        <v>3</v>
      </c>
      <c r="AA34" s="3">
        <f>IFERROR(INDEX(Planes_Trabajo!$A$2:$O$10,MATCH($J34,Planes_Trabajo!$A$2:$A$10,0),MATCH(AA$1,Planes_Trabajo!$A$1:$V$1,0)),"")</f>
        <v>0</v>
      </c>
      <c r="AB34" s="3">
        <f>IFERROR(INDEX(Planes_Trabajo!$A$2:$O$10,MATCH($J34,Planes_Trabajo!$A$2:$A$10,0),MATCH(AB$1,Planes_Trabajo!$A$1:$V$1,0)),"")</f>
        <v>0</v>
      </c>
      <c r="AC34" s="3" t="str">
        <f>IFERROR(INDEX(Planes_Trabajo!$A$2:$O$10,MATCH($J34,Planes_Trabajo!$A$2:$A$10,0),MATCH(AC$1,Planes_Trabajo!$A$1:$V$1,0)),"")</f>
        <v>DEE27</v>
      </c>
      <c r="AD34" s="3" t="str">
        <f>IFERROR(IF(INDEX(Planes_Trabajo!$A$2:$O$10,MATCH($J34,Planes_Trabajo!$A$2:$A$10,0),MATCH(AD$1,Planes_Trabajo!$A$1:$V$1,0))=0,"",INDEX(Planes_Trabajo!$A$2:$O$10,MATCH($J34,Planes_Trabajo!$A$2:$A$10,0),MATCH(AD$1,Planes_Trabajo!$A$1:$V$1,0))),"")</f>
        <v>PODARED02PLANES</v>
      </c>
      <c r="AE34" s="3" t="str">
        <f>IFERROR(IF(INDEX(Planes_Trabajo!$A$2:$O$10,MATCH($J34,Planes_Trabajo!$A$2:$A$10,0),MATCH(AE$1,Planes_Trabajo!$A$1:$V$1,0))=0,"",INDEX(Planes_Trabajo!$A$2:$O$10,MATCH($J34,Planes_Trabajo!$A$2:$A$10,0),MATCH(AE$1,Planes_Trabajo!$A$1:$V$1,0))),"")</f>
        <v>DESPEJAR</v>
      </c>
      <c r="AF34" s="3">
        <f>IFERROR(INDEX(Planes_Trabajo!$A$2:$O$10,MATCH($J34,Planes_Trabajo!$A$2:$A$10,0),MATCH(AF$1,Planes_Trabajo!$A$1:$V$1,0)),"")</f>
        <v>2</v>
      </c>
      <c r="AG34" s="3">
        <f>IFERROR(VLOOKUP(K34,Tablas_Apoyo!$R$2:$S$5,2,0),"")</f>
        <v>1088345128</v>
      </c>
      <c r="AH34" s="3" t="str">
        <f>IFERROR(VLOOKUP(L34,Tablas_Apoyo!$U$2:$V$13,2,0),"")</f>
        <v>9862651</v>
      </c>
      <c r="AI34" s="3">
        <f>IFERROR(INDEX(Planes_Trabajo!$A$2:$O$10,MATCH($J34,Planes_Trabajo!$A$2:$A$10,0),MATCH(AI$1,Planes_Trabajo!$A$1:$V$1,0)),"")</f>
        <v>1088257828</v>
      </c>
      <c r="AJ34" s="3" t="str">
        <f>IFERROR(INDEX(Planes_Trabajo!$A$2:$O$10,MATCH($J34,Planes_Trabajo!$A$2:$A$10,0),MATCH(AJ$1,Planes_Trabajo!$A$1:$V$1,0)),"")</f>
        <v>06337600</v>
      </c>
      <c r="AK34" s="3" t="str">
        <f>IFERROR(INDEX(Planes_Trabajo!$A$2:$O$10,MATCH($J34,Planes_Trabajo!$A$2:$A$10,0),MATCH(AK$1,Planes_Trabajo!$A$1:$V$1,0)),"")</f>
        <v>743</v>
      </c>
      <c r="AL34" s="3" t="str">
        <f>IFERROR(IF(INDEX(Planes_Trabajo!$A$2:$O$10,MATCH($J34,Planes_Trabajo!$A$2:$A$10,0),MATCH(AL$1,Planes_Trabajo!$A$1:$V$1,0))=0,"",INDEX(Planes_Trabajo!$A$2:$O$10,MATCH($J34,Planes_Trabajo!$A$2:$A$10,0),MATCH(AL$1,Planes_Trabajo!$A$1:$V$1,0))),"")</f>
        <v>CW298393</v>
      </c>
    </row>
    <row r="35" spans="1:38" x14ac:dyDescent="0.25">
      <c r="A35">
        <v>33</v>
      </c>
      <c r="B35" s="4" t="s">
        <v>546</v>
      </c>
      <c r="C35" s="4">
        <v>207220</v>
      </c>
      <c r="D35" s="4">
        <v>207075</v>
      </c>
      <c r="E35" s="4">
        <v>1</v>
      </c>
      <c r="F35" s="4">
        <v>1</v>
      </c>
      <c r="G35" s="4">
        <v>1</v>
      </c>
      <c r="H35" s="4">
        <v>0</v>
      </c>
      <c r="I35" s="4">
        <v>0</v>
      </c>
      <c r="J35" s="4" t="s">
        <v>524</v>
      </c>
      <c r="K35" s="4" t="s">
        <v>51</v>
      </c>
      <c r="L35" s="4" t="s">
        <v>64</v>
      </c>
      <c r="M35" s="4" t="s">
        <v>822</v>
      </c>
      <c r="N35" s="4" t="str">
        <f>VLOOKUP($D35,Apoyo!$K$2:$M$14,2,0)</f>
        <v>03/06/2024 07:00:00</v>
      </c>
      <c r="O35" s="4" t="str">
        <f>VLOOKUP($D35,Apoyo!$K$2:$M$14,3,0)</f>
        <v>28/06/2024 17:00:00</v>
      </c>
      <c r="P35" s="4" t="str">
        <f>VLOOKUP($D35,Apoyo!$K$2:$M$14,2,0)</f>
        <v>03/06/2024 07:00:00</v>
      </c>
      <c r="Q35" s="4" t="str">
        <f>VLOOKUP($D35,Apoyo!$K$2:$M$14,3,0)</f>
        <v>28/06/2024 17:00:00</v>
      </c>
      <c r="R35" s="4" t="s">
        <v>560</v>
      </c>
      <c r="S35" s="4" t="s">
        <v>608</v>
      </c>
      <c r="T35" s="4" t="s">
        <v>91</v>
      </c>
      <c r="U35" s="4" t="s">
        <v>533</v>
      </c>
      <c r="V35" s="3" t="str">
        <f t="shared" si="1"/>
        <v>S-2184-5</v>
      </c>
      <c r="W35" s="3" t="str">
        <f>IFERROR(VLOOKUP(T35,Tablas_Apoyo!$A$2:$B$26,2,0),"")</f>
        <v>PVMTTO \ CONTROL_GUADUALES</v>
      </c>
      <c r="X35" s="3" t="str">
        <f>IFERROR(INDEX(Planes_Trabajo!$A$2:$O$10,MATCH($J35,Planes_Trabajo!$A$2:$A$10,0),MATCH(X$1,Planes_Trabajo!$A$1:$V$1,0)),"")</f>
        <v>MP</v>
      </c>
      <c r="Y35" s="3" t="str">
        <f>IFERROR(IF(INDEX(Planes_Trabajo!$A$2:$O$10,MATCH($J35,Planes_Trabajo!$A$2:$A$10,0),MATCH(Y$1,Planes_Trabajo!$A$1:$V$1,0))=0,"",INDEX(Planes_Trabajo!$A$2:$O$10,MATCH($J35,Planes_Trabajo!$A$2:$A$10,0),MATCH(Y$1,Planes_Trabajo!$A$1:$V$1,0))),"")</f>
        <v/>
      </c>
      <c r="Z35" s="3">
        <f>IFERROR(INDEX(Planes_Trabajo!$A$2:$O$10,MATCH($J35,Planes_Trabajo!$A$2:$A$10,0),MATCH(Z$1,Planes_Trabajo!$A$1:$V$1,0)),"")</f>
        <v>3</v>
      </c>
      <c r="AA35" s="3">
        <f>IFERROR(INDEX(Planes_Trabajo!$A$2:$O$10,MATCH($J35,Planes_Trabajo!$A$2:$A$10,0),MATCH(AA$1,Planes_Trabajo!$A$1:$V$1,0)),"")</f>
        <v>0</v>
      </c>
      <c r="AB35" s="3">
        <f>IFERROR(INDEX(Planes_Trabajo!$A$2:$O$10,MATCH($J35,Planes_Trabajo!$A$2:$A$10,0),MATCH(AB$1,Planes_Trabajo!$A$1:$V$1,0)),"")</f>
        <v>0</v>
      </c>
      <c r="AC35" s="3" t="str">
        <f>IFERROR(INDEX(Planes_Trabajo!$A$2:$O$10,MATCH($J35,Planes_Trabajo!$A$2:$A$10,0),MATCH(AC$1,Planes_Trabajo!$A$1:$V$1,0)),"")</f>
        <v>DEE27</v>
      </c>
      <c r="AD35" s="3" t="str">
        <f>IFERROR(IF(INDEX(Planes_Trabajo!$A$2:$O$10,MATCH($J35,Planes_Trabajo!$A$2:$A$10,0),MATCH(AD$1,Planes_Trabajo!$A$1:$V$1,0))=0,"",INDEX(Planes_Trabajo!$A$2:$O$10,MATCH($J35,Planes_Trabajo!$A$2:$A$10,0),MATCH(AD$1,Planes_Trabajo!$A$1:$V$1,0))),"")</f>
        <v>PODARED02PLANES</v>
      </c>
      <c r="AE35" s="3" t="str">
        <f>IFERROR(IF(INDEX(Planes_Trabajo!$A$2:$O$10,MATCH($J35,Planes_Trabajo!$A$2:$A$10,0),MATCH(AE$1,Planes_Trabajo!$A$1:$V$1,0))=0,"",INDEX(Planes_Trabajo!$A$2:$O$10,MATCH($J35,Planes_Trabajo!$A$2:$A$10,0),MATCH(AE$1,Planes_Trabajo!$A$1:$V$1,0))),"")</f>
        <v>DESPEJAR</v>
      </c>
      <c r="AF35" s="3">
        <f>IFERROR(INDEX(Planes_Trabajo!$A$2:$O$10,MATCH($J35,Planes_Trabajo!$A$2:$A$10,0),MATCH(AF$1,Planes_Trabajo!$A$1:$V$1,0)),"")</f>
        <v>2</v>
      </c>
      <c r="AG35" s="3">
        <f>IFERROR(VLOOKUP(K35,Tablas_Apoyo!$R$2:$S$5,2,0),"")</f>
        <v>1088345128</v>
      </c>
      <c r="AH35" s="3" t="str">
        <f>IFERROR(VLOOKUP(L35,Tablas_Apoyo!$U$2:$V$13,2,0),"")</f>
        <v>9862651</v>
      </c>
      <c r="AI35" s="3">
        <f>IFERROR(INDEX(Planes_Trabajo!$A$2:$O$10,MATCH($J35,Planes_Trabajo!$A$2:$A$10,0),MATCH(AI$1,Planes_Trabajo!$A$1:$V$1,0)),"")</f>
        <v>1088257828</v>
      </c>
      <c r="AJ35" s="3" t="str">
        <f>IFERROR(INDEX(Planes_Trabajo!$A$2:$O$10,MATCH($J35,Planes_Trabajo!$A$2:$A$10,0),MATCH(AJ$1,Planes_Trabajo!$A$1:$V$1,0)),"")</f>
        <v>06337600</v>
      </c>
      <c r="AK35" s="3" t="str">
        <f>IFERROR(INDEX(Planes_Trabajo!$A$2:$O$10,MATCH($J35,Planes_Trabajo!$A$2:$A$10,0),MATCH(AK$1,Planes_Trabajo!$A$1:$V$1,0)),"")</f>
        <v>743</v>
      </c>
      <c r="AL35" s="3" t="str">
        <f>IFERROR(IF(INDEX(Planes_Trabajo!$A$2:$O$10,MATCH($J35,Planes_Trabajo!$A$2:$A$10,0),MATCH(AL$1,Planes_Trabajo!$A$1:$V$1,0))=0,"",INDEX(Planes_Trabajo!$A$2:$O$10,MATCH($J35,Planes_Trabajo!$A$2:$A$10,0),MATCH(AL$1,Planes_Trabajo!$A$1:$V$1,0))),"")</f>
        <v>CW298393</v>
      </c>
    </row>
    <row r="36" spans="1:38" x14ac:dyDescent="0.25">
      <c r="A36">
        <v>34</v>
      </c>
      <c r="B36" s="4" t="s">
        <v>546</v>
      </c>
      <c r="C36" s="4">
        <v>207222</v>
      </c>
      <c r="D36" s="4">
        <v>207075</v>
      </c>
      <c r="E36" s="4">
        <v>1</v>
      </c>
      <c r="F36" s="4">
        <v>1</v>
      </c>
      <c r="G36" s="4">
        <v>1</v>
      </c>
      <c r="H36" s="4">
        <v>0</v>
      </c>
      <c r="I36" s="4">
        <v>0</v>
      </c>
      <c r="J36" s="4" t="s">
        <v>524</v>
      </c>
      <c r="K36" s="4" t="s">
        <v>51</v>
      </c>
      <c r="L36" s="4" t="s">
        <v>64</v>
      </c>
      <c r="M36" s="4" t="s">
        <v>823</v>
      </c>
      <c r="N36" s="4" t="str">
        <f>VLOOKUP($D36,Apoyo!$K$2:$M$14,2,0)</f>
        <v>03/06/2024 07:00:00</v>
      </c>
      <c r="O36" s="4" t="str">
        <f>VLOOKUP($D36,Apoyo!$K$2:$M$14,3,0)</f>
        <v>28/06/2024 17:00:00</v>
      </c>
      <c r="P36" s="4" t="str">
        <f>VLOOKUP($D36,Apoyo!$K$2:$M$14,2,0)</f>
        <v>03/06/2024 07:00:00</v>
      </c>
      <c r="Q36" s="4" t="str">
        <f>VLOOKUP($D36,Apoyo!$K$2:$M$14,3,0)</f>
        <v>28/06/2024 17:00:00</v>
      </c>
      <c r="R36" s="4" t="s">
        <v>560</v>
      </c>
      <c r="S36" s="4" t="s">
        <v>609</v>
      </c>
      <c r="T36" s="4" t="s">
        <v>91</v>
      </c>
      <c r="U36" s="4" t="s">
        <v>533</v>
      </c>
      <c r="V36" s="3" t="str">
        <f t="shared" si="1"/>
        <v>S-2235-5</v>
      </c>
      <c r="W36" s="3" t="str">
        <f>IFERROR(VLOOKUP(T36,Tablas_Apoyo!$A$2:$B$26,2,0),"")</f>
        <v>PVMTTO \ CONTROL_GUADUALES</v>
      </c>
      <c r="X36" s="3" t="str">
        <f>IFERROR(INDEX(Planes_Trabajo!$A$2:$O$10,MATCH($J36,Planes_Trabajo!$A$2:$A$10,0),MATCH(X$1,Planes_Trabajo!$A$1:$V$1,0)),"")</f>
        <v>MP</v>
      </c>
      <c r="Y36" s="3" t="str">
        <f>IFERROR(IF(INDEX(Planes_Trabajo!$A$2:$O$10,MATCH($J36,Planes_Trabajo!$A$2:$A$10,0),MATCH(Y$1,Planes_Trabajo!$A$1:$V$1,0))=0,"",INDEX(Planes_Trabajo!$A$2:$O$10,MATCH($J36,Planes_Trabajo!$A$2:$A$10,0),MATCH(Y$1,Planes_Trabajo!$A$1:$V$1,0))),"")</f>
        <v/>
      </c>
      <c r="Z36" s="3">
        <f>IFERROR(INDEX(Planes_Trabajo!$A$2:$O$10,MATCH($J36,Planes_Trabajo!$A$2:$A$10,0),MATCH(Z$1,Planes_Trabajo!$A$1:$V$1,0)),"")</f>
        <v>3</v>
      </c>
      <c r="AA36" s="3">
        <f>IFERROR(INDEX(Planes_Trabajo!$A$2:$O$10,MATCH($J36,Planes_Trabajo!$A$2:$A$10,0),MATCH(AA$1,Planes_Trabajo!$A$1:$V$1,0)),"")</f>
        <v>0</v>
      </c>
      <c r="AB36" s="3">
        <f>IFERROR(INDEX(Planes_Trabajo!$A$2:$O$10,MATCH($J36,Planes_Trabajo!$A$2:$A$10,0),MATCH(AB$1,Planes_Trabajo!$A$1:$V$1,0)),"")</f>
        <v>0</v>
      </c>
      <c r="AC36" s="3" t="str">
        <f>IFERROR(INDEX(Planes_Trabajo!$A$2:$O$10,MATCH($J36,Planes_Trabajo!$A$2:$A$10,0),MATCH(AC$1,Planes_Trabajo!$A$1:$V$1,0)),"")</f>
        <v>DEE27</v>
      </c>
      <c r="AD36" s="3" t="str">
        <f>IFERROR(IF(INDEX(Planes_Trabajo!$A$2:$O$10,MATCH($J36,Planes_Trabajo!$A$2:$A$10,0),MATCH(AD$1,Planes_Trabajo!$A$1:$V$1,0))=0,"",INDEX(Planes_Trabajo!$A$2:$O$10,MATCH($J36,Planes_Trabajo!$A$2:$A$10,0),MATCH(AD$1,Planes_Trabajo!$A$1:$V$1,0))),"")</f>
        <v>PODARED02PLANES</v>
      </c>
      <c r="AE36" s="3" t="str">
        <f>IFERROR(IF(INDEX(Planes_Trabajo!$A$2:$O$10,MATCH($J36,Planes_Trabajo!$A$2:$A$10,0),MATCH(AE$1,Planes_Trabajo!$A$1:$V$1,0))=0,"",INDEX(Planes_Trabajo!$A$2:$O$10,MATCH($J36,Planes_Trabajo!$A$2:$A$10,0),MATCH(AE$1,Planes_Trabajo!$A$1:$V$1,0))),"")</f>
        <v>DESPEJAR</v>
      </c>
      <c r="AF36" s="3">
        <f>IFERROR(INDEX(Planes_Trabajo!$A$2:$O$10,MATCH($J36,Planes_Trabajo!$A$2:$A$10,0),MATCH(AF$1,Planes_Trabajo!$A$1:$V$1,0)),"")</f>
        <v>2</v>
      </c>
      <c r="AG36" s="3">
        <f>IFERROR(VLOOKUP(K36,Tablas_Apoyo!$R$2:$S$5,2,0),"")</f>
        <v>1088345128</v>
      </c>
      <c r="AH36" s="3" t="str">
        <f>IFERROR(VLOOKUP(L36,Tablas_Apoyo!$U$2:$V$13,2,0),"")</f>
        <v>9862651</v>
      </c>
      <c r="AI36" s="3">
        <f>IFERROR(INDEX(Planes_Trabajo!$A$2:$O$10,MATCH($J36,Planes_Trabajo!$A$2:$A$10,0),MATCH(AI$1,Planes_Trabajo!$A$1:$V$1,0)),"")</f>
        <v>1088257828</v>
      </c>
      <c r="AJ36" s="3" t="str">
        <f>IFERROR(INDEX(Planes_Trabajo!$A$2:$O$10,MATCH($J36,Planes_Trabajo!$A$2:$A$10,0),MATCH(AJ$1,Planes_Trabajo!$A$1:$V$1,0)),"")</f>
        <v>06337600</v>
      </c>
      <c r="AK36" s="3" t="str">
        <f>IFERROR(INDEX(Planes_Trabajo!$A$2:$O$10,MATCH($J36,Planes_Trabajo!$A$2:$A$10,0),MATCH(AK$1,Planes_Trabajo!$A$1:$V$1,0)),"")</f>
        <v>743</v>
      </c>
      <c r="AL36" s="3" t="str">
        <f>IFERROR(IF(INDEX(Planes_Trabajo!$A$2:$O$10,MATCH($J36,Planes_Trabajo!$A$2:$A$10,0),MATCH(AL$1,Planes_Trabajo!$A$1:$V$1,0))=0,"",INDEX(Planes_Trabajo!$A$2:$O$10,MATCH($J36,Planes_Trabajo!$A$2:$A$10,0),MATCH(AL$1,Planes_Trabajo!$A$1:$V$1,0))),"")</f>
        <v>CW298393</v>
      </c>
    </row>
    <row r="37" spans="1:38" x14ac:dyDescent="0.25">
      <c r="A37">
        <v>35</v>
      </c>
      <c r="B37" s="4" t="s">
        <v>546</v>
      </c>
      <c r="C37" s="4">
        <v>207224</v>
      </c>
      <c r="D37" s="4">
        <v>207075</v>
      </c>
      <c r="E37" s="4">
        <v>1</v>
      </c>
      <c r="F37" s="4">
        <v>1</v>
      </c>
      <c r="G37" s="4">
        <v>1</v>
      </c>
      <c r="H37" s="4">
        <v>0</v>
      </c>
      <c r="I37" s="4">
        <v>0</v>
      </c>
      <c r="J37" s="4" t="s">
        <v>524</v>
      </c>
      <c r="K37" s="4" t="s">
        <v>51</v>
      </c>
      <c r="L37" s="4" t="s">
        <v>64</v>
      </c>
      <c r="M37" s="4" t="s">
        <v>824</v>
      </c>
      <c r="N37" s="4" t="str">
        <f>VLOOKUP($D37,Apoyo!$K$2:$M$14,2,0)</f>
        <v>03/06/2024 07:00:00</v>
      </c>
      <c r="O37" s="4" t="str">
        <f>VLOOKUP($D37,Apoyo!$K$2:$M$14,3,0)</f>
        <v>28/06/2024 17:00:00</v>
      </c>
      <c r="P37" s="4" t="str">
        <f>VLOOKUP($D37,Apoyo!$K$2:$M$14,2,0)</f>
        <v>03/06/2024 07:00:00</v>
      </c>
      <c r="Q37" s="4" t="str">
        <f>VLOOKUP($D37,Apoyo!$K$2:$M$14,3,0)</f>
        <v>28/06/2024 17:00:00</v>
      </c>
      <c r="R37" s="4" t="s">
        <v>560</v>
      </c>
      <c r="S37" s="4" t="s">
        <v>610</v>
      </c>
      <c r="T37" s="4" t="s">
        <v>91</v>
      </c>
      <c r="U37" s="4" t="s">
        <v>533</v>
      </c>
      <c r="V37" s="3" t="str">
        <f t="shared" si="1"/>
        <v>S-371-5</v>
      </c>
      <c r="W37" s="3" t="str">
        <f>IFERROR(VLOOKUP(T37,Tablas_Apoyo!$A$2:$B$26,2,0),"")</f>
        <v>PVMTTO \ CONTROL_GUADUALES</v>
      </c>
      <c r="X37" s="3" t="str">
        <f>IFERROR(INDEX(Planes_Trabajo!$A$2:$O$10,MATCH($J37,Planes_Trabajo!$A$2:$A$10,0),MATCH(X$1,Planes_Trabajo!$A$1:$V$1,0)),"")</f>
        <v>MP</v>
      </c>
      <c r="Y37" s="3" t="str">
        <f>IFERROR(IF(INDEX(Planes_Trabajo!$A$2:$O$10,MATCH($J37,Planes_Trabajo!$A$2:$A$10,0),MATCH(Y$1,Planes_Trabajo!$A$1:$V$1,0))=0,"",INDEX(Planes_Trabajo!$A$2:$O$10,MATCH($J37,Planes_Trabajo!$A$2:$A$10,0),MATCH(Y$1,Planes_Trabajo!$A$1:$V$1,0))),"")</f>
        <v/>
      </c>
      <c r="Z37" s="3">
        <f>IFERROR(INDEX(Planes_Trabajo!$A$2:$O$10,MATCH($J37,Planes_Trabajo!$A$2:$A$10,0),MATCH(Z$1,Planes_Trabajo!$A$1:$V$1,0)),"")</f>
        <v>3</v>
      </c>
      <c r="AA37" s="3">
        <f>IFERROR(INDEX(Planes_Trabajo!$A$2:$O$10,MATCH($J37,Planes_Trabajo!$A$2:$A$10,0),MATCH(AA$1,Planes_Trabajo!$A$1:$V$1,0)),"")</f>
        <v>0</v>
      </c>
      <c r="AB37" s="3">
        <f>IFERROR(INDEX(Planes_Trabajo!$A$2:$O$10,MATCH($J37,Planes_Trabajo!$A$2:$A$10,0),MATCH(AB$1,Planes_Trabajo!$A$1:$V$1,0)),"")</f>
        <v>0</v>
      </c>
      <c r="AC37" s="3" t="str">
        <f>IFERROR(INDEX(Planes_Trabajo!$A$2:$O$10,MATCH($J37,Planes_Trabajo!$A$2:$A$10,0),MATCH(AC$1,Planes_Trabajo!$A$1:$V$1,0)),"")</f>
        <v>DEE27</v>
      </c>
      <c r="AD37" s="3" t="str">
        <f>IFERROR(IF(INDEX(Planes_Trabajo!$A$2:$O$10,MATCH($J37,Planes_Trabajo!$A$2:$A$10,0),MATCH(AD$1,Planes_Trabajo!$A$1:$V$1,0))=0,"",INDEX(Planes_Trabajo!$A$2:$O$10,MATCH($J37,Planes_Trabajo!$A$2:$A$10,0),MATCH(AD$1,Planes_Trabajo!$A$1:$V$1,0))),"")</f>
        <v>PODARED02PLANES</v>
      </c>
      <c r="AE37" s="3" t="str">
        <f>IFERROR(IF(INDEX(Planes_Trabajo!$A$2:$O$10,MATCH($J37,Planes_Trabajo!$A$2:$A$10,0),MATCH(AE$1,Planes_Trabajo!$A$1:$V$1,0))=0,"",INDEX(Planes_Trabajo!$A$2:$O$10,MATCH($J37,Planes_Trabajo!$A$2:$A$10,0),MATCH(AE$1,Planes_Trabajo!$A$1:$V$1,0))),"")</f>
        <v>DESPEJAR</v>
      </c>
      <c r="AF37" s="3">
        <f>IFERROR(INDEX(Planes_Trabajo!$A$2:$O$10,MATCH($J37,Planes_Trabajo!$A$2:$A$10,0),MATCH(AF$1,Planes_Trabajo!$A$1:$V$1,0)),"")</f>
        <v>2</v>
      </c>
      <c r="AG37" s="3">
        <f>IFERROR(VLOOKUP(K37,Tablas_Apoyo!$R$2:$S$5,2,0),"")</f>
        <v>1088345128</v>
      </c>
      <c r="AH37" s="3" t="str">
        <f>IFERROR(VLOOKUP(L37,Tablas_Apoyo!$U$2:$V$13,2,0),"")</f>
        <v>9862651</v>
      </c>
      <c r="AI37" s="3">
        <f>IFERROR(INDEX(Planes_Trabajo!$A$2:$O$10,MATCH($J37,Planes_Trabajo!$A$2:$A$10,0),MATCH(AI$1,Planes_Trabajo!$A$1:$V$1,0)),"")</f>
        <v>1088257828</v>
      </c>
      <c r="AJ37" s="3" t="str">
        <f>IFERROR(INDEX(Planes_Trabajo!$A$2:$O$10,MATCH($J37,Planes_Trabajo!$A$2:$A$10,0),MATCH(AJ$1,Planes_Trabajo!$A$1:$V$1,0)),"")</f>
        <v>06337600</v>
      </c>
      <c r="AK37" s="3" t="str">
        <f>IFERROR(INDEX(Planes_Trabajo!$A$2:$O$10,MATCH($J37,Planes_Trabajo!$A$2:$A$10,0),MATCH(AK$1,Planes_Trabajo!$A$1:$V$1,0)),"")</f>
        <v>743</v>
      </c>
      <c r="AL37" s="3" t="str">
        <f>IFERROR(IF(INDEX(Planes_Trabajo!$A$2:$O$10,MATCH($J37,Planes_Trabajo!$A$2:$A$10,0),MATCH(AL$1,Planes_Trabajo!$A$1:$V$1,0))=0,"",INDEX(Planes_Trabajo!$A$2:$O$10,MATCH($J37,Planes_Trabajo!$A$2:$A$10,0),MATCH(AL$1,Planes_Trabajo!$A$1:$V$1,0))),"")</f>
        <v>CW298393</v>
      </c>
    </row>
    <row r="38" spans="1:38" x14ac:dyDescent="0.25">
      <c r="A38">
        <v>36</v>
      </c>
      <c r="B38" s="4" t="s">
        <v>546</v>
      </c>
      <c r="C38" s="4">
        <v>207227</v>
      </c>
      <c r="D38" s="4">
        <v>207075</v>
      </c>
      <c r="E38" s="4">
        <v>1</v>
      </c>
      <c r="F38" s="4">
        <v>1</v>
      </c>
      <c r="G38" s="4">
        <v>1</v>
      </c>
      <c r="H38" s="4">
        <v>0</v>
      </c>
      <c r="I38" s="4">
        <v>0</v>
      </c>
      <c r="J38" s="4" t="s">
        <v>524</v>
      </c>
      <c r="K38" s="4" t="s">
        <v>51</v>
      </c>
      <c r="L38" s="4" t="s">
        <v>64</v>
      </c>
      <c r="M38" s="4" t="s">
        <v>825</v>
      </c>
      <c r="N38" s="4" t="str">
        <f>VLOOKUP($D38,Apoyo!$K$2:$M$14,2,0)</f>
        <v>03/06/2024 07:00:00</v>
      </c>
      <c r="O38" s="4" t="str">
        <f>VLOOKUP($D38,Apoyo!$K$2:$M$14,3,0)</f>
        <v>28/06/2024 17:00:00</v>
      </c>
      <c r="P38" s="4" t="str">
        <f>VLOOKUP($D38,Apoyo!$K$2:$M$14,2,0)</f>
        <v>03/06/2024 07:00:00</v>
      </c>
      <c r="Q38" s="4" t="str">
        <f>VLOOKUP($D38,Apoyo!$K$2:$M$14,3,0)</f>
        <v>28/06/2024 17:00:00</v>
      </c>
      <c r="R38" s="4" t="s">
        <v>560</v>
      </c>
      <c r="S38" s="4" t="s">
        <v>611</v>
      </c>
      <c r="T38" s="4" t="s">
        <v>91</v>
      </c>
      <c r="U38" s="4" t="s">
        <v>533</v>
      </c>
      <c r="V38" s="3" t="str">
        <f t="shared" si="1"/>
        <v>S-389-5</v>
      </c>
      <c r="W38" s="3" t="str">
        <f>IFERROR(VLOOKUP(T38,Tablas_Apoyo!$A$2:$B$26,2,0),"")</f>
        <v>PVMTTO \ CONTROL_GUADUALES</v>
      </c>
      <c r="X38" s="3" t="str">
        <f>IFERROR(INDEX(Planes_Trabajo!$A$2:$O$10,MATCH($J38,Planes_Trabajo!$A$2:$A$10,0),MATCH(X$1,Planes_Trabajo!$A$1:$V$1,0)),"")</f>
        <v>MP</v>
      </c>
      <c r="Y38" s="3" t="str">
        <f>IFERROR(IF(INDEX(Planes_Trabajo!$A$2:$O$10,MATCH($J38,Planes_Trabajo!$A$2:$A$10,0),MATCH(Y$1,Planes_Trabajo!$A$1:$V$1,0))=0,"",INDEX(Planes_Trabajo!$A$2:$O$10,MATCH($J38,Planes_Trabajo!$A$2:$A$10,0),MATCH(Y$1,Planes_Trabajo!$A$1:$V$1,0))),"")</f>
        <v/>
      </c>
      <c r="Z38" s="3">
        <f>IFERROR(INDEX(Planes_Trabajo!$A$2:$O$10,MATCH($J38,Planes_Trabajo!$A$2:$A$10,0),MATCH(Z$1,Planes_Trabajo!$A$1:$V$1,0)),"")</f>
        <v>3</v>
      </c>
      <c r="AA38" s="3">
        <f>IFERROR(INDEX(Planes_Trabajo!$A$2:$O$10,MATCH($J38,Planes_Trabajo!$A$2:$A$10,0),MATCH(AA$1,Planes_Trabajo!$A$1:$V$1,0)),"")</f>
        <v>0</v>
      </c>
      <c r="AB38" s="3">
        <f>IFERROR(INDEX(Planes_Trabajo!$A$2:$O$10,MATCH($J38,Planes_Trabajo!$A$2:$A$10,0),MATCH(AB$1,Planes_Trabajo!$A$1:$V$1,0)),"")</f>
        <v>0</v>
      </c>
      <c r="AC38" s="3" t="str">
        <f>IFERROR(INDEX(Planes_Trabajo!$A$2:$O$10,MATCH($J38,Planes_Trabajo!$A$2:$A$10,0),MATCH(AC$1,Planes_Trabajo!$A$1:$V$1,0)),"")</f>
        <v>DEE27</v>
      </c>
      <c r="AD38" s="3" t="str">
        <f>IFERROR(IF(INDEX(Planes_Trabajo!$A$2:$O$10,MATCH($J38,Planes_Trabajo!$A$2:$A$10,0),MATCH(AD$1,Planes_Trabajo!$A$1:$V$1,0))=0,"",INDEX(Planes_Trabajo!$A$2:$O$10,MATCH($J38,Planes_Trabajo!$A$2:$A$10,0),MATCH(AD$1,Planes_Trabajo!$A$1:$V$1,0))),"")</f>
        <v>PODARED02PLANES</v>
      </c>
      <c r="AE38" s="3" t="str">
        <f>IFERROR(IF(INDEX(Planes_Trabajo!$A$2:$O$10,MATCH($J38,Planes_Trabajo!$A$2:$A$10,0),MATCH(AE$1,Planes_Trabajo!$A$1:$V$1,0))=0,"",INDEX(Planes_Trabajo!$A$2:$O$10,MATCH($J38,Planes_Trabajo!$A$2:$A$10,0),MATCH(AE$1,Planes_Trabajo!$A$1:$V$1,0))),"")</f>
        <v>DESPEJAR</v>
      </c>
      <c r="AF38" s="3">
        <f>IFERROR(INDEX(Planes_Trabajo!$A$2:$O$10,MATCH($J38,Planes_Trabajo!$A$2:$A$10,0),MATCH(AF$1,Planes_Trabajo!$A$1:$V$1,0)),"")</f>
        <v>2</v>
      </c>
      <c r="AG38" s="3">
        <f>IFERROR(VLOOKUP(K38,Tablas_Apoyo!$R$2:$S$5,2,0),"")</f>
        <v>1088345128</v>
      </c>
      <c r="AH38" s="3" t="str">
        <f>IFERROR(VLOOKUP(L38,Tablas_Apoyo!$U$2:$V$13,2,0),"")</f>
        <v>9862651</v>
      </c>
      <c r="AI38" s="3">
        <f>IFERROR(INDEX(Planes_Trabajo!$A$2:$O$10,MATCH($J38,Planes_Trabajo!$A$2:$A$10,0),MATCH(AI$1,Planes_Trabajo!$A$1:$V$1,0)),"")</f>
        <v>1088257828</v>
      </c>
      <c r="AJ38" s="3" t="str">
        <f>IFERROR(INDEX(Planes_Trabajo!$A$2:$O$10,MATCH($J38,Planes_Trabajo!$A$2:$A$10,0),MATCH(AJ$1,Planes_Trabajo!$A$1:$V$1,0)),"")</f>
        <v>06337600</v>
      </c>
      <c r="AK38" s="3" t="str">
        <f>IFERROR(INDEX(Planes_Trabajo!$A$2:$O$10,MATCH($J38,Planes_Trabajo!$A$2:$A$10,0),MATCH(AK$1,Planes_Trabajo!$A$1:$V$1,0)),"")</f>
        <v>743</v>
      </c>
      <c r="AL38" s="3" t="str">
        <f>IFERROR(IF(INDEX(Planes_Trabajo!$A$2:$O$10,MATCH($J38,Planes_Trabajo!$A$2:$A$10,0),MATCH(AL$1,Planes_Trabajo!$A$1:$V$1,0))=0,"",INDEX(Planes_Trabajo!$A$2:$O$10,MATCH($J38,Planes_Trabajo!$A$2:$A$10,0),MATCH(AL$1,Planes_Trabajo!$A$1:$V$1,0))),"")</f>
        <v>CW298393</v>
      </c>
    </row>
    <row r="39" spans="1:38" x14ac:dyDescent="0.25">
      <c r="A39">
        <v>37</v>
      </c>
      <c r="B39" s="4" t="s">
        <v>546</v>
      </c>
      <c r="C39" s="4">
        <v>207230</v>
      </c>
      <c r="D39" s="4">
        <v>207075</v>
      </c>
      <c r="E39" s="4">
        <v>1</v>
      </c>
      <c r="F39" s="4">
        <v>1</v>
      </c>
      <c r="G39" s="4">
        <v>1</v>
      </c>
      <c r="H39" s="4">
        <v>0</v>
      </c>
      <c r="I39" s="4">
        <v>0</v>
      </c>
      <c r="J39" s="4" t="s">
        <v>524</v>
      </c>
      <c r="K39" s="4" t="s">
        <v>51</v>
      </c>
      <c r="L39" s="4" t="s">
        <v>64</v>
      </c>
      <c r="M39" s="4" t="s">
        <v>826</v>
      </c>
      <c r="N39" s="4" t="str">
        <f>VLOOKUP($D39,Apoyo!$K$2:$M$14,2,0)</f>
        <v>03/06/2024 07:00:00</v>
      </c>
      <c r="O39" s="4" t="str">
        <f>VLOOKUP($D39,Apoyo!$K$2:$M$14,3,0)</f>
        <v>28/06/2024 17:00:00</v>
      </c>
      <c r="P39" s="4" t="str">
        <f>VLOOKUP($D39,Apoyo!$K$2:$M$14,2,0)</f>
        <v>03/06/2024 07:00:00</v>
      </c>
      <c r="Q39" s="4" t="str">
        <f>VLOOKUP($D39,Apoyo!$K$2:$M$14,3,0)</f>
        <v>28/06/2024 17:00:00</v>
      </c>
      <c r="R39" s="4" t="s">
        <v>560</v>
      </c>
      <c r="S39" s="4" t="s">
        <v>612</v>
      </c>
      <c r="T39" s="4" t="s">
        <v>91</v>
      </c>
      <c r="U39" s="4" t="s">
        <v>533</v>
      </c>
      <c r="V39" s="3" t="str">
        <f t="shared" si="1"/>
        <v>S-392-5</v>
      </c>
      <c r="W39" s="3" t="str">
        <f>IFERROR(VLOOKUP(T39,Tablas_Apoyo!$A$2:$B$26,2,0),"")</f>
        <v>PVMTTO \ CONTROL_GUADUALES</v>
      </c>
      <c r="X39" s="3" t="str">
        <f>IFERROR(INDEX(Planes_Trabajo!$A$2:$O$10,MATCH($J39,Planes_Trabajo!$A$2:$A$10,0),MATCH(X$1,Planes_Trabajo!$A$1:$V$1,0)),"")</f>
        <v>MP</v>
      </c>
      <c r="Y39" s="3" t="str">
        <f>IFERROR(IF(INDEX(Planes_Trabajo!$A$2:$O$10,MATCH($J39,Planes_Trabajo!$A$2:$A$10,0),MATCH(Y$1,Planes_Trabajo!$A$1:$V$1,0))=0,"",INDEX(Planes_Trabajo!$A$2:$O$10,MATCH($J39,Planes_Trabajo!$A$2:$A$10,0),MATCH(Y$1,Planes_Trabajo!$A$1:$V$1,0))),"")</f>
        <v/>
      </c>
      <c r="Z39" s="3">
        <f>IFERROR(INDEX(Planes_Trabajo!$A$2:$O$10,MATCH($J39,Planes_Trabajo!$A$2:$A$10,0),MATCH(Z$1,Planes_Trabajo!$A$1:$V$1,0)),"")</f>
        <v>3</v>
      </c>
      <c r="AA39" s="3">
        <f>IFERROR(INDEX(Planes_Trabajo!$A$2:$O$10,MATCH($J39,Planes_Trabajo!$A$2:$A$10,0),MATCH(AA$1,Planes_Trabajo!$A$1:$V$1,0)),"")</f>
        <v>0</v>
      </c>
      <c r="AB39" s="3">
        <f>IFERROR(INDEX(Planes_Trabajo!$A$2:$O$10,MATCH($J39,Planes_Trabajo!$A$2:$A$10,0),MATCH(AB$1,Planes_Trabajo!$A$1:$V$1,0)),"")</f>
        <v>0</v>
      </c>
      <c r="AC39" s="3" t="str">
        <f>IFERROR(INDEX(Planes_Trabajo!$A$2:$O$10,MATCH($J39,Planes_Trabajo!$A$2:$A$10,0),MATCH(AC$1,Planes_Trabajo!$A$1:$V$1,0)),"")</f>
        <v>DEE27</v>
      </c>
      <c r="AD39" s="3" t="str">
        <f>IFERROR(IF(INDEX(Planes_Trabajo!$A$2:$O$10,MATCH($J39,Planes_Trabajo!$A$2:$A$10,0),MATCH(AD$1,Planes_Trabajo!$A$1:$V$1,0))=0,"",INDEX(Planes_Trabajo!$A$2:$O$10,MATCH($J39,Planes_Trabajo!$A$2:$A$10,0),MATCH(AD$1,Planes_Trabajo!$A$1:$V$1,0))),"")</f>
        <v>PODARED02PLANES</v>
      </c>
      <c r="AE39" s="3" t="str">
        <f>IFERROR(IF(INDEX(Planes_Trabajo!$A$2:$O$10,MATCH($J39,Planes_Trabajo!$A$2:$A$10,0),MATCH(AE$1,Planes_Trabajo!$A$1:$V$1,0))=0,"",INDEX(Planes_Trabajo!$A$2:$O$10,MATCH($J39,Planes_Trabajo!$A$2:$A$10,0),MATCH(AE$1,Planes_Trabajo!$A$1:$V$1,0))),"")</f>
        <v>DESPEJAR</v>
      </c>
      <c r="AF39" s="3">
        <f>IFERROR(INDEX(Planes_Trabajo!$A$2:$O$10,MATCH($J39,Planes_Trabajo!$A$2:$A$10,0),MATCH(AF$1,Planes_Trabajo!$A$1:$V$1,0)),"")</f>
        <v>2</v>
      </c>
      <c r="AG39" s="3">
        <f>IFERROR(VLOOKUP(K39,Tablas_Apoyo!$R$2:$S$5,2,0),"")</f>
        <v>1088345128</v>
      </c>
      <c r="AH39" s="3" t="str">
        <f>IFERROR(VLOOKUP(L39,Tablas_Apoyo!$U$2:$V$13,2,0),"")</f>
        <v>9862651</v>
      </c>
      <c r="AI39" s="3">
        <f>IFERROR(INDEX(Planes_Trabajo!$A$2:$O$10,MATCH($J39,Planes_Trabajo!$A$2:$A$10,0),MATCH(AI$1,Planes_Trabajo!$A$1:$V$1,0)),"")</f>
        <v>1088257828</v>
      </c>
      <c r="AJ39" s="3" t="str">
        <f>IFERROR(INDEX(Planes_Trabajo!$A$2:$O$10,MATCH($J39,Planes_Trabajo!$A$2:$A$10,0),MATCH(AJ$1,Planes_Trabajo!$A$1:$V$1,0)),"")</f>
        <v>06337600</v>
      </c>
      <c r="AK39" s="3" t="str">
        <f>IFERROR(INDEX(Planes_Trabajo!$A$2:$O$10,MATCH($J39,Planes_Trabajo!$A$2:$A$10,0),MATCH(AK$1,Planes_Trabajo!$A$1:$V$1,0)),"")</f>
        <v>743</v>
      </c>
      <c r="AL39" s="3" t="str">
        <f>IFERROR(IF(INDEX(Planes_Trabajo!$A$2:$O$10,MATCH($J39,Planes_Trabajo!$A$2:$A$10,0),MATCH(AL$1,Planes_Trabajo!$A$1:$V$1,0))=0,"",INDEX(Planes_Trabajo!$A$2:$O$10,MATCH($J39,Planes_Trabajo!$A$2:$A$10,0),MATCH(AL$1,Planes_Trabajo!$A$1:$V$1,0))),"")</f>
        <v>CW298393</v>
      </c>
    </row>
    <row r="40" spans="1:38" x14ac:dyDescent="0.25">
      <c r="A40">
        <v>38</v>
      </c>
      <c r="B40" s="4" t="s">
        <v>546</v>
      </c>
      <c r="C40" s="4">
        <v>207298</v>
      </c>
      <c r="D40" s="4">
        <v>207076</v>
      </c>
      <c r="E40" s="4">
        <v>1</v>
      </c>
      <c r="F40" s="4">
        <v>1</v>
      </c>
      <c r="G40" s="4">
        <v>1</v>
      </c>
      <c r="H40" s="4">
        <v>0</v>
      </c>
      <c r="I40" s="4">
        <v>0</v>
      </c>
      <c r="J40" s="4" t="s">
        <v>524</v>
      </c>
      <c r="K40" s="4" t="s">
        <v>51</v>
      </c>
      <c r="L40" s="4" t="s">
        <v>64</v>
      </c>
      <c r="M40" s="4" t="s">
        <v>827</v>
      </c>
      <c r="N40" s="4" t="str">
        <f>VLOOKUP($D40,Apoyo!$K$2:$M$14,2,0)</f>
        <v>03/06/2024 07:00:00</v>
      </c>
      <c r="O40" s="4" t="str">
        <f>VLOOKUP($D40,Apoyo!$K$2:$M$14,3,0)</f>
        <v>28/06/2024 17:00:00</v>
      </c>
      <c r="P40" s="4" t="str">
        <f>VLOOKUP($D40,Apoyo!$K$2:$M$14,2,0)</f>
        <v>03/06/2024 07:00:00</v>
      </c>
      <c r="Q40" s="4" t="str">
        <f>VLOOKUP($D40,Apoyo!$K$2:$M$14,3,0)</f>
        <v>28/06/2024 17:00:00</v>
      </c>
      <c r="R40" s="4" t="s">
        <v>561</v>
      </c>
      <c r="S40" s="4" t="s">
        <v>613</v>
      </c>
      <c r="T40" s="4" t="s">
        <v>91</v>
      </c>
      <c r="U40" s="4" t="s">
        <v>533</v>
      </c>
      <c r="V40" s="3" t="str">
        <f t="shared" si="1"/>
        <v>C-0345-5</v>
      </c>
      <c r="W40" s="3" t="str">
        <f>IFERROR(VLOOKUP(T40,Tablas_Apoyo!$A$2:$B$26,2,0),"")</f>
        <v>PVMTTO \ CONTROL_GUADUALES</v>
      </c>
      <c r="X40" s="3" t="str">
        <f>IFERROR(INDEX(Planes_Trabajo!$A$2:$O$10,MATCH($J40,Planes_Trabajo!$A$2:$A$10,0),MATCH(X$1,Planes_Trabajo!$A$1:$V$1,0)),"")</f>
        <v>MP</v>
      </c>
      <c r="Y40" s="3" t="str">
        <f>IFERROR(IF(INDEX(Planes_Trabajo!$A$2:$O$10,MATCH($J40,Planes_Trabajo!$A$2:$A$10,0),MATCH(Y$1,Planes_Trabajo!$A$1:$V$1,0))=0,"",INDEX(Planes_Trabajo!$A$2:$O$10,MATCH($J40,Planes_Trabajo!$A$2:$A$10,0),MATCH(Y$1,Planes_Trabajo!$A$1:$V$1,0))),"")</f>
        <v/>
      </c>
      <c r="Z40" s="3">
        <f>IFERROR(INDEX(Planes_Trabajo!$A$2:$O$10,MATCH($J40,Planes_Trabajo!$A$2:$A$10,0),MATCH(Z$1,Planes_Trabajo!$A$1:$V$1,0)),"")</f>
        <v>3</v>
      </c>
      <c r="AA40" s="3">
        <f>IFERROR(INDEX(Planes_Trabajo!$A$2:$O$10,MATCH($J40,Planes_Trabajo!$A$2:$A$10,0),MATCH(AA$1,Planes_Trabajo!$A$1:$V$1,0)),"")</f>
        <v>0</v>
      </c>
      <c r="AB40" s="3">
        <f>IFERROR(INDEX(Planes_Trabajo!$A$2:$O$10,MATCH($J40,Planes_Trabajo!$A$2:$A$10,0),MATCH(AB$1,Planes_Trabajo!$A$1:$V$1,0)),"")</f>
        <v>0</v>
      </c>
      <c r="AC40" s="3" t="str">
        <f>IFERROR(INDEX(Planes_Trabajo!$A$2:$O$10,MATCH($J40,Planes_Trabajo!$A$2:$A$10,0),MATCH(AC$1,Planes_Trabajo!$A$1:$V$1,0)),"")</f>
        <v>DEE27</v>
      </c>
      <c r="AD40" s="3" t="str">
        <f>IFERROR(IF(INDEX(Planes_Trabajo!$A$2:$O$10,MATCH($J40,Planes_Trabajo!$A$2:$A$10,0),MATCH(AD$1,Planes_Trabajo!$A$1:$V$1,0))=0,"",INDEX(Planes_Trabajo!$A$2:$O$10,MATCH($J40,Planes_Trabajo!$A$2:$A$10,0),MATCH(AD$1,Planes_Trabajo!$A$1:$V$1,0))),"")</f>
        <v>PODARED02PLANES</v>
      </c>
      <c r="AE40" s="3" t="str">
        <f>IFERROR(IF(INDEX(Planes_Trabajo!$A$2:$O$10,MATCH($J40,Planes_Trabajo!$A$2:$A$10,0),MATCH(AE$1,Planes_Trabajo!$A$1:$V$1,0))=0,"",INDEX(Planes_Trabajo!$A$2:$O$10,MATCH($J40,Planes_Trabajo!$A$2:$A$10,0),MATCH(AE$1,Planes_Trabajo!$A$1:$V$1,0))),"")</f>
        <v>DESPEJAR</v>
      </c>
      <c r="AF40" s="3">
        <f>IFERROR(INDEX(Planes_Trabajo!$A$2:$O$10,MATCH($J40,Planes_Trabajo!$A$2:$A$10,0),MATCH(AF$1,Planes_Trabajo!$A$1:$V$1,0)),"")</f>
        <v>2</v>
      </c>
      <c r="AG40" s="3">
        <f>IFERROR(VLOOKUP(K40,Tablas_Apoyo!$R$2:$S$5,2,0),"")</f>
        <v>1088345128</v>
      </c>
      <c r="AH40" s="3" t="str">
        <f>IFERROR(VLOOKUP(L40,Tablas_Apoyo!$U$2:$V$13,2,0),"")</f>
        <v>9862651</v>
      </c>
      <c r="AI40" s="3">
        <f>IFERROR(INDEX(Planes_Trabajo!$A$2:$O$10,MATCH($J40,Planes_Trabajo!$A$2:$A$10,0),MATCH(AI$1,Planes_Trabajo!$A$1:$V$1,0)),"")</f>
        <v>1088257828</v>
      </c>
      <c r="AJ40" s="3" t="str">
        <f>IFERROR(INDEX(Planes_Trabajo!$A$2:$O$10,MATCH($J40,Planes_Trabajo!$A$2:$A$10,0),MATCH(AJ$1,Planes_Trabajo!$A$1:$V$1,0)),"")</f>
        <v>06337600</v>
      </c>
      <c r="AK40" s="3" t="str">
        <f>IFERROR(INDEX(Planes_Trabajo!$A$2:$O$10,MATCH($J40,Planes_Trabajo!$A$2:$A$10,0),MATCH(AK$1,Planes_Trabajo!$A$1:$V$1,0)),"")</f>
        <v>743</v>
      </c>
      <c r="AL40" s="3" t="str">
        <f>IFERROR(IF(INDEX(Planes_Trabajo!$A$2:$O$10,MATCH($J40,Planes_Trabajo!$A$2:$A$10,0),MATCH(AL$1,Planes_Trabajo!$A$1:$V$1,0))=0,"",INDEX(Planes_Trabajo!$A$2:$O$10,MATCH($J40,Planes_Trabajo!$A$2:$A$10,0),MATCH(AL$1,Planes_Trabajo!$A$1:$V$1,0))),"")</f>
        <v>CW298393</v>
      </c>
    </row>
    <row r="41" spans="1:38" x14ac:dyDescent="0.25">
      <c r="A41">
        <v>39</v>
      </c>
      <c r="B41" s="4" t="s">
        <v>546</v>
      </c>
      <c r="C41" s="4">
        <v>207301</v>
      </c>
      <c r="D41" s="4">
        <v>207076</v>
      </c>
      <c r="E41" s="4">
        <v>1</v>
      </c>
      <c r="F41" s="4">
        <v>1</v>
      </c>
      <c r="G41" s="4">
        <v>1</v>
      </c>
      <c r="H41" s="4">
        <v>0</v>
      </c>
      <c r="I41" s="4">
        <v>0</v>
      </c>
      <c r="J41" s="4" t="s">
        <v>524</v>
      </c>
      <c r="K41" s="4" t="s">
        <v>51</v>
      </c>
      <c r="L41" s="4" t="s">
        <v>64</v>
      </c>
      <c r="M41" s="4" t="s">
        <v>828</v>
      </c>
      <c r="N41" s="4" t="str">
        <f>VLOOKUP($D41,Apoyo!$K$2:$M$14,2,0)</f>
        <v>03/06/2024 07:00:00</v>
      </c>
      <c r="O41" s="4" t="str">
        <f>VLOOKUP($D41,Apoyo!$K$2:$M$14,3,0)</f>
        <v>28/06/2024 17:00:00</v>
      </c>
      <c r="P41" s="4" t="str">
        <f>VLOOKUP($D41,Apoyo!$K$2:$M$14,2,0)</f>
        <v>03/06/2024 07:00:00</v>
      </c>
      <c r="Q41" s="4" t="str">
        <f>VLOOKUP($D41,Apoyo!$K$2:$M$14,3,0)</f>
        <v>28/06/2024 17:00:00</v>
      </c>
      <c r="R41" s="4" t="s">
        <v>561</v>
      </c>
      <c r="S41" s="4" t="s">
        <v>614</v>
      </c>
      <c r="T41" s="4" t="s">
        <v>91</v>
      </c>
      <c r="U41" s="4" t="s">
        <v>533</v>
      </c>
      <c r="V41" s="3" t="str">
        <f t="shared" si="1"/>
        <v>S-385-5</v>
      </c>
      <c r="W41" s="3" t="str">
        <f>IFERROR(VLOOKUP(T41,Tablas_Apoyo!$A$2:$B$26,2,0),"")</f>
        <v>PVMTTO \ CONTROL_GUADUALES</v>
      </c>
      <c r="X41" s="3" t="str">
        <f>IFERROR(INDEX(Planes_Trabajo!$A$2:$O$10,MATCH($J41,Planes_Trabajo!$A$2:$A$10,0),MATCH(X$1,Planes_Trabajo!$A$1:$V$1,0)),"")</f>
        <v>MP</v>
      </c>
      <c r="Y41" s="3" t="str">
        <f>IFERROR(IF(INDEX(Planes_Trabajo!$A$2:$O$10,MATCH($J41,Planes_Trabajo!$A$2:$A$10,0),MATCH(Y$1,Planes_Trabajo!$A$1:$V$1,0))=0,"",INDEX(Planes_Trabajo!$A$2:$O$10,MATCH($J41,Planes_Trabajo!$A$2:$A$10,0),MATCH(Y$1,Planes_Trabajo!$A$1:$V$1,0))),"")</f>
        <v/>
      </c>
      <c r="Z41" s="3">
        <f>IFERROR(INDEX(Planes_Trabajo!$A$2:$O$10,MATCH($J41,Planes_Trabajo!$A$2:$A$10,0),MATCH(Z$1,Planes_Trabajo!$A$1:$V$1,0)),"")</f>
        <v>3</v>
      </c>
      <c r="AA41" s="3">
        <f>IFERROR(INDEX(Planes_Trabajo!$A$2:$O$10,MATCH($J41,Planes_Trabajo!$A$2:$A$10,0),MATCH(AA$1,Planes_Trabajo!$A$1:$V$1,0)),"")</f>
        <v>0</v>
      </c>
      <c r="AB41" s="3">
        <f>IFERROR(INDEX(Planes_Trabajo!$A$2:$O$10,MATCH($J41,Planes_Trabajo!$A$2:$A$10,0),MATCH(AB$1,Planes_Trabajo!$A$1:$V$1,0)),"")</f>
        <v>0</v>
      </c>
      <c r="AC41" s="3" t="str">
        <f>IFERROR(INDEX(Planes_Trabajo!$A$2:$O$10,MATCH($J41,Planes_Trabajo!$A$2:$A$10,0),MATCH(AC$1,Planes_Trabajo!$A$1:$V$1,0)),"")</f>
        <v>DEE27</v>
      </c>
      <c r="AD41" s="3" t="str">
        <f>IFERROR(IF(INDEX(Planes_Trabajo!$A$2:$O$10,MATCH($J41,Planes_Trabajo!$A$2:$A$10,0),MATCH(AD$1,Planes_Trabajo!$A$1:$V$1,0))=0,"",INDEX(Planes_Trabajo!$A$2:$O$10,MATCH($J41,Planes_Trabajo!$A$2:$A$10,0),MATCH(AD$1,Planes_Trabajo!$A$1:$V$1,0))),"")</f>
        <v>PODARED02PLANES</v>
      </c>
      <c r="AE41" s="3" t="str">
        <f>IFERROR(IF(INDEX(Planes_Trabajo!$A$2:$O$10,MATCH($J41,Planes_Trabajo!$A$2:$A$10,0),MATCH(AE$1,Planes_Trabajo!$A$1:$V$1,0))=0,"",INDEX(Planes_Trabajo!$A$2:$O$10,MATCH($J41,Planes_Trabajo!$A$2:$A$10,0),MATCH(AE$1,Planes_Trabajo!$A$1:$V$1,0))),"")</f>
        <v>DESPEJAR</v>
      </c>
      <c r="AF41" s="3">
        <f>IFERROR(INDEX(Planes_Trabajo!$A$2:$O$10,MATCH($J41,Planes_Trabajo!$A$2:$A$10,0),MATCH(AF$1,Planes_Trabajo!$A$1:$V$1,0)),"")</f>
        <v>2</v>
      </c>
      <c r="AG41" s="3">
        <f>IFERROR(VLOOKUP(K41,Tablas_Apoyo!$R$2:$S$5,2,0),"")</f>
        <v>1088345128</v>
      </c>
      <c r="AH41" s="3" t="str">
        <f>IFERROR(VLOOKUP(L41,Tablas_Apoyo!$U$2:$V$13,2,0),"")</f>
        <v>9862651</v>
      </c>
      <c r="AI41" s="3">
        <f>IFERROR(INDEX(Planes_Trabajo!$A$2:$O$10,MATCH($J41,Planes_Trabajo!$A$2:$A$10,0),MATCH(AI$1,Planes_Trabajo!$A$1:$V$1,0)),"")</f>
        <v>1088257828</v>
      </c>
      <c r="AJ41" s="3" t="str">
        <f>IFERROR(INDEX(Planes_Trabajo!$A$2:$O$10,MATCH($J41,Planes_Trabajo!$A$2:$A$10,0),MATCH(AJ$1,Planes_Trabajo!$A$1:$V$1,0)),"")</f>
        <v>06337600</v>
      </c>
      <c r="AK41" s="3" t="str">
        <f>IFERROR(INDEX(Planes_Trabajo!$A$2:$O$10,MATCH($J41,Planes_Trabajo!$A$2:$A$10,0),MATCH(AK$1,Planes_Trabajo!$A$1:$V$1,0)),"")</f>
        <v>743</v>
      </c>
      <c r="AL41" s="3" t="str">
        <f>IFERROR(IF(INDEX(Planes_Trabajo!$A$2:$O$10,MATCH($J41,Planes_Trabajo!$A$2:$A$10,0),MATCH(AL$1,Planes_Trabajo!$A$1:$V$1,0))=0,"",INDEX(Planes_Trabajo!$A$2:$O$10,MATCH($J41,Planes_Trabajo!$A$2:$A$10,0),MATCH(AL$1,Planes_Trabajo!$A$1:$V$1,0))),"")</f>
        <v>CW298393</v>
      </c>
    </row>
    <row r="42" spans="1:38" x14ac:dyDescent="0.25">
      <c r="A42">
        <v>40</v>
      </c>
      <c r="B42" s="4" t="s">
        <v>546</v>
      </c>
      <c r="C42" s="4">
        <v>207309</v>
      </c>
      <c r="D42" s="4">
        <v>207077</v>
      </c>
      <c r="E42" s="4">
        <v>1</v>
      </c>
      <c r="F42" s="4">
        <v>1</v>
      </c>
      <c r="G42" s="4">
        <v>1</v>
      </c>
      <c r="H42" s="4">
        <v>0</v>
      </c>
      <c r="I42" s="4">
        <v>0</v>
      </c>
      <c r="J42" s="4" t="s">
        <v>524</v>
      </c>
      <c r="K42" s="4" t="s">
        <v>51</v>
      </c>
      <c r="L42" s="4" t="s">
        <v>64</v>
      </c>
      <c r="M42" s="4" t="s">
        <v>829</v>
      </c>
      <c r="N42" s="4" t="str">
        <f>VLOOKUP($D42,Apoyo!$K$2:$M$14,2,0)</f>
        <v>03/06/2024 07:00:00</v>
      </c>
      <c r="O42" s="4" t="str">
        <f>VLOOKUP($D42,Apoyo!$K$2:$M$14,3,0)</f>
        <v>28/06/2024 17:00:00</v>
      </c>
      <c r="P42" s="4" t="str">
        <f>VLOOKUP($D42,Apoyo!$K$2:$M$14,2,0)</f>
        <v>03/06/2024 07:00:00</v>
      </c>
      <c r="Q42" s="4" t="str">
        <f>VLOOKUP($D42,Apoyo!$K$2:$M$14,3,0)</f>
        <v>28/06/2024 17:00:00</v>
      </c>
      <c r="R42" s="4" t="s">
        <v>562</v>
      </c>
      <c r="S42" s="4" t="s">
        <v>615</v>
      </c>
      <c r="T42" s="4" t="s">
        <v>91</v>
      </c>
      <c r="U42" s="4" t="s">
        <v>533</v>
      </c>
      <c r="V42" s="3" t="str">
        <f t="shared" si="1"/>
        <v>C-0026-5</v>
      </c>
      <c r="W42" s="3" t="str">
        <f>IFERROR(VLOOKUP(T42,Tablas_Apoyo!$A$2:$B$26,2,0),"")</f>
        <v>PVMTTO \ CONTROL_GUADUALES</v>
      </c>
      <c r="X42" s="3" t="str">
        <f>IFERROR(INDEX(Planes_Trabajo!$A$2:$O$10,MATCH($J42,Planes_Trabajo!$A$2:$A$10,0),MATCH(X$1,Planes_Trabajo!$A$1:$V$1,0)),"")</f>
        <v>MP</v>
      </c>
      <c r="Y42" s="3" t="str">
        <f>IFERROR(IF(INDEX(Planes_Trabajo!$A$2:$O$10,MATCH($J42,Planes_Trabajo!$A$2:$A$10,0),MATCH(Y$1,Planes_Trabajo!$A$1:$V$1,0))=0,"",INDEX(Planes_Trabajo!$A$2:$O$10,MATCH($J42,Planes_Trabajo!$A$2:$A$10,0),MATCH(Y$1,Planes_Trabajo!$A$1:$V$1,0))),"")</f>
        <v/>
      </c>
      <c r="Z42" s="3">
        <f>IFERROR(INDEX(Planes_Trabajo!$A$2:$O$10,MATCH($J42,Planes_Trabajo!$A$2:$A$10,0),MATCH(Z$1,Planes_Trabajo!$A$1:$V$1,0)),"")</f>
        <v>3</v>
      </c>
      <c r="AA42" s="3">
        <f>IFERROR(INDEX(Planes_Trabajo!$A$2:$O$10,MATCH($J42,Planes_Trabajo!$A$2:$A$10,0),MATCH(AA$1,Planes_Trabajo!$A$1:$V$1,0)),"")</f>
        <v>0</v>
      </c>
      <c r="AB42" s="3">
        <f>IFERROR(INDEX(Planes_Trabajo!$A$2:$O$10,MATCH($J42,Planes_Trabajo!$A$2:$A$10,0),MATCH(AB$1,Planes_Trabajo!$A$1:$V$1,0)),"")</f>
        <v>0</v>
      </c>
      <c r="AC42" s="3" t="str">
        <f>IFERROR(INDEX(Planes_Trabajo!$A$2:$O$10,MATCH($J42,Planes_Trabajo!$A$2:$A$10,0),MATCH(AC$1,Planes_Trabajo!$A$1:$V$1,0)),"")</f>
        <v>DEE27</v>
      </c>
      <c r="AD42" s="3" t="str">
        <f>IFERROR(IF(INDEX(Planes_Trabajo!$A$2:$O$10,MATCH($J42,Planes_Trabajo!$A$2:$A$10,0),MATCH(AD$1,Planes_Trabajo!$A$1:$V$1,0))=0,"",INDEX(Planes_Trabajo!$A$2:$O$10,MATCH($J42,Planes_Trabajo!$A$2:$A$10,0),MATCH(AD$1,Planes_Trabajo!$A$1:$V$1,0))),"")</f>
        <v>PODARED02PLANES</v>
      </c>
      <c r="AE42" s="3" t="str">
        <f>IFERROR(IF(INDEX(Planes_Trabajo!$A$2:$O$10,MATCH($J42,Planes_Trabajo!$A$2:$A$10,0),MATCH(AE$1,Planes_Trabajo!$A$1:$V$1,0))=0,"",INDEX(Planes_Trabajo!$A$2:$O$10,MATCH($J42,Planes_Trabajo!$A$2:$A$10,0),MATCH(AE$1,Planes_Trabajo!$A$1:$V$1,0))),"")</f>
        <v>DESPEJAR</v>
      </c>
      <c r="AF42" s="3">
        <f>IFERROR(INDEX(Planes_Trabajo!$A$2:$O$10,MATCH($J42,Planes_Trabajo!$A$2:$A$10,0),MATCH(AF$1,Planes_Trabajo!$A$1:$V$1,0)),"")</f>
        <v>2</v>
      </c>
      <c r="AG42" s="3">
        <f>IFERROR(VLOOKUP(K42,Tablas_Apoyo!$R$2:$S$5,2,0),"")</f>
        <v>1088345128</v>
      </c>
      <c r="AH42" s="3" t="str">
        <f>IFERROR(VLOOKUP(L42,Tablas_Apoyo!$U$2:$V$13,2,0),"")</f>
        <v>9862651</v>
      </c>
      <c r="AI42" s="3">
        <f>IFERROR(INDEX(Planes_Trabajo!$A$2:$O$10,MATCH($J42,Planes_Trabajo!$A$2:$A$10,0),MATCH(AI$1,Planes_Trabajo!$A$1:$V$1,0)),"")</f>
        <v>1088257828</v>
      </c>
      <c r="AJ42" s="3" t="str">
        <f>IFERROR(INDEX(Planes_Trabajo!$A$2:$O$10,MATCH($J42,Planes_Trabajo!$A$2:$A$10,0),MATCH(AJ$1,Planes_Trabajo!$A$1:$V$1,0)),"")</f>
        <v>06337600</v>
      </c>
      <c r="AK42" s="3" t="str">
        <f>IFERROR(INDEX(Planes_Trabajo!$A$2:$O$10,MATCH($J42,Planes_Trabajo!$A$2:$A$10,0),MATCH(AK$1,Planes_Trabajo!$A$1:$V$1,0)),"")</f>
        <v>743</v>
      </c>
      <c r="AL42" s="3" t="str">
        <f>IFERROR(IF(INDEX(Planes_Trabajo!$A$2:$O$10,MATCH($J42,Planes_Trabajo!$A$2:$A$10,0),MATCH(AL$1,Planes_Trabajo!$A$1:$V$1,0))=0,"",INDEX(Planes_Trabajo!$A$2:$O$10,MATCH($J42,Planes_Trabajo!$A$2:$A$10,0),MATCH(AL$1,Planes_Trabajo!$A$1:$V$1,0))),"")</f>
        <v>CW298393</v>
      </c>
    </row>
    <row r="43" spans="1:38" x14ac:dyDescent="0.25">
      <c r="A43">
        <v>41</v>
      </c>
      <c r="B43" s="4" t="s">
        <v>546</v>
      </c>
      <c r="C43" s="4">
        <v>207311</v>
      </c>
      <c r="D43" s="4">
        <v>207077</v>
      </c>
      <c r="E43" s="4">
        <v>1</v>
      </c>
      <c r="F43" s="4">
        <v>1</v>
      </c>
      <c r="G43" s="4">
        <v>1</v>
      </c>
      <c r="H43" s="4">
        <v>0</v>
      </c>
      <c r="I43" s="4">
        <v>0</v>
      </c>
      <c r="J43" s="4" t="s">
        <v>524</v>
      </c>
      <c r="K43" s="4" t="s">
        <v>51</v>
      </c>
      <c r="L43" s="4" t="s">
        <v>64</v>
      </c>
      <c r="M43" s="4" t="s">
        <v>830</v>
      </c>
      <c r="N43" s="4" t="str">
        <f>VLOOKUP($D43,Apoyo!$K$2:$M$14,2,0)</f>
        <v>03/06/2024 07:00:00</v>
      </c>
      <c r="O43" s="4" t="str">
        <f>VLOOKUP($D43,Apoyo!$K$2:$M$14,3,0)</f>
        <v>28/06/2024 17:00:00</v>
      </c>
      <c r="P43" s="4" t="str">
        <f>VLOOKUP($D43,Apoyo!$K$2:$M$14,2,0)</f>
        <v>03/06/2024 07:00:00</v>
      </c>
      <c r="Q43" s="4" t="str">
        <f>VLOOKUP($D43,Apoyo!$K$2:$M$14,3,0)</f>
        <v>28/06/2024 17:00:00</v>
      </c>
      <c r="R43" s="4" t="s">
        <v>562</v>
      </c>
      <c r="S43" s="4" t="s">
        <v>616</v>
      </c>
      <c r="T43" s="4" t="s">
        <v>91</v>
      </c>
      <c r="U43" s="4" t="s">
        <v>533</v>
      </c>
      <c r="V43" s="3" t="str">
        <f t="shared" si="1"/>
        <v>C-0190-5</v>
      </c>
      <c r="W43" s="3" t="str">
        <f>IFERROR(VLOOKUP(T43,Tablas_Apoyo!$A$2:$B$26,2,0),"")</f>
        <v>PVMTTO \ CONTROL_GUADUALES</v>
      </c>
      <c r="X43" s="3" t="str">
        <f>IFERROR(INDEX(Planes_Trabajo!$A$2:$O$10,MATCH($J43,Planes_Trabajo!$A$2:$A$10,0),MATCH(X$1,Planes_Trabajo!$A$1:$V$1,0)),"")</f>
        <v>MP</v>
      </c>
      <c r="Y43" s="3" t="str">
        <f>IFERROR(IF(INDEX(Planes_Trabajo!$A$2:$O$10,MATCH($J43,Planes_Trabajo!$A$2:$A$10,0),MATCH(Y$1,Planes_Trabajo!$A$1:$V$1,0))=0,"",INDEX(Planes_Trabajo!$A$2:$O$10,MATCH($J43,Planes_Trabajo!$A$2:$A$10,0),MATCH(Y$1,Planes_Trabajo!$A$1:$V$1,0))),"")</f>
        <v/>
      </c>
      <c r="Z43" s="3">
        <f>IFERROR(INDEX(Planes_Trabajo!$A$2:$O$10,MATCH($J43,Planes_Trabajo!$A$2:$A$10,0),MATCH(Z$1,Planes_Trabajo!$A$1:$V$1,0)),"")</f>
        <v>3</v>
      </c>
      <c r="AA43" s="3">
        <f>IFERROR(INDEX(Planes_Trabajo!$A$2:$O$10,MATCH($J43,Planes_Trabajo!$A$2:$A$10,0),MATCH(AA$1,Planes_Trabajo!$A$1:$V$1,0)),"")</f>
        <v>0</v>
      </c>
      <c r="AB43" s="3">
        <f>IFERROR(INDEX(Planes_Trabajo!$A$2:$O$10,MATCH($J43,Planes_Trabajo!$A$2:$A$10,0),MATCH(AB$1,Planes_Trabajo!$A$1:$V$1,0)),"")</f>
        <v>0</v>
      </c>
      <c r="AC43" s="3" t="str">
        <f>IFERROR(INDEX(Planes_Trabajo!$A$2:$O$10,MATCH($J43,Planes_Trabajo!$A$2:$A$10,0),MATCH(AC$1,Planes_Trabajo!$A$1:$V$1,0)),"")</f>
        <v>DEE27</v>
      </c>
      <c r="AD43" s="3" t="str">
        <f>IFERROR(IF(INDEX(Planes_Trabajo!$A$2:$O$10,MATCH($J43,Planes_Trabajo!$A$2:$A$10,0),MATCH(AD$1,Planes_Trabajo!$A$1:$V$1,0))=0,"",INDEX(Planes_Trabajo!$A$2:$O$10,MATCH($J43,Planes_Trabajo!$A$2:$A$10,0),MATCH(AD$1,Planes_Trabajo!$A$1:$V$1,0))),"")</f>
        <v>PODARED02PLANES</v>
      </c>
      <c r="AE43" s="3" t="str">
        <f>IFERROR(IF(INDEX(Planes_Trabajo!$A$2:$O$10,MATCH($J43,Planes_Trabajo!$A$2:$A$10,0),MATCH(AE$1,Planes_Trabajo!$A$1:$V$1,0))=0,"",INDEX(Planes_Trabajo!$A$2:$O$10,MATCH($J43,Planes_Trabajo!$A$2:$A$10,0),MATCH(AE$1,Planes_Trabajo!$A$1:$V$1,0))),"")</f>
        <v>DESPEJAR</v>
      </c>
      <c r="AF43" s="3">
        <f>IFERROR(INDEX(Planes_Trabajo!$A$2:$O$10,MATCH($J43,Planes_Trabajo!$A$2:$A$10,0),MATCH(AF$1,Planes_Trabajo!$A$1:$V$1,0)),"")</f>
        <v>2</v>
      </c>
      <c r="AG43" s="3">
        <f>IFERROR(VLOOKUP(K43,Tablas_Apoyo!$R$2:$S$5,2,0),"")</f>
        <v>1088345128</v>
      </c>
      <c r="AH43" s="3" t="str">
        <f>IFERROR(VLOOKUP(L43,Tablas_Apoyo!$U$2:$V$13,2,0),"")</f>
        <v>9862651</v>
      </c>
      <c r="AI43" s="3">
        <f>IFERROR(INDEX(Planes_Trabajo!$A$2:$O$10,MATCH($J43,Planes_Trabajo!$A$2:$A$10,0),MATCH(AI$1,Planes_Trabajo!$A$1:$V$1,0)),"")</f>
        <v>1088257828</v>
      </c>
      <c r="AJ43" s="3" t="str">
        <f>IFERROR(INDEX(Planes_Trabajo!$A$2:$O$10,MATCH($J43,Planes_Trabajo!$A$2:$A$10,0),MATCH(AJ$1,Planes_Trabajo!$A$1:$V$1,0)),"")</f>
        <v>06337600</v>
      </c>
      <c r="AK43" s="3" t="str">
        <f>IFERROR(INDEX(Planes_Trabajo!$A$2:$O$10,MATCH($J43,Planes_Trabajo!$A$2:$A$10,0),MATCH(AK$1,Planes_Trabajo!$A$1:$V$1,0)),"")</f>
        <v>743</v>
      </c>
      <c r="AL43" s="3" t="str">
        <f>IFERROR(IF(INDEX(Planes_Trabajo!$A$2:$O$10,MATCH($J43,Planes_Trabajo!$A$2:$A$10,0),MATCH(AL$1,Planes_Trabajo!$A$1:$V$1,0))=0,"",INDEX(Planes_Trabajo!$A$2:$O$10,MATCH($J43,Planes_Trabajo!$A$2:$A$10,0),MATCH(AL$1,Planes_Trabajo!$A$1:$V$1,0))),"")</f>
        <v>CW298393</v>
      </c>
    </row>
    <row r="44" spans="1:38" x14ac:dyDescent="0.25">
      <c r="A44">
        <v>42</v>
      </c>
      <c r="B44" s="4" t="s">
        <v>546</v>
      </c>
      <c r="C44" s="4">
        <v>207313</v>
      </c>
      <c r="D44" s="4">
        <v>207077</v>
      </c>
      <c r="E44" s="4">
        <v>1</v>
      </c>
      <c r="F44" s="4">
        <v>1</v>
      </c>
      <c r="G44" s="4">
        <v>1</v>
      </c>
      <c r="H44" s="4">
        <v>0</v>
      </c>
      <c r="I44" s="4">
        <v>0</v>
      </c>
      <c r="J44" s="4" t="s">
        <v>524</v>
      </c>
      <c r="K44" s="4" t="s">
        <v>51</v>
      </c>
      <c r="L44" s="4" t="s">
        <v>64</v>
      </c>
      <c r="M44" s="4" t="s">
        <v>831</v>
      </c>
      <c r="N44" s="4" t="str">
        <f>VLOOKUP($D44,Apoyo!$K$2:$M$14,2,0)</f>
        <v>03/06/2024 07:00:00</v>
      </c>
      <c r="O44" s="4" t="str">
        <f>VLOOKUP($D44,Apoyo!$K$2:$M$14,3,0)</f>
        <v>28/06/2024 17:00:00</v>
      </c>
      <c r="P44" s="4" t="str">
        <f>VLOOKUP($D44,Apoyo!$K$2:$M$14,2,0)</f>
        <v>03/06/2024 07:00:00</v>
      </c>
      <c r="Q44" s="4" t="str">
        <f>VLOOKUP($D44,Apoyo!$K$2:$M$14,3,0)</f>
        <v>28/06/2024 17:00:00</v>
      </c>
      <c r="R44" s="4" t="s">
        <v>562</v>
      </c>
      <c r="S44" s="4" t="s">
        <v>617</v>
      </c>
      <c r="T44" s="4" t="s">
        <v>91</v>
      </c>
      <c r="U44" s="4" t="s">
        <v>533</v>
      </c>
      <c r="V44" s="3" t="str">
        <f t="shared" si="1"/>
        <v>C-0224-5</v>
      </c>
      <c r="W44" s="3" t="str">
        <f>IFERROR(VLOOKUP(T44,Tablas_Apoyo!$A$2:$B$26,2,0),"")</f>
        <v>PVMTTO \ CONTROL_GUADUALES</v>
      </c>
      <c r="X44" s="3" t="str">
        <f>IFERROR(INDEX(Planes_Trabajo!$A$2:$O$10,MATCH($J44,Planes_Trabajo!$A$2:$A$10,0),MATCH(X$1,Planes_Trabajo!$A$1:$V$1,0)),"")</f>
        <v>MP</v>
      </c>
      <c r="Y44" s="3" t="str">
        <f>IFERROR(IF(INDEX(Planes_Trabajo!$A$2:$O$10,MATCH($J44,Planes_Trabajo!$A$2:$A$10,0),MATCH(Y$1,Planes_Trabajo!$A$1:$V$1,0))=0,"",INDEX(Planes_Trabajo!$A$2:$O$10,MATCH($J44,Planes_Trabajo!$A$2:$A$10,0),MATCH(Y$1,Planes_Trabajo!$A$1:$V$1,0))),"")</f>
        <v/>
      </c>
      <c r="Z44" s="3">
        <f>IFERROR(INDEX(Planes_Trabajo!$A$2:$O$10,MATCH($J44,Planes_Trabajo!$A$2:$A$10,0),MATCH(Z$1,Planes_Trabajo!$A$1:$V$1,0)),"")</f>
        <v>3</v>
      </c>
      <c r="AA44" s="3">
        <f>IFERROR(INDEX(Planes_Trabajo!$A$2:$O$10,MATCH($J44,Planes_Trabajo!$A$2:$A$10,0),MATCH(AA$1,Planes_Trabajo!$A$1:$V$1,0)),"")</f>
        <v>0</v>
      </c>
      <c r="AB44" s="3">
        <f>IFERROR(INDEX(Planes_Trabajo!$A$2:$O$10,MATCH($J44,Planes_Trabajo!$A$2:$A$10,0),MATCH(AB$1,Planes_Trabajo!$A$1:$V$1,0)),"")</f>
        <v>0</v>
      </c>
      <c r="AC44" s="3" t="str">
        <f>IFERROR(INDEX(Planes_Trabajo!$A$2:$O$10,MATCH($J44,Planes_Trabajo!$A$2:$A$10,0),MATCH(AC$1,Planes_Trabajo!$A$1:$V$1,0)),"")</f>
        <v>DEE27</v>
      </c>
      <c r="AD44" s="3" t="str">
        <f>IFERROR(IF(INDEX(Planes_Trabajo!$A$2:$O$10,MATCH($J44,Planes_Trabajo!$A$2:$A$10,0),MATCH(AD$1,Planes_Trabajo!$A$1:$V$1,0))=0,"",INDEX(Planes_Trabajo!$A$2:$O$10,MATCH($J44,Planes_Trabajo!$A$2:$A$10,0),MATCH(AD$1,Planes_Trabajo!$A$1:$V$1,0))),"")</f>
        <v>PODARED02PLANES</v>
      </c>
      <c r="AE44" s="3" t="str">
        <f>IFERROR(IF(INDEX(Planes_Trabajo!$A$2:$O$10,MATCH($J44,Planes_Trabajo!$A$2:$A$10,0),MATCH(AE$1,Planes_Trabajo!$A$1:$V$1,0))=0,"",INDEX(Planes_Trabajo!$A$2:$O$10,MATCH($J44,Planes_Trabajo!$A$2:$A$10,0),MATCH(AE$1,Planes_Trabajo!$A$1:$V$1,0))),"")</f>
        <v>DESPEJAR</v>
      </c>
      <c r="AF44" s="3">
        <f>IFERROR(INDEX(Planes_Trabajo!$A$2:$O$10,MATCH($J44,Planes_Trabajo!$A$2:$A$10,0),MATCH(AF$1,Planes_Trabajo!$A$1:$V$1,0)),"")</f>
        <v>2</v>
      </c>
      <c r="AG44" s="3">
        <f>IFERROR(VLOOKUP(K44,Tablas_Apoyo!$R$2:$S$5,2,0),"")</f>
        <v>1088345128</v>
      </c>
      <c r="AH44" s="3" t="str">
        <f>IFERROR(VLOOKUP(L44,Tablas_Apoyo!$U$2:$V$13,2,0),"")</f>
        <v>9862651</v>
      </c>
      <c r="AI44" s="3">
        <f>IFERROR(INDEX(Planes_Trabajo!$A$2:$O$10,MATCH($J44,Planes_Trabajo!$A$2:$A$10,0),MATCH(AI$1,Planes_Trabajo!$A$1:$V$1,0)),"")</f>
        <v>1088257828</v>
      </c>
      <c r="AJ44" s="3" t="str">
        <f>IFERROR(INDEX(Planes_Trabajo!$A$2:$O$10,MATCH($J44,Planes_Trabajo!$A$2:$A$10,0),MATCH(AJ$1,Planes_Trabajo!$A$1:$V$1,0)),"")</f>
        <v>06337600</v>
      </c>
      <c r="AK44" s="3" t="str">
        <f>IFERROR(INDEX(Planes_Trabajo!$A$2:$O$10,MATCH($J44,Planes_Trabajo!$A$2:$A$10,0),MATCH(AK$1,Planes_Trabajo!$A$1:$V$1,0)),"")</f>
        <v>743</v>
      </c>
      <c r="AL44" s="3" t="str">
        <f>IFERROR(IF(INDEX(Planes_Trabajo!$A$2:$O$10,MATCH($J44,Planes_Trabajo!$A$2:$A$10,0),MATCH(AL$1,Planes_Trabajo!$A$1:$V$1,0))=0,"",INDEX(Planes_Trabajo!$A$2:$O$10,MATCH($J44,Planes_Trabajo!$A$2:$A$10,0),MATCH(AL$1,Planes_Trabajo!$A$1:$V$1,0))),"")</f>
        <v>CW298393</v>
      </c>
    </row>
    <row r="45" spans="1:38" x14ac:dyDescent="0.25">
      <c r="A45">
        <v>43</v>
      </c>
      <c r="B45" s="4" t="s">
        <v>546</v>
      </c>
      <c r="C45" s="4">
        <v>207316</v>
      </c>
      <c r="D45" s="4">
        <v>207077</v>
      </c>
      <c r="E45" s="4">
        <v>1</v>
      </c>
      <c r="F45" s="4">
        <v>1</v>
      </c>
      <c r="G45" s="4">
        <v>1</v>
      </c>
      <c r="H45" s="4">
        <v>0</v>
      </c>
      <c r="I45" s="4">
        <v>0</v>
      </c>
      <c r="J45" s="4" t="s">
        <v>524</v>
      </c>
      <c r="K45" s="4" t="s">
        <v>51</v>
      </c>
      <c r="L45" s="4" t="s">
        <v>64</v>
      </c>
      <c r="M45" s="4" t="s">
        <v>832</v>
      </c>
      <c r="N45" s="4" t="str">
        <f>VLOOKUP($D45,Apoyo!$K$2:$M$14,2,0)</f>
        <v>03/06/2024 07:00:00</v>
      </c>
      <c r="O45" s="4" t="str">
        <f>VLOOKUP($D45,Apoyo!$K$2:$M$14,3,0)</f>
        <v>28/06/2024 17:00:00</v>
      </c>
      <c r="P45" s="4" t="str">
        <f>VLOOKUP($D45,Apoyo!$K$2:$M$14,2,0)</f>
        <v>03/06/2024 07:00:00</v>
      </c>
      <c r="Q45" s="4" t="str">
        <f>VLOOKUP($D45,Apoyo!$K$2:$M$14,3,0)</f>
        <v>28/06/2024 17:00:00</v>
      </c>
      <c r="R45" s="4" t="s">
        <v>562</v>
      </c>
      <c r="S45" s="4" t="s">
        <v>618</v>
      </c>
      <c r="T45" s="4" t="s">
        <v>91</v>
      </c>
      <c r="U45" s="4" t="s">
        <v>533</v>
      </c>
      <c r="V45" s="3" t="str">
        <f t="shared" si="1"/>
        <v>C-1070-5</v>
      </c>
      <c r="W45" s="3" t="str">
        <f>IFERROR(VLOOKUP(T45,Tablas_Apoyo!$A$2:$B$26,2,0),"")</f>
        <v>PVMTTO \ CONTROL_GUADUALES</v>
      </c>
      <c r="X45" s="3" t="str">
        <f>IFERROR(INDEX(Planes_Trabajo!$A$2:$O$10,MATCH($J45,Planes_Trabajo!$A$2:$A$10,0),MATCH(X$1,Planes_Trabajo!$A$1:$V$1,0)),"")</f>
        <v>MP</v>
      </c>
      <c r="Y45" s="3" t="str">
        <f>IFERROR(IF(INDEX(Planes_Trabajo!$A$2:$O$10,MATCH($J45,Planes_Trabajo!$A$2:$A$10,0),MATCH(Y$1,Planes_Trabajo!$A$1:$V$1,0))=0,"",INDEX(Planes_Trabajo!$A$2:$O$10,MATCH($J45,Planes_Trabajo!$A$2:$A$10,0),MATCH(Y$1,Planes_Trabajo!$A$1:$V$1,0))),"")</f>
        <v/>
      </c>
      <c r="Z45" s="3">
        <f>IFERROR(INDEX(Planes_Trabajo!$A$2:$O$10,MATCH($J45,Planes_Trabajo!$A$2:$A$10,0),MATCH(Z$1,Planes_Trabajo!$A$1:$V$1,0)),"")</f>
        <v>3</v>
      </c>
      <c r="AA45" s="3">
        <f>IFERROR(INDEX(Planes_Trabajo!$A$2:$O$10,MATCH($J45,Planes_Trabajo!$A$2:$A$10,0),MATCH(AA$1,Planes_Trabajo!$A$1:$V$1,0)),"")</f>
        <v>0</v>
      </c>
      <c r="AB45" s="3">
        <f>IFERROR(INDEX(Planes_Trabajo!$A$2:$O$10,MATCH($J45,Planes_Trabajo!$A$2:$A$10,0),MATCH(AB$1,Planes_Trabajo!$A$1:$V$1,0)),"")</f>
        <v>0</v>
      </c>
      <c r="AC45" s="3" t="str">
        <f>IFERROR(INDEX(Planes_Trabajo!$A$2:$O$10,MATCH($J45,Planes_Trabajo!$A$2:$A$10,0),MATCH(AC$1,Planes_Trabajo!$A$1:$V$1,0)),"")</f>
        <v>DEE27</v>
      </c>
      <c r="AD45" s="3" t="str">
        <f>IFERROR(IF(INDEX(Planes_Trabajo!$A$2:$O$10,MATCH($J45,Planes_Trabajo!$A$2:$A$10,0),MATCH(AD$1,Planes_Trabajo!$A$1:$V$1,0))=0,"",INDEX(Planes_Trabajo!$A$2:$O$10,MATCH($J45,Planes_Trabajo!$A$2:$A$10,0),MATCH(AD$1,Planes_Trabajo!$A$1:$V$1,0))),"")</f>
        <v>PODARED02PLANES</v>
      </c>
      <c r="AE45" s="3" t="str">
        <f>IFERROR(IF(INDEX(Planes_Trabajo!$A$2:$O$10,MATCH($J45,Planes_Trabajo!$A$2:$A$10,0),MATCH(AE$1,Planes_Trabajo!$A$1:$V$1,0))=0,"",INDEX(Planes_Trabajo!$A$2:$O$10,MATCH($J45,Planes_Trabajo!$A$2:$A$10,0),MATCH(AE$1,Planes_Trabajo!$A$1:$V$1,0))),"")</f>
        <v>DESPEJAR</v>
      </c>
      <c r="AF45" s="3">
        <f>IFERROR(INDEX(Planes_Trabajo!$A$2:$O$10,MATCH($J45,Planes_Trabajo!$A$2:$A$10,0),MATCH(AF$1,Planes_Trabajo!$A$1:$V$1,0)),"")</f>
        <v>2</v>
      </c>
      <c r="AG45" s="3">
        <f>IFERROR(VLOOKUP(K45,Tablas_Apoyo!$R$2:$S$5,2,0),"")</f>
        <v>1088345128</v>
      </c>
      <c r="AH45" s="3" t="str">
        <f>IFERROR(VLOOKUP(L45,Tablas_Apoyo!$U$2:$V$13,2,0),"")</f>
        <v>9862651</v>
      </c>
      <c r="AI45" s="3">
        <f>IFERROR(INDEX(Planes_Trabajo!$A$2:$O$10,MATCH($J45,Planes_Trabajo!$A$2:$A$10,0),MATCH(AI$1,Planes_Trabajo!$A$1:$V$1,0)),"")</f>
        <v>1088257828</v>
      </c>
      <c r="AJ45" s="3" t="str">
        <f>IFERROR(INDEX(Planes_Trabajo!$A$2:$O$10,MATCH($J45,Planes_Trabajo!$A$2:$A$10,0),MATCH(AJ$1,Planes_Trabajo!$A$1:$V$1,0)),"")</f>
        <v>06337600</v>
      </c>
      <c r="AK45" s="3" t="str">
        <f>IFERROR(INDEX(Planes_Trabajo!$A$2:$O$10,MATCH($J45,Planes_Trabajo!$A$2:$A$10,0),MATCH(AK$1,Planes_Trabajo!$A$1:$V$1,0)),"")</f>
        <v>743</v>
      </c>
      <c r="AL45" s="3" t="str">
        <f>IFERROR(IF(INDEX(Planes_Trabajo!$A$2:$O$10,MATCH($J45,Planes_Trabajo!$A$2:$A$10,0),MATCH(AL$1,Planes_Trabajo!$A$1:$V$1,0))=0,"",INDEX(Planes_Trabajo!$A$2:$O$10,MATCH($J45,Planes_Trabajo!$A$2:$A$10,0),MATCH(AL$1,Planes_Trabajo!$A$1:$V$1,0))),"")</f>
        <v>CW298393</v>
      </c>
    </row>
    <row r="46" spans="1:38" x14ac:dyDescent="0.25">
      <c r="A46">
        <v>44</v>
      </c>
      <c r="B46" s="4" t="s">
        <v>546</v>
      </c>
      <c r="C46" s="4">
        <v>207318</v>
      </c>
      <c r="D46" s="4">
        <v>207077</v>
      </c>
      <c r="E46" s="4">
        <v>1</v>
      </c>
      <c r="F46" s="4">
        <v>1</v>
      </c>
      <c r="G46" s="4">
        <v>1</v>
      </c>
      <c r="H46" s="4">
        <v>0</v>
      </c>
      <c r="I46" s="4">
        <v>0</v>
      </c>
      <c r="J46" s="4" t="s">
        <v>524</v>
      </c>
      <c r="K46" s="4" t="s">
        <v>51</v>
      </c>
      <c r="L46" s="4" t="s">
        <v>64</v>
      </c>
      <c r="M46" s="4" t="s">
        <v>833</v>
      </c>
      <c r="N46" s="4" t="str">
        <f>VLOOKUP($D46,Apoyo!$K$2:$M$14,2,0)</f>
        <v>03/06/2024 07:00:00</v>
      </c>
      <c r="O46" s="4" t="str">
        <f>VLOOKUP($D46,Apoyo!$K$2:$M$14,3,0)</f>
        <v>28/06/2024 17:00:00</v>
      </c>
      <c r="P46" s="4" t="str">
        <f>VLOOKUP($D46,Apoyo!$K$2:$M$14,2,0)</f>
        <v>03/06/2024 07:00:00</v>
      </c>
      <c r="Q46" s="4" t="str">
        <f>VLOOKUP($D46,Apoyo!$K$2:$M$14,3,0)</f>
        <v>28/06/2024 17:00:00</v>
      </c>
      <c r="R46" s="4" t="s">
        <v>562</v>
      </c>
      <c r="S46" s="4" t="s">
        <v>619</v>
      </c>
      <c r="T46" s="4" t="s">
        <v>91</v>
      </c>
      <c r="U46" s="4" t="s">
        <v>533</v>
      </c>
      <c r="V46" s="3" t="str">
        <f t="shared" si="1"/>
        <v>R-016-5</v>
      </c>
      <c r="W46" s="3" t="str">
        <f>IFERROR(VLOOKUP(T46,Tablas_Apoyo!$A$2:$B$26,2,0),"")</f>
        <v>PVMTTO \ CONTROL_GUADUALES</v>
      </c>
      <c r="X46" s="3" t="str">
        <f>IFERROR(INDEX(Planes_Trabajo!$A$2:$O$10,MATCH($J46,Planes_Trabajo!$A$2:$A$10,0),MATCH(X$1,Planes_Trabajo!$A$1:$V$1,0)),"")</f>
        <v>MP</v>
      </c>
      <c r="Y46" s="3" t="str">
        <f>IFERROR(IF(INDEX(Planes_Trabajo!$A$2:$O$10,MATCH($J46,Planes_Trabajo!$A$2:$A$10,0),MATCH(Y$1,Planes_Trabajo!$A$1:$V$1,0))=0,"",INDEX(Planes_Trabajo!$A$2:$O$10,MATCH($J46,Planes_Trabajo!$A$2:$A$10,0),MATCH(Y$1,Planes_Trabajo!$A$1:$V$1,0))),"")</f>
        <v/>
      </c>
      <c r="Z46" s="3">
        <f>IFERROR(INDEX(Planes_Trabajo!$A$2:$O$10,MATCH($J46,Planes_Trabajo!$A$2:$A$10,0),MATCH(Z$1,Planes_Trabajo!$A$1:$V$1,0)),"")</f>
        <v>3</v>
      </c>
      <c r="AA46" s="3">
        <f>IFERROR(INDEX(Planes_Trabajo!$A$2:$O$10,MATCH($J46,Planes_Trabajo!$A$2:$A$10,0),MATCH(AA$1,Planes_Trabajo!$A$1:$V$1,0)),"")</f>
        <v>0</v>
      </c>
      <c r="AB46" s="3">
        <f>IFERROR(INDEX(Planes_Trabajo!$A$2:$O$10,MATCH($J46,Planes_Trabajo!$A$2:$A$10,0),MATCH(AB$1,Planes_Trabajo!$A$1:$V$1,0)),"")</f>
        <v>0</v>
      </c>
      <c r="AC46" s="3" t="str">
        <f>IFERROR(INDEX(Planes_Trabajo!$A$2:$O$10,MATCH($J46,Planes_Trabajo!$A$2:$A$10,0),MATCH(AC$1,Planes_Trabajo!$A$1:$V$1,0)),"")</f>
        <v>DEE27</v>
      </c>
      <c r="AD46" s="3" t="str">
        <f>IFERROR(IF(INDEX(Planes_Trabajo!$A$2:$O$10,MATCH($J46,Planes_Trabajo!$A$2:$A$10,0),MATCH(AD$1,Planes_Trabajo!$A$1:$V$1,0))=0,"",INDEX(Planes_Trabajo!$A$2:$O$10,MATCH($J46,Planes_Trabajo!$A$2:$A$10,0),MATCH(AD$1,Planes_Trabajo!$A$1:$V$1,0))),"")</f>
        <v>PODARED02PLANES</v>
      </c>
      <c r="AE46" s="3" t="str">
        <f>IFERROR(IF(INDEX(Planes_Trabajo!$A$2:$O$10,MATCH($J46,Planes_Trabajo!$A$2:$A$10,0),MATCH(AE$1,Planes_Trabajo!$A$1:$V$1,0))=0,"",INDEX(Planes_Trabajo!$A$2:$O$10,MATCH($J46,Planes_Trabajo!$A$2:$A$10,0),MATCH(AE$1,Planes_Trabajo!$A$1:$V$1,0))),"")</f>
        <v>DESPEJAR</v>
      </c>
      <c r="AF46" s="3">
        <f>IFERROR(INDEX(Planes_Trabajo!$A$2:$O$10,MATCH($J46,Planes_Trabajo!$A$2:$A$10,0),MATCH(AF$1,Planes_Trabajo!$A$1:$V$1,0)),"")</f>
        <v>2</v>
      </c>
      <c r="AG46" s="3">
        <f>IFERROR(VLOOKUP(K46,Tablas_Apoyo!$R$2:$S$5,2,0),"")</f>
        <v>1088345128</v>
      </c>
      <c r="AH46" s="3" t="str">
        <f>IFERROR(VLOOKUP(L46,Tablas_Apoyo!$U$2:$V$13,2,0),"")</f>
        <v>9862651</v>
      </c>
      <c r="AI46" s="3">
        <f>IFERROR(INDEX(Planes_Trabajo!$A$2:$O$10,MATCH($J46,Planes_Trabajo!$A$2:$A$10,0),MATCH(AI$1,Planes_Trabajo!$A$1:$V$1,0)),"")</f>
        <v>1088257828</v>
      </c>
      <c r="AJ46" s="3" t="str">
        <f>IFERROR(INDEX(Planes_Trabajo!$A$2:$O$10,MATCH($J46,Planes_Trabajo!$A$2:$A$10,0),MATCH(AJ$1,Planes_Trabajo!$A$1:$V$1,0)),"")</f>
        <v>06337600</v>
      </c>
      <c r="AK46" s="3" t="str">
        <f>IFERROR(INDEX(Planes_Trabajo!$A$2:$O$10,MATCH($J46,Planes_Trabajo!$A$2:$A$10,0),MATCH(AK$1,Planes_Trabajo!$A$1:$V$1,0)),"")</f>
        <v>743</v>
      </c>
      <c r="AL46" s="3" t="str">
        <f>IFERROR(IF(INDEX(Planes_Trabajo!$A$2:$O$10,MATCH($J46,Planes_Trabajo!$A$2:$A$10,0),MATCH(AL$1,Planes_Trabajo!$A$1:$V$1,0))=0,"",INDEX(Planes_Trabajo!$A$2:$O$10,MATCH($J46,Planes_Trabajo!$A$2:$A$10,0),MATCH(AL$1,Planes_Trabajo!$A$1:$V$1,0))),"")</f>
        <v>CW298393</v>
      </c>
    </row>
    <row r="47" spans="1:38" x14ac:dyDescent="0.25">
      <c r="A47">
        <v>45</v>
      </c>
      <c r="B47" s="4" t="s">
        <v>546</v>
      </c>
      <c r="C47" s="4">
        <v>207324</v>
      </c>
      <c r="D47" s="4">
        <v>207077</v>
      </c>
      <c r="E47" s="4">
        <v>1</v>
      </c>
      <c r="F47" s="4">
        <v>1</v>
      </c>
      <c r="G47" s="4">
        <v>1</v>
      </c>
      <c r="H47" s="4">
        <v>0</v>
      </c>
      <c r="I47" s="4">
        <v>0</v>
      </c>
      <c r="J47" s="4" t="s">
        <v>524</v>
      </c>
      <c r="K47" s="4" t="s">
        <v>51</v>
      </c>
      <c r="L47" s="4" t="s">
        <v>64</v>
      </c>
      <c r="M47" s="4" t="s">
        <v>834</v>
      </c>
      <c r="N47" s="4" t="str">
        <f>VLOOKUP($D47,Apoyo!$K$2:$M$14,2,0)</f>
        <v>03/06/2024 07:00:00</v>
      </c>
      <c r="O47" s="4" t="str">
        <f>VLOOKUP($D47,Apoyo!$K$2:$M$14,3,0)</f>
        <v>28/06/2024 17:00:00</v>
      </c>
      <c r="P47" s="4" t="str">
        <f>VLOOKUP($D47,Apoyo!$K$2:$M$14,2,0)</f>
        <v>03/06/2024 07:00:00</v>
      </c>
      <c r="Q47" s="4" t="str">
        <f>VLOOKUP($D47,Apoyo!$K$2:$M$14,3,0)</f>
        <v>28/06/2024 17:00:00</v>
      </c>
      <c r="R47" s="4" t="s">
        <v>562</v>
      </c>
      <c r="S47" s="4" t="s">
        <v>620</v>
      </c>
      <c r="T47" s="4" t="s">
        <v>91</v>
      </c>
      <c r="U47" s="4" t="s">
        <v>533</v>
      </c>
      <c r="V47" s="3" t="str">
        <f t="shared" si="1"/>
        <v>R-017-5</v>
      </c>
      <c r="W47" s="3" t="str">
        <f>IFERROR(VLOOKUP(T47,Tablas_Apoyo!$A$2:$B$26,2,0),"")</f>
        <v>PVMTTO \ CONTROL_GUADUALES</v>
      </c>
      <c r="X47" s="3" t="str">
        <f>IFERROR(INDEX(Planes_Trabajo!$A$2:$O$10,MATCH($J47,Planes_Trabajo!$A$2:$A$10,0),MATCH(X$1,Planes_Trabajo!$A$1:$V$1,0)),"")</f>
        <v>MP</v>
      </c>
      <c r="Y47" s="3" t="str">
        <f>IFERROR(IF(INDEX(Planes_Trabajo!$A$2:$O$10,MATCH($J47,Planes_Trabajo!$A$2:$A$10,0),MATCH(Y$1,Planes_Trabajo!$A$1:$V$1,0))=0,"",INDEX(Planes_Trabajo!$A$2:$O$10,MATCH($J47,Planes_Trabajo!$A$2:$A$10,0),MATCH(Y$1,Planes_Trabajo!$A$1:$V$1,0))),"")</f>
        <v/>
      </c>
      <c r="Z47" s="3">
        <f>IFERROR(INDEX(Planes_Trabajo!$A$2:$O$10,MATCH($J47,Planes_Trabajo!$A$2:$A$10,0),MATCH(Z$1,Planes_Trabajo!$A$1:$V$1,0)),"")</f>
        <v>3</v>
      </c>
      <c r="AA47" s="3">
        <f>IFERROR(INDEX(Planes_Trabajo!$A$2:$O$10,MATCH($J47,Planes_Trabajo!$A$2:$A$10,0),MATCH(AA$1,Planes_Trabajo!$A$1:$V$1,0)),"")</f>
        <v>0</v>
      </c>
      <c r="AB47" s="3">
        <f>IFERROR(INDEX(Planes_Trabajo!$A$2:$O$10,MATCH($J47,Planes_Trabajo!$A$2:$A$10,0),MATCH(AB$1,Planes_Trabajo!$A$1:$V$1,0)),"")</f>
        <v>0</v>
      </c>
      <c r="AC47" s="3" t="str">
        <f>IFERROR(INDEX(Planes_Trabajo!$A$2:$O$10,MATCH($J47,Planes_Trabajo!$A$2:$A$10,0),MATCH(AC$1,Planes_Trabajo!$A$1:$V$1,0)),"")</f>
        <v>DEE27</v>
      </c>
      <c r="AD47" s="3" t="str">
        <f>IFERROR(IF(INDEX(Planes_Trabajo!$A$2:$O$10,MATCH($J47,Planes_Trabajo!$A$2:$A$10,0),MATCH(AD$1,Planes_Trabajo!$A$1:$V$1,0))=0,"",INDEX(Planes_Trabajo!$A$2:$O$10,MATCH($J47,Planes_Trabajo!$A$2:$A$10,0),MATCH(AD$1,Planes_Trabajo!$A$1:$V$1,0))),"")</f>
        <v>PODARED02PLANES</v>
      </c>
      <c r="AE47" s="3" t="str">
        <f>IFERROR(IF(INDEX(Planes_Trabajo!$A$2:$O$10,MATCH($J47,Planes_Trabajo!$A$2:$A$10,0),MATCH(AE$1,Planes_Trabajo!$A$1:$V$1,0))=0,"",INDEX(Planes_Trabajo!$A$2:$O$10,MATCH($J47,Planes_Trabajo!$A$2:$A$10,0),MATCH(AE$1,Planes_Trabajo!$A$1:$V$1,0))),"")</f>
        <v>DESPEJAR</v>
      </c>
      <c r="AF47" s="3">
        <f>IFERROR(INDEX(Planes_Trabajo!$A$2:$O$10,MATCH($J47,Planes_Trabajo!$A$2:$A$10,0),MATCH(AF$1,Planes_Trabajo!$A$1:$V$1,0)),"")</f>
        <v>2</v>
      </c>
      <c r="AG47" s="3">
        <f>IFERROR(VLOOKUP(K47,Tablas_Apoyo!$R$2:$S$5,2,0),"")</f>
        <v>1088345128</v>
      </c>
      <c r="AH47" s="3" t="str">
        <f>IFERROR(VLOOKUP(L47,Tablas_Apoyo!$U$2:$V$13,2,0),"")</f>
        <v>9862651</v>
      </c>
      <c r="AI47" s="3">
        <f>IFERROR(INDEX(Planes_Trabajo!$A$2:$O$10,MATCH($J47,Planes_Trabajo!$A$2:$A$10,0),MATCH(AI$1,Planes_Trabajo!$A$1:$V$1,0)),"")</f>
        <v>1088257828</v>
      </c>
      <c r="AJ47" s="3" t="str">
        <f>IFERROR(INDEX(Planes_Trabajo!$A$2:$O$10,MATCH($J47,Planes_Trabajo!$A$2:$A$10,0),MATCH(AJ$1,Planes_Trabajo!$A$1:$V$1,0)),"")</f>
        <v>06337600</v>
      </c>
      <c r="AK47" s="3" t="str">
        <f>IFERROR(INDEX(Planes_Trabajo!$A$2:$O$10,MATCH($J47,Planes_Trabajo!$A$2:$A$10,0),MATCH(AK$1,Planes_Trabajo!$A$1:$V$1,0)),"")</f>
        <v>743</v>
      </c>
      <c r="AL47" s="3" t="str">
        <f>IFERROR(IF(INDEX(Planes_Trabajo!$A$2:$O$10,MATCH($J47,Planes_Trabajo!$A$2:$A$10,0),MATCH(AL$1,Planes_Trabajo!$A$1:$V$1,0))=0,"",INDEX(Planes_Trabajo!$A$2:$O$10,MATCH($J47,Planes_Trabajo!$A$2:$A$10,0),MATCH(AL$1,Planes_Trabajo!$A$1:$V$1,0))),"")</f>
        <v>CW298393</v>
      </c>
    </row>
    <row r="48" spans="1:38" x14ac:dyDescent="0.25">
      <c r="A48">
        <v>46</v>
      </c>
      <c r="B48" s="4" t="s">
        <v>546</v>
      </c>
      <c r="C48" s="4">
        <v>207329</v>
      </c>
      <c r="D48" s="4">
        <v>207077</v>
      </c>
      <c r="E48" s="4">
        <v>1</v>
      </c>
      <c r="F48" s="4">
        <v>1</v>
      </c>
      <c r="G48" s="4">
        <v>1</v>
      </c>
      <c r="H48" s="4">
        <v>0</v>
      </c>
      <c r="I48" s="4">
        <v>0</v>
      </c>
      <c r="J48" s="4" t="s">
        <v>524</v>
      </c>
      <c r="K48" s="4" t="s">
        <v>51</v>
      </c>
      <c r="L48" s="4" t="s">
        <v>64</v>
      </c>
      <c r="M48" s="4" t="s">
        <v>835</v>
      </c>
      <c r="N48" s="4" t="str">
        <f>VLOOKUP($D48,Apoyo!$K$2:$M$14,2,0)</f>
        <v>03/06/2024 07:00:00</v>
      </c>
      <c r="O48" s="4" t="str">
        <f>VLOOKUP($D48,Apoyo!$K$2:$M$14,3,0)</f>
        <v>28/06/2024 17:00:00</v>
      </c>
      <c r="P48" s="4" t="str">
        <f>VLOOKUP($D48,Apoyo!$K$2:$M$14,2,0)</f>
        <v>03/06/2024 07:00:00</v>
      </c>
      <c r="Q48" s="4" t="str">
        <f>VLOOKUP($D48,Apoyo!$K$2:$M$14,3,0)</f>
        <v>28/06/2024 17:00:00</v>
      </c>
      <c r="R48" s="4" t="s">
        <v>562</v>
      </c>
      <c r="S48" s="4" t="s">
        <v>621</v>
      </c>
      <c r="T48" s="4" t="s">
        <v>91</v>
      </c>
      <c r="U48" s="4" t="s">
        <v>533</v>
      </c>
      <c r="V48" s="3" t="str">
        <f t="shared" si="1"/>
        <v>S-1059-5</v>
      </c>
      <c r="W48" s="3" t="str">
        <f>IFERROR(VLOOKUP(T48,Tablas_Apoyo!$A$2:$B$26,2,0),"")</f>
        <v>PVMTTO \ CONTROL_GUADUALES</v>
      </c>
      <c r="X48" s="3" t="str">
        <f>IFERROR(INDEX(Planes_Trabajo!$A$2:$O$10,MATCH($J48,Planes_Trabajo!$A$2:$A$10,0),MATCH(X$1,Planes_Trabajo!$A$1:$V$1,0)),"")</f>
        <v>MP</v>
      </c>
      <c r="Y48" s="3" t="str">
        <f>IFERROR(IF(INDEX(Planes_Trabajo!$A$2:$O$10,MATCH($J48,Planes_Trabajo!$A$2:$A$10,0),MATCH(Y$1,Planes_Trabajo!$A$1:$V$1,0))=0,"",INDEX(Planes_Trabajo!$A$2:$O$10,MATCH($J48,Planes_Trabajo!$A$2:$A$10,0),MATCH(Y$1,Planes_Trabajo!$A$1:$V$1,0))),"")</f>
        <v/>
      </c>
      <c r="Z48" s="3">
        <f>IFERROR(INDEX(Planes_Trabajo!$A$2:$O$10,MATCH($J48,Planes_Trabajo!$A$2:$A$10,0),MATCH(Z$1,Planes_Trabajo!$A$1:$V$1,0)),"")</f>
        <v>3</v>
      </c>
      <c r="AA48" s="3">
        <f>IFERROR(INDEX(Planes_Trabajo!$A$2:$O$10,MATCH($J48,Planes_Trabajo!$A$2:$A$10,0),MATCH(AA$1,Planes_Trabajo!$A$1:$V$1,0)),"")</f>
        <v>0</v>
      </c>
      <c r="AB48" s="3">
        <f>IFERROR(INDEX(Planes_Trabajo!$A$2:$O$10,MATCH($J48,Planes_Trabajo!$A$2:$A$10,0),MATCH(AB$1,Planes_Trabajo!$A$1:$V$1,0)),"")</f>
        <v>0</v>
      </c>
      <c r="AC48" s="3" t="str">
        <f>IFERROR(INDEX(Planes_Trabajo!$A$2:$O$10,MATCH($J48,Planes_Trabajo!$A$2:$A$10,0),MATCH(AC$1,Planes_Trabajo!$A$1:$V$1,0)),"")</f>
        <v>DEE27</v>
      </c>
      <c r="AD48" s="3" t="str">
        <f>IFERROR(IF(INDEX(Planes_Trabajo!$A$2:$O$10,MATCH($J48,Planes_Trabajo!$A$2:$A$10,0),MATCH(AD$1,Planes_Trabajo!$A$1:$V$1,0))=0,"",INDEX(Planes_Trabajo!$A$2:$O$10,MATCH($J48,Planes_Trabajo!$A$2:$A$10,0),MATCH(AD$1,Planes_Trabajo!$A$1:$V$1,0))),"")</f>
        <v>PODARED02PLANES</v>
      </c>
      <c r="AE48" s="3" t="str">
        <f>IFERROR(IF(INDEX(Planes_Trabajo!$A$2:$O$10,MATCH($J48,Planes_Trabajo!$A$2:$A$10,0),MATCH(AE$1,Planes_Trabajo!$A$1:$V$1,0))=0,"",INDEX(Planes_Trabajo!$A$2:$O$10,MATCH($J48,Planes_Trabajo!$A$2:$A$10,0),MATCH(AE$1,Planes_Trabajo!$A$1:$V$1,0))),"")</f>
        <v>DESPEJAR</v>
      </c>
      <c r="AF48" s="3">
        <f>IFERROR(INDEX(Planes_Trabajo!$A$2:$O$10,MATCH($J48,Planes_Trabajo!$A$2:$A$10,0),MATCH(AF$1,Planes_Trabajo!$A$1:$V$1,0)),"")</f>
        <v>2</v>
      </c>
      <c r="AG48" s="3">
        <f>IFERROR(VLOOKUP(K48,Tablas_Apoyo!$R$2:$S$5,2,0),"")</f>
        <v>1088345128</v>
      </c>
      <c r="AH48" s="3" t="str">
        <f>IFERROR(VLOOKUP(L48,Tablas_Apoyo!$U$2:$V$13,2,0),"")</f>
        <v>9862651</v>
      </c>
      <c r="AI48" s="3">
        <f>IFERROR(INDEX(Planes_Trabajo!$A$2:$O$10,MATCH($J48,Planes_Trabajo!$A$2:$A$10,0),MATCH(AI$1,Planes_Trabajo!$A$1:$V$1,0)),"")</f>
        <v>1088257828</v>
      </c>
      <c r="AJ48" s="3" t="str">
        <f>IFERROR(INDEX(Planes_Trabajo!$A$2:$O$10,MATCH($J48,Planes_Trabajo!$A$2:$A$10,0),MATCH(AJ$1,Planes_Trabajo!$A$1:$V$1,0)),"")</f>
        <v>06337600</v>
      </c>
      <c r="AK48" s="3" t="str">
        <f>IFERROR(INDEX(Planes_Trabajo!$A$2:$O$10,MATCH($J48,Planes_Trabajo!$A$2:$A$10,0),MATCH(AK$1,Planes_Trabajo!$A$1:$V$1,0)),"")</f>
        <v>743</v>
      </c>
      <c r="AL48" s="3" t="str">
        <f>IFERROR(IF(INDEX(Planes_Trabajo!$A$2:$O$10,MATCH($J48,Planes_Trabajo!$A$2:$A$10,0),MATCH(AL$1,Planes_Trabajo!$A$1:$V$1,0))=0,"",INDEX(Planes_Trabajo!$A$2:$O$10,MATCH($J48,Planes_Trabajo!$A$2:$A$10,0),MATCH(AL$1,Planes_Trabajo!$A$1:$V$1,0))),"")</f>
        <v>CW298393</v>
      </c>
    </row>
    <row r="49" spans="1:38" x14ac:dyDescent="0.25">
      <c r="A49">
        <v>47</v>
      </c>
      <c r="B49" s="4" t="s">
        <v>546</v>
      </c>
      <c r="C49" s="4">
        <v>207331</v>
      </c>
      <c r="D49" s="4">
        <v>207077</v>
      </c>
      <c r="E49" s="4">
        <v>1</v>
      </c>
      <c r="F49" s="4">
        <v>1</v>
      </c>
      <c r="G49" s="4">
        <v>1</v>
      </c>
      <c r="H49" s="4">
        <v>0</v>
      </c>
      <c r="I49" s="4">
        <v>0</v>
      </c>
      <c r="J49" s="4" t="s">
        <v>524</v>
      </c>
      <c r="K49" s="4" t="s">
        <v>51</v>
      </c>
      <c r="L49" s="4" t="s">
        <v>64</v>
      </c>
      <c r="M49" s="4" t="s">
        <v>836</v>
      </c>
      <c r="N49" s="4" t="str">
        <f>VLOOKUP($D49,Apoyo!$K$2:$M$14,2,0)</f>
        <v>03/06/2024 07:00:00</v>
      </c>
      <c r="O49" s="4" t="str">
        <f>VLOOKUP($D49,Apoyo!$K$2:$M$14,3,0)</f>
        <v>28/06/2024 17:00:00</v>
      </c>
      <c r="P49" s="4" t="str">
        <f>VLOOKUP($D49,Apoyo!$K$2:$M$14,2,0)</f>
        <v>03/06/2024 07:00:00</v>
      </c>
      <c r="Q49" s="4" t="str">
        <f>VLOOKUP($D49,Apoyo!$K$2:$M$14,3,0)</f>
        <v>28/06/2024 17:00:00</v>
      </c>
      <c r="R49" s="4" t="s">
        <v>562</v>
      </c>
      <c r="S49" s="4" t="s">
        <v>622</v>
      </c>
      <c r="T49" s="4" t="s">
        <v>91</v>
      </c>
      <c r="U49" s="4" t="s">
        <v>533</v>
      </c>
      <c r="V49" s="3" t="str">
        <f t="shared" si="1"/>
        <v>S-1183-5</v>
      </c>
      <c r="W49" s="3" t="str">
        <f>IFERROR(VLOOKUP(T49,Tablas_Apoyo!$A$2:$B$26,2,0),"")</f>
        <v>PVMTTO \ CONTROL_GUADUALES</v>
      </c>
      <c r="X49" s="3" t="str">
        <f>IFERROR(INDEX(Planes_Trabajo!$A$2:$O$10,MATCH($J49,Planes_Trabajo!$A$2:$A$10,0),MATCH(X$1,Planes_Trabajo!$A$1:$V$1,0)),"")</f>
        <v>MP</v>
      </c>
      <c r="Y49" s="3" t="str">
        <f>IFERROR(IF(INDEX(Planes_Trabajo!$A$2:$O$10,MATCH($J49,Planes_Trabajo!$A$2:$A$10,0),MATCH(Y$1,Planes_Trabajo!$A$1:$V$1,0))=0,"",INDEX(Planes_Trabajo!$A$2:$O$10,MATCH($J49,Planes_Trabajo!$A$2:$A$10,0),MATCH(Y$1,Planes_Trabajo!$A$1:$V$1,0))),"")</f>
        <v/>
      </c>
      <c r="Z49" s="3">
        <f>IFERROR(INDEX(Planes_Trabajo!$A$2:$O$10,MATCH($J49,Planes_Trabajo!$A$2:$A$10,0),MATCH(Z$1,Planes_Trabajo!$A$1:$V$1,0)),"")</f>
        <v>3</v>
      </c>
      <c r="AA49" s="3">
        <f>IFERROR(INDEX(Planes_Trabajo!$A$2:$O$10,MATCH($J49,Planes_Trabajo!$A$2:$A$10,0),MATCH(AA$1,Planes_Trabajo!$A$1:$V$1,0)),"")</f>
        <v>0</v>
      </c>
      <c r="AB49" s="3">
        <f>IFERROR(INDEX(Planes_Trabajo!$A$2:$O$10,MATCH($J49,Planes_Trabajo!$A$2:$A$10,0),MATCH(AB$1,Planes_Trabajo!$A$1:$V$1,0)),"")</f>
        <v>0</v>
      </c>
      <c r="AC49" s="3" t="str">
        <f>IFERROR(INDEX(Planes_Trabajo!$A$2:$O$10,MATCH($J49,Planes_Trabajo!$A$2:$A$10,0),MATCH(AC$1,Planes_Trabajo!$A$1:$V$1,0)),"")</f>
        <v>DEE27</v>
      </c>
      <c r="AD49" s="3" t="str">
        <f>IFERROR(IF(INDEX(Planes_Trabajo!$A$2:$O$10,MATCH($J49,Planes_Trabajo!$A$2:$A$10,0),MATCH(AD$1,Planes_Trabajo!$A$1:$V$1,0))=0,"",INDEX(Planes_Trabajo!$A$2:$O$10,MATCH($J49,Planes_Trabajo!$A$2:$A$10,0),MATCH(AD$1,Planes_Trabajo!$A$1:$V$1,0))),"")</f>
        <v>PODARED02PLANES</v>
      </c>
      <c r="AE49" s="3" t="str">
        <f>IFERROR(IF(INDEX(Planes_Trabajo!$A$2:$O$10,MATCH($J49,Planes_Trabajo!$A$2:$A$10,0),MATCH(AE$1,Planes_Trabajo!$A$1:$V$1,0))=0,"",INDEX(Planes_Trabajo!$A$2:$O$10,MATCH($J49,Planes_Trabajo!$A$2:$A$10,0),MATCH(AE$1,Planes_Trabajo!$A$1:$V$1,0))),"")</f>
        <v>DESPEJAR</v>
      </c>
      <c r="AF49" s="3">
        <f>IFERROR(INDEX(Planes_Trabajo!$A$2:$O$10,MATCH($J49,Planes_Trabajo!$A$2:$A$10,0),MATCH(AF$1,Planes_Trabajo!$A$1:$V$1,0)),"")</f>
        <v>2</v>
      </c>
      <c r="AG49" s="3">
        <f>IFERROR(VLOOKUP(K49,Tablas_Apoyo!$R$2:$S$5,2,0),"")</f>
        <v>1088345128</v>
      </c>
      <c r="AH49" s="3" t="str">
        <f>IFERROR(VLOOKUP(L49,Tablas_Apoyo!$U$2:$V$13,2,0),"")</f>
        <v>9862651</v>
      </c>
      <c r="AI49" s="3">
        <f>IFERROR(INDEX(Planes_Trabajo!$A$2:$O$10,MATCH($J49,Planes_Trabajo!$A$2:$A$10,0),MATCH(AI$1,Planes_Trabajo!$A$1:$V$1,0)),"")</f>
        <v>1088257828</v>
      </c>
      <c r="AJ49" s="3" t="str">
        <f>IFERROR(INDEX(Planes_Trabajo!$A$2:$O$10,MATCH($J49,Planes_Trabajo!$A$2:$A$10,0),MATCH(AJ$1,Planes_Trabajo!$A$1:$V$1,0)),"")</f>
        <v>06337600</v>
      </c>
      <c r="AK49" s="3" t="str">
        <f>IFERROR(INDEX(Planes_Trabajo!$A$2:$O$10,MATCH($J49,Planes_Trabajo!$A$2:$A$10,0),MATCH(AK$1,Planes_Trabajo!$A$1:$V$1,0)),"")</f>
        <v>743</v>
      </c>
      <c r="AL49" s="3" t="str">
        <f>IFERROR(IF(INDEX(Planes_Trabajo!$A$2:$O$10,MATCH($J49,Planes_Trabajo!$A$2:$A$10,0),MATCH(AL$1,Planes_Trabajo!$A$1:$V$1,0))=0,"",INDEX(Planes_Trabajo!$A$2:$O$10,MATCH($J49,Planes_Trabajo!$A$2:$A$10,0),MATCH(AL$1,Planes_Trabajo!$A$1:$V$1,0))),"")</f>
        <v>CW298393</v>
      </c>
    </row>
    <row r="50" spans="1:38" x14ac:dyDescent="0.25">
      <c r="A50">
        <v>48</v>
      </c>
      <c r="B50" s="4" t="s">
        <v>546</v>
      </c>
      <c r="C50" s="4">
        <v>207333</v>
      </c>
      <c r="D50" s="4">
        <v>207077</v>
      </c>
      <c r="E50" s="4">
        <v>1</v>
      </c>
      <c r="F50" s="4">
        <v>1</v>
      </c>
      <c r="G50" s="4">
        <v>1</v>
      </c>
      <c r="H50" s="4">
        <v>0</v>
      </c>
      <c r="I50" s="4">
        <v>0</v>
      </c>
      <c r="J50" s="4" t="s">
        <v>524</v>
      </c>
      <c r="K50" s="4" t="s">
        <v>51</v>
      </c>
      <c r="L50" s="4" t="s">
        <v>64</v>
      </c>
      <c r="M50" s="4" t="s">
        <v>837</v>
      </c>
      <c r="N50" s="4" t="str">
        <f>VLOOKUP($D50,Apoyo!$K$2:$M$14,2,0)</f>
        <v>03/06/2024 07:00:00</v>
      </c>
      <c r="O50" s="4" t="str">
        <f>VLOOKUP($D50,Apoyo!$K$2:$M$14,3,0)</f>
        <v>28/06/2024 17:00:00</v>
      </c>
      <c r="P50" s="4" t="str">
        <f>VLOOKUP($D50,Apoyo!$K$2:$M$14,2,0)</f>
        <v>03/06/2024 07:00:00</v>
      </c>
      <c r="Q50" s="4" t="str">
        <f>VLOOKUP($D50,Apoyo!$K$2:$M$14,3,0)</f>
        <v>28/06/2024 17:00:00</v>
      </c>
      <c r="R50" s="4" t="s">
        <v>562</v>
      </c>
      <c r="S50" s="4" t="s">
        <v>623</v>
      </c>
      <c r="T50" s="4" t="s">
        <v>91</v>
      </c>
      <c r="U50" s="4" t="s">
        <v>533</v>
      </c>
      <c r="V50" s="3" t="str">
        <f t="shared" si="1"/>
        <v>S-1494-5</v>
      </c>
      <c r="W50" s="3" t="str">
        <f>IFERROR(VLOOKUP(T50,Tablas_Apoyo!$A$2:$B$26,2,0),"")</f>
        <v>PVMTTO \ CONTROL_GUADUALES</v>
      </c>
      <c r="X50" s="3" t="str">
        <f>IFERROR(INDEX(Planes_Trabajo!$A$2:$O$10,MATCH($J50,Planes_Trabajo!$A$2:$A$10,0),MATCH(X$1,Planes_Trabajo!$A$1:$V$1,0)),"")</f>
        <v>MP</v>
      </c>
      <c r="Y50" s="3" t="str">
        <f>IFERROR(IF(INDEX(Planes_Trabajo!$A$2:$O$10,MATCH($J50,Planes_Trabajo!$A$2:$A$10,0),MATCH(Y$1,Planes_Trabajo!$A$1:$V$1,0))=0,"",INDEX(Planes_Trabajo!$A$2:$O$10,MATCH($J50,Planes_Trabajo!$A$2:$A$10,0),MATCH(Y$1,Planes_Trabajo!$A$1:$V$1,0))),"")</f>
        <v/>
      </c>
      <c r="Z50" s="3">
        <f>IFERROR(INDEX(Planes_Trabajo!$A$2:$O$10,MATCH($J50,Planes_Trabajo!$A$2:$A$10,0),MATCH(Z$1,Planes_Trabajo!$A$1:$V$1,0)),"")</f>
        <v>3</v>
      </c>
      <c r="AA50" s="3">
        <f>IFERROR(INDEX(Planes_Trabajo!$A$2:$O$10,MATCH($J50,Planes_Trabajo!$A$2:$A$10,0),MATCH(AA$1,Planes_Trabajo!$A$1:$V$1,0)),"")</f>
        <v>0</v>
      </c>
      <c r="AB50" s="3">
        <f>IFERROR(INDEX(Planes_Trabajo!$A$2:$O$10,MATCH($J50,Planes_Trabajo!$A$2:$A$10,0),MATCH(AB$1,Planes_Trabajo!$A$1:$V$1,0)),"")</f>
        <v>0</v>
      </c>
      <c r="AC50" s="3" t="str">
        <f>IFERROR(INDEX(Planes_Trabajo!$A$2:$O$10,MATCH($J50,Planes_Trabajo!$A$2:$A$10,0),MATCH(AC$1,Planes_Trabajo!$A$1:$V$1,0)),"")</f>
        <v>DEE27</v>
      </c>
      <c r="AD50" s="3" t="str">
        <f>IFERROR(IF(INDEX(Planes_Trabajo!$A$2:$O$10,MATCH($J50,Planes_Trabajo!$A$2:$A$10,0),MATCH(AD$1,Planes_Trabajo!$A$1:$V$1,0))=0,"",INDEX(Planes_Trabajo!$A$2:$O$10,MATCH($J50,Planes_Trabajo!$A$2:$A$10,0),MATCH(AD$1,Planes_Trabajo!$A$1:$V$1,0))),"")</f>
        <v>PODARED02PLANES</v>
      </c>
      <c r="AE50" s="3" t="str">
        <f>IFERROR(IF(INDEX(Planes_Trabajo!$A$2:$O$10,MATCH($J50,Planes_Trabajo!$A$2:$A$10,0),MATCH(AE$1,Planes_Trabajo!$A$1:$V$1,0))=0,"",INDEX(Planes_Trabajo!$A$2:$O$10,MATCH($J50,Planes_Trabajo!$A$2:$A$10,0),MATCH(AE$1,Planes_Trabajo!$A$1:$V$1,0))),"")</f>
        <v>DESPEJAR</v>
      </c>
      <c r="AF50" s="3">
        <f>IFERROR(INDEX(Planes_Trabajo!$A$2:$O$10,MATCH($J50,Planes_Trabajo!$A$2:$A$10,0),MATCH(AF$1,Planes_Trabajo!$A$1:$V$1,0)),"")</f>
        <v>2</v>
      </c>
      <c r="AG50" s="3">
        <f>IFERROR(VLOOKUP(K50,Tablas_Apoyo!$R$2:$S$5,2,0),"")</f>
        <v>1088345128</v>
      </c>
      <c r="AH50" s="3" t="str">
        <f>IFERROR(VLOOKUP(L50,Tablas_Apoyo!$U$2:$V$13,2,0),"")</f>
        <v>9862651</v>
      </c>
      <c r="AI50" s="3">
        <f>IFERROR(INDEX(Planes_Trabajo!$A$2:$O$10,MATCH($J50,Planes_Trabajo!$A$2:$A$10,0),MATCH(AI$1,Planes_Trabajo!$A$1:$V$1,0)),"")</f>
        <v>1088257828</v>
      </c>
      <c r="AJ50" s="3" t="str">
        <f>IFERROR(INDEX(Planes_Trabajo!$A$2:$O$10,MATCH($J50,Planes_Trabajo!$A$2:$A$10,0),MATCH(AJ$1,Planes_Trabajo!$A$1:$V$1,0)),"")</f>
        <v>06337600</v>
      </c>
      <c r="AK50" s="3" t="str">
        <f>IFERROR(INDEX(Planes_Trabajo!$A$2:$O$10,MATCH($J50,Planes_Trabajo!$A$2:$A$10,0),MATCH(AK$1,Planes_Trabajo!$A$1:$V$1,0)),"")</f>
        <v>743</v>
      </c>
      <c r="AL50" s="3" t="str">
        <f>IFERROR(IF(INDEX(Planes_Trabajo!$A$2:$O$10,MATCH($J50,Planes_Trabajo!$A$2:$A$10,0),MATCH(AL$1,Planes_Trabajo!$A$1:$V$1,0))=0,"",INDEX(Planes_Trabajo!$A$2:$O$10,MATCH($J50,Planes_Trabajo!$A$2:$A$10,0),MATCH(AL$1,Planes_Trabajo!$A$1:$V$1,0))),"")</f>
        <v>CW298393</v>
      </c>
    </row>
    <row r="51" spans="1:38" x14ac:dyDescent="0.25">
      <c r="A51">
        <v>49</v>
      </c>
      <c r="B51" s="4" t="s">
        <v>546</v>
      </c>
      <c r="C51" s="4">
        <v>207335</v>
      </c>
      <c r="D51" s="4">
        <v>207077</v>
      </c>
      <c r="E51" s="4">
        <v>1</v>
      </c>
      <c r="F51" s="4">
        <v>1</v>
      </c>
      <c r="G51" s="4">
        <v>1</v>
      </c>
      <c r="H51" s="4">
        <v>0</v>
      </c>
      <c r="I51" s="4">
        <v>0</v>
      </c>
      <c r="J51" s="4" t="s">
        <v>524</v>
      </c>
      <c r="K51" s="4" t="s">
        <v>51</v>
      </c>
      <c r="L51" s="4" t="s">
        <v>64</v>
      </c>
      <c r="M51" s="4" t="s">
        <v>838</v>
      </c>
      <c r="N51" s="4" t="str">
        <f>VLOOKUP($D51,Apoyo!$K$2:$M$14,2,0)</f>
        <v>03/06/2024 07:00:00</v>
      </c>
      <c r="O51" s="4" t="str">
        <f>VLOOKUP($D51,Apoyo!$K$2:$M$14,3,0)</f>
        <v>28/06/2024 17:00:00</v>
      </c>
      <c r="P51" s="4" t="str">
        <f>VLOOKUP($D51,Apoyo!$K$2:$M$14,2,0)</f>
        <v>03/06/2024 07:00:00</v>
      </c>
      <c r="Q51" s="4" t="str">
        <f>VLOOKUP($D51,Apoyo!$K$2:$M$14,3,0)</f>
        <v>28/06/2024 17:00:00</v>
      </c>
      <c r="R51" s="4" t="s">
        <v>562</v>
      </c>
      <c r="S51" s="4" t="s">
        <v>624</v>
      </c>
      <c r="T51" s="4" t="s">
        <v>91</v>
      </c>
      <c r="U51" s="4" t="s">
        <v>533</v>
      </c>
      <c r="V51" s="3" t="str">
        <f t="shared" si="1"/>
        <v>S-1495-5</v>
      </c>
      <c r="W51" s="3" t="str">
        <f>IFERROR(VLOOKUP(T51,Tablas_Apoyo!$A$2:$B$26,2,0),"")</f>
        <v>PVMTTO \ CONTROL_GUADUALES</v>
      </c>
      <c r="X51" s="3" t="str">
        <f>IFERROR(INDEX(Planes_Trabajo!$A$2:$O$10,MATCH($J51,Planes_Trabajo!$A$2:$A$10,0),MATCH(X$1,Planes_Trabajo!$A$1:$V$1,0)),"")</f>
        <v>MP</v>
      </c>
      <c r="Y51" s="3" t="str">
        <f>IFERROR(IF(INDEX(Planes_Trabajo!$A$2:$O$10,MATCH($J51,Planes_Trabajo!$A$2:$A$10,0),MATCH(Y$1,Planes_Trabajo!$A$1:$V$1,0))=0,"",INDEX(Planes_Trabajo!$A$2:$O$10,MATCH($J51,Planes_Trabajo!$A$2:$A$10,0),MATCH(Y$1,Planes_Trabajo!$A$1:$V$1,0))),"")</f>
        <v/>
      </c>
      <c r="Z51" s="3">
        <f>IFERROR(INDEX(Planes_Trabajo!$A$2:$O$10,MATCH($J51,Planes_Trabajo!$A$2:$A$10,0),MATCH(Z$1,Planes_Trabajo!$A$1:$V$1,0)),"")</f>
        <v>3</v>
      </c>
      <c r="AA51" s="3">
        <f>IFERROR(INDEX(Planes_Trabajo!$A$2:$O$10,MATCH($J51,Planes_Trabajo!$A$2:$A$10,0),MATCH(AA$1,Planes_Trabajo!$A$1:$V$1,0)),"")</f>
        <v>0</v>
      </c>
      <c r="AB51" s="3">
        <f>IFERROR(INDEX(Planes_Trabajo!$A$2:$O$10,MATCH($J51,Planes_Trabajo!$A$2:$A$10,0),MATCH(AB$1,Planes_Trabajo!$A$1:$V$1,0)),"")</f>
        <v>0</v>
      </c>
      <c r="AC51" s="3" t="str">
        <f>IFERROR(INDEX(Planes_Trabajo!$A$2:$O$10,MATCH($J51,Planes_Trabajo!$A$2:$A$10,0),MATCH(AC$1,Planes_Trabajo!$A$1:$V$1,0)),"")</f>
        <v>DEE27</v>
      </c>
      <c r="AD51" s="3" t="str">
        <f>IFERROR(IF(INDEX(Planes_Trabajo!$A$2:$O$10,MATCH($J51,Planes_Trabajo!$A$2:$A$10,0),MATCH(AD$1,Planes_Trabajo!$A$1:$V$1,0))=0,"",INDEX(Planes_Trabajo!$A$2:$O$10,MATCH($J51,Planes_Trabajo!$A$2:$A$10,0),MATCH(AD$1,Planes_Trabajo!$A$1:$V$1,0))),"")</f>
        <v>PODARED02PLANES</v>
      </c>
      <c r="AE51" s="3" t="str">
        <f>IFERROR(IF(INDEX(Planes_Trabajo!$A$2:$O$10,MATCH($J51,Planes_Trabajo!$A$2:$A$10,0),MATCH(AE$1,Planes_Trabajo!$A$1:$V$1,0))=0,"",INDEX(Planes_Trabajo!$A$2:$O$10,MATCH($J51,Planes_Trabajo!$A$2:$A$10,0),MATCH(AE$1,Planes_Trabajo!$A$1:$V$1,0))),"")</f>
        <v>DESPEJAR</v>
      </c>
      <c r="AF51" s="3">
        <f>IFERROR(INDEX(Planes_Trabajo!$A$2:$O$10,MATCH($J51,Planes_Trabajo!$A$2:$A$10,0),MATCH(AF$1,Planes_Trabajo!$A$1:$V$1,0)),"")</f>
        <v>2</v>
      </c>
      <c r="AG51" s="3">
        <f>IFERROR(VLOOKUP(K51,Tablas_Apoyo!$R$2:$S$5,2,0),"")</f>
        <v>1088345128</v>
      </c>
      <c r="AH51" s="3" t="str">
        <f>IFERROR(VLOOKUP(L51,Tablas_Apoyo!$U$2:$V$13,2,0),"")</f>
        <v>9862651</v>
      </c>
      <c r="AI51" s="3">
        <f>IFERROR(INDEX(Planes_Trabajo!$A$2:$O$10,MATCH($J51,Planes_Trabajo!$A$2:$A$10,0),MATCH(AI$1,Planes_Trabajo!$A$1:$V$1,0)),"")</f>
        <v>1088257828</v>
      </c>
      <c r="AJ51" s="3" t="str">
        <f>IFERROR(INDEX(Planes_Trabajo!$A$2:$O$10,MATCH($J51,Planes_Trabajo!$A$2:$A$10,0),MATCH(AJ$1,Planes_Trabajo!$A$1:$V$1,0)),"")</f>
        <v>06337600</v>
      </c>
      <c r="AK51" s="3" t="str">
        <f>IFERROR(INDEX(Planes_Trabajo!$A$2:$O$10,MATCH($J51,Planes_Trabajo!$A$2:$A$10,0),MATCH(AK$1,Planes_Trabajo!$A$1:$V$1,0)),"")</f>
        <v>743</v>
      </c>
      <c r="AL51" s="3" t="str">
        <f>IFERROR(IF(INDEX(Planes_Trabajo!$A$2:$O$10,MATCH($J51,Planes_Trabajo!$A$2:$A$10,0),MATCH(AL$1,Planes_Trabajo!$A$1:$V$1,0))=0,"",INDEX(Planes_Trabajo!$A$2:$O$10,MATCH($J51,Planes_Trabajo!$A$2:$A$10,0),MATCH(AL$1,Planes_Trabajo!$A$1:$V$1,0))),"")</f>
        <v>CW298393</v>
      </c>
    </row>
    <row r="52" spans="1:38" x14ac:dyDescent="0.25">
      <c r="A52">
        <v>50</v>
      </c>
      <c r="B52" s="4" t="s">
        <v>546</v>
      </c>
      <c r="C52" s="4">
        <v>207337</v>
      </c>
      <c r="D52" s="4">
        <v>207077</v>
      </c>
      <c r="E52" s="4">
        <v>1</v>
      </c>
      <c r="F52" s="4">
        <v>1</v>
      </c>
      <c r="G52" s="4">
        <v>1</v>
      </c>
      <c r="H52" s="4">
        <v>0</v>
      </c>
      <c r="I52" s="4">
        <v>0</v>
      </c>
      <c r="J52" s="4" t="s">
        <v>524</v>
      </c>
      <c r="K52" s="4" t="s">
        <v>51</v>
      </c>
      <c r="L52" s="4" t="s">
        <v>64</v>
      </c>
      <c r="M52" s="4" t="s">
        <v>839</v>
      </c>
      <c r="N52" s="4" t="str">
        <f>VLOOKUP($D52,Apoyo!$K$2:$M$14,2,0)</f>
        <v>03/06/2024 07:00:00</v>
      </c>
      <c r="O52" s="4" t="str">
        <f>VLOOKUP($D52,Apoyo!$K$2:$M$14,3,0)</f>
        <v>28/06/2024 17:00:00</v>
      </c>
      <c r="P52" s="4" t="str">
        <f>VLOOKUP($D52,Apoyo!$K$2:$M$14,2,0)</f>
        <v>03/06/2024 07:00:00</v>
      </c>
      <c r="Q52" s="4" t="str">
        <f>VLOOKUP($D52,Apoyo!$K$2:$M$14,3,0)</f>
        <v>28/06/2024 17:00:00</v>
      </c>
      <c r="R52" s="4" t="s">
        <v>562</v>
      </c>
      <c r="S52" s="4" t="s">
        <v>625</v>
      </c>
      <c r="T52" s="4" t="s">
        <v>91</v>
      </c>
      <c r="U52" s="4" t="s">
        <v>533</v>
      </c>
      <c r="V52" s="3" t="str">
        <f t="shared" si="1"/>
        <v>S-1734-5</v>
      </c>
      <c r="W52" s="3" t="str">
        <f>IFERROR(VLOOKUP(T52,Tablas_Apoyo!$A$2:$B$26,2,0),"")</f>
        <v>PVMTTO \ CONTROL_GUADUALES</v>
      </c>
      <c r="X52" s="3" t="str">
        <f>IFERROR(INDEX(Planes_Trabajo!$A$2:$O$10,MATCH($J52,Planes_Trabajo!$A$2:$A$10,0),MATCH(X$1,Planes_Trabajo!$A$1:$V$1,0)),"")</f>
        <v>MP</v>
      </c>
      <c r="Y52" s="3" t="str">
        <f>IFERROR(IF(INDEX(Planes_Trabajo!$A$2:$O$10,MATCH($J52,Planes_Trabajo!$A$2:$A$10,0),MATCH(Y$1,Planes_Trabajo!$A$1:$V$1,0))=0,"",INDEX(Planes_Trabajo!$A$2:$O$10,MATCH($J52,Planes_Trabajo!$A$2:$A$10,0),MATCH(Y$1,Planes_Trabajo!$A$1:$V$1,0))),"")</f>
        <v/>
      </c>
      <c r="Z52" s="3">
        <f>IFERROR(INDEX(Planes_Trabajo!$A$2:$O$10,MATCH($J52,Planes_Trabajo!$A$2:$A$10,0),MATCH(Z$1,Planes_Trabajo!$A$1:$V$1,0)),"")</f>
        <v>3</v>
      </c>
      <c r="AA52" s="3">
        <f>IFERROR(INDEX(Planes_Trabajo!$A$2:$O$10,MATCH($J52,Planes_Trabajo!$A$2:$A$10,0),MATCH(AA$1,Planes_Trabajo!$A$1:$V$1,0)),"")</f>
        <v>0</v>
      </c>
      <c r="AB52" s="3">
        <f>IFERROR(INDEX(Planes_Trabajo!$A$2:$O$10,MATCH($J52,Planes_Trabajo!$A$2:$A$10,0),MATCH(AB$1,Planes_Trabajo!$A$1:$V$1,0)),"")</f>
        <v>0</v>
      </c>
      <c r="AC52" s="3" t="str">
        <f>IFERROR(INDEX(Planes_Trabajo!$A$2:$O$10,MATCH($J52,Planes_Trabajo!$A$2:$A$10,0),MATCH(AC$1,Planes_Trabajo!$A$1:$V$1,0)),"")</f>
        <v>DEE27</v>
      </c>
      <c r="AD52" s="3" t="str">
        <f>IFERROR(IF(INDEX(Planes_Trabajo!$A$2:$O$10,MATCH($J52,Planes_Trabajo!$A$2:$A$10,0),MATCH(AD$1,Planes_Trabajo!$A$1:$V$1,0))=0,"",INDEX(Planes_Trabajo!$A$2:$O$10,MATCH($J52,Planes_Trabajo!$A$2:$A$10,0),MATCH(AD$1,Planes_Trabajo!$A$1:$V$1,0))),"")</f>
        <v>PODARED02PLANES</v>
      </c>
      <c r="AE52" s="3" t="str">
        <f>IFERROR(IF(INDEX(Planes_Trabajo!$A$2:$O$10,MATCH($J52,Planes_Trabajo!$A$2:$A$10,0),MATCH(AE$1,Planes_Trabajo!$A$1:$V$1,0))=0,"",INDEX(Planes_Trabajo!$A$2:$O$10,MATCH($J52,Planes_Trabajo!$A$2:$A$10,0),MATCH(AE$1,Planes_Trabajo!$A$1:$V$1,0))),"")</f>
        <v>DESPEJAR</v>
      </c>
      <c r="AF52" s="3">
        <f>IFERROR(INDEX(Planes_Trabajo!$A$2:$O$10,MATCH($J52,Planes_Trabajo!$A$2:$A$10,0),MATCH(AF$1,Planes_Trabajo!$A$1:$V$1,0)),"")</f>
        <v>2</v>
      </c>
      <c r="AG52" s="3">
        <f>IFERROR(VLOOKUP(K52,Tablas_Apoyo!$R$2:$S$5,2,0),"")</f>
        <v>1088345128</v>
      </c>
      <c r="AH52" s="3" t="str">
        <f>IFERROR(VLOOKUP(L52,Tablas_Apoyo!$U$2:$V$13,2,0),"")</f>
        <v>9862651</v>
      </c>
      <c r="AI52" s="3">
        <f>IFERROR(INDEX(Planes_Trabajo!$A$2:$O$10,MATCH($J52,Planes_Trabajo!$A$2:$A$10,0),MATCH(AI$1,Planes_Trabajo!$A$1:$V$1,0)),"")</f>
        <v>1088257828</v>
      </c>
      <c r="AJ52" s="3" t="str">
        <f>IFERROR(INDEX(Planes_Trabajo!$A$2:$O$10,MATCH($J52,Planes_Trabajo!$A$2:$A$10,0),MATCH(AJ$1,Planes_Trabajo!$A$1:$V$1,0)),"")</f>
        <v>06337600</v>
      </c>
      <c r="AK52" s="3" t="str">
        <f>IFERROR(INDEX(Planes_Trabajo!$A$2:$O$10,MATCH($J52,Planes_Trabajo!$A$2:$A$10,0),MATCH(AK$1,Planes_Trabajo!$A$1:$V$1,0)),"")</f>
        <v>743</v>
      </c>
      <c r="AL52" s="3" t="str">
        <f>IFERROR(IF(INDEX(Planes_Trabajo!$A$2:$O$10,MATCH($J52,Planes_Trabajo!$A$2:$A$10,0),MATCH(AL$1,Planes_Trabajo!$A$1:$V$1,0))=0,"",INDEX(Planes_Trabajo!$A$2:$O$10,MATCH($J52,Planes_Trabajo!$A$2:$A$10,0),MATCH(AL$1,Planes_Trabajo!$A$1:$V$1,0))),"")</f>
        <v>CW298393</v>
      </c>
    </row>
    <row r="53" spans="1:38" x14ac:dyDescent="0.25">
      <c r="A53">
        <v>51</v>
      </c>
      <c r="B53" s="4" t="s">
        <v>546</v>
      </c>
      <c r="C53" s="4">
        <v>207339</v>
      </c>
      <c r="D53" s="4">
        <v>207077</v>
      </c>
      <c r="E53" s="4">
        <v>1</v>
      </c>
      <c r="F53" s="4">
        <v>1</v>
      </c>
      <c r="G53" s="4">
        <v>1</v>
      </c>
      <c r="H53" s="4">
        <v>0</v>
      </c>
      <c r="I53" s="4">
        <v>0</v>
      </c>
      <c r="J53" s="4" t="s">
        <v>524</v>
      </c>
      <c r="K53" s="4" t="s">
        <v>51</v>
      </c>
      <c r="L53" s="4" t="s">
        <v>64</v>
      </c>
      <c r="M53" s="4" t="s">
        <v>840</v>
      </c>
      <c r="N53" s="4" t="str">
        <f>VLOOKUP($D53,Apoyo!$K$2:$M$14,2,0)</f>
        <v>03/06/2024 07:00:00</v>
      </c>
      <c r="O53" s="4" t="str">
        <f>VLOOKUP($D53,Apoyo!$K$2:$M$14,3,0)</f>
        <v>28/06/2024 17:00:00</v>
      </c>
      <c r="P53" s="4" t="str">
        <f>VLOOKUP($D53,Apoyo!$K$2:$M$14,2,0)</f>
        <v>03/06/2024 07:00:00</v>
      </c>
      <c r="Q53" s="4" t="str">
        <f>VLOOKUP($D53,Apoyo!$K$2:$M$14,3,0)</f>
        <v>28/06/2024 17:00:00</v>
      </c>
      <c r="R53" s="4" t="s">
        <v>562</v>
      </c>
      <c r="S53" s="4" t="s">
        <v>626</v>
      </c>
      <c r="T53" s="4" t="s">
        <v>91</v>
      </c>
      <c r="U53" s="4" t="s">
        <v>533</v>
      </c>
      <c r="V53" s="3" t="str">
        <f t="shared" si="1"/>
        <v>S-1863-5</v>
      </c>
      <c r="W53" s="3" t="str">
        <f>IFERROR(VLOOKUP(T53,Tablas_Apoyo!$A$2:$B$26,2,0),"")</f>
        <v>PVMTTO \ CONTROL_GUADUALES</v>
      </c>
      <c r="X53" s="3" t="str">
        <f>IFERROR(INDEX(Planes_Trabajo!$A$2:$O$10,MATCH($J53,Planes_Trabajo!$A$2:$A$10,0),MATCH(X$1,Planes_Trabajo!$A$1:$V$1,0)),"")</f>
        <v>MP</v>
      </c>
      <c r="Y53" s="3" t="str">
        <f>IFERROR(IF(INDEX(Planes_Trabajo!$A$2:$O$10,MATCH($J53,Planes_Trabajo!$A$2:$A$10,0),MATCH(Y$1,Planes_Trabajo!$A$1:$V$1,0))=0,"",INDEX(Planes_Trabajo!$A$2:$O$10,MATCH($J53,Planes_Trabajo!$A$2:$A$10,0),MATCH(Y$1,Planes_Trabajo!$A$1:$V$1,0))),"")</f>
        <v/>
      </c>
      <c r="Z53" s="3">
        <f>IFERROR(INDEX(Planes_Trabajo!$A$2:$O$10,MATCH($J53,Planes_Trabajo!$A$2:$A$10,0),MATCH(Z$1,Planes_Trabajo!$A$1:$V$1,0)),"")</f>
        <v>3</v>
      </c>
      <c r="AA53" s="3">
        <f>IFERROR(INDEX(Planes_Trabajo!$A$2:$O$10,MATCH($J53,Planes_Trabajo!$A$2:$A$10,0),MATCH(AA$1,Planes_Trabajo!$A$1:$V$1,0)),"")</f>
        <v>0</v>
      </c>
      <c r="AB53" s="3">
        <f>IFERROR(INDEX(Planes_Trabajo!$A$2:$O$10,MATCH($J53,Planes_Trabajo!$A$2:$A$10,0),MATCH(AB$1,Planes_Trabajo!$A$1:$V$1,0)),"")</f>
        <v>0</v>
      </c>
      <c r="AC53" s="3" t="str">
        <f>IFERROR(INDEX(Planes_Trabajo!$A$2:$O$10,MATCH($J53,Planes_Trabajo!$A$2:$A$10,0),MATCH(AC$1,Planes_Trabajo!$A$1:$V$1,0)),"")</f>
        <v>DEE27</v>
      </c>
      <c r="AD53" s="3" t="str">
        <f>IFERROR(IF(INDEX(Planes_Trabajo!$A$2:$O$10,MATCH($J53,Planes_Trabajo!$A$2:$A$10,0),MATCH(AD$1,Planes_Trabajo!$A$1:$V$1,0))=0,"",INDEX(Planes_Trabajo!$A$2:$O$10,MATCH($J53,Planes_Trabajo!$A$2:$A$10,0),MATCH(AD$1,Planes_Trabajo!$A$1:$V$1,0))),"")</f>
        <v>PODARED02PLANES</v>
      </c>
      <c r="AE53" s="3" t="str">
        <f>IFERROR(IF(INDEX(Planes_Trabajo!$A$2:$O$10,MATCH($J53,Planes_Trabajo!$A$2:$A$10,0),MATCH(AE$1,Planes_Trabajo!$A$1:$V$1,0))=0,"",INDEX(Planes_Trabajo!$A$2:$O$10,MATCH($J53,Planes_Trabajo!$A$2:$A$10,0),MATCH(AE$1,Planes_Trabajo!$A$1:$V$1,0))),"")</f>
        <v>DESPEJAR</v>
      </c>
      <c r="AF53" s="3">
        <f>IFERROR(INDEX(Planes_Trabajo!$A$2:$O$10,MATCH($J53,Planes_Trabajo!$A$2:$A$10,0),MATCH(AF$1,Planes_Trabajo!$A$1:$V$1,0)),"")</f>
        <v>2</v>
      </c>
      <c r="AG53" s="3">
        <f>IFERROR(VLOOKUP(K53,Tablas_Apoyo!$R$2:$S$5,2,0),"")</f>
        <v>1088345128</v>
      </c>
      <c r="AH53" s="3" t="str">
        <f>IFERROR(VLOOKUP(L53,Tablas_Apoyo!$U$2:$V$13,2,0),"")</f>
        <v>9862651</v>
      </c>
      <c r="AI53" s="3">
        <f>IFERROR(INDEX(Planes_Trabajo!$A$2:$O$10,MATCH($J53,Planes_Trabajo!$A$2:$A$10,0),MATCH(AI$1,Planes_Trabajo!$A$1:$V$1,0)),"")</f>
        <v>1088257828</v>
      </c>
      <c r="AJ53" s="3" t="str">
        <f>IFERROR(INDEX(Planes_Trabajo!$A$2:$O$10,MATCH($J53,Planes_Trabajo!$A$2:$A$10,0),MATCH(AJ$1,Planes_Trabajo!$A$1:$V$1,0)),"")</f>
        <v>06337600</v>
      </c>
      <c r="AK53" s="3" t="str">
        <f>IFERROR(INDEX(Planes_Trabajo!$A$2:$O$10,MATCH($J53,Planes_Trabajo!$A$2:$A$10,0),MATCH(AK$1,Planes_Trabajo!$A$1:$V$1,0)),"")</f>
        <v>743</v>
      </c>
      <c r="AL53" s="3" t="str">
        <f>IFERROR(IF(INDEX(Planes_Trabajo!$A$2:$O$10,MATCH($J53,Planes_Trabajo!$A$2:$A$10,0),MATCH(AL$1,Planes_Trabajo!$A$1:$V$1,0))=0,"",INDEX(Planes_Trabajo!$A$2:$O$10,MATCH($J53,Planes_Trabajo!$A$2:$A$10,0),MATCH(AL$1,Planes_Trabajo!$A$1:$V$1,0))),"")</f>
        <v>CW298393</v>
      </c>
    </row>
    <row r="54" spans="1:38" x14ac:dyDescent="0.25">
      <c r="A54">
        <v>52</v>
      </c>
      <c r="B54" s="4" t="s">
        <v>546</v>
      </c>
      <c r="C54" s="4">
        <v>207341</v>
      </c>
      <c r="D54" s="4">
        <v>207077</v>
      </c>
      <c r="E54" s="4">
        <v>1</v>
      </c>
      <c r="F54" s="4">
        <v>1</v>
      </c>
      <c r="G54" s="4">
        <v>1</v>
      </c>
      <c r="H54" s="4">
        <v>0</v>
      </c>
      <c r="I54" s="4">
        <v>0</v>
      </c>
      <c r="J54" s="4" t="s">
        <v>524</v>
      </c>
      <c r="K54" s="4" t="s">
        <v>51</v>
      </c>
      <c r="L54" s="4" t="s">
        <v>64</v>
      </c>
      <c r="M54" s="4" t="s">
        <v>841</v>
      </c>
      <c r="N54" s="4" t="str">
        <f>VLOOKUP($D54,Apoyo!$K$2:$M$14,2,0)</f>
        <v>03/06/2024 07:00:00</v>
      </c>
      <c r="O54" s="4" t="str">
        <f>VLOOKUP($D54,Apoyo!$K$2:$M$14,3,0)</f>
        <v>28/06/2024 17:00:00</v>
      </c>
      <c r="P54" s="4" t="str">
        <f>VLOOKUP($D54,Apoyo!$K$2:$M$14,2,0)</f>
        <v>03/06/2024 07:00:00</v>
      </c>
      <c r="Q54" s="4" t="str">
        <f>VLOOKUP($D54,Apoyo!$K$2:$M$14,3,0)</f>
        <v>28/06/2024 17:00:00</v>
      </c>
      <c r="R54" s="4" t="s">
        <v>562</v>
      </c>
      <c r="S54" s="4" t="s">
        <v>627</v>
      </c>
      <c r="T54" s="4" t="s">
        <v>91</v>
      </c>
      <c r="U54" s="4" t="s">
        <v>533</v>
      </c>
      <c r="V54" s="3" t="str">
        <f t="shared" si="1"/>
        <v>S-1908-5</v>
      </c>
      <c r="W54" s="3" t="str">
        <f>IFERROR(VLOOKUP(T54,Tablas_Apoyo!$A$2:$B$26,2,0),"")</f>
        <v>PVMTTO \ CONTROL_GUADUALES</v>
      </c>
      <c r="X54" s="3" t="str">
        <f>IFERROR(INDEX(Planes_Trabajo!$A$2:$O$10,MATCH($J54,Planes_Trabajo!$A$2:$A$10,0),MATCH(X$1,Planes_Trabajo!$A$1:$V$1,0)),"")</f>
        <v>MP</v>
      </c>
      <c r="Y54" s="3" t="str">
        <f>IFERROR(IF(INDEX(Planes_Trabajo!$A$2:$O$10,MATCH($J54,Planes_Trabajo!$A$2:$A$10,0),MATCH(Y$1,Planes_Trabajo!$A$1:$V$1,0))=0,"",INDEX(Planes_Trabajo!$A$2:$O$10,MATCH($J54,Planes_Trabajo!$A$2:$A$10,0),MATCH(Y$1,Planes_Trabajo!$A$1:$V$1,0))),"")</f>
        <v/>
      </c>
      <c r="Z54" s="3">
        <f>IFERROR(INDEX(Planes_Trabajo!$A$2:$O$10,MATCH($J54,Planes_Trabajo!$A$2:$A$10,0),MATCH(Z$1,Planes_Trabajo!$A$1:$V$1,0)),"")</f>
        <v>3</v>
      </c>
      <c r="AA54" s="3">
        <f>IFERROR(INDEX(Planes_Trabajo!$A$2:$O$10,MATCH($J54,Planes_Trabajo!$A$2:$A$10,0),MATCH(AA$1,Planes_Trabajo!$A$1:$V$1,0)),"")</f>
        <v>0</v>
      </c>
      <c r="AB54" s="3">
        <f>IFERROR(INDEX(Planes_Trabajo!$A$2:$O$10,MATCH($J54,Planes_Trabajo!$A$2:$A$10,0),MATCH(AB$1,Planes_Trabajo!$A$1:$V$1,0)),"")</f>
        <v>0</v>
      </c>
      <c r="AC54" s="3" t="str">
        <f>IFERROR(INDEX(Planes_Trabajo!$A$2:$O$10,MATCH($J54,Planes_Trabajo!$A$2:$A$10,0),MATCH(AC$1,Planes_Trabajo!$A$1:$V$1,0)),"")</f>
        <v>DEE27</v>
      </c>
      <c r="AD54" s="3" t="str">
        <f>IFERROR(IF(INDEX(Planes_Trabajo!$A$2:$O$10,MATCH($J54,Planes_Trabajo!$A$2:$A$10,0),MATCH(AD$1,Planes_Trabajo!$A$1:$V$1,0))=0,"",INDEX(Planes_Trabajo!$A$2:$O$10,MATCH($J54,Planes_Trabajo!$A$2:$A$10,0),MATCH(AD$1,Planes_Trabajo!$A$1:$V$1,0))),"")</f>
        <v>PODARED02PLANES</v>
      </c>
      <c r="AE54" s="3" t="str">
        <f>IFERROR(IF(INDEX(Planes_Trabajo!$A$2:$O$10,MATCH($J54,Planes_Trabajo!$A$2:$A$10,0),MATCH(AE$1,Planes_Trabajo!$A$1:$V$1,0))=0,"",INDEX(Planes_Trabajo!$A$2:$O$10,MATCH($J54,Planes_Trabajo!$A$2:$A$10,0),MATCH(AE$1,Planes_Trabajo!$A$1:$V$1,0))),"")</f>
        <v>DESPEJAR</v>
      </c>
      <c r="AF54" s="3">
        <f>IFERROR(INDEX(Planes_Trabajo!$A$2:$O$10,MATCH($J54,Planes_Trabajo!$A$2:$A$10,0),MATCH(AF$1,Planes_Trabajo!$A$1:$V$1,0)),"")</f>
        <v>2</v>
      </c>
      <c r="AG54" s="3">
        <f>IFERROR(VLOOKUP(K54,Tablas_Apoyo!$R$2:$S$5,2,0),"")</f>
        <v>1088345128</v>
      </c>
      <c r="AH54" s="3" t="str">
        <f>IFERROR(VLOOKUP(L54,Tablas_Apoyo!$U$2:$V$13,2,0),"")</f>
        <v>9862651</v>
      </c>
      <c r="AI54" s="3">
        <f>IFERROR(INDEX(Planes_Trabajo!$A$2:$O$10,MATCH($J54,Planes_Trabajo!$A$2:$A$10,0),MATCH(AI$1,Planes_Trabajo!$A$1:$V$1,0)),"")</f>
        <v>1088257828</v>
      </c>
      <c r="AJ54" s="3" t="str">
        <f>IFERROR(INDEX(Planes_Trabajo!$A$2:$O$10,MATCH($J54,Planes_Trabajo!$A$2:$A$10,0),MATCH(AJ$1,Planes_Trabajo!$A$1:$V$1,0)),"")</f>
        <v>06337600</v>
      </c>
      <c r="AK54" s="3" t="str">
        <f>IFERROR(INDEX(Planes_Trabajo!$A$2:$O$10,MATCH($J54,Planes_Trabajo!$A$2:$A$10,0),MATCH(AK$1,Planes_Trabajo!$A$1:$V$1,0)),"")</f>
        <v>743</v>
      </c>
      <c r="AL54" s="3" t="str">
        <f>IFERROR(IF(INDEX(Planes_Trabajo!$A$2:$O$10,MATCH($J54,Planes_Trabajo!$A$2:$A$10,0),MATCH(AL$1,Planes_Trabajo!$A$1:$V$1,0))=0,"",INDEX(Planes_Trabajo!$A$2:$O$10,MATCH($J54,Planes_Trabajo!$A$2:$A$10,0),MATCH(AL$1,Planes_Trabajo!$A$1:$V$1,0))),"")</f>
        <v>CW298393</v>
      </c>
    </row>
    <row r="55" spans="1:38" x14ac:dyDescent="0.25">
      <c r="A55">
        <v>53</v>
      </c>
      <c r="B55" s="4" t="s">
        <v>546</v>
      </c>
      <c r="C55" s="4">
        <v>207343</v>
      </c>
      <c r="D55" s="4">
        <v>207077</v>
      </c>
      <c r="E55" s="4">
        <v>1</v>
      </c>
      <c r="F55" s="4">
        <v>1</v>
      </c>
      <c r="G55" s="4">
        <v>1</v>
      </c>
      <c r="H55" s="4">
        <v>0</v>
      </c>
      <c r="I55" s="4">
        <v>0</v>
      </c>
      <c r="J55" s="4" t="s">
        <v>524</v>
      </c>
      <c r="K55" s="4" t="s">
        <v>51</v>
      </c>
      <c r="L55" s="4" t="s">
        <v>64</v>
      </c>
      <c r="M55" s="4" t="s">
        <v>842</v>
      </c>
      <c r="N55" s="4" t="str">
        <f>VLOOKUP($D55,Apoyo!$K$2:$M$14,2,0)</f>
        <v>03/06/2024 07:00:00</v>
      </c>
      <c r="O55" s="4" t="str">
        <f>VLOOKUP($D55,Apoyo!$K$2:$M$14,3,0)</f>
        <v>28/06/2024 17:00:00</v>
      </c>
      <c r="P55" s="4" t="str">
        <f>VLOOKUP($D55,Apoyo!$K$2:$M$14,2,0)</f>
        <v>03/06/2024 07:00:00</v>
      </c>
      <c r="Q55" s="4" t="str">
        <f>VLOOKUP($D55,Apoyo!$K$2:$M$14,3,0)</f>
        <v>28/06/2024 17:00:00</v>
      </c>
      <c r="R55" s="4" t="s">
        <v>562</v>
      </c>
      <c r="S55" s="4" t="s">
        <v>628</v>
      </c>
      <c r="T55" s="4" t="s">
        <v>91</v>
      </c>
      <c r="U55" s="4" t="s">
        <v>533</v>
      </c>
      <c r="V55" s="3" t="str">
        <f t="shared" si="1"/>
        <v>S-1953-5</v>
      </c>
      <c r="W55" s="3" t="str">
        <f>IFERROR(VLOOKUP(T55,Tablas_Apoyo!$A$2:$B$26,2,0),"")</f>
        <v>PVMTTO \ CONTROL_GUADUALES</v>
      </c>
      <c r="X55" s="3" t="str">
        <f>IFERROR(INDEX(Planes_Trabajo!$A$2:$O$10,MATCH($J55,Planes_Trabajo!$A$2:$A$10,0),MATCH(X$1,Planes_Trabajo!$A$1:$V$1,0)),"")</f>
        <v>MP</v>
      </c>
      <c r="Y55" s="3" t="str">
        <f>IFERROR(IF(INDEX(Planes_Trabajo!$A$2:$O$10,MATCH($J55,Planes_Trabajo!$A$2:$A$10,0),MATCH(Y$1,Planes_Trabajo!$A$1:$V$1,0))=0,"",INDEX(Planes_Trabajo!$A$2:$O$10,MATCH($J55,Planes_Trabajo!$A$2:$A$10,0),MATCH(Y$1,Planes_Trabajo!$A$1:$V$1,0))),"")</f>
        <v/>
      </c>
      <c r="Z55" s="3">
        <f>IFERROR(INDEX(Planes_Trabajo!$A$2:$O$10,MATCH($J55,Planes_Trabajo!$A$2:$A$10,0),MATCH(Z$1,Planes_Trabajo!$A$1:$V$1,0)),"")</f>
        <v>3</v>
      </c>
      <c r="AA55" s="3">
        <f>IFERROR(INDEX(Planes_Trabajo!$A$2:$O$10,MATCH($J55,Planes_Trabajo!$A$2:$A$10,0),MATCH(AA$1,Planes_Trabajo!$A$1:$V$1,0)),"")</f>
        <v>0</v>
      </c>
      <c r="AB55" s="3">
        <f>IFERROR(INDEX(Planes_Trabajo!$A$2:$O$10,MATCH($J55,Planes_Trabajo!$A$2:$A$10,0),MATCH(AB$1,Planes_Trabajo!$A$1:$V$1,0)),"")</f>
        <v>0</v>
      </c>
      <c r="AC55" s="3" t="str">
        <f>IFERROR(INDEX(Planes_Trabajo!$A$2:$O$10,MATCH($J55,Planes_Trabajo!$A$2:$A$10,0),MATCH(AC$1,Planes_Trabajo!$A$1:$V$1,0)),"")</f>
        <v>DEE27</v>
      </c>
      <c r="AD55" s="3" t="str">
        <f>IFERROR(IF(INDEX(Planes_Trabajo!$A$2:$O$10,MATCH($J55,Planes_Trabajo!$A$2:$A$10,0),MATCH(AD$1,Planes_Trabajo!$A$1:$V$1,0))=0,"",INDEX(Planes_Trabajo!$A$2:$O$10,MATCH($J55,Planes_Trabajo!$A$2:$A$10,0),MATCH(AD$1,Planes_Trabajo!$A$1:$V$1,0))),"")</f>
        <v>PODARED02PLANES</v>
      </c>
      <c r="AE55" s="3" t="str">
        <f>IFERROR(IF(INDEX(Planes_Trabajo!$A$2:$O$10,MATCH($J55,Planes_Trabajo!$A$2:$A$10,0),MATCH(AE$1,Planes_Trabajo!$A$1:$V$1,0))=0,"",INDEX(Planes_Trabajo!$A$2:$O$10,MATCH($J55,Planes_Trabajo!$A$2:$A$10,0),MATCH(AE$1,Planes_Trabajo!$A$1:$V$1,0))),"")</f>
        <v>DESPEJAR</v>
      </c>
      <c r="AF55" s="3">
        <f>IFERROR(INDEX(Planes_Trabajo!$A$2:$O$10,MATCH($J55,Planes_Trabajo!$A$2:$A$10,0),MATCH(AF$1,Planes_Trabajo!$A$1:$V$1,0)),"")</f>
        <v>2</v>
      </c>
      <c r="AG55" s="3">
        <f>IFERROR(VLOOKUP(K55,Tablas_Apoyo!$R$2:$S$5,2,0),"")</f>
        <v>1088345128</v>
      </c>
      <c r="AH55" s="3" t="str">
        <f>IFERROR(VLOOKUP(L55,Tablas_Apoyo!$U$2:$V$13,2,0),"")</f>
        <v>9862651</v>
      </c>
      <c r="AI55" s="3">
        <f>IFERROR(INDEX(Planes_Trabajo!$A$2:$O$10,MATCH($J55,Planes_Trabajo!$A$2:$A$10,0),MATCH(AI$1,Planes_Trabajo!$A$1:$V$1,0)),"")</f>
        <v>1088257828</v>
      </c>
      <c r="AJ55" s="3" t="str">
        <f>IFERROR(INDEX(Planes_Trabajo!$A$2:$O$10,MATCH($J55,Planes_Trabajo!$A$2:$A$10,0),MATCH(AJ$1,Planes_Trabajo!$A$1:$V$1,0)),"")</f>
        <v>06337600</v>
      </c>
      <c r="AK55" s="3" t="str">
        <f>IFERROR(INDEX(Planes_Trabajo!$A$2:$O$10,MATCH($J55,Planes_Trabajo!$A$2:$A$10,0),MATCH(AK$1,Planes_Trabajo!$A$1:$V$1,0)),"")</f>
        <v>743</v>
      </c>
      <c r="AL55" s="3" t="str">
        <f>IFERROR(IF(INDEX(Planes_Trabajo!$A$2:$O$10,MATCH($J55,Planes_Trabajo!$A$2:$A$10,0),MATCH(AL$1,Planes_Trabajo!$A$1:$V$1,0))=0,"",INDEX(Planes_Trabajo!$A$2:$O$10,MATCH($J55,Planes_Trabajo!$A$2:$A$10,0),MATCH(AL$1,Planes_Trabajo!$A$1:$V$1,0))),"")</f>
        <v>CW298393</v>
      </c>
    </row>
    <row r="56" spans="1:38" x14ac:dyDescent="0.25">
      <c r="A56">
        <v>54</v>
      </c>
      <c r="B56" s="4" t="s">
        <v>546</v>
      </c>
      <c r="C56" s="4">
        <v>207345</v>
      </c>
      <c r="D56" s="4">
        <v>207077</v>
      </c>
      <c r="E56" s="4">
        <v>1</v>
      </c>
      <c r="F56" s="4">
        <v>1</v>
      </c>
      <c r="G56" s="4">
        <v>1</v>
      </c>
      <c r="H56" s="4">
        <v>0</v>
      </c>
      <c r="I56" s="4">
        <v>0</v>
      </c>
      <c r="J56" s="4" t="s">
        <v>524</v>
      </c>
      <c r="K56" s="4" t="s">
        <v>51</v>
      </c>
      <c r="L56" s="4" t="s">
        <v>64</v>
      </c>
      <c r="M56" s="4" t="s">
        <v>843</v>
      </c>
      <c r="N56" s="4" t="str">
        <f>VLOOKUP($D56,Apoyo!$K$2:$M$14,2,0)</f>
        <v>03/06/2024 07:00:00</v>
      </c>
      <c r="O56" s="4" t="str">
        <f>VLOOKUP($D56,Apoyo!$K$2:$M$14,3,0)</f>
        <v>28/06/2024 17:00:00</v>
      </c>
      <c r="P56" s="4" t="str">
        <f>VLOOKUP($D56,Apoyo!$K$2:$M$14,2,0)</f>
        <v>03/06/2024 07:00:00</v>
      </c>
      <c r="Q56" s="4" t="str">
        <f>VLOOKUP($D56,Apoyo!$K$2:$M$14,3,0)</f>
        <v>28/06/2024 17:00:00</v>
      </c>
      <c r="R56" s="4" t="s">
        <v>562</v>
      </c>
      <c r="S56" s="4" t="s">
        <v>629</v>
      </c>
      <c r="T56" s="4" t="s">
        <v>91</v>
      </c>
      <c r="U56" s="4" t="s">
        <v>533</v>
      </c>
      <c r="V56" s="3" t="str">
        <f t="shared" si="1"/>
        <v>S-1954-5</v>
      </c>
      <c r="W56" s="3" t="str">
        <f>IFERROR(VLOOKUP(T56,Tablas_Apoyo!$A$2:$B$26,2,0),"")</f>
        <v>PVMTTO \ CONTROL_GUADUALES</v>
      </c>
      <c r="X56" s="3" t="str">
        <f>IFERROR(INDEX(Planes_Trabajo!$A$2:$O$10,MATCH($J56,Planes_Trabajo!$A$2:$A$10,0),MATCH(X$1,Planes_Trabajo!$A$1:$V$1,0)),"")</f>
        <v>MP</v>
      </c>
      <c r="Y56" s="3" t="str">
        <f>IFERROR(IF(INDEX(Planes_Trabajo!$A$2:$O$10,MATCH($J56,Planes_Trabajo!$A$2:$A$10,0),MATCH(Y$1,Planes_Trabajo!$A$1:$V$1,0))=0,"",INDEX(Planes_Trabajo!$A$2:$O$10,MATCH($J56,Planes_Trabajo!$A$2:$A$10,0),MATCH(Y$1,Planes_Trabajo!$A$1:$V$1,0))),"")</f>
        <v/>
      </c>
      <c r="Z56" s="3">
        <f>IFERROR(INDEX(Planes_Trabajo!$A$2:$O$10,MATCH($J56,Planes_Trabajo!$A$2:$A$10,0),MATCH(Z$1,Planes_Trabajo!$A$1:$V$1,0)),"")</f>
        <v>3</v>
      </c>
      <c r="AA56" s="3">
        <f>IFERROR(INDEX(Planes_Trabajo!$A$2:$O$10,MATCH($J56,Planes_Trabajo!$A$2:$A$10,0),MATCH(AA$1,Planes_Trabajo!$A$1:$V$1,0)),"")</f>
        <v>0</v>
      </c>
      <c r="AB56" s="3">
        <f>IFERROR(INDEX(Planes_Trabajo!$A$2:$O$10,MATCH($J56,Planes_Trabajo!$A$2:$A$10,0),MATCH(AB$1,Planes_Trabajo!$A$1:$V$1,0)),"")</f>
        <v>0</v>
      </c>
      <c r="AC56" s="3" t="str">
        <f>IFERROR(INDEX(Planes_Trabajo!$A$2:$O$10,MATCH($J56,Planes_Trabajo!$A$2:$A$10,0),MATCH(AC$1,Planes_Trabajo!$A$1:$V$1,0)),"")</f>
        <v>DEE27</v>
      </c>
      <c r="AD56" s="3" t="str">
        <f>IFERROR(IF(INDEX(Planes_Trabajo!$A$2:$O$10,MATCH($J56,Planes_Trabajo!$A$2:$A$10,0),MATCH(AD$1,Planes_Trabajo!$A$1:$V$1,0))=0,"",INDEX(Planes_Trabajo!$A$2:$O$10,MATCH($J56,Planes_Trabajo!$A$2:$A$10,0),MATCH(AD$1,Planes_Trabajo!$A$1:$V$1,0))),"")</f>
        <v>PODARED02PLANES</v>
      </c>
      <c r="AE56" s="3" t="str">
        <f>IFERROR(IF(INDEX(Planes_Trabajo!$A$2:$O$10,MATCH($J56,Planes_Trabajo!$A$2:$A$10,0),MATCH(AE$1,Planes_Trabajo!$A$1:$V$1,0))=0,"",INDEX(Planes_Trabajo!$A$2:$O$10,MATCH($J56,Planes_Trabajo!$A$2:$A$10,0),MATCH(AE$1,Planes_Trabajo!$A$1:$V$1,0))),"")</f>
        <v>DESPEJAR</v>
      </c>
      <c r="AF56" s="3">
        <f>IFERROR(INDEX(Planes_Trabajo!$A$2:$O$10,MATCH($J56,Planes_Trabajo!$A$2:$A$10,0),MATCH(AF$1,Planes_Trabajo!$A$1:$V$1,0)),"")</f>
        <v>2</v>
      </c>
      <c r="AG56" s="3">
        <f>IFERROR(VLOOKUP(K56,Tablas_Apoyo!$R$2:$S$5,2,0),"")</f>
        <v>1088345128</v>
      </c>
      <c r="AH56" s="3" t="str">
        <f>IFERROR(VLOOKUP(L56,Tablas_Apoyo!$U$2:$V$13,2,0),"")</f>
        <v>9862651</v>
      </c>
      <c r="AI56" s="3">
        <f>IFERROR(INDEX(Planes_Trabajo!$A$2:$O$10,MATCH($J56,Planes_Trabajo!$A$2:$A$10,0),MATCH(AI$1,Planes_Trabajo!$A$1:$V$1,0)),"")</f>
        <v>1088257828</v>
      </c>
      <c r="AJ56" s="3" t="str">
        <f>IFERROR(INDEX(Planes_Trabajo!$A$2:$O$10,MATCH($J56,Planes_Trabajo!$A$2:$A$10,0),MATCH(AJ$1,Planes_Trabajo!$A$1:$V$1,0)),"")</f>
        <v>06337600</v>
      </c>
      <c r="AK56" s="3" t="str">
        <f>IFERROR(INDEX(Planes_Trabajo!$A$2:$O$10,MATCH($J56,Planes_Trabajo!$A$2:$A$10,0),MATCH(AK$1,Planes_Trabajo!$A$1:$V$1,0)),"")</f>
        <v>743</v>
      </c>
      <c r="AL56" s="3" t="str">
        <f>IFERROR(IF(INDEX(Planes_Trabajo!$A$2:$O$10,MATCH($J56,Planes_Trabajo!$A$2:$A$10,0),MATCH(AL$1,Planes_Trabajo!$A$1:$V$1,0))=0,"",INDEX(Planes_Trabajo!$A$2:$O$10,MATCH($J56,Planes_Trabajo!$A$2:$A$10,0),MATCH(AL$1,Planes_Trabajo!$A$1:$V$1,0))),"")</f>
        <v>CW298393</v>
      </c>
    </row>
    <row r="57" spans="1:38" x14ac:dyDescent="0.25">
      <c r="A57">
        <v>55</v>
      </c>
      <c r="B57" s="4" t="s">
        <v>546</v>
      </c>
      <c r="C57" s="4">
        <v>207347</v>
      </c>
      <c r="D57" s="4">
        <v>207077</v>
      </c>
      <c r="E57" s="4">
        <v>1</v>
      </c>
      <c r="F57" s="4">
        <v>1</v>
      </c>
      <c r="G57" s="4">
        <v>1</v>
      </c>
      <c r="H57" s="4">
        <v>0</v>
      </c>
      <c r="I57" s="4">
        <v>0</v>
      </c>
      <c r="J57" s="4" t="s">
        <v>524</v>
      </c>
      <c r="K57" s="4" t="s">
        <v>51</v>
      </c>
      <c r="L57" s="4" t="s">
        <v>64</v>
      </c>
      <c r="M57" s="4" t="s">
        <v>844</v>
      </c>
      <c r="N57" s="4" t="str">
        <f>VLOOKUP($D57,Apoyo!$K$2:$M$14,2,0)</f>
        <v>03/06/2024 07:00:00</v>
      </c>
      <c r="O57" s="4" t="str">
        <f>VLOOKUP($D57,Apoyo!$K$2:$M$14,3,0)</f>
        <v>28/06/2024 17:00:00</v>
      </c>
      <c r="P57" s="4" t="str">
        <f>VLOOKUP($D57,Apoyo!$K$2:$M$14,2,0)</f>
        <v>03/06/2024 07:00:00</v>
      </c>
      <c r="Q57" s="4" t="str">
        <f>VLOOKUP($D57,Apoyo!$K$2:$M$14,3,0)</f>
        <v>28/06/2024 17:00:00</v>
      </c>
      <c r="R57" s="4" t="s">
        <v>562</v>
      </c>
      <c r="S57" s="4" t="s">
        <v>630</v>
      </c>
      <c r="T57" s="4" t="s">
        <v>91</v>
      </c>
      <c r="U57" s="4" t="s">
        <v>533</v>
      </c>
      <c r="V57" s="3" t="str">
        <f t="shared" si="1"/>
        <v>S-1955-5</v>
      </c>
      <c r="W57" s="3" t="str">
        <f>IFERROR(VLOOKUP(T57,Tablas_Apoyo!$A$2:$B$26,2,0),"")</f>
        <v>PVMTTO \ CONTROL_GUADUALES</v>
      </c>
      <c r="X57" s="3" t="str">
        <f>IFERROR(INDEX(Planes_Trabajo!$A$2:$O$10,MATCH($J57,Planes_Trabajo!$A$2:$A$10,0),MATCH(X$1,Planes_Trabajo!$A$1:$V$1,0)),"")</f>
        <v>MP</v>
      </c>
      <c r="Y57" s="3" t="str">
        <f>IFERROR(IF(INDEX(Planes_Trabajo!$A$2:$O$10,MATCH($J57,Planes_Trabajo!$A$2:$A$10,0),MATCH(Y$1,Planes_Trabajo!$A$1:$V$1,0))=0,"",INDEX(Planes_Trabajo!$A$2:$O$10,MATCH($J57,Planes_Trabajo!$A$2:$A$10,0),MATCH(Y$1,Planes_Trabajo!$A$1:$V$1,0))),"")</f>
        <v/>
      </c>
      <c r="Z57" s="3">
        <f>IFERROR(INDEX(Planes_Trabajo!$A$2:$O$10,MATCH($J57,Planes_Trabajo!$A$2:$A$10,0),MATCH(Z$1,Planes_Trabajo!$A$1:$V$1,0)),"")</f>
        <v>3</v>
      </c>
      <c r="AA57" s="3">
        <f>IFERROR(INDEX(Planes_Trabajo!$A$2:$O$10,MATCH($J57,Planes_Trabajo!$A$2:$A$10,0),MATCH(AA$1,Planes_Trabajo!$A$1:$V$1,0)),"")</f>
        <v>0</v>
      </c>
      <c r="AB57" s="3">
        <f>IFERROR(INDEX(Planes_Trabajo!$A$2:$O$10,MATCH($J57,Planes_Trabajo!$A$2:$A$10,0),MATCH(AB$1,Planes_Trabajo!$A$1:$V$1,0)),"")</f>
        <v>0</v>
      </c>
      <c r="AC57" s="3" t="str">
        <f>IFERROR(INDEX(Planes_Trabajo!$A$2:$O$10,MATCH($J57,Planes_Trabajo!$A$2:$A$10,0),MATCH(AC$1,Planes_Trabajo!$A$1:$V$1,0)),"")</f>
        <v>DEE27</v>
      </c>
      <c r="AD57" s="3" t="str">
        <f>IFERROR(IF(INDEX(Planes_Trabajo!$A$2:$O$10,MATCH($J57,Planes_Trabajo!$A$2:$A$10,0),MATCH(AD$1,Planes_Trabajo!$A$1:$V$1,0))=0,"",INDEX(Planes_Trabajo!$A$2:$O$10,MATCH($J57,Planes_Trabajo!$A$2:$A$10,0),MATCH(AD$1,Planes_Trabajo!$A$1:$V$1,0))),"")</f>
        <v>PODARED02PLANES</v>
      </c>
      <c r="AE57" s="3" t="str">
        <f>IFERROR(IF(INDEX(Planes_Trabajo!$A$2:$O$10,MATCH($J57,Planes_Trabajo!$A$2:$A$10,0),MATCH(AE$1,Planes_Trabajo!$A$1:$V$1,0))=0,"",INDEX(Planes_Trabajo!$A$2:$O$10,MATCH($J57,Planes_Trabajo!$A$2:$A$10,0),MATCH(AE$1,Planes_Trabajo!$A$1:$V$1,0))),"")</f>
        <v>DESPEJAR</v>
      </c>
      <c r="AF57" s="3">
        <f>IFERROR(INDEX(Planes_Trabajo!$A$2:$O$10,MATCH($J57,Planes_Trabajo!$A$2:$A$10,0),MATCH(AF$1,Planes_Trabajo!$A$1:$V$1,0)),"")</f>
        <v>2</v>
      </c>
      <c r="AG57" s="3">
        <f>IFERROR(VLOOKUP(K57,Tablas_Apoyo!$R$2:$S$5,2,0),"")</f>
        <v>1088345128</v>
      </c>
      <c r="AH57" s="3" t="str">
        <f>IFERROR(VLOOKUP(L57,Tablas_Apoyo!$U$2:$V$13,2,0),"")</f>
        <v>9862651</v>
      </c>
      <c r="AI57" s="3">
        <f>IFERROR(INDEX(Planes_Trabajo!$A$2:$O$10,MATCH($J57,Planes_Trabajo!$A$2:$A$10,0),MATCH(AI$1,Planes_Trabajo!$A$1:$V$1,0)),"")</f>
        <v>1088257828</v>
      </c>
      <c r="AJ57" s="3" t="str">
        <f>IFERROR(INDEX(Planes_Trabajo!$A$2:$O$10,MATCH($J57,Planes_Trabajo!$A$2:$A$10,0),MATCH(AJ$1,Planes_Trabajo!$A$1:$V$1,0)),"")</f>
        <v>06337600</v>
      </c>
      <c r="AK57" s="3" t="str">
        <f>IFERROR(INDEX(Planes_Trabajo!$A$2:$O$10,MATCH($J57,Planes_Trabajo!$A$2:$A$10,0),MATCH(AK$1,Planes_Trabajo!$A$1:$V$1,0)),"")</f>
        <v>743</v>
      </c>
      <c r="AL57" s="3" t="str">
        <f>IFERROR(IF(INDEX(Planes_Trabajo!$A$2:$O$10,MATCH($J57,Planes_Trabajo!$A$2:$A$10,0),MATCH(AL$1,Planes_Trabajo!$A$1:$V$1,0))=0,"",INDEX(Planes_Trabajo!$A$2:$O$10,MATCH($J57,Planes_Trabajo!$A$2:$A$10,0),MATCH(AL$1,Planes_Trabajo!$A$1:$V$1,0))),"")</f>
        <v>CW298393</v>
      </c>
    </row>
    <row r="58" spans="1:38" x14ac:dyDescent="0.25">
      <c r="A58">
        <v>56</v>
      </c>
      <c r="B58" s="4" t="s">
        <v>546</v>
      </c>
      <c r="C58" s="4">
        <v>207349</v>
      </c>
      <c r="D58" s="4">
        <v>207077</v>
      </c>
      <c r="E58" s="4">
        <v>1</v>
      </c>
      <c r="F58" s="4">
        <v>1</v>
      </c>
      <c r="G58" s="4">
        <v>1</v>
      </c>
      <c r="H58" s="4">
        <v>0</v>
      </c>
      <c r="I58" s="4">
        <v>0</v>
      </c>
      <c r="J58" s="4" t="s">
        <v>524</v>
      </c>
      <c r="K58" s="4" t="s">
        <v>51</v>
      </c>
      <c r="L58" s="4" t="s">
        <v>64</v>
      </c>
      <c r="M58" s="4" t="s">
        <v>845</v>
      </c>
      <c r="N58" s="4" t="str">
        <f>VLOOKUP($D58,Apoyo!$K$2:$M$14,2,0)</f>
        <v>03/06/2024 07:00:00</v>
      </c>
      <c r="O58" s="4" t="str">
        <f>VLOOKUP($D58,Apoyo!$K$2:$M$14,3,0)</f>
        <v>28/06/2024 17:00:00</v>
      </c>
      <c r="P58" s="4" t="str">
        <f>VLOOKUP($D58,Apoyo!$K$2:$M$14,2,0)</f>
        <v>03/06/2024 07:00:00</v>
      </c>
      <c r="Q58" s="4" t="str">
        <f>VLOOKUP($D58,Apoyo!$K$2:$M$14,3,0)</f>
        <v>28/06/2024 17:00:00</v>
      </c>
      <c r="R58" s="4" t="s">
        <v>562</v>
      </c>
      <c r="S58" s="4" t="s">
        <v>631</v>
      </c>
      <c r="T58" s="4" t="s">
        <v>91</v>
      </c>
      <c r="U58" s="4" t="s">
        <v>533</v>
      </c>
      <c r="V58" s="3" t="str">
        <f t="shared" si="1"/>
        <v>S-1979-5</v>
      </c>
      <c r="W58" s="3" t="str">
        <f>IFERROR(VLOOKUP(T58,Tablas_Apoyo!$A$2:$B$26,2,0),"")</f>
        <v>PVMTTO \ CONTROL_GUADUALES</v>
      </c>
      <c r="X58" s="3" t="str">
        <f>IFERROR(INDEX(Planes_Trabajo!$A$2:$O$10,MATCH($J58,Planes_Trabajo!$A$2:$A$10,0),MATCH(X$1,Planes_Trabajo!$A$1:$V$1,0)),"")</f>
        <v>MP</v>
      </c>
      <c r="Y58" s="3" t="str">
        <f>IFERROR(IF(INDEX(Planes_Trabajo!$A$2:$O$10,MATCH($J58,Planes_Trabajo!$A$2:$A$10,0),MATCH(Y$1,Planes_Trabajo!$A$1:$V$1,0))=0,"",INDEX(Planes_Trabajo!$A$2:$O$10,MATCH($J58,Planes_Trabajo!$A$2:$A$10,0),MATCH(Y$1,Planes_Trabajo!$A$1:$V$1,0))),"")</f>
        <v/>
      </c>
      <c r="Z58" s="3">
        <f>IFERROR(INDEX(Planes_Trabajo!$A$2:$O$10,MATCH($J58,Planes_Trabajo!$A$2:$A$10,0),MATCH(Z$1,Planes_Trabajo!$A$1:$V$1,0)),"")</f>
        <v>3</v>
      </c>
      <c r="AA58" s="3">
        <f>IFERROR(INDEX(Planes_Trabajo!$A$2:$O$10,MATCH($J58,Planes_Trabajo!$A$2:$A$10,0),MATCH(AA$1,Planes_Trabajo!$A$1:$V$1,0)),"")</f>
        <v>0</v>
      </c>
      <c r="AB58" s="3">
        <f>IFERROR(INDEX(Planes_Trabajo!$A$2:$O$10,MATCH($J58,Planes_Trabajo!$A$2:$A$10,0),MATCH(AB$1,Planes_Trabajo!$A$1:$V$1,0)),"")</f>
        <v>0</v>
      </c>
      <c r="AC58" s="3" t="str">
        <f>IFERROR(INDEX(Planes_Trabajo!$A$2:$O$10,MATCH($J58,Planes_Trabajo!$A$2:$A$10,0),MATCH(AC$1,Planes_Trabajo!$A$1:$V$1,0)),"")</f>
        <v>DEE27</v>
      </c>
      <c r="AD58" s="3" t="str">
        <f>IFERROR(IF(INDEX(Planes_Trabajo!$A$2:$O$10,MATCH($J58,Planes_Trabajo!$A$2:$A$10,0),MATCH(AD$1,Planes_Trabajo!$A$1:$V$1,0))=0,"",INDEX(Planes_Trabajo!$A$2:$O$10,MATCH($J58,Planes_Trabajo!$A$2:$A$10,0),MATCH(AD$1,Planes_Trabajo!$A$1:$V$1,0))),"")</f>
        <v>PODARED02PLANES</v>
      </c>
      <c r="AE58" s="3" t="str">
        <f>IFERROR(IF(INDEX(Planes_Trabajo!$A$2:$O$10,MATCH($J58,Planes_Trabajo!$A$2:$A$10,0),MATCH(AE$1,Planes_Trabajo!$A$1:$V$1,0))=0,"",INDEX(Planes_Trabajo!$A$2:$O$10,MATCH($J58,Planes_Trabajo!$A$2:$A$10,0),MATCH(AE$1,Planes_Trabajo!$A$1:$V$1,0))),"")</f>
        <v>DESPEJAR</v>
      </c>
      <c r="AF58" s="3">
        <f>IFERROR(INDEX(Planes_Trabajo!$A$2:$O$10,MATCH($J58,Planes_Trabajo!$A$2:$A$10,0),MATCH(AF$1,Planes_Trabajo!$A$1:$V$1,0)),"")</f>
        <v>2</v>
      </c>
      <c r="AG58" s="3">
        <f>IFERROR(VLOOKUP(K58,Tablas_Apoyo!$R$2:$S$5,2,0),"")</f>
        <v>1088345128</v>
      </c>
      <c r="AH58" s="3" t="str">
        <f>IFERROR(VLOOKUP(L58,Tablas_Apoyo!$U$2:$V$13,2,0),"")</f>
        <v>9862651</v>
      </c>
      <c r="AI58" s="3">
        <f>IFERROR(INDEX(Planes_Trabajo!$A$2:$O$10,MATCH($J58,Planes_Trabajo!$A$2:$A$10,0),MATCH(AI$1,Planes_Trabajo!$A$1:$V$1,0)),"")</f>
        <v>1088257828</v>
      </c>
      <c r="AJ58" s="3" t="str">
        <f>IFERROR(INDEX(Planes_Trabajo!$A$2:$O$10,MATCH($J58,Planes_Trabajo!$A$2:$A$10,0),MATCH(AJ$1,Planes_Trabajo!$A$1:$V$1,0)),"")</f>
        <v>06337600</v>
      </c>
      <c r="AK58" s="3" t="str">
        <f>IFERROR(INDEX(Planes_Trabajo!$A$2:$O$10,MATCH($J58,Planes_Trabajo!$A$2:$A$10,0),MATCH(AK$1,Planes_Trabajo!$A$1:$V$1,0)),"")</f>
        <v>743</v>
      </c>
      <c r="AL58" s="3" t="str">
        <f>IFERROR(IF(INDEX(Planes_Trabajo!$A$2:$O$10,MATCH($J58,Planes_Trabajo!$A$2:$A$10,0),MATCH(AL$1,Planes_Trabajo!$A$1:$V$1,0))=0,"",INDEX(Planes_Trabajo!$A$2:$O$10,MATCH($J58,Planes_Trabajo!$A$2:$A$10,0),MATCH(AL$1,Planes_Trabajo!$A$1:$V$1,0))),"")</f>
        <v>CW298393</v>
      </c>
    </row>
    <row r="59" spans="1:38" x14ac:dyDescent="0.25">
      <c r="A59">
        <v>57</v>
      </c>
      <c r="B59" s="4" t="s">
        <v>546</v>
      </c>
      <c r="C59" s="4">
        <v>207351</v>
      </c>
      <c r="D59" s="4">
        <v>207077</v>
      </c>
      <c r="E59" s="4">
        <v>1</v>
      </c>
      <c r="F59" s="4">
        <v>1</v>
      </c>
      <c r="G59" s="4">
        <v>1</v>
      </c>
      <c r="H59" s="4">
        <v>0</v>
      </c>
      <c r="I59" s="4">
        <v>0</v>
      </c>
      <c r="J59" s="4" t="s">
        <v>524</v>
      </c>
      <c r="K59" s="4" t="s">
        <v>51</v>
      </c>
      <c r="L59" s="4" t="s">
        <v>64</v>
      </c>
      <c r="M59" s="4" t="s">
        <v>846</v>
      </c>
      <c r="N59" s="4" t="str">
        <f>VLOOKUP($D59,Apoyo!$K$2:$M$14,2,0)</f>
        <v>03/06/2024 07:00:00</v>
      </c>
      <c r="O59" s="4" t="str">
        <f>VLOOKUP($D59,Apoyo!$K$2:$M$14,3,0)</f>
        <v>28/06/2024 17:00:00</v>
      </c>
      <c r="P59" s="4" t="str">
        <f>VLOOKUP($D59,Apoyo!$K$2:$M$14,2,0)</f>
        <v>03/06/2024 07:00:00</v>
      </c>
      <c r="Q59" s="4" t="str">
        <f>VLOOKUP($D59,Apoyo!$K$2:$M$14,3,0)</f>
        <v>28/06/2024 17:00:00</v>
      </c>
      <c r="R59" s="4" t="s">
        <v>562</v>
      </c>
      <c r="S59" s="4" t="s">
        <v>632</v>
      </c>
      <c r="T59" s="4" t="s">
        <v>91</v>
      </c>
      <c r="U59" s="4" t="s">
        <v>533</v>
      </c>
      <c r="V59" s="3" t="str">
        <f t="shared" si="1"/>
        <v>S-1987-5</v>
      </c>
      <c r="W59" s="3" t="str">
        <f>IFERROR(VLOOKUP(T59,Tablas_Apoyo!$A$2:$B$26,2,0),"")</f>
        <v>PVMTTO \ CONTROL_GUADUALES</v>
      </c>
      <c r="X59" s="3" t="str">
        <f>IFERROR(INDEX(Planes_Trabajo!$A$2:$O$10,MATCH($J59,Planes_Trabajo!$A$2:$A$10,0),MATCH(X$1,Planes_Trabajo!$A$1:$V$1,0)),"")</f>
        <v>MP</v>
      </c>
      <c r="Y59" s="3" t="str">
        <f>IFERROR(IF(INDEX(Planes_Trabajo!$A$2:$O$10,MATCH($J59,Planes_Trabajo!$A$2:$A$10,0),MATCH(Y$1,Planes_Trabajo!$A$1:$V$1,0))=0,"",INDEX(Planes_Trabajo!$A$2:$O$10,MATCH($J59,Planes_Trabajo!$A$2:$A$10,0),MATCH(Y$1,Planes_Trabajo!$A$1:$V$1,0))),"")</f>
        <v/>
      </c>
      <c r="Z59" s="3">
        <f>IFERROR(INDEX(Planes_Trabajo!$A$2:$O$10,MATCH($J59,Planes_Trabajo!$A$2:$A$10,0),MATCH(Z$1,Planes_Trabajo!$A$1:$V$1,0)),"")</f>
        <v>3</v>
      </c>
      <c r="AA59" s="3">
        <f>IFERROR(INDEX(Planes_Trabajo!$A$2:$O$10,MATCH($J59,Planes_Trabajo!$A$2:$A$10,0),MATCH(AA$1,Planes_Trabajo!$A$1:$V$1,0)),"")</f>
        <v>0</v>
      </c>
      <c r="AB59" s="3">
        <f>IFERROR(INDEX(Planes_Trabajo!$A$2:$O$10,MATCH($J59,Planes_Trabajo!$A$2:$A$10,0),MATCH(AB$1,Planes_Trabajo!$A$1:$V$1,0)),"")</f>
        <v>0</v>
      </c>
      <c r="AC59" s="3" t="str">
        <f>IFERROR(INDEX(Planes_Trabajo!$A$2:$O$10,MATCH($J59,Planes_Trabajo!$A$2:$A$10,0),MATCH(AC$1,Planes_Trabajo!$A$1:$V$1,0)),"")</f>
        <v>DEE27</v>
      </c>
      <c r="AD59" s="3" t="str">
        <f>IFERROR(IF(INDEX(Planes_Trabajo!$A$2:$O$10,MATCH($J59,Planes_Trabajo!$A$2:$A$10,0),MATCH(AD$1,Planes_Trabajo!$A$1:$V$1,0))=0,"",INDEX(Planes_Trabajo!$A$2:$O$10,MATCH($J59,Planes_Trabajo!$A$2:$A$10,0),MATCH(AD$1,Planes_Trabajo!$A$1:$V$1,0))),"")</f>
        <v>PODARED02PLANES</v>
      </c>
      <c r="AE59" s="3" t="str">
        <f>IFERROR(IF(INDEX(Planes_Trabajo!$A$2:$O$10,MATCH($J59,Planes_Trabajo!$A$2:$A$10,0),MATCH(AE$1,Planes_Trabajo!$A$1:$V$1,0))=0,"",INDEX(Planes_Trabajo!$A$2:$O$10,MATCH($J59,Planes_Trabajo!$A$2:$A$10,0),MATCH(AE$1,Planes_Trabajo!$A$1:$V$1,0))),"")</f>
        <v>DESPEJAR</v>
      </c>
      <c r="AF59" s="3">
        <f>IFERROR(INDEX(Planes_Trabajo!$A$2:$O$10,MATCH($J59,Planes_Trabajo!$A$2:$A$10,0),MATCH(AF$1,Planes_Trabajo!$A$1:$V$1,0)),"")</f>
        <v>2</v>
      </c>
      <c r="AG59" s="3">
        <f>IFERROR(VLOOKUP(K59,Tablas_Apoyo!$R$2:$S$5,2,0),"")</f>
        <v>1088345128</v>
      </c>
      <c r="AH59" s="3" t="str">
        <f>IFERROR(VLOOKUP(L59,Tablas_Apoyo!$U$2:$V$13,2,0),"")</f>
        <v>9862651</v>
      </c>
      <c r="AI59" s="3">
        <f>IFERROR(INDEX(Planes_Trabajo!$A$2:$O$10,MATCH($J59,Planes_Trabajo!$A$2:$A$10,0),MATCH(AI$1,Planes_Trabajo!$A$1:$V$1,0)),"")</f>
        <v>1088257828</v>
      </c>
      <c r="AJ59" s="3" t="str">
        <f>IFERROR(INDEX(Planes_Trabajo!$A$2:$O$10,MATCH($J59,Planes_Trabajo!$A$2:$A$10,0),MATCH(AJ$1,Planes_Trabajo!$A$1:$V$1,0)),"")</f>
        <v>06337600</v>
      </c>
      <c r="AK59" s="3" t="str">
        <f>IFERROR(INDEX(Planes_Trabajo!$A$2:$O$10,MATCH($J59,Planes_Trabajo!$A$2:$A$10,0),MATCH(AK$1,Planes_Trabajo!$A$1:$V$1,0)),"")</f>
        <v>743</v>
      </c>
      <c r="AL59" s="3" t="str">
        <f>IFERROR(IF(INDEX(Planes_Trabajo!$A$2:$O$10,MATCH($J59,Planes_Trabajo!$A$2:$A$10,0),MATCH(AL$1,Planes_Trabajo!$A$1:$V$1,0))=0,"",INDEX(Planes_Trabajo!$A$2:$O$10,MATCH($J59,Planes_Trabajo!$A$2:$A$10,0),MATCH(AL$1,Planes_Trabajo!$A$1:$V$1,0))),"")</f>
        <v>CW298393</v>
      </c>
    </row>
    <row r="60" spans="1:38" x14ac:dyDescent="0.25">
      <c r="A60">
        <v>58</v>
      </c>
      <c r="B60" s="4" t="s">
        <v>546</v>
      </c>
      <c r="C60" s="4">
        <v>207483</v>
      </c>
      <c r="D60" s="4">
        <v>207077</v>
      </c>
      <c r="E60" s="4">
        <v>1</v>
      </c>
      <c r="F60" s="4">
        <v>1</v>
      </c>
      <c r="G60" s="4">
        <v>1</v>
      </c>
      <c r="H60" s="4">
        <v>0</v>
      </c>
      <c r="I60" s="4">
        <v>0</v>
      </c>
      <c r="J60" s="4" t="s">
        <v>524</v>
      </c>
      <c r="K60" s="4" t="s">
        <v>51</v>
      </c>
      <c r="L60" s="4" t="s">
        <v>64</v>
      </c>
      <c r="M60" s="4" t="s">
        <v>847</v>
      </c>
      <c r="N60" s="4" t="str">
        <f>VLOOKUP($D60,Apoyo!$K$2:$M$14,2,0)</f>
        <v>03/06/2024 07:00:00</v>
      </c>
      <c r="O60" s="4" t="str">
        <f>VLOOKUP($D60,Apoyo!$K$2:$M$14,3,0)</f>
        <v>28/06/2024 17:00:00</v>
      </c>
      <c r="P60" s="4" t="str">
        <f>VLOOKUP($D60,Apoyo!$K$2:$M$14,2,0)</f>
        <v>03/06/2024 07:00:00</v>
      </c>
      <c r="Q60" s="4" t="str">
        <f>VLOOKUP($D60,Apoyo!$K$2:$M$14,3,0)</f>
        <v>28/06/2024 17:00:00</v>
      </c>
      <c r="R60" s="4" t="s">
        <v>562</v>
      </c>
      <c r="S60" s="4" t="s">
        <v>633</v>
      </c>
      <c r="T60" s="4" t="s">
        <v>91</v>
      </c>
      <c r="U60" s="4" t="s">
        <v>533</v>
      </c>
      <c r="V60" s="3" t="str">
        <f t="shared" si="1"/>
        <v>S-454-5</v>
      </c>
      <c r="W60" s="3" t="str">
        <f>IFERROR(VLOOKUP(T60,Tablas_Apoyo!$A$2:$B$26,2,0),"")</f>
        <v>PVMTTO \ CONTROL_GUADUALES</v>
      </c>
      <c r="X60" s="3" t="str">
        <f>IFERROR(INDEX(Planes_Trabajo!$A$2:$O$10,MATCH($J60,Planes_Trabajo!$A$2:$A$10,0),MATCH(X$1,Planes_Trabajo!$A$1:$V$1,0)),"")</f>
        <v>MP</v>
      </c>
      <c r="Y60" s="3" t="str">
        <f>IFERROR(IF(INDEX(Planes_Trabajo!$A$2:$O$10,MATCH($J60,Planes_Trabajo!$A$2:$A$10,0),MATCH(Y$1,Planes_Trabajo!$A$1:$V$1,0))=0,"",INDEX(Planes_Trabajo!$A$2:$O$10,MATCH($J60,Planes_Trabajo!$A$2:$A$10,0),MATCH(Y$1,Planes_Trabajo!$A$1:$V$1,0))),"")</f>
        <v/>
      </c>
      <c r="Z60" s="3">
        <f>IFERROR(INDEX(Planes_Trabajo!$A$2:$O$10,MATCH($J60,Planes_Trabajo!$A$2:$A$10,0),MATCH(Z$1,Planes_Trabajo!$A$1:$V$1,0)),"")</f>
        <v>3</v>
      </c>
      <c r="AA60" s="3">
        <f>IFERROR(INDEX(Planes_Trabajo!$A$2:$O$10,MATCH($J60,Planes_Trabajo!$A$2:$A$10,0),MATCH(AA$1,Planes_Trabajo!$A$1:$V$1,0)),"")</f>
        <v>0</v>
      </c>
      <c r="AB60" s="3">
        <f>IFERROR(INDEX(Planes_Trabajo!$A$2:$O$10,MATCH($J60,Planes_Trabajo!$A$2:$A$10,0),MATCH(AB$1,Planes_Trabajo!$A$1:$V$1,0)),"")</f>
        <v>0</v>
      </c>
      <c r="AC60" s="3" t="str">
        <f>IFERROR(INDEX(Planes_Trabajo!$A$2:$O$10,MATCH($J60,Planes_Trabajo!$A$2:$A$10,0),MATCH(AC$1,Planes_Trabajo!$A$1:$V$1,0)),"")</f>
        <v>DEE27</v>
      </c>
      <c r="AD60" s="3" t="str">
        <f>IFERROR(IF(INDEX(Planes_Trabajo!$A$2:$O$10,MATCH($J60,Planes_Trabajo!$A$2:$A$10,0),MATCH(AD$1,Planes_Trabajo!$A$1:$V$1,0))=0,"",INDEX(Planes_Trabajo!$A$2:$O$10,MATCH($J60,Planes_Trabajo!$A$2:$A$10,0),MATCH(AD$1,Planes_Trabajo!$A$1:$V$1,0))),"")</f>
        <v>PODARED02PLANES</v>
      </c>
      <c r="AE60" s="3" t="str">
        <f>IFERROR(IF(INDEX(Planes_Trabajo!$A$2:$O$10,MATCH($J60,Planes_Trabajo!$A$2:$A$10,0),MATCH(AE$1,Planes_Trabajo!$A$1:$V$1,0))=0,"",INDEX(Planes_Trabajo!$A$2:$O$10,MATCH($J60,Planes_Trabajo!$A$2:$A$10,0),MATCH(AE$1,Planes_Trabajo!$A$1:$V$1,0))),"")</f>
        <v>DESPEJAR</v>
      </c>
      <c r="AF60" s="3">
        <f>IFERROR(INDEX(Planes_Trabajo!$A$2:$O$10,MATCH($J60,Planes_Trabajo!$A$2:$A$10,0),MATCH(AF$1,Planes_Trabajo!$A$1:$V$1,0)),"")</f>
        <v>2</v>
      </c>
      <c r="AG60" s="3">
        <f>IFERROR(VLOOKUP(K60,Tablas_Apoyo!$R$2:$S$5,2,0),"")</f>
        <v>1088345128</v>
      </c>
      <c r="AH60" s="3" t="str">
        <f>IFERROR(VLOOKUP(L60,Tablas_Apoyo!$U$2:$V$13,2,0),"")</f>
        <v>9862651</v>
      </c>
      <c r="AI60" s="3">
        <f>IFERROR(INDEX(Planes_Trabajo!$A$2:$O$10,MATCH($J60,Planes_Trabajo!$A$2:$A$10,0),MATCH(AI$1,Planes_Trabajo!$A$1:$V$1,0)),"")</f>
        <v>1088257828</v>
      </c>
      <c r="AJ60" s="3" t="str">
        <f>IFERROR(INDEX(Planes_Trabajo!$A$2:$O$10,MATCH($J60,Planes_Trabajo!$A$2:$A$10,0),MATCH(AJ$1,Planes_Trabajo!$A$1:$V$1,0)),"")</f>
        <v>06337600</v>
      </c>
      <c r="AK60" s="3" t="str">
        <f>IFERROR(INDEX(Planes_Trabajo!$A$2:$O$10,MATCH($J60,Planes_Trabajo!$A$2:$A$10,0),MATCH(AK$1,Planes_Trabajo!$A$1:$V$1,0)),"")</f>
        <v>743</v>
      </c>
      <c r="AL60" s="3" t="str">
        <f>IFERROR(IF(INDEX(Planes_Trabajo!$A$2:$O$10,MATCH($J60,Planes_Trabajo!$A$2:$A$10,0),MATCH(AL$1,Planes_Trabajo!$A$1:$V$1,0))=0,"",INDEX(Planes_Trabajo!$A$2:$O$10,MATCH($J60,Planes_Trabajo!$A$2:$A$10,0),MATCH(AL$1,Planes_Trabajo!$A$1:$V$1,0))),"")</f>
        <v>CW298393</v>
      </c>
    </row>
    <row r="61" spans="1:38" x14ac:dyDescent="0.25">
      <c r="A61">
        <v>59</v>
      </c>
      <c r="B61" s="4" t="s">
        <v>546</v>
      </c>
      <c r="C61" s="4">
        <v>207485</v>
      </c>
      <c r="D61" s="4">
        <v>207077</v>
      </c>
      <c r="E61" s="4">
        <v>1</v>
      </c>
      <c r="F61" s="4">
        <v>1</v>
      </c>
      <c r="G61" s="4">
        <v>1</v>
      </c>
      <c r="H61" s="4">
        <v>0</v>
      </c>
      <c r="I61" s="4">
        <v>0</v>
      </c>
      <c r="J61" s="4" t="s">
        <v>524</v>
      </c>
      <c r="K61" s="4" t="s">
        <v>51</v>
      </c>
      <c r="L61" s="4" t="s">
        <v>64</v>
      </c>
      <c r="M61" s="4" t="s">
        <v>848</v>
      </c>
      <c r="N61" s="4" t="str">
        <f>VLOOKUP($D61,Apoyo!$K$2:$M$14,2,0)</f>
        <v>03/06/2024 07:00:00</v>
      </c>
      <c r="O61" s="4" t="str">
        <f>VLOOKUP($D61,Apoyo!$K$2:$M$14,3,0)</f>
        <v>28/06/2024 17:00:00</v>
      </c>
      <c r="P61" s="4" t="str">
        <f>VLOOKUP($D61,Apoyo!$K$2:$M$14,2,0)</f>
        <v>03/06/2024 07:00:00</v>
      </c>
      <c r="Q61" s="4" t="str">
        <f>VLOOKUP($D61,Apoyo!$K$2:$M$14,3,0)</f>
        <v>28/06/2024 17:00:00</v>
      </c>
      <c r="R61" s="4" t="s">
        <v>562</v>
      </c>
      <c r="S61" s="4" t="s">
        <v>634</v>
      </c>
      <c r="T61" s="4" t="s">
        <v>91</v>
      </c>
      <c r="U61" s="4" t="s">
        <v>533</v>
      </c>
      <c r="V61" s="3" t="str">
        <f t="shared" si="1"/>
        <v>S-467-5</v>
      </c>
      <c r="W61" s="3" t="str">
        <f>IFERROR(VLOOKUP(T61,Tablas_Apoyo!$A$2:$B$26,2,0),"")</f>
        <v>PVMTTO \ CONTROL_GUADUALES</v>
      </c>
      <c r="X61" s="3" t="str">
        <f>IFERROR(INDEX(Planes_Trabajo!$A$2:$O$10,MATCH($J61,Planes_Trabajo!$A$2:$A$10,0),MATCH(X$1,Planes_Trabajo!$A$1:$V$1,0)),"")</f>
        <v>MP</v>
      </c>
      <c r="Y61" s="3" t="str">
        <f>IFERROR(IF(INDEX(Planes_Trabajo!$A$2:$O$10,MATCH($J61,Planes_Trabajo!$A$2:$A$10,0),MATCH(Y$1,Planes_Trabajo!$A$1:$V$1,0))=0,"",INDEX(Planes_Trabajo!$A$2:$O$10,MATCH($J61,Planes_Trabajo!$A$2:$A$10,0),MATCH(Y$1,Planes_Trabajo!$A$1:$V$1,0))),"")</f>
        <v/>
      </c>
      <c r="Z61" s="3">
        <f>IFERROR(INDEX(Planes_Trabajo!$A$2:$O$10,MATCH($J61,Planes_Trabajo!$A$2:$A$10,0),MATCH(Z$1,Planes_Trabajo!$A$1:$V$1,0)),"")</f>
        <v>3</v>
      </c>
      <c r="AA61" s="3">
        <f>IFERROR(INDEX(Planes_Trabajo!$A$2:$O$10,MATCH($J61,Planes_Trabajo!$A$2:$A$10,0),MATCH(AA$1,Planes_Trabajo!$A$1:$V$1,0)),"")</f>
        <v>0</v>
      </c>
      <c r="AB61" s="3">
        <f>IFERROR(INDEX(Planes_Trabajo!$A$2:$O$10,MATCH($J61,Planes_Trabajo!$A$2:$A$10,0),MATCH(AB$1,Planes_Trabajo!$A$1:$V$1,0)),"")</f>
        <v>0</v>
      </c>
      <c r="AC61" s="3" t="str">
        <f>IFERROR(INDEX(Planes_Trabajo!$A$2:$O$10,MATCH($J61,Planes_Trabajo!$A$2:$A$10,0),MATCH(AC$1,Planes_Trabajo!$A$1:$V$1,0)),"")</f>
        <v>DEE27</v>
      </c>
      <c r="AD61" s="3" t="str">
        <f>IFERROR(IF(INDEX(Planes_Trabajo!$A$2:$O$10,MATCH($J61,Planes_Trabajo!$A$2:$A$10,0),MATCH(AD$1,Planes_Trabajo!$A$1:$V$1,0))=0,"",INDEX(Planes_Trabajo!$A$2:$O$10,MATCH($J61,Planes_Trabajo!$A$2:$A$10,0),MATCH(AD$1,Planes_Trabajo!$A$1:$V$1,0))),"")</f>
        <v>PODARED02PLANES</v>
      </c>
      <c r="AE61" s="3" t="str">
        <f>IFERROR(IF(INDEX(Planes_Trabajo!$A$2:$O$10,MATCH($J61,Planes_Trabajo!$A$2:$A$10,0),MATCH(AE$1,Planes_Trabajo!$A$1:$V$1,0))=0,"",INDEX(Planes_Trabajo!$A$2:$O$10,MATCH($J61,Planes_Trabajo!$A$2:$A$10,0),MATCH(AE$1,Planes_Trabajo!$A$1:$V$1,0))),"")</f>
        <v>DESPEJAR</v>
      </c>
      <c r="AF61" s="3">
        <f>IFERROR(INDEX(Planes_Trabajo!$A$2:$O$10,MATCH($J61,Planes_Trabajo!$A$2:$A$10,0),MATCH(AF$1,Planes_Trabajo!$A$1:$V$1,0)),"")</f>
        <v>2</v>
      </c>
      <c r="AG61" s="3">
        <f>IFERROR(VLOOKUP(K61,Tablas_Apoyo!$R$2:$S$5,2,0),"")</f>
        <v>1088345128</v>
      </c>
      <c r="AH61" s="3" t="str">
        <f>IFERROR(VLOOKUP(L61,Tablas_Apoyo!$U$2:$V$13,2,0),"")</f>
        <v>9862651</v>
      </c>
      <c r="AI61" s="3">
        <f>IFERROR(INDEX(Planes_Trabajo!$A$2:$O$10,MATCH($J61,Planes_Trabajo!$A$2:$A$10,0),MATCH(AI$1,Planes_Trabajo!$A$1:$V$1,0)),"")</f>
        <v>1088257828</v>
      </c>
      <c r="AJ61" s="3" t="str">
        <f>IFERROR(INDEX(Planes_Trabajo!$A$2:$O$10,MATCH($J61,Planes_Trabajo!$A$2:$A$10,0),MATCH(AJ$1,Planes_Trabajo!$A$1:$V$1,0)),"")</f>
        <v>06337600</v>
      </c>
      <c r="AK61" s="3" t="str">
        <f>IFERROR(INDEX(Planes_Trabajo!$A$2:$O$10,MATCH($J61,Planes_Trabajo!$A$2:$A$10,0),MATCH(AK$1,Planes_Trabajo!$A$1:$V$1,0)),"")</f>
        <v>743</v>
      </c>
      <c r="AL61" s="3" t="str">
        <f>IFERROR(IF(INDEX(Planes_Trabajo!$A$2:$O$10,MATCH($J61,Planes_Trabajo!$A$2:$A$10,0),MATCH(AL$1,Planes_Trabajo!$A$1:$V$1,0))=0,"",INDEX(Planes_Trabajo!$A$2:$O$10,MATCH($J61,Planes_Trabajo!$A$2:$A$10,0),MATCH(AL$1,Planes_Trabajo!$A$1:$V$1,0))),"")</f>
        <v>CW298393</v>
      </c>
    </row>
    <row r="62" spans="1:38" x14ac:dyDescent="0.25">
      <c r="A62">
        <v>60</v>
      </c>
      <c r="B62" s="4" t="s">
        <v>546</v>
      </c>
      <c r="C62" s="4">
        <v>207488</v>
      </c>
      <c r="D62" s="4">
        <v>207077</v>
      </c>
      <c r="E62" s="4">
        <v>1</v>
      </c>
      <c r="F62" s="4">
        <v>1</v>
      </c>
      <c r="G62" s="4">
        <v>1</v>
      </c>
      <c r="H62" s="4">
        <v>0</v>
      </c>
      <c r="I62" s="4">
        <v>0</v>
      </c>
      <c r="J62" s="4" t="s">
        <v>524</v>
      </c>
      <c r="K62" s="4" t="s">
        <v>51</v>
      </c>
      <c r="L62" s="4" t="s">
        <v>64</v>
      </c>
      <c r="M62" s="4" t="s">
        <v>849</v>
      </c>
      <c r="N62" s="4" t="str">
        <f>VLOOKUP($D62,Apoyo!$K$2:$M$14,2,0)</f>
        <v>03/06/2024 07:00:00</v>
      </c>
      <c r="O62" s="4" t="str">
        <f>VLOOKUP($D62,Apoyo!$K$2:$M$14,3,0)</f>
        <v>28/06/2024 17:00:00</v>
      </c>
      <c r="P62" s="4" t="str">
        <f>VLOOKUP($D62,Apoyo!$K$2:$M$14,2,0)</f>
        <v>03/06/2024 07:00:00</v>
      </c>
      <c r="Q62" s="4" t="str">
        <f>VLOOKUP($D62,Apoyo!$K$2:$M$14,3,0)</f>
        <v>28/06/2024 17:00:00</v>
      </c>
      <c r="R62" s="4" t="s">
        <v>562</v>
      </c>
      <c r="S62" s="4" t="s">
        <v>635</v>
      </c>
      <c r="T62" s="4" t="s">
        <v>91</v>
      </c>
      <c r="U62" s="4" t="s">
        <v>533</v>
      </c>
      <c r="V62" s="3" t="str">
        <f t="shared" si="1"/>
        <v>S-603-5</v>
      </c>
      <c r="W62" s="3" t="str">
        <f>IFERROR(VLOOKUP(T62,Tablas_Apoyo!$A$2:$B$26,2,0),"")</f>
        <v>PVMTTO \ CONTROL_GUADUALES</v>
      </c>
      <c r="X62" s="3" t="str">
        <f>IFERROR(INDEX(Planes_Trabajo!$A$2:$O$10,MATCH($J62,Planes_Trabajo!$A$2:$A$10,0),MATCH(X$1,Planes_Trabajo!$A$1:$V$1,0)),"")</f>
        <v>MP</v>
      </c>
      <c r="Y62" s="3" t="str">
        <f>IFERROR(IF(INDEX(Planes_Trabajo!$A$2:$O$10,MATCH($J62,Planes_Trabajo!$A$2:$A$10,0),MATCH(Y$1,Planes_Trabajo!$A$1:$V$1,0))=0,"",INDEX(Planes_Trabajo!$A$2:$O$10,MATCH($J62,Planes_Trabajo!$A$2:$A$10,0),MATCH(Y$1,Planes_Trabajo!$A$1:$V$1,0))),"")</f>
        <v/>
      </c>
      <c r="Z62" s="3">
        <f>IFERROR(INDEX(Planes_Trabajo!$A$2:$O$10,MATCH($J62,Planes_Trabajo!$A$2:$A$10,0),MATCH(Z$1,Planes_Trabajo!$A$1:$V$1,0)),"")</f>
        <v>3</v>
      </c>
      <c r="AA62" s="3">
        <f>IFERROR(INDEX(Planes_Trabajo!$A$2:$O$10,MATCH($J62,Planes_Trabajo!$A$2:$A$10,0),MATCH(AA$1,Planes_Trabajo!$A$1:$V$1,0)),"")</f>
        <v>0</v>
      </c>
      <c r="AB62" s="3">
        <f>IFERROR(INDEX(Planes_Trabajo!$A$2:$O$10,MATCH($J62,Planes_Trabajo!$A$2:$A$10,0),MATCH(AB$1,Planes_Trabajo!$A$1:$V$1,0)),"")</f>
        <v>0</v>
      </c>
      <c r="AC62" s="3" t="str">
        <f>IFERROR(INDEX(Planes_Trabajo!$A$2:$O$10,MATCH($J62,Planes_Trabajo!$A$2:$A$10,0),MATCH(AC$1,Planes_Trabajo!$A$1:$V$1,0)),"")</f>
        <v>DEE27</v>
      </c>
      <c r="AD62" s="3" t="str">
        <f>IFERROR(IF(INDEX(Planes_Trabajo!$A$2:$O$10,MATCH($J62,Planes_Trabajo!$A$2:$A$10,0),MATCH(AD$1,Planes_Trabajo!$A$1:$V$1,0))=0,"",INDEX(Planes_Trabajo!$A$2:$O$10,MATCH($J62,Planes_Trabajo!$A$2:$A$10,0),MATCH(AD$1,Planes_Trabajo!$A$1:$V$1,0))),"")</f>
        <v>PODARED02PLANES</v>
      </c>
      <c r="AE62" s="3" t="str">
        <f>IFERROR(IF(INDEX(Planes_Trabajo!$A$2:$O$10,MATCH($J62,Planes_Trabajo!$A$2:$A$10,0),MATCH(AE$1,Planes_Trabajo!$A$1:$V$1,0))=0,"",INDEX(Planes_Trabajo!$A$2:$O$10,MATCH($J62,Planes_Trabajo!$A$2:$A$10,0),MATCH(AE$1,Planes_Trabajo!$A$1:$V$1,0))),"")</f>
        <v>DESPEJAR</v>
      </c>
      <c r="AF62" s="3">
        <f>IFERROR(INDEX(Planes_Trabajo!$A$2:$O$10,MATCH($J62,Planes_Trabajo!$A$2:$A$10,0),MATCH(AF$1,Planes_Trabajo!$A$1:$V$1,0)),"")</f>
        <v>2</v>
      </c>
      <c r="AG62" s="3">
        <f>IFERROR(VLOOKUP(K62,Tablas_Apoyo!$R$2:$S$5,2,0),"")</f>
        <v>1088345128</v>
      </c>
      <c r="AH62" s="3" t="str">
        <f>IFERROR(VLOOKUP(L62,Tablas_Apoyo!$U$2:$V$13,2,0),"")</f>
        <v>9862651</v>
      </c>
      <c r="AI62" s="3">
        <f>IFERROR(INDEX(Planes_Trabajo!$A$2:$O$10,MATCH($J62,Planes_Trabajo!$A$2:$A$10,0),MATCH(AI$1,Planes_Trabajo!$A$1:$V$1,0)),"")</f>
        <v>1088257828</v>
      </c>
      <c r="AJ62" s="3" t="str">
        <f>IFERROR(INDEX(Planes_Trabajo!$A$2:$O$10,MATCH($J62,Planes_Trabajo!$A$2:$A$10,0),MATCH(AJ$1,Planes_Trabajo!$A$1:$V$1,0)),"")</f>
        <v>06337600</v>
      </c>
      <c r="AK62" s="3" t="str">
        <f>IFERROR(INDEX(Planes_Trabajo!$A$2:$O$10,MATCH($J62,Planes_Trabajo!$A$2:$A$10,0),MATCH(AK$1,Planes_Trabajo!$A$1:$V$1,0)),"")</f>
        <v>743</v>
      </c>
      <c r="AL62" s="3" t="str">
        <f>IFERROR(IF(INDEX(Planes_Trabajo!$A$2:$O$10,MATCH($J62,Planes_Trabajo!$A$2:$A$10,0),MATCH(AL$1,Planes_Trabajo!$A$1:$V$1,0))=0,"",INDEX(Planes_Trabajo!$A$2:$O$10,MATCH($J62,Planes_Trabajo!$A$2:$A$10,0),MATCH(AL$1,Planes_Trabajo!$A$1:$V$1,0))),"")</f>
        <v>CW298393</v>
      </c>
    </row>
    <row r="63" spans="1:38" x14ac:dyDescent="0.25">
      <c r="A63">
        <v>61</v>
      </c>
      <c r="B63" s="4" t="s">
        <v>546</v>
      </c>
      <c r="C63" s="4">
        <v>207491</v>
      </c>
      <c r="D63" s="4">
        <v>207077</v>
      </c>
      <c r="E63" s="4">
        <v>1</v>
      </c>
      <c r="F63" s="4">
        <v>1</v>
      </c>
      <c r="G63" s="4">
        <v>1</v>
      </c>
      <c r="H63" s="4">
        <v>0</v>
      </c>
      <c r="I63" s="4">
        <v>0</v>
      </c>
      <c r="J63" s="4" t="s">
        <v>524</v>
      </c>
      <c r="K63" s="4" t="s">
        <v>51</v>
      </c>
      <c r="L63" s="4" t="s">
        <v>64</v>
      </c>
      <c r="M63" s="4" t="s">
        <v>850</v>
      </c>
      <c r="N63" s="4" t="str">
        <f>VLOOKUP($D63,Apoyo!$K$2:$M$14,2,0)</f>
        <v>03/06/2024 07:00:00</v>
      </c>
      <c r="O63" s="4" t="str">
        <f>VLOOKUP($D63,Apoyo!$K$2:$M$14,3,0)</f>
        <v>28/06/2024 17:00:00</v>
      </c>
      <c r="P63" s="4" t="str">
        <f>VLOOKUP($D63,Apoyo!$K$2:$M$14,2,0)</f>
        <v>03/06/2024 07:00:00</v>
      </c>
      <c r="Q63" s="4" t="str">
        <f>VLOOKUP($D63,Apoyo!$K$2:$M$14,3,0)</f>
        <v>28/06/2024 17:00:00</v>
      </c>
      <c r="R63" s="4" t="s">
        <v>562</v>
      </c>
      <c r="S63" s="4" t="s">
        <v>636</v>
      </c>
      <c r="T63" s="4" t="s">
        <v>91</v>
      </c>
      <c r="U63" s="4" t="s">
        <v>533</v>
      </c>
      <c r="V63" s="3" t="str">
        <f t="shared" si="1"/>
        <v>S-604-5</v>
      </c>
      <c r="W63" s="3" t="str">
        <f>IFERROR(VLOOKUP(T63,Tablas_Apoyo!$A$2:$B$26,2,0),"")</f>
        <v>PVMTTO \ CONTROL_GUADUALES</v>
      </c>
      <c r="X63" s="3" t="str">
        <f>IFERROR(INDEX(Planes_Trabajo!$A$2:$O$10,MATCH($J63,Planes_Trabajo!$A$2:$A$10,0),MATCH(X$1,Planes_Trabajo!$A$1:$V$1,0)),"")</f>
        <v>MP</v>
      </c>
      <c r="Y63" s="3" t="str">
        <f>IFERROR(IF(INDEX(Planes_Trabajo!$A$2:$O$10,MATCH($J63,Planes_Trabajo!$A$2:$A$10,0),MATCH(Y$1,Planes_Trabajo!$A$1:$V$1,0))=0,"",INDEX(Planes_Trabajo!$A$2:$O$10,MATCH($J63,Planes_Trabajo!$A$2:$A$10,0),MATCH(Y$1,Planes_Trabajo!$A$1:$V$1,0))),"")</f>
        <v/>
      </c>
      <c r="Z63" s="3">
        <f>IFERROR(INDEX(Planes_Trabajo!$A$2:$O$10,MATCH($J63,Planes_Trabajo!$A$2:$A$10,0),MATCH(Z$1,Planes_Trabajo!$A$1:$V$1,0)),"")</f>
        <v>3</v>
      </c>
      <c r="AA63" s="3">
        <f>IFERROR(INDEX(Planes_Trabajo!$A$2:$O$10,MATCH($J63,Planes_Trabajo!$A$2:$A$10,0),MATCH(AA$1,Planes_Trabajo!$A$1:$V$1,0)),"")</f>
        <v>0</v>
      </c>
      <c r="AB63" s="3">
        <f>IFERROR(INDEX(Planes_Trabajo!$A$2:$O$10,MATCH($J63,Planes_Trabajo!$A$2:$A$10,0),MATCH(AB$1,Planes_Trabajo!$A$1:$V$1,0)),"")</f>
        <v>0</v>
      </c>
      <c r="AC63" s="3" t="str">
        <f>IFERROR(INDEX(Planes_Trabajo!$A$2:$O$10,MATCH($J63,Planes_Trabajo!$A$2:$A$10,0),MATCH(AC$1,Planes_Trabajo!$A$1:$V$1,0)),"")</f>
        <v>DEE27</v>
      </c>
      <c r="AD63" s="3" t="str">
        <f>IFERROR(IF(INDEX(Planes_Trabajo!$A$2:$O$10,MATCH($J63,Planes_Trabajo!$A$2:$A$10,0),MATCH(AD$1,Planes_Trabajo!$A$1:$V$1,0))=0,"",INDEX(Planes_Trabajo!$A$2:$O$10,MATCH($J63,Planes_Trabajo!$A$2:$A$10,0),MATCH(AD$1,Planes_Trabajo!$A$1:$V$1,0))),"")</f>
        <v>PODARED02PLANES</v>
      </c>
      <c r="AE63" s="3" t="str">
        <f>IFERROR(IF(INDEX(Planes_Trabajo!$A$2:$O$10,MATCH($J63,Planes_Trabajo!$A$2:$A$10,0),MATCH(AE$1,Planes_Trabajo!$A$1:$V$1,0))=0,"",INDEX(Planes_Trabajo!$A$2:$O$10,MATCH($J63,Planes_Trabajo!$A$2:$A$10,0),MATCH(AE$1,Planes_Trabajo!$A$1:$V$1,0))),"")</f>
        <v>DESPEJAR</v>
      </c>
      <c r="AF63" s="3">
        <f>IFERROR(INDEX(Planes_Trabajo!$A$2:$O$10,MATCH($J63,Planes_Trabajo!$A$2:$A$10,0),MATCH(AF$1,Planes_Trabajo!$A$1:$V$1,0)),"")</f>
        <v>2</v>
      </c>
      <c r="AG63" s="3">
        <f>IFERROR(VLOOKUP(K63,Tablas_Apoyo!$R$2:$S$5,2,0),"")</f>
        <v>1088345128</v>
      </c>
      <c r="AH63" s="3" t="str">
        <f>IFERROR(VLOOKUP(L63,Tablas_Apoyo!$U$2:$V$13,2,0),"")</f>
        <v>9862651</v>
      </c>
      <c r="AI63" s="3">
        <f>IFERROR(INDEX(Planes_Trabajo!$A$2:$O$10,MATCH($J63,Planes_Trabajo!$A$2:$A$10,0),MATCH(AI$1,Planes_Trabajo!$A$1:$V$1,0)),"")</f>
        <v>1088257828</v>
      </c>
      <c r="AJ63" s="3" t="str">
        <f>IFERROR(INDEX(Planes_Trabajo!$A$2:$O$10,MATCH($J63,Planes_Trabajo!$A$2:$A$10,0),MATCH(AJ$1,Planes_Trabajo!$A$1:$V$1,0)),"")</f>
        <v>06337600</v>
      </c>
      <c r="AK63" s="3" t="str">
        <f>IFERROR(INDEX(Planes_Trabajo!$A$2:$O$10,MATCH($J63,Planes_Trabajo!$A$2:$A$10,0),MATCH(AK$1,Planes_Trabajo!$A$1:$V$1,0)),"")</f>
        <v>743</v>
      </c>
      <c r="AL63" s="3" t="str">
        <f>IFERROR(IF(INDEX(Planes_Trabajo!$A$2:$O$10,MATCH($J63,Planes_Trabajo!$A$2:$A$10,0),MATCH(AL$1,Planes_Trabajo!$A$1:$V$1,0))=0,"",INDEX(Planes_Trabajo!$A$2:$O$10,MATCH($J63,Planes_Trabajo!$A$2:$A$10,0),MATCH(AL$1,Planes_Trabajo!$A$1:$V$1,0))),"")</f>
        <v>CW298393</v>
      </c>
    </row>
    <row r="64" spans="1:38" x14ac:dyDescent="0.25">
      <c r="A64">
        <v>62</v>
      </c>
      <c r="B64" s="4" t="s">
        <v>546</v>
      </c>
      <c r="C64" s="4">
        <v>207493</v>
      </c>
      <c r="D64" s="4">
        <v>207077</v>
      </c>
      <c r="E64" s="4">
        <v>1</v>
      </c>
      <c r="F64" s="4">
        <v>1</v>
      </c>
      <c r="G64" s="4">
        <v>1</v>
      </c>
      <c r="H64" s="4">
        <v>0</v>
      </c>
      <c r="I64" s="4">
        <v>0</v>
      </c>
      <c r="J64" s="4" t="s">
        <v>524</v>
      </c>
      <c r="K64" s="4" t="s">
        <v>51</v>
      </c>
      <c r="L64" s="4" t="s">
        <v>64</v>
      </c>
      <c r="M64" s="4" t="s">
        <v>851</v>
      </c>
      <c r="N64" s="4" t="str">
        <f>VLOOKUP($D64,Apoyo!$K$2:$M$14,2,0)</f>
        <v>03/06/2024 07:00:00</v>
      </c>
      <c r="O64" s="4" t="str">
        <f>VLOOKUP($D64,Apoyo!$K$2:$M$14,3,0)</f>
        <v>28/06/2024 17:00:00</v>
      </c>
      <c r="P64" s="4" t="str">
        <f>VLOOKUP($D64,Apoyo!$K$2:$M$14,2,0)</f>
        <v>03/06/2024 07:00:00</v>
      </c>
      <c r="Q64" s="4" t="str">
        <f>VLOOKUP($D64,Apoyo!$K$2:$M$14,3,0)</f>
        <v>28/06/2024 17:00:00</v>
      </c>
      <c r="R64" s="4" t="s">
        <v>562</v>
      </c>
      <c r="S64" s="4" t="s">
        <v>637</v>
      </c>
      <c r="T64" s="4" t="s">
        <v>91</v>
      </c>
      <c r="U64" s="4" t="s">
        <v>533</v>
      </c>
      <c r="V64" s="3" t="str">
        <f t="shared" si="1"/>
        <v>S-606-5</v>
      </c>
      <c r="W64" s="3" t="str">
        <f>IFERROR(VLOOKUP(T64,Tablas_Apoyo!$A$2:$B$26,2,0),"")</f>
        <v>PVMTTO \ CONTROL_GUADUALES</v>
      </c>
      <c r="X64" s="3" t="str">
        <f>IFERROR(INDEX(Planes_Trabajo!$A$2:$O$10,MATCH($J64,Planes_Trabajo!$A$2:$A$10,0),MATCH(X$1,Planes_Trabajo!$A$1:$V$1,0)),"")</f>
        <v>MP</v>
      </c>
      <c r="Y64" s="3" t="str">
        <f>IFERROR(IF(INDEX(Planes_Trabajo!$A$2:$O$10,MATCH($J64,Planes_Trabajo!$A$2:$A$10,0),MATCH(Y$1,Planes_Trabajo!$A$1:$V$1,0))=0,"",INDEX(Planes_Trabajo!$A$2:$O$10,MATCH($J64,Planes_Trabajo!$A$2:$A$10,0),MATCH(Y$1,Planes_Trabajo!$A$1:$V$1,0))),"")</f>
        <v/>
      </c>
      <c r="Z64" s="3">
        <f>IFERROR(INDEX(Planes_Trabajo!$A$2:$O$10,MATCH($J64,Planes_Trabajo!$A$2:$A$10,0),MATCH(Z$1,Planes_Trabajo!$A$1:$V$1,0)),"")</f>
        <v>3</v>
      </c>
      <c r="AA64" s="3">
        <f>IFERROR(INDEX(Planes_Trabajo!$A$2:$O$10,MATCH($J64,Planes_Trabajo!$A$2:$A$10,0),MATCH(AA$1,Planes_Trabajo!$A$1:$V$1,0)),"")</f>
        <v>0</v>
      </c>
      <c r="AB64" s="3">
        <f>IFERROR(INDEX(Planes_Trabajo!$A$2:$O$10,MATCH($J64,Planes_Trabajo!$A$2:$A$10,0),MATCH(AB$1,Planes_Trabajo!$A$1:$V$1,0)),"")</f>
        <v>0</v>
      </c>
      <c r="AC64" s="3" t="str">
        <f>IFERROR(INDEX(Planes_Trabajo!$A$2:$O$10,MATCH($J64,Planes_Trabajo!$A$2:$A$10,0),MATCH(AC$1,Planes_Trabajo!$A$1:$V$1,0)),"")</f>
        <v>DEE27</v>
      </c>
      <c r="AD64" s="3" t="str">
        <f>IFERROR(IF(INDEX(Planes_Trabajo!$A$2:$O$10,MATCH($J64,Planes_Trabajo!$A$2:$A$10,0),MATCH(AD$1,Planes_Trabajo!$A$1:$V$1,0))=0,"",INDEX(Planes_Trabajo!$A$2:$O$10,MATCH($J64,Planes_Trabajo!$A$2:$A$10,0),MATCH(AD$1,Planes_Trabajo!$A$1:$V$1,0))),"")</f>
        <v>PODARED02PLANES</v>
      </c>
      <c r="AE64" s="3" t="str">
        <f>IFERROR(IF(INDEX(Planes_Trabajo!$A$2:$O$10,MATCH($J64,Planes_Trabajo!$A$2:$A$10,0),MATCH(AE$1,Planes_Trabajo!$A$1:$V$1,0))=0,"",INDEX(Planes_Trabajo!$A$2:$O$10,MATCH($J64,Planes_Trabajo!$A$2:$A$10,0),MATCH(AE$1,Planes_Trabajo!$A$1:$V$1,0))),"")</f>
        <v>DESPEJAR</v>
      </c>
      <c r="AF64" s="3">
        <f>IFERROR(INDEX(Planes_Trabajo!$A$2:$O$10,MATCH($J64,Planes_Trabajo!$A$2:$A$10,0),MATCH(AF$1,Planes_Trabajo!$A$1:$V$1,0)),"")</f>
        <v>2</v>
      </c>
      <c r="AG64" s="3">
        <f>IFERROR(VLOOKUP(K64,Tablas_Apoyo!$R$2:$S$5,2,0),"")</f>
        <v>1088345128</v>
      </c>
      <c r="AH64" s="3" t="str">
        <f>IFERROR(VLOOKUP(L64,Tablas_Apoyo!$U$2:$V$13,2,0),"")</f>
        <v>9862651</v>
      </c>
      <c r="AI64" s="3">
        <f>IFERROR(INDEX(Planes_Trabajo!$A$2:$O$10,MATCH($J64,Planes_Trabajo!$A$2:$A$10,0),MATCH(AI$1,Planes_Trabajo!$A$1:$V$1,0)),"")</f>
        <v>1088257828</v>
      </c>
      <c r="AJ64" s="3" t="str">
        <f>IFERROR(INDEX(Planes_Trabajo!$A$2:$O$10,MATCH($J64,Planes_Trabajo!$A$2:$A$10,0),MATCH(AJ$1,Planes_Trabajo!$A$1:$V$1,0)),"")</f>
        <v>06337600</v>
      </c>
      <c r="AK64" s="3" t="str">
        <f>IFERROR(INDEX(Planes_Trabajo!$A$2:$O$10,MATCH($J64,Planes_Trabajo!$A$2:$A$10,0),MATCH(AK$1,Planes_Trabajo!$A$1:$V$1,0)),"")</f>
        <v>743</v>
      </c>
      <c r="AL64" s="3" t="str">
        <f>IFERROR(IF(INDEX(Planes_Trabajo!$A$2:$O$10,MATCH($J64,Planes_Trabajo!$A$2:$A$10,0),MATCH(AL$1,Planes_Trabajo!$A$1:$V$1,0))=0,"",INDEX(Planes_Trabajo!$A$2:$O$10,MATCH($J64,Planes_Trabajo!$A$2:$A$10,0),MATCH(AL$1,Planes_Trabajo!$A$1:$V$1,0))),"")</f>
        <v>CW298393</v>
      </c>
    </row>
    <row r="65" spans="1:38" x14ac:dyDescent="0.25">
      <c r="A65">
        <v>63</v>
      </c>
      <c r="B65" s="4" t="s">
        <v>546</v>
      </c>
      <c r="C65" s="4">
        <v>207513</v>
      </c>
      <c r="D65" s="4">
        <v>207077</v>
      </c>
      <c r="E65" s="4">
        <v>1</v>
      </c>
      <c r="F65" s="4">
        <v>1</v>
      </c>
      <c r="G65" s="4">
        <v>1</v>
      </c>
      <c r="H65" s="4">
        <v>0</v>
      </c>
      <c r="I65" s="4">
        <v>0</v>
      </c>
      <c r="J65" s="4" t="s">
        <v>524</v>
      </c>
      <c r="K65" s="4" t="s">
        <v>51</v>
      </c>
      <c r="L65" s="4" t="s">
        <v>64</v>
      </c>
      <c r="M65" s="4" t="s">
        <v>852</v>
      </c>
      <c r="N65" s="4" t="str">
        <f>VLOOKUP($D65,Apoyo!$K$2:$M$14,2,0)</f>
        <v>03/06/2024 07:00:00</v>
      </c>
      <c r="O65" s="4" t="str">
        <f>VLOOKUP($D65,Apoyo!$K$2:$M$14,3,0)</f>
        <v>28/06/2024 17:00:00</v>
      </c>
      <c r="P65" s="4" t="str">
        <f>VLOOKUP($D65,Apoyo!$K$2:$M$14,2,0)</f>
        <v>03/06/2024 07:00:00</v>
      </c>
      <c r="Q65" s="4" t="str">
        <f>VLOOKUP($D65,Apoyo!$K$2:$M$14,3,0)</f>
        <v>28/06/2024 17:00:00</v>
      </c>
      <c r="R65" s="4" t="s">
        <v>562</v>
      </c>
      <c r="S65" s="4" t="s">
        <v>638</v>
      </c>
      <c r="T65" s="4" t="s">
        <v>91</v>
      </c>
      <c r="U65" s="4" t="s">
        <v>533</v>
      </c>
      <c r="V65" s="3" t="str">
        <f t="shared" si="1"/>
        <v>S-607-5</v>
      </c>
      <c r="W65" s="3" t="str">
        <f>IFERROR(VLOOKUP(T65,Tablas_Apoyo!$A$2:$B$26,2,0),"")</f>
        <v>PVMTTO \ CONTROL_GUADUALES</v>
      </c>
      <c r="X65" s="3" t="str">
        <f>IFERROR(INDEX(Planes_Trabajo!$A$2:$O$10,MATCH($J65,Planes_Trabajo!$A$2:$A$10,0),MATCH(X$1,Planes_Trabajo!$A$1:$V$1,0)),"")</f>
        <v>MP</v>
      </c>
      <c r="Y65" s="3" t="str">
        <f>IFERROR(IF(INDEX(Planes_Trabajo!$A$2:$O$10,MATCH($J65,Planes_Trabajo!$A$2:$A$10,0),MATCH(Y$1,Planes_Trabajo!$A$1:$V$1,0))=0,"",INDEX(Planes_Trabajo!$A$2:$O$10,MATCH($J65,Planes_Trabajo!$A$2:$A$10,0),MATCH(Y$1,Planes_Trabajo!$A$1:$V$1,0))),"")</f>
        <v/>
      </c>
      <c r="Z65" s="3">
        <f>IFERROR(INDEX(Planes_Trabajo!$A$2:$O$10,MATCH($J65,Planes_Trabajo!$A$2:$A$10,0),MATCH(Z$1,Planes_Trabajo!$A$1:$V$1,0)),"")</f>
        <v>3</v>
      </c>
      <c r="AA65" s="3">
        <f>IFERROR(INDEX(Planes_Trabajo!$A$2:$O$10,MATCH($J65,Planes_Trabajo!$A$2:$A$10,0),MATCH(AA$1,Planes_Trabajo!$A$1:$V$1,0)),"")</f>
        <v>0</v>
      </c>
      <c r="AB65" s="3">
        <f>IFERROR(INDEX(Planes_Trabajo!$A$2:$O$10,MATCH($J65,Planes_Trabajo!$A$2:$A$10,0),MATCH(AB$1,Planes_Trabajo!$A$1:$V$1,0)),"")</f>
        <v>0</v>
      </c>
      <c r="AC65" s="3" t="str">
        <f>IFERROR(INDEX(Planes_Trabajo!$A$2:$O$10,MATCH($J65,Planes_Trabajo!$A$2:$A$10,0),MATCH(AC$1,Planes_Trabajo!$A$1:$V$1,0)),"")</f>
        <v>DEE27</v>
      </c>
      <c r="AD65" s="3" t="str">
        <f>IFERROR(IF(INDEX(Planes_Trabajo!$A$2:$O$10,MATCH($J65,Planes_Trabajo!$A$2:$A$10,0),MATCH(AD$1,Planes_Trabajo!$A$1:$V$1,0))=0,"",INDEX(Planes_Trabajo!$A$2:$O$10,MATCH($J65,Planes_Trabajo!$A$2:$A$10,0),MATCH(AD$1,Planes_Trabajo!$A$1:$V$1,0))),"")</f>
        <v>PODARED02PLANES</v>
      </c>
      <c r="AE65" s="3" t="str">
        <f>IFERROR(IF(INDEX(Planes_Trabajo!$A$2:$O$10,MATCH($J65,Planes_Trabajo!$A$2:$A$10,0),MATCH(AE$1,Planes_Trabajo!$A$1:$V$1,0))=0,"",INDEX(Planes_Trabajo!$A$2:$O$10,MATCH($J65,Planes_Trabajo!$A$2:$A$10,0),MATCH(AE$1,Planes_Trabajo!$A$1:$V$1,0))),"")</f>
        <v>DESPEJAR</v>
      </c>
      <c r="AF65" s="3">
        <f>IFERROR(INDEX(Planes_Trabajo!$A$2:$O$10,MATCH($J65,Planes_Trabajo!$A$2:$A$10,0),MATCH(AF$1,Planes_Trabajo!$A$1:$V$1,0)),"")</f>
        <v>2</v>
      </c>
      <c r="AG65" s="3">
        <f>IFERROR(VLOOKUP(K65,Tablas_Apoyo!$R$2:$S$5,2,0),"")</f>
        <v>1088345128</v>
      </c>
      <c r="AH65" s="3" t="str">
        <f>IFERROR(VLOOKUP(L65,Tablas_Apoyo!$U$2:$V$13,2,0),"")</f>
        <v>9862651</v>
      </c>
      <c r="AI65" s="3">
        <f>IFERROR(INDEX(Planes_Trabajo!$A$2:$O$10,MATCH($J65,Planes_Trabajo!$A$2:$A$10,0),MATCH(AI$1,Planes_Trabajo!$A$1:$V$1,0)),"")</f>
        <v>1088257828</v>
      </c>
      <c r="AJ65" s="3" t="str">
        <f>IFERROR(INDEX(Planes_Trabajo!$A$2:$O$10,MATCH($J65,Planes_Trabajo!$A$2:$A$10,0),MATCH(AJ$1,Planes_Trabajo!$A$1:$V$1,0)),"")</f>
        <v>06337600</v>
      </c>
      <c r="AK65" s="3" t="str">
        <f>IFERROR(INDEX(Planes_Trabajo!$A$2:$O$10,MATCH($J65,Planes_Trabajo!$A$2:$A$10,0),MATCH(AK$1,Planes_Trabajo!$A$1:$V$1,0)),"")</f>
        <v>743</v>
      </c>
      <c r="AL65" s="3" t="str">
        <f>IFERROR(IF(INDEX(Planes_Trabajo!$A$2:$O$10,MATCH($J65,Planes_Trabajo!$A$2:$A$10,0),MATCH(AL$1,Planes_Trabajo!$A$1:$V$1,0))=0,"",INDEX(Planes_Trabajo!$A$2:$O$10,MATCH($J65,Planes_Trabajo!$A$2:$A$10,0),MATCH(AL$1,Planes_Trabajo!$A$1:$V$1,0))),"")</f>
        <v>CW298393</v>
      </c>
    </row>
    <row r="66" spans="1:38" x14ac:dyDescent="0.25">
      <c r="A66">
        <v>64</v>
      </c>
      <c r="B66" s="4" t="s">
        <v>546</v>
      </c>
      <c r="C66" s="4">
        <v>207515</v>
      </c>
      <c r="D66" s="4">
        <v>207077</v>
      </c>
      <c r="E66" s="4">
        <v>1</v>
      </c>
      <c r="F66" s="4">
        <v>1</v>
      </c>
      <c r="G66" s="4">
        <v>1</v>
      </c>
      <c r="H66" s="4">
        <v>0</v>
      </c>
      <c r="I66" s="4">
        <v>0</v>
      </c>
      <c r="J66" s="4" t="s">
        <v>524</v>
      </c>
      <c r="K66" s="4" t="s">
        <v>51</v>
      </c>
      <c r="L66" s="4" t="s">
        <v>64</v>
      </c>
      <c r="M66" s="4" t="s">
        <v>853</v>
      </c>
      <c r="N66" s="4" t="str">
        <f>VLOOKUP($D66,Apoyo!$K$2:$M$14,2,0)</f>
        <v>03/06/2024 07:00:00</v>
      </c>
      <c r="O66" s="4" t="str">
        <f>VLOOKUP($D66,Apoyo!$K$2:$M$14,3,0)</f>
        <v>28/06/2024 17:00:00</v>
      </c>
      <c r="P66" s="4" t="str">
        <f>VLOOKUP($D66,Apoyo!$K$2:$M$14,2,0)</f>
        <v>03/06/2024 07:00:00</v>
      </c>
      <c r="Q66" s="4" t="str">
        <f>VLOOKUP($D66,Apoyo!$K$2:$M$14,3,0)</f>
        <v>28/06/2024 17:00:00</v>
      </c>
      <c r="R66" s="4" t="s">
        <v>562</v>
      </c>
      <c r="S66" s="4" t="s">
        <v>639</v>
      </c>
      <c r="T66" s="4" t="s">
        <v>91</v>
      </c>
      <c r="U66" s="4" t="s">
        <v>533</v>
      </c>
      <c r="V66" s="3" t="str">
        <f t="shared" si="1"/>
        <v>S-643-5</v>
      </c>
      <c r="W66" s="3" t="str">
        <f>IFERROR(VLOOKUP(T66,Tablas_Apoyo!$A$2:$B$26,2,0),"")</f>
        <v>PVMTTO \ CONTROL_GUADUALES</v>
      </c>
      <c r="X66" s="3" t="str">
        <f>IFERROR(INDEX(Planes_Trabajo!$A$2:$O$10,MATCH($J66,Planes_Trabajo!$A$2:$A$10,0),MATCH(X$1,Planes_Trabajo!$A$1:$V$1,0)),"")</f>
        <v>MP</v>
      </c>
      <c r="Y66" s="3" t="str">
        <f>IFERROR(IF(INDEX(Planes_Trabajo!$A$2:$O$10,MATCH($J66,Planes_Trabajo!$A$2:$A$10,0),MATCH(Y$1,Planes_Trabajo!$A$1:$V$1,0))=0,"",INDEX(Planes_Trabajo!$A$2:$O$10,MATCH($J66,Planes_Trabajo!$A$2:$A$10,0),MATCH(Y$1,Planes_Trabajo!$A$1:$V$1,0))),"")</f>
        <v/>
      </c>
      <c r="Z66" s="3">
        <f>IFERROR(INDEX(Planes_Trabajo!$A$2:$O$10,MATCH($J66,Planes_Trabajo!$A$2:$A$10,0),MATCH(Z$1,Planes_Trabajo!$A$1:$V$1,0)),"")</f>
        <v>3</v>
      </c>
      <c r="AA66" s="3">
        <f>IFERROR(INDEX(Planes_Trabajo!$A$2:$O$10,MATCH($J66,Planes_Trabajo!$A$2:$A$10,0),MATCH(AA$1,Planes_Trabajo!$A$1:$V$1,0)),"")</f>
        <v>0</v>
      </c>
      <c r="AB66" s="3">
        <f>IFERROR(INDEX(Planes_Trabajo!$A$2:$O$10,MATCH($J66,Planes_Trabajo!$A$2:$A$10,0),MATCH(AB$1,Planes_Trabajo!$A$1:$V$1,0)),"")</f>
        <v>0</v>
      </c>
      <c r="AC66" s="3" t="str">
        <f>IFERROR(INDEX(Planes_Trabajo!$A$2:$O$10,MATCH($J66,Planes_Trabajo!$A$2:$A$10,0),MATCH(AC$1,Planes_Trabajo!$A$1:$V$1,0)),"")</f>
        <v>DEE27</v>
      </c>
      <c r="AD66" s="3" t="str">
        <f>IFERROR(IF(INDEX(Planes_Trabajo!$A$2:$O$10,MATCH($J66,Planes_Trabajo!$A$2:$A$10,0),MATCH(AD$1,Planes_Trabajo!$A$1:$V$1,0))=0,"",INDEX(Planes_Trabajo!$A$2:$O$10,MATCH($J66,Planes_Trabajo!$A$2:$A$10,0),MATCH(AD$1,Planes_Trabajo!$A$1:$V$1,0))),"")</f>
        <v>PODARED02PLANES</v>
      </c>
      <c r="AE66" s="3" t="str">
        <f>IFERROR(IF(INDEX(Planes_Trabajo!$A$2:$O$10,MATCH($J66,Planes_Trabajo!$A$2:$A$10,0),MATCH(AE$1,Planes_Trabajo!$A$1:$V$1,0))=0,"",INDEX(Planes_Trabajo!$A$2:$O$10,MATCH($J66,Planes_Trabajo!$A$2:$A$10,0),MATCH(AE$1,Planes_Trabajo!$A$1:$V$1,0))),"")</f>
        <v>DESPEJAR</v>
      </c>
      <c r="AF66" s="3">
        <f>IFERROR(INDEX(Planes_Trabajo!$A$2:$O$10,MATCH($J66,Planes_Trabajo!$A$2:$A$10,0),MATCH(AF$1,Planes_Trabajo!$A$1:$V$1,0)),"")</f>
        <v>2</v>
      </c>
      <c r="AG66" s="3">
        <f>IFERROR(VLOOKUP(K66,Tablas_Apoyo!$R$2:$S$5,2,0),"")</f>
        <v>1088345128</v>
      </c>
      <c r="AH66" s="3" t="str">
        <f>IFERROR(VLOOKUP(L66,Tablas_Apoyo!$U$2:$V$13,2,0),"")</f>
        <v>9862651</v>
      </c>
      <c r="AI66" s="3">
        <f>IFERROR(INDEX(Planes_Trabajo!$A$2:$O$10,MATCH($J66,Planes_Trabajo!$A$2:$A$10,0),MATCH(AI$1,Planes_Trabajo!$A$1:$V$1,0)),"")</f>
        <v>1088257828</v>
      </c>
      <c r="AJ66" s="3" t="str">
        <f>IFERROR(INDEX(Planes_Trabajo!$A$2:$O$10,MATCH($J66,Planes_Trabajo!$A$2:$A$10,0),MATCH(AJ$1,Planes_Trabajo!$A$1:$V$1,0)),"")</f>
        <v>06337600</v>
      </c>
      <c r="AK66" s="3" t="str">
        <f>IFERROR(INDEX(Planes_Trabajo!$A$2:$O$10,MATCH($J66,Planes_Trabajo!$A$2:$A$10,0),MATCH(AK$1,Planes_Trabajo!$A$1:$V$1,0)),"")</f>
        <v>743</v>
      </c>
      <c r="AL66" s="3" t="str">
        <f>IFERROR(IF(INDEX(Planes_Trabajo!$A$2:$O$10,MATCH($J66,Planes_Trabajo!$A$2:$A$10,0),MATCH(AL$1,Planes_Trabajo!$A$1:$V$1,0))=0,"",INDEX(Planes_Trabajo!$A$2:$O$10,MATCH($J66,Planes_Trabajo!$A$2:$A$10,0),MATCH(AL$1,Planes_Trabajo!$A$1:$V$1,0))),"")</f>
        <v>CW298393</v>
      </c>
    </row>
    <row r="67" spans="1:38" x14ac:dyDescent="0.25">
      <c r="A67">
        <v>65</v>
      </c>
      <c r="B67" s="4" t="s">
        <v>546</v>
      </c>
      <c r="C67" s="4">
        <v>207517</v>
      </c>
      <c r="D67" s="4">
        <v>207077</v>
      </c>
      <c r="E67" s="4">
        <v>1</v>
      </c>
      <c r="F67" s="4">
        <v>1</v>
      </c>
      <c r="G67" s="4">
        <v>1</v>
      </c>
      <c r="H67" s="4">
        <v>0</v>
      </c>
      <c r="I67" s="4">
        <v>0</v>
      </c>
      <c r="J67" s="4" t="s">
        <v>524</v>
      </c>
      <c r="K67" s="4" t="s">
        <v>51</v>
      </c>
      <c r="L67" s="4" t="s">
        <v>64</v>
      </c>
      <c r="M67" s="4" t="s">
        <v>854</v>
      </c>
      <c r="N67" s="4" t="str">
        <f>VLOOKUP($D67,Apoyo!$K$2:$M$14,2,0)</f>
        <v>03/06/2024 07:00:00</v>
      </c>
      <c r="O67" s="4" t="str">
        <f>VLOOKUP($D67,Apoyo!$K$2:$M$14,3,0)</f>
        <v>28/06/2024 17:00:00</v>
      </c>
      <c r="P67" s="4" t="str">
        <f>VLOOKUP($D67,Apoyo!$K$2:$M$14,2,0)</f>
        <v>03/06/2024 07:00:00</v>
      </c>
      <c r="Q67" s="4" t="str">
        <f>VLOOKUP($D67,Apoyo!$K$2:$M$14,3,0)</f>
        <v>28/06/2024 17:00:00</v>
      </c>
      <c r="R67" s="4" t="s">
        <v>562</v>
      </c>
      <c r="S67" s="4" t="s">
        <v>640</v>
      </c>
      <c r="T67" s="4" t="s">
        <v>91</v>
      </c>
      <c r="U67" s="4" t="s">
        <v>533</v>
      </c>
      <c r="V67" s="3" t="str">
        <f t="shared" si="1"/>
        <v>S-644-5</v>
      </c>
      <c r="W67" s="3" t="str">
        <f>IFERROR(VLOOKUP(T67,Tablas_Apoyo!$A$2:$B$26,2,0),"")</f>
        <v>PVMTTO \ CONTROL_GUADUALES</v>
      </c>
      <c r="X67" s="3" t="str">
        <f>IFERROR(INDEX(Planes_Trabajo!$A$2:$O$10,MATCH($J67,Planes_Trabajo!$A$2:$A$10,0),MATCH(X$1,Planes_Trabajo!$A$1:$V$1,0)),"")</f>
        <v>MP</v>
      </c>
      <c r="Y67" s="3" t="str">
        <f>IFERROR(IF(INDEX(Planes_Trabajo!$A$2:$O$10,MATCH($J67,Planes_Trabajo!$A$2:$A$10,0),MATCH(Y$1,Planes_Trabajo!$A$1:$V$1,0))=0,"",INDEX(Planes_Trabajo!$A$2:$O$10,MATCH($J67,Planes_Trabajo!$A$2:$A$10,0),MATCH(Y$1,Planes_Trabajo!$A$1:$V$1,0))),"")</f>
        <v/>
      </c>
      <c r="Z67" s="3">
        <f>IFERROR(INDEX(Planes_Trabajo!$A$2:$O$10,MATCH($J67,Planes_Trabajo!$A$2:$A$10,0),MATCH(Z$1,Planes_Trabajo!$A$1:$V$1,0)),"")</f>
        <v>3</v>
      </c>
      <c r="AA67" s="3">
        <f>IFERROR(INDEX(Planes_Trabajo!$A$2:$O$10,MATCH($J67,Planes_Trabajo!$A$2:$A$10,0),MATCH(AA$1,Planes_Trabajo!$A$1:$V$1,0)),"")</f>
        <v>0</v>
      </c>
      <c r="AB67" s="3">
        <f>IFERROR(INDEX(Planes_Trabajo!$A$2:$O$10,MATCH($J67,Planes_Trabajo!$A$2:$A$10,0),MATCH(AB$1,Planes_Trabajo!$A$1:$V$1,0)),"")</f>
        <v>0</v>
      </c>
      <c r="AC67" s="3" t="str">
        <f>IFERROR(INDEX(Planes_Trabajo!$A$2:$O$10,MATCH($J67,Planes_Trabajo!$A$2:$A$10,0),MATCH(AC$1,Planes_Trabajo!$A$1:$V$1,0)),"")</f>
        <v>DEE27</v>
      </c>
      <c r="AD67" s="3" t="str">
        <f>IFERROR(IF(INDEX(Planes_Trabajo!$A$2:$O$10,MATCH($J67,Planes_Trabajo!$A$2:$A$10,0),MATCH(AD$1,Planes_Trabajo!$A$1:$V$1,0))=0,"",INDEX(Planes_Trabajo!$A$2:$O$10,MATCH($J67,Planes_Trabajo!$A$2:$A$10,0),MATCH(AD$1,Planes_Trabajo!$A$1:$V$1,0))),"")</f>
        <v>PODARED02PLANES</v>
      </c>
      <c r="AE67" s="3" t="str">
        <f>IFERROR(IF(INDEX(Planes_Trabajo!$A$2:$O$10,MATCH($J67,Planes_Trabajo!$A$2:$A$10,0),MATCH(AE$1,Planes_Trabajo!$A$1:$V$1,0))=0,"",INDEX(Planes_Trabajo!$A$2:$O$10,MATCH($J67,Planes_Trabajo!$A$2:$A$10,0),MATCH(AE$1,Planes_Trabajo!$A$1:$V$1,0))),"")</f>
        <v>DESPEJAR</v>
      </c>
      <c r="AF67" s="3">
        <f>IFERROR(INDEX(Planes_Trabajo!$A$2:$O$10,MATCH($J67,Planes_Trabajo!$A$2:$A$10,0),MATCH(AF$1,Planes_Trabajo!$A$1:$V$1,0)),"")</f>
        <v>2</v>
      </c>
      <c r="AG67" s="3">
        <f>IFERROR(VLOOKUP(K67,Tablas_Apoyo!$R$2:$S$5,2,0),"")</f>
        <v>1088345128</v>
      </c>
      <c r="AH67" s="3" t="str">
        <f>IFERROR(VLOOKUP(L67,Tablas_Apoyo!$U$2:$V$13,2,0),"")</f>
        <v>9862651</v>
      </c>
      <c r="AI67" s="3">
        <f>IFERROR(INDEX(Planes_Trabajo!$A$2:$O$10,MATCH($J67,Planes_Trabajo!$A$2:$A$10,0),MATCH(AI$1,Planes_Trabajo!$A$1:$V$1,0)),"")</f>
        <v>1088257828</v>
      </c>
      <c r="AJ67" s="3" t="str">
        <f>IFERROR(INDEX(Planes_Trabajo!$A$2:$O$10,MATCH($J67,Planes_Trabajo!$A$2:$A$10,0),MATCH(AJ$1,Planes_Trabajo!$A$1:$V$1,0)),"")</f>
        <v>06337600</v>
      </c>
      <c r="AK67" s="3" t="str">
        <f>IFERROR(INDEX(Planes_Trabajo!$A$2:$O$10,MATCH($J67,Planes_Trabajo!$A$2:$A$10,0),MATCH(AK$1,Planes_Trabajo!$A$1:$V$1,0)),"")</f>
        <v>743</v>
      </c>
      <c r="AL67" s="3" t="str">
        <f>IFERROR(IF(INDEX(Planes_Trabajo!$A$2:$O$10,MATCH($J67,Planes_Trabajo!$A$2:$A$10,0),MATCH(AL$1,Planes_Trabajo!$A$1:$V$1,0))=0,"",INDEX(Planes_Trabajo!$A$2:$O$10,MATCH($J67,Planes_Trabajo!$A$2:$A$10,0),MATCH(AL$1,Planes_Trabajo!$A$1:$V$1,0))),"")</f>
        <v>CW298393</v>
      </c>
    </row>
    <row r="68" spans="1:38" x14ac:dyDescent="0.25">
      <c r="A68">
        <v>66</v>
      </c>
      <c r="B68" s="4" t="s">
        <v>546</v>
      </c>
      <c r="C68" s="4">
        <v>207519</v>
      </c>
      <c r="D68" s="4">
        <v>207077</v>
      </c>
      <c r="E68" s="4">
        <v>1</v>
      </c>
      <c r="F68" s="4">
        <v>1</v>
      </c>
      <c r="G68" s="4">
        <v>1</v>
      </c>
      <c r="H68" s="4">
        <v>0</v>
      </c>
      <c r="I68" s="4">
        <v>0</v>
      </c>
      <c r="J68" s="4" t="s">
        <v>524</v>
      </c>
      <c r="K68" s="4" t="s">
        <v>51</v>
      </c>
      <c r="L68" s="4" t="s">
        <v>64</v>
      </c>
      <c r="M68" s="4" t="s">
        <v>855</v>
      </c>
      <c r="N68" s="4" t="str">
        <f>VLOOKUP($D68,Apoyo!$K$2:$M$14,2,0)</f>
        <v>03/06/2024 07:00:00</v>
      </c>
      <c r="O68" s="4" t="str">
        <f>VLOOKUP($D68,Apoyo!$K$2:$M$14,3,0)</f>
        <v>28/06/2024 17:00:00</v>
      </c>
      <c r="P68" s="4" t="str">
        <f>VLOOKUP($D68,Apoyo!$K$2:$M$14,2,0)</f>
        <v>03/06/2024 07:00:00</v>
      </c>
      <c r="Q68" s="4" t="str">
        <f>VLOOKUP($D68,Apoyo!$K$2:$M$14,3,0)</f>
        <v>28/06/2024 17:00:00</v>
      </c>
      <c r="R68" s="4" t="s">
        <v>562</v>
      </c>
      <c r="S68" s="4" t="s">
        <v>641</v>
      </c>
      <c r="T68" s="4" t="s">
        <v>91</v>
      </c>
      <c r="U68" s="4" t="s">
        <v>533</v>
      </c>
      <c r="V68" s="3" t="str">
        <f t="shared" si="1"/>
        <v>S-645-5</v>
      </c>
      <c r="W68" s="3" t="str">
        <f>IFERROR(VLOOKUP(T68,Tablas_Apoyo!$A$2:$B$26,2,0),"")</f>
        <v>PVMTTO \ CONTROL_GUADUALES</v>
      </c>
      <c r="X68" s="3" t="str">
        <f>IFERROR(INDEX(Planes_Trabajo!$A$2:$O$10,MATCH($J68,Planes_Trabajo!$A$2:$A$10,0),MATCH(X$1,Planes_Trabajo!$A$1:$V$1,0)),"")</f>
        <v>MP</v>
      </c>
      <c r="Y68" s="3" t="str">
        <f>IFERROR(IF(INDEX(Planes_Trabajo!$A$2:$O$10,MATCH($J68,Planes_Trabajo!$A$2:$A$10,0),MATCH(Y$1,Planes_Trabajo!$A$1:$V$1,0))=0,"",INDEX(Planes_Trabajo!$A$2:$O$10,MATCH($J68,Planes_Trabajo!$A$2:$A$10,0),MATCH(Y$1,Planes_Trabajo!$A$1:$V$1,0))),"")</f>
        <v/>
      </c>
      <c r="Z68" s="3">
        <f>IFERROR(INDEX(Planes_Trabajo!$A$2:$O$10,MATCH($J68,Planes_Trabajo!$A$2:$A$10,0),MATCH(Z$1,Planes_Trabajo!$A$1:$V$1,0)),"")</f>
        <v>3</v>
      </c>
      <c r="AA68" s="3">
        <f>IFERROR(INDEX(Planes_Trabajo!$A$2:$O$10,MATCH($J68,Planes_Trabajo!$A$2:$A$10,0),MATCH(AA$1,Planes_Trabajo!$A$1:$V$1,0)),"")</f>
        <v>0</v>
      </c>
      <c r="AB68" s="3">
        <f>IFERROR(INDEX(Planes_Trabajo!$A$2:$O$10,MATCH($J68,Planes_Trabajo!$A$2:$A$10,0),MATCH(AB$1,Planes_Trabajo!$A$1:$V$1,0)),"")</f>
        <v>0</v>
      </c>
      <c r="AC68" s="3" t="str">
        <f>IFERROR(INDEX(Planes_Trabajo!$A$2:$O$10,MATCH($J68,Planes_Trabajo!$A$2:$A$10,0),MATCH(AC$1,Planes_Trabajo!$A$1:$V$1,0)),"")</f>
        <v>DEE27</v>
      </c>
      <c r="AD68" s="3" t="str">
        <f>IFERROR(IF(INDEX(Planes_Trabajo!$A$2:$O$10,MATCH($J68,Planes_Trabajo!$A$2:$A$10,0),MATCH(AD$1,Planes_Trabajo!$A$1:$V$1,0))=0,"",INDEX(Planes_Trabajo!$A$2:$O$10,MATCH($J68,Planes_Trabajo!$A$2:$A$10,0),MATCH(AD$1,Planes_Trabajo!$A$1:$V$1,0))),"")</f>
        <v>PODARED02PLANES</v>
      </c>
      <c r="AE68" s="3" t="str">
        <f>IFERROR(IF(INDEX(Planes_Trabajo!$A$2:$O$10,MATCH($J68,Planes_Trabajo!$A$2:$A$10,0),MATCH(AE$1,Planes_Trabajo!$A$1:$V$1,0))=0,"",INDEX(Planes_Trabajo!$A$2:$O$10,MATCH($J68,Planes_Trabajo!$A$2:$A$10,0),MATCH(AE$1,Planes_Trabajo!$A$1:$V$1,0))),"")</f>
        <v>DESPEJAR</v>
      </c>
      <c r="AF68" s="3">
        <f>IFERROR(INDEX(Planes_Trabajo!$A$2:$O$10,MATCH($J68,Planes_Trabajo!$A$2:$A$10,0),MATCH(AF$1,Planes_Trabajo!$A$1:$V$1,0)),"")</f>
        <v>2</v>
      </c>
      <c r="AG68" s="3">
        <f>IFERROR(VLOOKUP(K68,Tablas_Apoyo!$R$2:$S$5,2,0),"")</f>
        <v>1088345128</v>
      </c>
      <c r="AH68" s="3" t="str">
        <f>IFERROR(VLOOKUP(L68,Tablas_Apoyo!$U$2:$V$13,2,0),"")</f>
        <v>9862651</v>
      </c>
      <c r="AI68" s="3">
        <f>IFERROR(INDEX(Planes_Trabajo!$A$2:$O$10,MATCH($J68,Planes_Trabajo!$A$2:$A$10,0),MATCH(AI$1,Planes_Trabajo!$A$1:$V$1,0)),"")</f>
        <v>1088257828</v>
      </c>
      <c r="AJ68" s="3" t="str">
        <f>IFERROR(INDEX(Planes_Trabajo!$A$2:$O$10,MATCH($J68,Planes_Trabajo!$A$2:$A$10,0),MATCH(AJ$1,Planes_Trabajo!$A$1:$V$1,0)),"")</f>
        <v>06337600</v>
      </c>
      <c r="AK68" s="3" t="str">
        <f>IFERROR(INDEX(Planes_Trabajo!$A$2:$O$10,MATCH($J68,Planes_Trabajo!$A$2:$A$10,0),MATCH(AK$1,Planes_Trabajo!$A$1:$V$1,0)),"")</f>
        <v>743</v>
      </c>
      <c r="AL68" s="3" t="str">
        <f>IFERROR(IF(INDEX(Planes_Trabajo!$A$2:$O$10,MATCH($J68,Planes_Trabajo!$A$2:$A$10,0),MATCH(AL$1,Planes_Trabajo!$A$1:$V$1,0))=0,"",INDEX(Planes_Trabajo!$A$2:$O$10,MATCH($J68,Planes_Trabajo!$A$2:$A$10,0),MATCH(AL$1,Planes_Trabajo!$A$1:$V$1,0))),"")</f>
        <v>CW298393</v>
      </c>
    </row>
    <row r="69" spans="1:38" x14ac:dyDescent="0.25">
      <c r="A69">
        <v>67</v>
      </c>
      <c r="B69" s="4" t="s">
        <v>546</v>
      </c>
      <c r="C69" s="4">
        <v>207522</v>
      </c>
      <c r="D69" s="4">
        <v>207077</v>
      </c>
      <c r="E69" s="4">
        <v>1</v>
      </c>
      <c r="F69" s="4">
        <v>1</v>
      </c>
      <c r="G69" s="4">
        <v>1</v>
      </c>
      <c r="H69" s="4">
        <v>0</v>
      </c>
      <c r="I69" s="4">
        <v>0</v>
      </c>
      <c r="J69" s="4" t="s">
        <v>524</v>
      </c>
      <c r="K69" s="4" t="s">
        <v>51</v>
      </c>
      <c r="L69" s="4" t="s">
        <v>64</v>
      </c>
      <c r="M69" s="4" t="s">
        <v>856</v>
      </c>
      <c r="N69" s="4" t="str">
        <f>VLOOKUP($D69,Apoyo!$K$2:$M$14,2,0)</f>
        <v>03/06/2024 07:00:00</v>
      </c>
      <c r="O69" s="4" t="str">
        <f>VLOOKUP($D69,Apoyo!$K$2:$M$14,3,0)</f>
        <v>28/06/2024 17:00:00</v>
      </c>
      <c r="P69" s="4" t="str">
        <f>VLOOKUP($D69,Apoyo!$K$2:$M$14,2,0)</f>
        <v>03/06/2024 07:00:00</v>
      </c>
      <c r="Q69" s="4" t="str">
        <f>VLOOKUP($D69,Apoyo!$K$2:$M$14,3,0)</f>
        <v>28/06/2024 17:00:00</v>
      </c>
      <c r="R69" s="4" t="s">
        <v>562</v>
      </c>
      <c r="S69" s="4" t="s">
        <v>642</v>
      </c>
      <c r="T69" s="4" t="s">
        <v>91</v>
      </c>
      <c r="U69" s="4" t="s">
        <v>533</v>
      </c>
      <c r="V69" s="3" t="str">
        <f t="shared" si="1"/>
        <v>S-646-5</v>
      </c>
      <c r="W69" s="3" t="str">
        <f>IFERROR(VLOOKUP(T69,Tablas_Apoyo!$A$2:$B$26,2,0),"")</f>
        <v>PVMTTO \ CONTROL_GUADUALES</v>
      </c>
      <c r="X69" s="3" t="str">
        <f>IFERROR(INDEX(Planes_Trabajo!$A$2:$O$10,MATCH($J69,Planes_Trabajo!$A$2:$A$10,0),MATCH(X$1,Planes_Trabajo!$A$1:$V$1,0)),"")</f>
        <v>MP</v>
      </c>
      <c r="Y69" s="3" t="str">
        <f>IFERROR(IF(INDEX(Planes_Trabajo!$A$2:$O$10,MATCH($J69,Planes_Trabajo!$A$2:$A$10,0),MATCH(Y$1,Planes_Trabajo!$A$1:$V$1,0))=0,"",INDEX(Planes_Trabajo!$A$2:$O$10,MATCH($J69,Planes_Trabajo!$A$2:$A$10,0),MATCH(Y$1,Planes_Trabajo!$A$1:$V$1,0))),"")</f>
        <v/>
      </c>
      <c r="Z69" s="3">
        <f>IFERROR(INDEX(Planes_Trabajo!$A$2:$O$10,MATCH($J69,Planes_Trabajo!$A$2:$A$10,0),MATCH(Z$1,Planes_Trabajo!$A$1:$V$1,0)),"")</f>
        <v>3</v>
      </c>
      <c r="AA69" s="3">
        <f>IFERROR(INDEX(Planes_Trabajo!$A$2:$O$10,MATCH($J69,Planes_Trabajo!$A$2:$A$10,0),MATCH(AA$1,Planes_Trabajo!$A$1:$V$1,0)),"")</f>
        <v>0</v>
      </c>
      <c r="AB69" s="3">
        <f>IFERROR(INDEX(Planes_Trabajo!$A$2:$O$10,MATCH($J69,Planes_Trabajo!$A$2:$A$10,0),MATCH(AB$1,Planes_Trabajo!$A$1:$V$1,0)),"")</f>
        <v>0</v>
      </c>
      <c r="AC69" s="3" t="str">
        <f>IFERROR(INDEX(Planes_Trabajo!$A$2:$O$10,MATCH($J69,Planes_Trabajo!$A$2:$A$10,0),MATCH(AC$1,Planes_Trabajo!$A$1:$V$1,0)),"")</f>
        <v>DEE27</v>
      </c>
      <c r="AD69" s="3" t="str">
        <f>IFERROR(IF(INDEX(Planes_Trabajo!$A$2:$O$10,MATCH($J69,Planes_Trabajo!$A$2:$A$10,0),MATCH(AD$1,Planes_Trabajo!$A$1:$V$1,0))=0,"",INDEX(Planes_Trabajo!$A$2:$O$10,MATCH($J69,Planes_Trabajo!$A$2:$A$10,0),MATCH(AD$1,Planes_Trabajo!$A$1:$V$1,0))),"")</f>
        <v>PODARED02PLANES</v>
      </c>
      <c r="AE69" s="3" t="str">
        <f>IFERROR(IF(INDEX(Planes_Trabajo!$A$2:$O$10,MATCH($J69,Planes_Trabajo!$A$2:$A$10,0),MATCH(AE$1,Planes_Trabajo!$A$1:$V$1,0))=0,"",INDEX(Planes_Trabajo!$A$2:$O$10,MATCH($J69,Planes_Trabajo!$A$2:$A$10,0),MATCH(AE$1,Planes_Trabajo!$A$1:$V$1,0))),"")</f>
        <v>DESPEJAR</v>
      </c>
      <c r="AF69" s="3">
        <f>IFERROR(INDEX(Planes_Trabajo!$A$2:$O$10,MATCH($J69,Planes_Trabajo!$A$2:$A$10,0),MATCH(AF$1,Planes_Trabajo!$A$1:$V$1,0)),"")</f>
        <v>2</v>
      </c>
      <c r="AG69" s="3">
        <f>IFERROR(VLOOKUP(K69,Tablas_Apoyo!$R$2:$S$5,2,0),"")</f>
        <v>1088345128</v>
      </c>
      <c r="AH69" s="3" t="str">
        <f>IFERROR(VLOOKUP(L69,Tablas_Apoyo!$U$2:$V$13,2,0),"")</f>
        <v>9862651</v>
      </c>
      <c r="AI69" s="3">
        <f>IFERROR(INDEX(Planes_Trabajo!$A$2:$O$10,MATCH($J69,Planes_Trabajo!$A$2:$A$10,0),MATCH(AI$1,Planes_Trabajo!$A$1:$V$1,0)),"")</f>
        <v>1088257828</v>
      </c>
      <c r="AJ69" s="3" t="str">
        <f>IFERROR(INDEX(Planes_Trabajo!$A$2:$O$10,MATCH($J69,Planes_Trabajo!$A$2:$A$10,0),MATCH(AJ$1,Planes_Trabajo!$A$1:$V$1,0)),"")</f>
        <v>06337600</v>
      </c>
      <c r="AK69" s="3" t="str">
        <f>IFERROR(INDEX(Planes_Trabajo!$A$2:$O$10,MATCH($J69,Planes_Trabajo!$A$2:$A$10,0),MATCH(AK$1,Planes_Trabajo!$A$1:$V$1,0)),"")</f>
        <v>743</v>
      </c>
      <c r="AL69" s="3" t="str">
        <f>IFERROR(IF(INDEX(Planes_Trabajo!$A$2:$O$10,MATCH($J69,Planes_Trabajo!$A$2:$A$10,0),MATCH(AL$1,Planes_Trabajo!$A$1:$V$1,0))=0,"",INDEX(Planes_Trabajo!$A$2:$O$10,MATCH($J69,Planes_Trabajo!$A$2:$A$10,0),MATCH(AL$1,Planes_Trabajo!$A$1:$V$1,0))),"")</f>
        <v>CW298393</v>
      </c>
    </row>
    <row r="70" spans="1:38" x14ac:dyDescent="0.25">
      <c r="A70">
        <v>68</v>
      </c>
      <c r="B70" s="4" t="s">
        <v>546</v>
      </c>
      <c r="C70" s="4">
        <v>207524</v>
      </c>
      <c r="D70" s="4">
        <v>207077</v>
      </c>
      <c r="E70" s="4">
        <v>1</v>
      </c>
      <c r="F70" s="4">
        <v>1</v>
      </c>
      <c r="G70" s="4">
        <v>1</v>
      </c>
      <c r="H70" s="4">
        <v>0</v>
      </c>
      <c r="I70" s="4">
        <v>0</v>
      </c>
      <c r="J70" s="4" t="s">
        <v>524</v>
      </c>
      <c r="K70" s="4" t="s">
        <v>51</v>
      </c>
      <c r="L70" s="4" t="s">
        <v>64</v>
      </c>
      <c r="M70" s="4" t="s">
        <v>857</v>
      </c>
      <c r="N70" s="4" t="str">
        <f>VLOOKUP($D70,Apoyo!$K$2:$M$14,2,0)</f>
        <v>03/06/2024 07:00:00</v>
      </c>
      <c r="O70" s="4" t="str">
        <f>VLOOKUP($D70,Apoyo!$K$2:$M$14,3,0)</f>
        <v>28/06/2024 17:00:00</v>
      </c>
      <c r="P70" s="4" t="str">
        <f>VLOOKUP($D70,Apoyo!$K$2:$M$14,2,0)</f>
        <v>03/06/2024 07:00:00</v>
      </c>
      <c r="Q70" s="4" t="str">
        <f>VLOOKUP($D70,Apoyo!$K$2:$M$14,3,0)</f>
        <v>28/06/2024 17:00:00</v>
      </c>
      <c r="R70" s="4" t="s">
        <v>562</v>
      </c>
      <c r="S70" s="4" t="s">
        <v>643</v>
      </c>
      <c r="T70" s="4" t="s">
        <v>91</v>
      </c>
      <c r="U70" s="4" t="s">
        <v>533</v>
      </c>
      <c r="V70" s="3" t="str">
        <f t="shared" si="1"/>
        <v>S-661-5</v>
      </c>
      <c r="W70" s="3" t="str">
        <f>IFERROR(VLOOKUP(T70,Tablas_Apoyo!$A$2:$B$26,2,0),"")</f>
        <v>PVMTTO \ CONTROL_GUADUALES</v>
      </c>
      <c r="X70" s="3" t="str">
        <f>IFERROR(INDEX(Planes_Trabajo!$A$2:$O$10,MATCH($J70,Planes_Trabajo!$A$2:$A$10,0),MATCH(X$1,Planes_Trabajo!$A$1:$V$1,0)),"")</f>
        <v>MP</v>
      </c>
      <c r="Y70" s="3" t="str">
        <f>IFERROR(IF(INDEX(Planes_Trabajo!$A$2:$O$10,MATCH($J70,Planes_Trabajo!$A$2:$A$10,0),MATCH(Y$1,Planes_Trabajo!$A$1:$V$1,0))=0,"",INDEX(Planes_Trabajo!$A$2:$O$10,MATCH($J70,Planes_Trabajo!$A$2:$A$10,0),MATCH(Y$1,Planes_Trabajo!$A$1:$V$1,0))),"")</f>
        <v/>
      </c>
      <c r="Z70" s="3">
        <f>IFERROR(INDEX(Planes_Trabajo!$A$2:$O$10,MATCH($J70,Planes_Trabajo!$A$2:$A$10,0),MATCH(Z$1,Planes_Trabajo!$A$1:$V$1,0)),"")</f>
        <v>3</v>
      </c>
      <c r="AA70" s="3">
        <f>IFERROR(INDEX(Planes_Trabajo!$A$2:$O$10,MATCH($J70,Planes_Trabajo!$A$2:$A$10,0),MATCH(AA$1,Planes_Trabajo!$A$1:$V$1,0)),"")</f>
        <v>0</v>
      </c>
      <c r="AB70" s="3">
        <f>IFERROR(INDEX(Planes_Trabajo!$A$2:$O$10,MATCH($J70,Planes_Trabajo!$A$2:$A$10,0),MATCH(AB$1,Planes_Trabajo!$A$1:$V$1,0)),"")</f>
        <v>0</v>
      </c>
      <c r="AC70" s="3" t="str">
        <f>IFERROR(INDEX(Planes_Trabajo!$A$2:$O$10,MATCH($J70,Planes_Trabajo!$A$2:$A$10,0),MATCH(AC$1,Planes_Trabajo!$A$1:$V$1,0)),"")</f>
        <v>DEE27</v>
      </c>
      <c r="AD70" s="3" t="str">
        <f>IFERROR(IF(INDEX(Planes_Trabajo!$A$2:$O$10,MATCH($J70,Planes_Trabajo!$A$2:$A$10,0),MATCH(AD$1,Planes_Trabajo!$A$1:$V$1,0))=0,"",INDEX(Planes_Trabajo!$A$2:$O$10,MATCH($J70,Planes_Trabajo!$A$2:$A$10,0),MATCH(AD$1,Planes_Trabajo!$A$1:$V$1,0))),"")</f>
        <v>PODARED02PLANES</v>
      </c>
      <c r="AE70" s="3" t="str">
        <f>IFERROR(IF(INDEX(Planes_Trabajo!$A$2:$O$10,MATCH($J70,Planes_Trabajo!$A$2:$A$10,0),MATCH(AE$1,Planes_Trabajo!$A$1:$V$1,0))=0,"",INDEX(Planes_Trabajo!$A$2:$O$10,MATCH($J70,Planes_Trabajo!$A$2:$A$10,0),MATCH(AE$1,Planes_Trabajo!$A$1:$V$1,0))),"")</f>
        <v>DESPEJAR</v>
      </c>
      <c r="AF70" s="3">
        <f>IFERROR(INDEX(Planes_Trabajo!$A$2:$O$10,MATCH($J70,Planes_Trabajo!$A$2:$A$10,0),MATCH(AF$1,Planes_Trabajo!$A$1:$V$1,0)),"")</f>
        <v>2</v>
      </c>
      <c r="AG70" s="3">
        <f>IFERROR(VLOOKUP(K70,Tablas_Apoyo!$R$2:$S$5,2,0),"")</f>
        <v>1088345128</v>
      </c>
      <c r="AH70" s="3" t="str">
        <f>IFERROR(VLOOKUP(L70,Tablas_Apoyo!$U$2:$V$13,2,0),"")</f>
        <v>9862651</v>
      </c>
      <c r="AI70" s="3">
        <f>IFERROR(INDEX(Planes_Trabajo!$A$2:$O$10,MATCH($J70,Planes_Trabajo!$A$2:$A$10,0),MATCH(AI$1,Planes_Trabajo!$A$1:$V$1,0)),"")</f>
        <v>1088257828</v>
      </c>
      <c r="AJ70" s="3" t="str">
        <f>IFERROR(INDEX(Planes_Trabajo!$A$2:$O$10,MATCH($J70,Planes_Trabajo!$A$2:$A$10,0),MATCH(AJ$1,Planes_Trabajo!$A$1:$V$1,0)),"")</f>
        <v>06337600</v>
      </c>
      <c r="AK70" s="3" t="str">
        <f>IFERROR(INDEX(Planes_Trabajo!$A$2:$O$10,MATCH($J70,Planes_Trabajo!$A$2:$A$10,0),MATCH(AK$1,Planes_Trabajo!$A$1:$V$1,0)),"")</f>
        <v>743</v>
      </c>
      <c r="AL70" s="3" t="str">
        <f>IFERROR(IF(INDEX(Planes_Trabajo!$A$2:$O$10,MATCH($J70,Planes_Trabajo!$A$2:$A$10,0),MATCH(AL$1,Planes_Trabajo!$A$1:$V$1,0))=0,"",INDEX(Planes_Trabajo!$A$2:$O$10,MATCH($J70,Planes_Trabajo!$A$2:$A$10,0),MATCH(AL$1,Planes_Trabajo!$A$1:$V$1,0))),"")</f>
        <v>CW298393</v>
      </c>
    </row>
    <row r="71" spans="1:38" x14ac:dyDescent="0.25">
      <c r="A71">
        <v>69</v>
      </c>
      <c r="B71" s="4" t="s">
        <v>546</v>
      </c>
      <c r="C71" s="4">
        <v>207526</v>
      </c>
      <c r="D71" s="4">
        <v>207077</v>
      </c>
      <c r="E71" s="4">
        <v>1</v>
      </c>
      <c r="F71" s="4">
        <v>1</v>
      </c>
      <c r="G71" s="4">
        <v>1</v>
      </c>
      <c r="H71" s="4">
        <v>0</v>
      </c>
      <c r="I71" s="4">
        <v>0</v>
      </c>
      <c r="J71" s="4" t="s">
        <v>524</v>
      </c>
      <c r="K71" s="4" t="s">
        <v>51</v>
      </c>
      <c r="L71" s="4" t="s">
        <v>64</v>
      </c>
      <c r="M71" s="4" t="s">
        <v>858</v>
      </c>
      <c r="N71" s="4" t="str">
        <f>VLOOKUP($D71,Apoyo!$K$2:$M$14,2,0)</f>
        <v>03/06/2024 07:00:00</v>
      </c>
      <c r="O71" s="4" t="str">
        <f>VLOOKUP($D71,Apoyo!$K$2:$M$14,3,0)</f>
        <v>28/06/2024 17:00:00</v>
      </c>
      <c r="P71" s="4" t="str">
        <f>VLOOKUP($D71,Apoyo!$K$2:$M$14,2,0)</f>
        <v>03/06/2024 07:00:00</v>
      </c>
      <c r="Q71" s="4" t="str">
        <f>VLOOKUP($D71,Apoyo!$K$2:$M$14,3,0)</f>
        <v>28/06/2024 17:00:00</v>
      </c>
      <c r="R71" s="4" t="s">
        <v>562</v>
      </c>
      <c r="S71" s="4" t="s">
        <v>644</v>
      </c>
      <c r="T71" s="4" t="s">
        <v>91</v>
      </c>
      <c r="U71" s="4" t="s">
        <v>533</v>
      </c>
      <c r="V71" s="3" t="str">
        <f t="shared" si="1"/>
        <v>S-662-5</v>
      </c>
      <c r="W71" s="3" t="str">
        <f>IFERROR(VLOOKUP(T71,Tablas_Apoyo!$A$2:$B$26,2,0),"")</f>
        <v>PVMTTO \ CONTROL_GUADUALES</v>
      </c>
      <c r="X71" s="3" t="str">
        <f>IFERROR(INDEX(Planes_Trabajo!$A$2:$O$10,MATCH($J71,Planes_Trabajo!$A$2:$A$10,0),MATCH(X$1,Planes_Trabajo!$A$1:$V$1,0)),"")</f>
        <v>MP</v>
      </c>
      <c r="Y71" s="3" t="str">
        <f>IFERROR(IF(INDEX(Planes_Trabajo!$A$2:$O$10,MATCH($J71,Planes_Trabajo!$A$2:$A$10,0),MATCH(Y$1,Planes_Trabajo!$A$1:$V$1,0))=0,"",INDEX(Planes_Trabajo!$A$2:$O$10,MATCH($J71,Planes_Trabajo!$A$2:$A$10,0),MATCH(Y$1,Planes_Trabajo!$A$1:$V$1,0))),"")</f>
        <v/>
      </c>
      <c r="Z71" s="3">
        <f>IFERROR(INDEX(Planes_Trabajo!$A$2:$O$10,MATCH($J71,Planes_Trabajo!$A$2:$A$10,0),MATCH(Z$1,Planes_Trabajo!$A$1:$V$1,0)),"")</f>
        <v>3</v>
      </c>
      <c r="AA71" s="3">
        <f>IFERROR(INDEX(Planes_Trabajo!$A$2:$O$10,MATCH($J71,Planes_Trabajo!$A$2:$A$10,0),MATCH(AA$1,Planes_Trabajo!$A$1:$V$1,0)),"")</f>
        <v>0</v>
      </c>
      <c r="AB71" s="3">
        <f>IFERROR(INDEX(Planes_Trabajo!$A$2:$O$10,MATCH($J71,Planes_Trabajo!$A$2:$A$10,0),MATCH(AB$1,Planes_Trabajo!$A$1:$V$1,0)),"")</f>
        <v>0</v>
      </c>
      <c r="AC71" s="3" t="str">
        <f>IFERROR(INDEX(Planes_Trabajo!$A$2:$O$10,MATCH($J71,Planes_Trabajo!$A$2:$A$10,0),MATCH(AC$1,Planes_Trabajo!$A$1:$V$1,0)),"")</f>
        <v>DEE27</v>
      </c>
      <c r="AD71" s="3" t="str">
        <f>IFERROR(IF(INDEX(Planes_Trabajo!$A$2:$O$10,MATCH($J71,Planes_Trabajo!$A$2:$A$10,0),MATCH(AD$1,Planes_Trabajo!$A$1:$V$1,0))=0,"",INDEX(Planes_Trabajo!$A$2:$O$10,MATCH($J71,Planes_Trabajo!$A$2:$A$10,0),MATCH(AD$1,Planes_Trabajo!$A$1:$V$1,0))),"")</f>
        <v>PODARED02PLANES</v>
      </c>
      <c r="AE71" s="3" t="str">
        <f>IFERROR(IF(INDEX(Planes_Trabajo!$A$2:$O$10,MATCH($J71,Planes_Trabajo!$A$2:$A$10,0),MATCH(AE$1,Planes_Trabajo!$A$1:$V$1,0))=0,"",INDEX(Planes_Trabajo!$A$2:$O$10,MATCH($J71,Planes_Trabajo!$A$2:$A$10,0),MATCH(AE$1,Planes_Trabajo!$A$1:$V$1,0))),"")</f>
        <v>DESPEJAR</v>
      </c>
      <c r="AF71" s="3">
        <f>IFERROR(INDEX(Planes_Trabajo!$A$2:$O$10,MATCH($J71,Planes_Trabajo!$A$2:$A$10,0),MATCH(AF$1,Planes_Trabajo!$A$1:$V$1,0)),"")</f>
        <v>2</v>
      </c>
      <c r="AG71" s="3">
        <f>IFERROR(VLOOKUP(K71,Tablas_Apoyo!$R$2:$S$5,2,0),"")</f>
        <v>1088345128</v>
      </c>
      <c r="AH71" s="3" t="str">
        <f>IFERROR(VLOOKUP(L71,Tablas_Apoyo!$U$2:$V$13,2,0),"")</f>
        <v>9862651</v>
      </c>
      <c r="AI71" s="3">
        <f>IFERROR(INDEX(Planes_Trabajo!$A$2:$O$10,MATCH($J71,Planes_Trabajo!$A$2:$A$10,0),MATCH(AI$1,Planes_Trabajo!$A$1:$V$1,0)),"")</f>
        <v>1088257828</v>
      </c>
      <c r="AJ71" s="3" t="str">
        <f>IFERROR(INDEX(Planes_Trabajo!$A$2:$O$10,MATCH($J71,Planes_Trabajo!$A$2:$A$10,0),MATCH(AJ$1,Planes_Trabajo!$A$1:$V$1,0)),"")</f>
        <v>06337600</v>
      </c>
      <c r="AK71" s="3" t="str">
        <f>IFERROR(INDEX(Planes_Trabajo!$A$2:$O$10,MATCH($J71,Planes_Trabajo!$A$2:$A$10,0),MATCH(AK$1,Planes_Trabajo!$A$1:$V$1,0)),"")</f>
        <v>743</v>
      </c>
      <c r="AL71" s="3" t="str">
        <f>IFERROR(IF(INDEX(Planes_Trabajo!$A$2:$O$10,MATCH($J71,Planes_Trabajo!$A$2:$A$10,0),MATCH(AL$1,Planes_Trabajo!$A$1:$V$1,0))=0,"",INDEX(Planes_Trabajo!$A$2:$O$10,MATCH($J71,Planes_Trabajo!$A$2:$A$10,0),MATCH(AL$1,Planes_Trabajo!$A$1:$V$1,0))),"")</f>
        <v>CW298393</v>
      </c>
    </row>
    <row r="72" spans="1:38" x14ac:dyDescent="0.25">
      <c r="A72">
        <v>70</v>
      </c>
      <c r="B72" s="4" t="s">
        <v>546</v>
      </c>
      <c r="C72" s="4">
        <v>207528</v>
      </c>
      <c r="D72" s="4">
        <v>207077</v>
      </c>
      <c r="E72" s="4">
        <v>1</v>
      </c>
      <c r="F72" s="4">
        <v>1</v>
      </c>
      <c r="G72" s="4">
        <v>1</v>
      </c>
      <c r="H72" s="4">
        <v>0</v>
      </c>
      <c r="I72" s="4">
        <v>0</v>
      </c>
      <c r="J72" s="4" t="s">
        <v>524</v>
      </c>
      <c r="K72" s="4" t="s">
        <v>51</v>
      </c>
      <c r="L72" s="4" t="s">
        <v>64</v>
      </c>
      <c r="M72" s="4" t="s">
        <v>859</v>
      </c>
      <c r="N72" s="4" t="str">
        <f>VLOOKUP($D72,Apoyo!$K$2:$M$14,2,0)</f>
        <v>03/06/2024 07:00:00</v>
      </c>
      <c r="O72" s="4" t="str">
        <f>VLOOKUP($D72,Apoyo!$K$2:$M$14,3,0)</f>
        <v>28/06/2024 17:00:00</v>
      </c>
      <c r="P72" s="4" t="str">
        <f>VLOOKUP($D72,Apoyo!$K$2:$M$14,2,0)</f>
        <v>03/06/2024 07:00:00</v>
      </c>
      <c r="Q72" s="4" t="str">
        <f>VLOOKUP($D72,Apoyo!$K$2:$M$14,3,0)</f>
        <v>28/06/2024 17:00:00</v>
      </c>
      <c r="R72" s="4" t="s">
        <v>562</v>
      </c>
      <c r="S72" s="4" t="s">
        <v>645</v>
      </c>
      <c r="T72" s="4" t="s">
        <v>91</v>
      </c>
      <c r="U72" s="4" t="s">
        <v>533</v>
      </c>
      <c r="V72" s="3" t="str">
        <f t="shared" si="1"/>
        <v>S-663-5</v>
      </c>
      <c r="W72" s="3" t="str">
        <f>IFERROR(VLOOKUP(T72,Tablas_Apoyo!$A$2:$B$26,2,0),"")</f>
        <v>PVMTTO \ CONTROL_GUADUALES</v>
      </c>
      <c r="X72" s="3" t="str">
        <f>IFERROR(INDEX(Planes_Trabajo!$A$2:$O$10,MATCH($J72,Planes_Trabajo!$A$2:$A$10,0),MATCH(X$1,Planes_Trabajo!$A$1:$V$1,0)),"")</f>
        <v>MP</v>
      </c>
      <c r="Y72" s="3" t="str">
        <f>IFERROR(IF(INDEX(Planes_Trabajo!$A$2:$O$10,MATCH($J72,Planes_Trabajo!$A$2:$A$10,0),MATCH(Y$1,Planes_Trabajo!$A$1:$V$1,0))=0,"",INDEX(Planes_Trabajo!$A$2:$O$10,MATCH($J72,Planes_Trabajo!$A$2:$A$10,0),MATCH(Y$1,Planes_Trabajo!$A$1:$V$1,0))),"")</f>
        <v/>
      </c>
      <c r="Z72" s="3">
        <f>IFERROR(INDEX(Planes_Trabajo!$A$2:$O$10,MATCH($J72,Planes_Trabajo!$A$2:$A$10,0),MATCH(Z$1,Planes_Trabajo!$A$1:$V$1,0)),"")</f>
        <v>3</v>
      </c>
      <c r="AA72" s="3">
        <f>IFERROR(INDEX(Planes_Trabajo!$A$2:$O$10,MATCH($J72,Planes_Trabajo!$A$2:$A$10,0),MATCH(AA$1,Planes_Trabajo!$A$1:$V$1,0)),"")</f>
        <v>0</v>
      </c>
      <c r="AB72" s="3">
        <f>IFERROR(INDEX(Planes_Trabajo!$A$2:$O$10,MATCH($J72,Planes_Trabajo!$A$2:$A$10,0),MATCH(AB$1,Planes_Trabajo!$A$1:$V$1,0)),"")</f>
        <v>0</v>
      </c>
      <c r="AC72" s="3" t="str">
        <f>IFERROR(INDEX(Planes_Trabajo!$A$2:$O$10,MATCH($J72,Planes_Trabajo!$A$2:$A$10,0),MATCH(AC$1,Planes_Trabajo!$A$1:$V$1,0)),"")</f>
        <v>DEE27</v>
      </c>
      <c r="AD72" s="3" t="str">
        <f>IFERROR(IF(INDEX(Planes_Trabajo!$A$2:$O$10,MATCH($J72,Planes_Trabajo!$A$2:$A$10,0),MATCH(AD$1,Planes_Trabajo!$A$1:$V$1,0))=0,"",INDEX(Planes_Trabajo!$A$2:$O$10,MATCH($J72,Planes_Trabajo!$A$2:$A$10,0),MATCH(AD$1,Planes_Trabajo!$A$1:$V$1,0))),"")</f>
        <v>PODARED02PLANES</v>
      </c>
      <c r="AE72" s="3" t="str">
        <f>IFERROR(IF(INDEX(Planes_Trabajo!$A$2:$O$10,MATCH($J72,Planes_Trabajo!$A$2:$A$10,0),MATCH(AE$1,Planes_Trabajo!$A$1:$V$1,0))=0,"",INDEX(Planes_Trabajo!$A$2:$O$10,MATCH($J72,Planes_Trabajo!$A$2:$A$10,0),MATCH(AE$1,Planes_Trabajo!$A$1:$V$1,0))),"")</f>
        <v>DESPEJAR</v>
      </c>
      <c r="AF72" s="3">
        <f>IFERROR(INDEX(Planes_Trabajo!$A$2:$O$10,MATCH($J72,Planes_Trabajo!$A$2:$A$10,0),MATCH(AF$1,Planes_Trabajo!$A$1:$V$1,0)),"")</f>
        <v>2</v>
      </c>
      <c r="AG72" s="3">
        <f>IFERROR(VLOOKUP(K72,Tablas_Apoyo!$R$2:$S$5,2,0),"")</f>
        <v>1088345128</v>
      </c>
      <c r="AH72" s="3" t="str">
        <f>IFERROR(VLOOKUP(L72,Tablas_Apoyo!$U$2:$V$13,2,0),"")</f>
        <v>9862651</v>
      </c>
      <c r="AI72" s="3">
        <f>IFERROR(INDEX(Planes_Trabajo!$A$2:$O$10,MATCH($J72,Planes_Trabajo!$A$2:$A$10,0),MATCH(AI$1,Planes_Trabajo!$A$1:$V$1,0)),"")</f>
        <v>1088257828</v>
      </c>
      <c r="AJ72" s="3" t="str">
        <f>IFERROR(INDEX(Planes_Trabajo!$A$2:$O$10,MATCH($J72,Planes_Trabajo!$A$2:$A$10,0),MATCH(AJ$1,Planes_Trabajo!$A$1:$V$1,0)),"")</f>
        <v>06337600</v>
      </c>
      <c r="AK72" s="3" t="str">
        <f>IFERROR(INDEX(Planes_Trabajo!$A$2:$O$10,MATCH($J72,Planes_Trabajo!$A$2:$A$10,0),MATCH(AK$1,Planes_Trabajo!$A$1:$V$1,0)),"")</f>
        <v>743</v>
      </c>
      <c r="AL72" s="3" t="str">
        <f>IFERROR(IF(INDEX(Planes_Trabajo!$A$2:$O$10,MATCH($J72,Planes_Trabajo!$A$2:$A$10,0),MATCH(AL$1,Planes_Trabajo!$A$1:$V$1,0))=0,"",INDEX(Planes_Trabajo!$A$2:$O$10,MATCH($J72,Planes_Trabajo!$A$2:$A$10,0),MATCH(AL$1,Planes_Trabajo!$A$1:$V$1,0))),"")</f>
        <v>CW298393</v>
      </c>
    </row>
    <row r="73" spans="1:38" x14ac:dyDescent="0.25">
      <c r="A73">
        <v>71</v>
      </c>
      <c r="B73" s="4" t="s">
        <v>546</v>
      </c>
      <c r="C73" s="4">
        <v>207530</v>
      </c>
      <c r="D73" s="4">
        <v>207077</v>
      </c>
      <c r="E73" s="4">
        <v>1</v>
      </c>
      <c r="F73" s="4">
        <v>1</v>
      </c>
      <c r="G73" s="4">
        <v>1</v>
      </c>
      <c r="H73" s="4">
        <v>0</v>
      </c>
      <c r="I73" s="4">
        <v>0</v>
      </c>
      <c r="J73" s="4" t="s">
        <v>524</v>
      </c>
      <c r="K73" s="4" t="s">
        <v>51</v>
      </c>
      <c r="L73" s="4" t="s">
        <v>64</v>
      </c>
      <c r="M73" s="4" t="s">
        <v>860</v>
      </c>
      <c r="N73" s="4" t="str">
        <f>VLOOKUP($D73,Apoyo!$K$2:$M$14,2,0)</f>
        <v>03/06/2024 07:00:00</v>
      </c>
      <c r="O73" s="4" t="str">
        <f>VLOOKUP($D73,Apoyo!$K$2:$M$14,3,0)</f>
        <v>28/06/2024 17:00:00</v>
      </c>
      <c r="P73" s="4" t="str">
        <f>VLOOKUP($D73,Apoyo!$K$2:$M$14,2,0)</f>
        <v>03/06/2024 07:00:00</v>
      </c>
      <c r="Q73" s="4" t="str">
        <f>VLOOKUP($D73,Apoyo!$K$2:$M$14,3,0)</f>
        <v>28/06/2024 17:00:00</v>
      </c>
      <c r="R73" s="4" t="s">
        <v>562</v>
      </c>
      <c r="S73" s="4" t="s">
        <v>646</v>
      </c>
      <c r="T73" s="4" t="s">
        <v>91</v>
      </c>
      <c r="U73" s="4" t="s">
        <v>533</v>
      </c>
      <c r="V73" s="3" t="str">
        <f t="shared" si="1"/>
        <v>SR-0015-5</v>
      </c>
      <c r="W73" s="3" t="str">
        <f>IFERROR(VLOOKUP(T73,Tablas_Apoyo!$A$2:$B$26,2,0),"")</f>
        <v>PVMTTO \ CONTROL_GUADUALES</v>
      </c>
      <c r="X73" s="3" t="str">
        <f>IFERROR(INDEX(Planes_Trabajo!$A$2:$O$10,MATCH($J73,Planes_Trabajo!$A$2:$A$10,0),MATCH(X$1,Planes_Trabajo!$A$1:$V$1,0)),"")</f>
        <v>MP</v>
      </c>
      <c r="Y73" s="3" t="str">
        <f>IFERROR(IF(INDEX(Planes_Trabajo!$A$2:$O$10,MATCH($J73,Planes_Trabajo!$A$2:$A$10,0),MATCH(Y$1,Planes_Trabajo!$A$1:$V$1,0))=0,"",INDEX(Planes_Trabajo!$A$2:$O$10,MATCH($J73,Planes_Trabajo!$A$2:$A$10,0),MATCH(Y$1,Planes_Trabajo!$A$1:$V$1,0))),"")</f>
        <v/>
      </c>
      <c r="Z73" s="3">
        <f>IFERROR(INDEX(Planes_Trabajo!$A$2:$O$10,MATCH($J73,Planes_Trabajo!$A$2:$A$10,0),MATCH(Z$1,Planes_Trabajo!$A$1:$V$1,0)),"")</f>
        <v>3</v>
      </c>
      <c r="AA73" s="3">
        <f>IFERROR(INDEX(Planes_Trabajo!$A$2:$O$10,MATCH($J73,Planes_Trabajo!$A$2:$A$10,0),MATCH(AA$1,Planes_Trabajo!$A$1:$V$1,0)),"")</f>
        <v>0</v>
      </c>
      <c r="AB73" s="3">
        <f>IFERROR(INDEX(Planes_Trabajo!$A$2:$O$10,MATCH($J73,Planes_Trabajo!$A$2:$A$10,0),MATCH(AB$1,Planes_Trabajo!$A$1:$V$1,0)),"")</f>
        <v>0</v>
      </c>
      <c r="AC73" s="3" t="str">
        <f>IFERROR(INDEX(Planes_Trabajo!$A$2:$O$10,MATCH($J73,Planes_Trabajo!$A$2:$A$10,0),MATCH(AC$1,Planes_Trabajo!$A$1:$V$1,0)),"")</f>
        <v>DEE27</v>
      </c>
      <c r="AD73" s="3" t="str">
        <f>IFERROR(IF(INDEX(Planes_Trabajo!$A$2:$O$10,MATCH($J73,Planes_Trabajo!$A$2:$A$10,0),MATCH(AD$1,Planes_Trabajo!$A$1:$V$1,0))=0,"",INDEX(Planes_Trabajo!$A$2:$O$10,MATCH($J73,Planes_Trabajo!$A$2:$A$10,0),MATCH(AD$1,Planes_Trabajo!$A$1:$V$1,0))),"")</f>
        <v>PODARED02PLANES</v>
      </c>
      <c r="AE73" s="3" t="str">
        <f>IFERROR(IF(INDEX(Planes_Trabajo!$A$2:$O$10,MATCH($J73,Planes_Trabajo!$A$2:$A$10,0),MATCH(AE$1,Planes_Trabajo!$A$1:$V$1,0))=0,"",INDEX(Planes_Trabajo!$A$2:$O$10,MATCH($J73,Planes_Trabajo!$A$2:$A$10,0),MATCH(AE$1,Planes_Trabajo!$A$1:$V$1,0))),"")</f>
        <v>DESPEJAR</v>
      </c>
      <c r="AF73" s="3">
        <f>IFERROR(INDEX(Planes_Trabajo!$A$2:$O$10,MATCH($J73,Planes_Trabajo!$A$2:$A$10,0),MATCH(AF$1,Planes_Trabajo!$A$1:$V$1,0)),"")</f>
        <v>2</v>
      </c>
      <c r="AG73" s="3">
        <f>IFERROR(VLOOKUP(K73,Tablas_Apoyo!$R$2:$S$5,2,0),"")</f>
        <v>1088345128</v>
      </c>
      <c r="AH73" s="3" t="str">
        <f>IFERROR(VLOOKUP(L73,Tablas_Apoyo!$U$2:$V$13,2,0),"")</f>
        <v>9862651</v>
      </c>
      <c r="AI73" s="3">
        <f>IFERROR(INDEX(Planes_Trabajo!$A$2:$O$10,MATCH($J73,Planes_Trabajo!$A$2:$A$10,0),MATCH(AI$1,Planes_Trabajo!$A$1:$V$1,0)),"")</f>
        <v>1088257828</v>
      </c>
      <c r="AJ73" s="3" t="str">
        <f>IFERROR(INDEX(Planes_Trabajo!$A$2:$O$10,MATCH($J73,Planes_Trabajo!$A$2:$A$10,0),MATCH(AJ$1,Planes_Trabajo!$A$1:$V$1,0)),"")</f>
        <v>06337600</v>
      </c>
      <c r="AK73" s="3" t="str">
        <f>IFERROR(INDEX(Planes_Trabajo!$A$2:$O$10,MATCH($J73,Planes_Trabajo!$A$2:$A$10,0),MATCH(AK$1,Planes_Trabajo!$A$1:$V$1,0)),"")</f>
        <v>743</v>
      </c>
      <c r="AL73" s="3" t="str">
        <f>IFERROR(IF(INDEX(Planes_Trabajo!$A$2:$O$10,MATCH($J73,Planes_Trabajo!$A$2:$A$10,0),MATCH(AL$1,Planes_Trabajo!$A$1:$V$1,0))=0,"",INDEX(Planes_Trabajo!$A$2:$O$10,MATCH($J73,Planes_Trabajo!$A$2:$A$10,0),MATCH(AL$1,Planes_Trabajo!$A$1:$V$1,0))),"")</f>
        <v>CW298393</v>
      </c>
    </row>
    <row r="74" spans="1:38" x14ac:dyDescent="0.25">
      <c r="A74">
        <v>72</v>
      </c>
      <c r="B74" s="4" t="s">
        <v>546</v>
      </c>
      <c r="C74" s="4">
        <v>207532</v>
      </c>
      <c r="D74" s="4">
        <v>207077</v>
      </c>
      <c r="E74" s="4">
        <v>1</v>
      </c>
      <c r="F74" s="4">
        <v>1</v>
      </c>
      <c r="G74" s="4">
        <v>1</v>
      </c>
      <c r="H74" s="4">
        <v>0</v>
      </c>
      <c r="I74" s="4">
        <v>0</v>
      </c>
      <c r="J74" s="4" t="s">
        <v>524</v>
      </c>
      <c r="K74" s="4" t="s">
        <v>51</v>
      </c>
      <c r="L74" s="4" t="s">
        <v>64</v>
      </c>
      <c r="M74" s="4" t="s">
        <v>861</v>
      </c>
      <c r="N74" s="4" t="str">
        <f>VLOOKUP($D74,Apoyo!$K$2:$M$14,2,0)</f>
        <v>03/06/2024 07:00:00</v>
      </c>
      <c r="O74" s="4" t="str">
        <f>VLOOKUP($D74,Apoyo!$K$2:$M$14,3,0)</f>
        <v>28/06/2024 17:00:00</v>
      </c>
      <c r="P74" s="4" t="str">
        <f>VLOOKUP($D74,Apoyo!$K$2:$M$14,2,0)</f>
        <v>03/06/2024 07:00:00</v>
      </c>
      <c r="Q74" s="4" t="str">
        <f>VLOOKUP($D74,Apoyo!$K$2:$M$14,3,0)</f>
        <v>28/06/2024 17:00:00</v>
      </c>
      <c r="R74" s="4" t="s">
        <v>562</v>
      </c>
      <c r="S74" s="4" t="s">
        <v>647</v>
      </c>
      <c r="T74" s="4" t="s">
        <v>91</v>
      </c>
      <c r="U74" s="4" t="s">
        <v>533</v>
      </c>
      <c r="V74" s="3" t="str">
        <f t="shared" si="1"/>
        <v>SR-0017-5</v>
      </c>
      <c r="W74" s="3" t="str">
        <f>IFERROR(VLOOKUP(T74,Tablas_Apoyo!$A$2:$B$26,2,0),"")</f>
        <v>PVMTTO \ CONTROL_GUADUALES</v>
      </c>
      <c r="X74" s="3" t="str">
        <f>IFERROR(INDEX(Planes_Trabajo!$A$2:$O$10,MATCH($J74,Planes_Trabajo!$A$2:$A$10,0),MATCH(X$1,Planes_Trabajo!$A$1:$V$1,0)),"")</f>
        <v>MP</v>
      </c>
      <c r="Y74" s="3" t="str">
        <f>IFERROR(IF(INDEX(Planes_Trabajo!$A$2:$O$10,MATCH($J74,Planes_Trabajo!$A$2:$A$10,0),MATCH(Y$1,Planes_Trabajo!$A$1:$V$1,0))=0,"",INDEX(Planes_Trabajo!$A$2:$O$10,MATCH($J74,Planes_Trabajo!$A$2:$A$10,0),MATCH(Y$1,Planes_Trabajo!$A$1:$V$1,0))),"")</f>
        <v/>
      </c>
      <c r="Z74" s="3">
        <f>IFERROR(INDEX(Planes_Trabajo!$A$2:$O$10,MATCH($J74,Planes_Trabajo!$A$2:$A$10,0),MATCH(Z$1,Planes_Trabajo!$A$1:$V$1,0)),"")</f>
        <v>3</v>
      </c>
      <c r="AA74" s="3">
        <f>IFERROR(INDEX(Planes_Trabajo!$A$2:$O$10,MATCH($J74,Planes_Trabajo!$A$2:$A$10,0),MATCH(AA$1,Planes_Trabajo!$A$1:$V$1,0)),"")</f>
        <v>0</v>
      </c>
      <c r="AB74" s="3">
        <f>IFERROR(INDEX(Planes_Trabajo!$A$2:$O$10,MATCH($J74,Planes_Trabajo!$A$2:$A$10,0),MATCH(AB$1,Planes_Trabajo!$A$1:$V$1,0)),"")</f>
        <v>0</v>
      </c>
      <c r="AC74" s="3" t="str">
        <f>IFERROR(INDEX(Planes_Trabajo!$A$2:$O$10,MATCH($J74,Planes_Trabajo!$A$2:$A$10,0),MATCH(AC$1,Planes_Trabajo!$A$1:$V$1,0)),"")</f>
        <v>DEE27</v>
      </c>
      <c r="AD74" s="3" t="str">
        <f>IFERROR(IF(INDEX(Planes_Trabajo!$A$2:$O$10,MATCH($J74,Planes_Trabajo!$A$2:$A$10,0),MATCH(AD$1,Planes_Trabajo!$A$1:$V$1,0))=0,"",INDEX(Planes_Trabajo!$A$2:$O$10,MATCH($J74,Planes_Trabajo!$A$2:$A$10,0),MATCH(AD$1,Planes_Trabajo!$A$1:$V$1,0))),"")</f>
        <v>PODARED02PLANES</v>
      </c>
      <c r="AE74" s="3" t="str">
        <f>IFERROR(IF(INDEX(Planes_Trabajo!$A$2:$O$10,MATCH($J74,Planes_Trabajo!$A$2:$A$10,0),MATCH(AE$1,Planes_Trabajo!$A$1:$V$1,0))=0,"",INDEX(Planes_Trabajo!$A$2:$O$10,MATCH($J74,Planes_Trabajo!$A$2:$A$10,0),MATCH(AE$1,Planes_Trabajo!$A$1:$V$1,0))),"")</f>
        <v>DESPEJAR</v>
      </c>
      <c r="AF74" s="3">
        <f>IFERROR(INDEX(Planes_Trabajo!$A$2:$O$10,MATCH($J74,Planes_Trabajo!$A$2:$A$10,0),MATCH(AF$1,Planes_Trabajo!$A$1:$V$1,0)),"")</f>
        <v>2</v>
      </c>
      <c r="AG74" s="3">
        <f>IFERROR(VLOOKUP(K74,Tablas_Apoyo!$R$2:$S$5,2,0),"")</f>
        <v>1088345128</v>
      </c>
      <c r="AH74" s="3" t="str">
        <f>IFERROR(VLOOKUP(L74,Tablas_Apoyo!$U$2:$V$13,2,0),"")</f>
        <v>9862651</v>
      </c>
      <c r="AI74" s="3">
        <f>IFERROR(INDEX(Planes_Trabajo!$A$2:$O$10,MATCH($J74,Planes_Trabajo!$A$2:$A$10,0),MATCH(AI$1,Planes_Trabajo!$A$1:$V$1,0)),"")</f>
        <v>1088257828</v>
      </c>
      <c r="AJ74" s="3" t="str">
        <f>IFERROR(INDEX(Planes_Trabajo!$A$2:$O$10,MATCH($J74,Planes_Trabajo!$A$2:$A$10,0),MATCH(AJ$1,Planes_Trabajo!$A$1:$V$1,0)),"")</f>
        <v>06337600</v>
      </c>
      <c r="AK74" s="3" t="str">
        <f>IFERROR(INDEX(Planes_Trabajo!$A$2:$O$10,MATCH($J74,Planes_Trabajo!$A$2:$A$10,0),MATCH(AK$1,Planes_Trabajo!$A$1:$V$1,0)),"")</f>
        <v>743</v>
      </c>
      <c r="AL74" s="3" t="str">
        <f>IFERROR(IF(INDEX(Planes_Trabajo!$A$2:$O$10,MATCH($J74,Planes_Trabajo!$A$2:$A$10,0),MATCH(AL$1,Planes_Trabajo!$A$1:$V$1,0))=0,"",INDEX(Planes_Trabajo!$A$2:$O$10,MATCH($J74,Planes_Trabajo!$A$2:$A$10,0),MATCH(AL$1,Planes_Trabajo!$A$1:$V$1,0))),"")</f>
        <v>CW298393</v>
      </c>
    </row>
    <row r="75" spans="1:38" x14ac:dyDescent="0.25">
      <c r="A75">
        <v>73</v>
      </c>
      <c r="B75" s="4" t="s">
        <v>546</v>
      </c>
      <c r="C75" s="4">
        <v>207535</v>
      </c>
      <c r="D75" s="4">
        <v>207080</v>
      </c>
      <c r="E75" s="4">
        <v>1</v>
      </c>
      <c r="F75" s="4">
        <v>1</v>
      </c>
      <c r="G75" s="4">
        <v>1</v>
      </c>
      <c r="H75" s="4">
        <v>0</v>
      </c>
      <c r="I75" s="4">
        <v>0</v>
      </c>
      <c r="J75" s="4" t="s">
        <v>524</v>
      </c>
      <c r="K75" s="4" t="s">
        <v>51</v>
      </c>
      <c r="L75" s="4" t="s">
        <v>64</v>
      </c>
      <c r="M75" s="4" t="s">
        <v>862</v>
      </c>
      <c r="N75" s="4" t="str">
        <f>VLOOKUP($D75,Apoyo!$K$2:$M$14,2,0)</f>
        <v>03/06/2024 07:00:00</v>
      </c>
      <c r="O75" s="4" t="str">
        <f>VLOOKUP($D75,Apoyo!$K$2:$M$14,3,0)</f>
        <v>28/06/2024 17:00:00</v>
      </c>
      <c r="P75" s="4" t="str">
        <f>VLOOKUP($D75,Apoyo!$K$2:$M$14,2,0)</f>
        <v>03/06/2024 07:00:00</v>
      </c>
      <c r="Q75" s="4" t="str">
        <f>VLOOKUP($D75,Apoyo!$K$2:$M$14,3,0)</f>
        <v>28/06/2024 17:00:00</v>
      </c>
      <c r="R75" s="4" t="s">
        <v>563</v>
      </c>
      <c r="S75" s="4" t="s">
        <v>648</v>
      </c>
      <c r="T75" s="4" t="s">
        <v>91</v>
      </c>
      <c r="U75" s="4" t="s">
        <v>533</v>
      </c>
      <c r="V75" s="3" t="str">
        <f t="shared" si="1"/>
        <v>R-040-5</v>
      </c>
      <c r="W75" s="3" t="str">
        <f>IFERROR(VLOOKUP(T75,Tablas_Apoyo!$A$2:$B$26,2,0),"")</f>
        <v>PVMTTO \ CONTROL_GUADUALES</v>
      </c>
      <c r="X75" s="3" t="str">
        <f>IFERROR(INDEX(Planes_Trabajo!$A$2:$O$10,MATCH($J75,Planes_Trabajo!$A$2:$A$10,0),MATCH(X$1,Planes_Trabajo!$A$1:$V$1,0)),"")</f>
        <v>MP</v>
      </c>
      <c r="Y75" s="3" t="str">
        <f>IFERROR(IF(INDEX(Planes_Trabajo!$A$2:$O$10,MATCH($J75,Planes_Trabajo!$A$2:$A$10,0),MATCH(Y$1,Planes_Trabajo!$A$1:$V$1,0))=0,"",INDEX(Planes_Trabajo!$A$2:$O$10,MATCH($J75,Planes_Trabajo!$A$2:$A$10,0),MATCH(Y$1,Planes_Trabajo!$A$1:$V$1,0))),"")</f>
        <v/>
      </c>
      <c r="Z75" s="3">
        <f>IFERROR(INDEX(Planes_Trabajo!$A$2:$O$10,MATCH($J75,Planes_Trabajo!$A$2:$A$10,0),MATCH(Z$1,Planes_Trabajo!$A$1:$V$1,0)),"")</f>
        <v>3</v>
      </c>
      <c r="AA75" s="3">
        <f>IFERROR(INDEX(Planes_Trabajo!$A$2:$O$10,MATCH($J75,Planes_Trabajo!$A$2:$A$10,0),MATCH(AA$1,Planes_Trabajo!$A$1:$V$1,0)),"")</f>
        <v>0</v>
      </c>
      <c r="AB75" s="3">
        <f>IFERROR(INDEX(Planes_Trabajo!$A$2:$O$10,MATCH($J75,Planes_Trabajo!$A$2:$A$10,0),MATCH(AB$1,Planes_Trabajo!$A$1:$V$1,0)),"")</f>
        <v>0</v>
      </c>
      <c r="AC75" s="3" t="str">
        <f>IFERROR(INDEX(Planes_Trabajo!$A$2:$O$10,MATCH($J75,Planes_Trabajo!$A$2:$A$10,0),MATCH(AC$1,Planes_Trabajo!$A$1:$V$1,0)),"")</f>
        <v>DEE27</v>
      </c>
      <c r="AD75" s="3" t="str">
        <f>IFERROR(IF(INDEX(Planes_Trabajo!$A$2:$O$10,MATCH($J75,Planes_Trabajo!$A$2:$A$10,0),MATCH(AD$1,Planes_Trabajo!$A$1:$V$1,0))=0,"",INDEX(Planes_Trabajo!$A$2:$O$10,MATCH($J75,Planes_Trabajo!$A$2:$A$10,0),MATCH(AD$1,Planes_Trabajo!$A$1:$V$1,0))),"")</f>
        <v>PODARED02PLANES</v>
      </c>
      <c r="AE75" s="3" t="str">
        <f>IFERROR(IF(INDEX(Planes_Trabajo!$A$2:$O$10,MATCH($J75,Planes_Trabajo!$A$2:$A$10,0),MATCH(AE$1,Planes_Trabajo!$A$1:$V$1,0))=0,"",INDEX(Planes_Trabajo!$A$2:$O$10,MATCH($J75,Planes_Trabajo!$A$2:$A$10,0),MATCH(AE$1,Planes_Trabajo!$A$1:$V$1,0))),"")</f>
        <v>DESPEJAR</v>
      </c>
      <c r="AF75" s="3">
        <f>IFERROR(INDEX(Planes_Trabajo!$A$2:$O$10,MATCH($J75,Planes_Trabajo!$A$2:$A$10,0),MATCH(AF$1,Planes_Trabajo!$A$1:$V$1,0)),"")</f>
        <v>2</v>
      </c>
      <c r="AG75" s="3">
        <f>IFERROR(VLOOKUP(K75,Tablas_Apoyo!$R$2:$S$5,2,0),"")</f>
        <v>1088345128</v>
      </c>
      <c r="AH75" s="3" t="str">
        <f>IFERROR(VLOOKUP(L75,Tablas_Apoyo!$U$2:$V$13,2,0),"")</f>
        <v>9862651</v>
      </c>
      <c r="AI75" s="3">
        <f>IFERROR(INDEX(Planes_Trabajo!$A$2:$O$10,MATCH($J75,Planes_Trabajo!$A$2:$A$10,0),MATCH(AI$1,Planes_Trabajo!$A$1:$V$1,0)),"")</f>
        <v>1088257828</v>
      </c>
      <c r="AJ75" s="3" t="str">
        <f>IFERROR(INDEX(Planes_Trabajo!$A$2:$O$10,MATCH($J75,Planes_Trabajo!$A$2:$A$10,0),MATCH(AJ$1,Planes_Trabajo!$A$1:$V$1,0)),"")</f>
        <v>06337600</v>
      </c>
      <c r="AK75" s="3" t="str">
        <f>IFERROR(INDEX(Planes_Trabajo!$A$2:$O$10,MATCH($J75,Planes_Trabajo!$A$2:$A$10,0),MATCH(AK$1,Planes_Trabajo!$A$1:$V$1,0)),"")</f>
        <v>743</v>
      </c>
      <c r="AL75" s="3" t="str">
        <f>IFERROR(IF(INDEX(Planes_Trabajo!$A$2:$O$10,MATCH($J75,Planes_Trabajo!$A$2:$A$10,0),MATCH(AL$1,Planes_Trabajo!$A$1:$V$1,0))=0,"",INDEX(Planes_Trabajo!$A$2:$O$10,MATCH($J75,Planes_Trabajo!$A$2:$A$10,0),MATCH(AL$1,Planes_Trabajo!$A$1:$V$1,0))),"")</f>
        <v>CW298393</v>
      </c>
    </row>
    <row r="76" spans="1:38" x14ac:dyDescent="0.25">
      <c r="A76">
        <v>74</v>
      </c>
      <c r="B76" s="4" t="s">
        <v>546</v>
      </c>
      <c r="C76" s="4">
        <v>207537</v>
      </c>
      <c r="D76" s="4">
        <v>207080</v>
      </c>
      <c r="E76" s="4">
        <v>1</v>
      </c>
      <c r="F76" s="4">
        <v>1</v>
      </c>
      <c r="G76" s="4">
        <v>1</v>
      </c>
      <c r="H76" s="4">
        <v>0</v>
      </c>
      <c r="I76" s="4">
        <v>0</v>
      </c>
      <c r="J76" s="4" t="s">
        <v>524</v>
      </c>
      <c r="K76" s="4" t="s">
        <v>51</v>
      </c>
      <c r="L76" s="4" t="s">
        <v>64</v>
      </c>
      <c r="M76" s="4" t="s">
        <v>863</v>
      </c>
      <c r="N76" s="4" t="str">
        <f>VLOOKUP($D76,Apoyo!$K$2:$M$14,2,0)</f>
        <v>03/06/2024 07:00:00</v>
      </c>
      <c r="O76" s="4" t="str">
        <f>VLOOKUP($D76,Apoyo!$K$2:$M$14,3,0)</f>
        <v>28/06/2024 17:00:00</v>
      </c>
      <c r="P76" s="4" t="str">
        <f>VLOOKUP($D76,Apoyo!$K$2:$M$14,2,0)</f>
        <v>03/06/2024 07:00:00</v>
      </c>
      <c r="Q76" s="4" t="str">
        <f>VLOOKUP($D76,Apoyo!$K$2:$M$14,3,0)</f>
        <v>28/06/2024 17:00:00</v>
      </c>
      <c r="R76" s="4" t="s">
        <v>563</v>
      </c>
      <c r="S76" s="4" t="s">
        <v>649</v>
      </c>
      <c r="T76" s="4" t="s">
        <v>91</v>
      </c>
      <c r="U76" s="4" t="s">
        <v>533</v>
      </c>
      <c r="V76" s="3" t="str">
        <f t="shared" si="1"/>
        <v>S-092-5</v>
      </c>
      <c r="W76" s="3" t="str">
        <f>IFERROR(VLOOKUP(T76,Tablas_Apoyo!$A$2:$B$26,2,0),"")</f>
        <v>PVMTTO \ CONTROL_GUADUALES</v>
      </c>
      <c r="X76" s="3" t="str">
        <f>IFERROR(INDEX(Planes_Trabajo!$A$2:$O$10,MATCH($J76,Planes_Trabajo!$A$2:$A$10,0),MATCH(X$1,Planes_Trabajo!$A$1:$V$1,0)),"")</f>
        <v>MP</v>
      </c>
      <c r="Y76" s="3" t="str">
        <f>IFERROR(IF(INDEX(Planes_Trabajo!$A$2:$O$10,MATCH($J76,Planes_Trabajo!$A$2:$A$10,0),MATCH(Y$1,Planes_Trabajo!$A$1:$V$1,0))=0,"",INDEX(Planes_Trabajo!$A$2:$O$10,MATCH($J76,Planes_Trabajo!$A$2:$A$10,0),MATCH(Y$1,Planes_Trabajo!$A$1:$V$1,0))),"")</f>
        <v/>
      </c>
      <c r="Z76" s="3">
        <f>IFERROR(INDEX(Planes_Trabajo!$A$2:$O$10,MATCH($J76,Planes_Trabajo!$A$2:$A$10,0),MATCH(Z$1,Planes_Trabajo!$A$1:$V$1,0)),"")</f>
        <v>3</v>
      </c>
      <c r="AA76" s="3">
        <f>IFERROR(INDEX(Planes_Trabajo!$A$2:$O$10,MATCH($J76,Planes_Trabajo!$A$2:$A$10,0),MATCH(AA$1,Planes_Trabajo!$A$1:$V$1,0)),"")</f>
        <v>0</v>
      </c>
      <c r="AB76" s="3">
        <f>IFERROR(INDEX(Planes_Trabajo!$A$2:$O$10,MATCH($J76,Planes_Trabajo!$A$2:$A$10,0),MATCH(AB$1,Planes_Trabajo!$A$1:$V$1,0)),"")</f>
        <v>0</v>
      </c>
      <c r="AC76" s="3" t="str">
        <f>IFERROR(INDEX(Planes_Trabajo!$A$2:$O$10,MATCH($J76,Planes_Trabajo!$A$2:$A$10,0),MATCH(AC$1,Planes_Trabajo!$A$1:$V$1,0)),"")</f>
        <v>DEE27</v>
      </c>
      <c r="AD76" s="3" t="str">
        <f>IFERROR(IF(INDEX(Planes_Trabajo!$A$2:$O$10,MATCH($J76,Planes_Trabajo!$A$2:$A$10,0),MATCH(AD$1,Planes_Trabajo!$A$1:$V$1,0))=0,"",INDEX(Planes_Trabajo!$A$2:$O$10,MATCH($J76,Planes_Trabajo!$A$2:$A$10,0),MATCH(AD$1,Planes_Trabajo!$A$1:$V$1,0))),"")</f>
        <v>PODARED02PLANES</v>
      </c>
      <c r="AE76" s="3" t="str">
        <f>IFERROR(IF(INDEX(Planes_Trabajo!$A$2:$O$10,MATCH($J76,Planes_Trabajo!$A$2:$A$10,0),MATCH(AE$1,Planes_Trabajo!$A$1:$V$1,0))=0,"",INDEX(Planes_Trabajo!$A$2:$O$10,MATCH($J76,Planes_Trabajo!$A$2:$A$10,0),MATCH(AE$1,Planes_Trabajo!$A$1:$V$1,0))),"")</f>
        <v>DESPEJAR</v>
      </c>
      <c r="AF76" s="3">
        <f>IFERROR(INDEX(Planes_Trabajo!$A$2:$O$10,MATCH($J76,Planes_Trabajo!$A$2:$A$10,0),MATCH(AF$1,Planes_Trabajo!$A$1:$V$1,0)),"")</f>
        <v>2</v>
      </c>
      <c r="AG76" s="3">
        <f>IFERROR(VLOOKUP(K76,Tablas_Apoyo!$R$2:$S$5,2,0),"")</f>
        <v>1088345128</v>
      </c>
      <c r="AH76" s="3" t="str">
        <f>IFERROR(VLOOKUP(L76,Tablas_Apoyo!$U$2:$V$13,2,0),"")</f>
        <v>9862651</v>
      </c>
      <c r="AI76" s="3">
        <f>IFERROR(INDEX(Planes_Trabajo!$A$2:$O$10,MATCH($J76,Planes_Trabajo!$A$2:$A$10,0),MATCH(AI$1,Planes_Trabajo!$A$1:$V$1,0)),"")</f>
        <v>1088257828</v>
      </c>
      <c r="AJ76" s="3" t="str">
        <f>IFERROR(INDEX(Planes_Trabajo!$A$2:$O$10,MATCH($J76,Planes_Trabajo!$A$2:$A$10,0),MATCH(AJ$1,Planes_Trabajo!$A$1:$V$1,0)),"")</f>
        <v>06337600</v>
      </c>
      <c r="AK76" s="3" t="str">
        <f>IFERROR(INDEX(Planes_Trabajo!$A$2:$O$10,MATCH($J76,Planes_Trabajo!$A$2:$A$10,0),MATCH(AK$1,Planes_Trabajo!$A$1:$V$1,0)),"")</f>
        <v>743</v>
      </c>
      <c r="AL76" s="3" t="str">
        <f>IFERROR(IF(INDEX(Planes_Trabajo!$A$2:$O$10,MATCH($J76,Planes_Trabajo!$A$2:$A$10,0),MATCH(AL$1,Planes_Trabajo!$A$1:$V$1,0))=0,"",INDEX(Planes_Trabajo!$A$2:$O$10,MATCH($J76,Planes_Trabajo!$A$2:$A$10,0),MATCH(AL$1,Planes_Trabajo!$A$1:$V$1,0))),"")</f>
        <v>CW298393</v>
      </c>
    </row>
    <row r="77" spans="1:38" x14ac:dyDescent="0.25">
      <c r="A77">
        <v>75</v>
      </c>
      <c r="B77" s="4" t="s">
        <v>546</v>
      </c>
      <c r="C77" s="4">
        <v>207539</v>
      </c>
      <c r="D77" s="4">
        <v>207080</v>
      </c>
      <c r="E77" s="4">
        <v>1</v>
      </c>
      <c r="F77" s="4">
        <v>1</v>
      </c>
      <c r="G77" s="4">
        <v>1</v>
      </c>
      <c r="H77" s="4">
        <v>0</v>
      </c>
      <c r="I77" s="4">
        <v>0</v>
      </c>
      <c r="J77" s="4" t="s">
        <v>524</v>
      </c>
      <c r="K77" s="4" t="s">
        <v>51</v>
      </c>
      <c r="L77" s="4" t="s">
        <v>64</v>
      </c>
      <c r="M77" s="4" t="s">
        <v>864</v>
      </c>
      <c r="N77" s="4" t="str">
        <f>VLOOKUP($D77,Apoyo!$K$2:$M$14,2,0)</f>
        <v>03/06/2024 07:00:00</v>
      </c>
      <c r="O77" s="4" t="str">
        <f>VLOOKUP($D77,Apoyo!$K$2:$M$14,3,0)</f>
        <v>28/06/2024 17:00:00</v>
      </c>
      <c r="P77" s="4" t="str">
        <f>VLOOKUP($D77,Apoyo!$K$2:$M$14,2,0)</f>
        <v>03/06/2024 07:00:00</v>
      </c>
      <c r="Q77" s="4" t="str">
        <f>VLOOKUP($D77,Apoyo!$K$2:$M$14,3,0)</f>
        <v>28/06/2024 17:00:00</v>
      </c>
      <c r="R77" s="4" t="s">
        <v>563</v>
      </c>
      <c r="S77" s="4" t="s">
        <v>650</v>
      </c>
      <c r="T77" s="4" t="s">
        <v>91</v>
      </c>
      <c r="U77" s="4" t="s">
        <v>533</v>
      </c>
      <c r="V77" s="3" t="str">
        <f t="shared" si="1"/>
        <v>S-093-5</v>
      </c>
      <c r="W77" s="3" t="str">
        <f>IFERROR(VLOOKUP(T77,Tablas_Apoyo!$A$2:$B$26,2,0),"")</f>
        <v>PVMTTO \ CONTROL_GUADUALES</v>
      </c>
      <c r="X77" s="3" t="str">
        <f>IFERROR(INDEX(Planes_Trabajo!$A$2:$O$10,MATCH($J77,Planes_Trabajo!$A$2:$A$10,0),MATCH(X$1,Planes_Trabajo!$A$1:$V$1,0)),"")</f>
        <v>MP</v>
      </c>
      <c r="Y77" s="3" t="str">
        <f>IFERROR(IF(INDEX(Planes_Trabajo!$A$2:$O$10,MATCH($J77,Planes_Trabajo!$A$2:$A$10,0),MATCH(Y$1,Planes_Trabajo!$A$1:$V$1,0))=0,"",INDEX(Planes_Trabajo!$A$2:$O$10,MATCH($J77,Planes_Trabajo!$A$2:$A$10,0),MATCH(Y$1,Planes_Trabajo!$A$1:$V$1,0))),"")</f>
        <v/>
      </c>
      <c r="Z77" s="3">
        <f>IFERROR(INDEX(Planes_Trabajo!$A$2:$O$10,MATCH($J77,Planes_Trabajo!$A$2:$A$10,0),MATCH(Z$1,Planes_Trabajo!$A$1:$V$1,0)),"")</f>
        <v>3</v>
      </c>
      <c r="AA77" s="3">
        <f>IFERROR(INDEX(Planes_Trabajo!$A$2:$O$10,MATCH($J77,Planes_Trabajo!$A$2:$A$10,0),MATCH(AA$1,Planes_Trabajo!$A$1:$V$1,0)),"")</f>
        <v>0</v>
      </c>
      <c r="AB77" s="3">
        <f>IFERROR(INDEX(Planes_Trabajo!$A$2:$O$10,MATCH($J77,Planes_Trabajo!$A$2:$A$10,0),MATCH(AB$1,Planes_Trabajo!$A$1:$V$1,0)),"")</f>
        <v>0</v>
      </c>
      <c r="AC77" s="3" t="str">
        <f>IFERROR(INDEX(Planes_Trabajo!$A$2:$O$10,MATCH($J77,Planes_Trabajo!$A$2:$A$10,0),MATCH(AC$1,Planes_Trabajo!$A$1:$V$1,0)),"")</f>
        <v>DEE27</v>
      </c>
      <c r="AD77" s="3" t="str">
        <f>IFERROR(IF(INDEX(Planes_Trabajo!$A$2:$O$10,MATCH($J77,Planes_Trabajo!$A$2:$A$10,0),MATCH(AD$1,Planes_Trabajo!$A$1:$V$1,0))=0,"",INDEX(Planes_Trabajo!$A$2:$O$10,MATCH($J77,Planes_Trabajo!$A$2:$A$10,0),MATCH(AD$1,Planes_Trabajo!$A$1:$V$1,0))),"")</f>
        <v>PODARED02PLANES</v>
      </c>
      <c r="AE77" s="3" t="str">
        <f>IFERROR(IF(INDEX(Planes_Trabajo!$A$2:$O$10,MATCH($J77,Planes_Trabajo!$A$2:$A$10,0),MATCH(AE$1,Planes_Trabajo!$A$1:$V$1,0))=0,"",INDEX(Planes_Trabajo!$A$2:$O$10,MATCH($J77,Planes_Trabajo!$A$2:$A$10,0),MATCH(AE$1,Planes_Trabajo!$A$1:$V$1,0))),"")</f>
        <v>DESPEJAR</v>
      </c>
      <c r="AF77" s="3">
        <f>IFERROR(INDEX(Planes_Trabajo!$A$2:$O$10,MATCH($J77,Planes_Trabajo!$A$2:$A$10,0),MATCH(AF$1,Planes_Trabajo!$A$1:$V$1,0)),"")</f>
        <v>2</v>
      </c>
      <c r="AG77" s="3">
        <f>IFERROR(VLOOKUP(K77,Tablas_Apoyo!$R$2:$S$5,2,0),"")</f>
        <v>1088345128</v>
      </c>
      <c r="AH77" s="3" t="str">
        <f>IFERROR(VLOOKUP(L77,Tablas_Apoyo!$U$2:$V$13,2,0),"")</f>
        <v>9862651</v>
      </c>
      <c r="AI77" s="3">
        <f>IFERROR(INDEX(Planes_Trabajo!$A$2:$O$10,MATCH($J77,Planes_Trabajo!$A$2:$A$10,0),MATCH(AI$1,Planes_Trabajo!$A$1:$V$1,0)),"")</f>
        <v>1088257828</v>
      </c>
      <c r="AJ77" s="3" t="str">
        <f>IFERROR(INDEX(Planes_Trabajo!$A$2:$O$10,MATCH($J77,Planes_Trabajo!$A$2:$A$10,0),MATCH(AJ$1,Planes_Trabajo!$A$1:$V$1,0)),"")</f>
        <v>06337600</v>
      </c>
      <c r="AK77" s="3" t="str">
        <f>IFERROR(INDEX(Planes_Trabajo!$A$2:$O$10,MATCH($J77,Planes_Trabajo!$A$2:$A$10,0),MATCH(AK$1,Planes_Trabajo!$A$1:$V$1,0)),"")</f>
        <v>743</v>
      </c>
      <c r="AL77" s="3" t="str">
        <f>IFERROR(IF(INDEX(Planes_Trabajo!$A$2:$O$10,MATCH($J77,Planes_Trabajo!$A$2:$A$10,0),MATCH(AL$1,Planes_Trabajo!$A$1:$V$1,0))=0,"",INDEX(Planes_Trabajo!$A$2:$O$10,MATCH($J77,Planes_Trabajo!$A$2:$A$10,0),MATCH(AL$1,Planes_Trabajo!$A$1:$V$1,0))),"")</f>
        <v>CW298393</v>
      </c>
    </row>
    <row r="78" spans="1:38" x14ac:dyDescent="0.25">
      <c r="A78">
        <v>76</v>
      </c>
      <c r="B78" s="4" t="s">
        <v>546</v>
      </c>
      <c r="C78" s="4">
        <v>207541</v>
      </c>
      <c r="D78" s="4">
        <v>207080</v>
      </c>
      <c r="E78" s="4">
        <v>1</v>
      </c>
      <c r="F78" s="4">
        <v>1</v>
      </c>
      <c r="G78" s="4">
        <v>1</v>
      </c>
      <c r="H78" s="4">
        <v>0</v>
      </c>
      <c r="I78" s="4">
        <v>0</v>
      </c>
      <c r="J78" s="4" t="s">
        <v>524</v>
      </c>
      <c r="K78" s="4" t="s">
        <v>51</v>
      </c>
      <c r="L78" s="4" t="s">
        <v>64</v>
      </c>
      <c r="M78" s="4" t="s">
        <v>865</v>
      </c>
      <c r="N78" s="4" t="str">
        <f>VLOOKUP($D78,Apoyo!$K$2:$M$14,2,0)</f>
        <v>03/06/2024 07:00:00</v>
      </c>
      <c r="O78" s="4" t="str">
        <f>VLOOKUP($D78,Apoyo!$K$2:$M$14,3,0)</f>
        <v>28/06/2024 17:00:00</v>
      </c>
      <c r="P78" s="4" t="str">
        <f>VLOOKUP($D78,Apoyo!$K$2:$M$14,2,0)</f>
        <v>03/06/2024 07:00:00</v>
      </c>
      <c r="Q78" s="4" t="str">
        <f>VLOOKUP($D78,Apoyo!$K$2:$M$14,3,0)</f>
        <v>28/06/2024 17:00:00</v>
      </c>
      <c r="R78" s="4" t="s">
        <v>563</v>
      </c>
      <c r="S78" s="4" t="s">
        <v>651</v>
      </c>
      <c r="T78" s="4" t="s">
        <v>91</v>
      </c>
      <c r="U78" s="4" t="s">
        <v>533</v>
      </c>
      <c r="V78" s="3" t="str">
        <f t="shared" si="1"/>
        <v>S-098-5</v>
      </c>
      <c r="W78" s="3" t="str">
        <f>IFERROR(VLOOKUP(T78,Tablas_Apoyo!$A$2:$B$26,2,0),"")</f>
        <v>PVMTTO \ CONTROL_GUADUALES</v>
      </c>
      <c r="X78" s="3" t="str">
        <f>IFERROR(INDEX(Planes_Trabajo!$A$2:$O$10,MATCH($J78,Planes_Trabajo!$A$2:$A$10,0),MATCH(X$1,Planes_Trabajo!$A$1:$V$1,0)),"")</f>
        <v>MP</v>
      </c>
      <c r="Y78" s="3" t="str">
        <f>IFERROR(IF(INDEX(Planes_Trabajo!$A$2:$O$10,MATCH($J78,Planes_Trabajo!$A$2:$A$10,0),MATCH(Y$1,Planes_Trabajo!$A$1:$V$1,0))=0,"",INDEX(Planes_Trabajo!$A$2:$O$10,MATCH($J78,Planes_Trabajo!$A$2:$A$10,0),MATCH(Y$1,Planes_Trabajo!$A$1:$V$1,0))),"")</f>
        <v/>
      </c>
      <c r="Z78" s="3">
        <f>IFERROR(INDEX(Planes_Trabajo!$A$2:$O$10,MATCH($J78,Planes_Trabajo!$A$2:$A$10,0),MATCH(Z$1,Planes_Trabajo!$A$1:$V$1,0)),"")</f>
        <v>3</v>
      </c>
      <c r="AA78" s="3">
        <f>IFERROR(INDEX(Planes_Trabajo!$A$2:$O$10,MATCH($J78,Planes_Trabajo!$A$2:$A$10,0),MATCH(AA$1,Planes_Trabajo!$A$1:$V$1,0)),"")</f>
        <v>0</v>
      </c>
      <c r="AB78" s="3">
        <f>IFERROR(INDEX(Planes_Trabajo!$A$2:$O$10,MATCH($J78,Planes_Trabajo!$A$2:$A$10,0),MATCH(AB$1,Planes_Trabajo!$A$1:$V$1,0)),"")</f>
        <v>0</v>
      </c>
      <c r="AC78" s="3" t="str">
        <f>IFERROR(INDEX(Planes_Trabajo!$A$2:$O$10,MATCH($J78,Planes_Trabajo!$A$2:$A$10,0),MATCH(AC$1,Planes_Trabajo!$A$1:$V$1,0)),"")</f>
        <v>DEE27</v>
      </c>
      <c r="AD78" s="3" t="str">
        <f>IFERROR(IF(INDEX(Planes_Trabajo!$A$2:$O$10,MATCH($J78,Planes_Trabajo!$A$2:$A$10,0),MATCH(AD$1,Planes_Trabajo!$A$1:$V$1,0))=0,"",INDEX(Planes_Trabajo!$A$2:$O$10,MATCH($J78,Planes_Trabajo!$A$2:$A$10,0),MATCH(AD$1,Planes_Trabajo!$A$1:$V$1,0))),"")</f>
        <v>PODARED02PLANES</v>
      </c>
      <c r="AE78" s="3" t="str">
        <f>IFERROR(IF(INDEX(Planes_Trabajo!$A$2:$O$10,MATCH($J78,Planes_Trabajo!$A$2:$A$10,0),MATCH(AE$1,Planes_Trabajo!$A$1:$V$1,0))=0,"",INDEX(Planes_Trabajo!$A$2:$O$10,MATCH($J78,Planes_Trabajo!$A$2:$A$10,0),MATCH(AE$1,Planes_Trabajo!$A$1:$V$1,0))),"")</f>
        <v>DESPEJAR</v>
      </c>
      <c r="AF78" s="3">
        <f>IFERROR(INDEX(Planes_Trabajo!$A$2:$O$10,MATCH($J78,Planes_Trabajo!$A$2:$A$10,0),MATCH(AF$1,Planes_Trabajo!$A$1:$V$1,0)),"")</f>
        <v>2</v>
      </c>
      <c r="AG78" s="3">
        <f>IFERROR(VLOOKUP(K78,Tablas_Apoyo!$R$2:$S$5,2,0),"")</f>
        <v>1088345128</v>
      </c>
      <c r="AH78" s="3" t="str">
        <f>IFERROR(VLOOKUP(L78,Tablas_Apoyo!$U$2:$V$13,2,0),"")</f>
        <v>9862651</v>
      </c>
      <c r="AI78" s="3">
        <f>IFERROR(INDEX(Planes_Trabajo!$A$2:$O$10,MATCH($J78,Planes_Trabajo!$A$2:$A$10,0),MATCH(AI$1,Planes_Trabajo!$A$1:$V$1,0)),"")</f>
        <v>1088257828</v>
      </c>
      <c r="AJ78" s="3" t="str">
        <f>IFERROR(INDEX(Planes_Trabajo!$A$2:$O$10,MATCH($J78,Planes_Trabajo!$A$2:$A$10,0),MATCH(AJ$1,Planes_Trabajo!$A$1:$V$1,0)),"")</f>
        <v>06337600</v>
      </c>
      <c r="AK78" s="3" t="str">
        <f>IFERROR(INDEX(Planes_Trabajo!$A$2:$O$10,MATCH($J78,Planes_Trabajo!$A$2:$A$10,0),MATCH(AK$1,Planes_Trabajo!$A$1:$V$1,0)),"")</f>
        <v>743</v>
      </c>
      <c r="AL78" s="3" t="str">
        <f>IFERROR(IF(INDEX(Planes_Trabajo!$A$2:$O$10,MATCH($J78,Planes_Trabajo!$A$2:$A$10,0),MATCH(AL$1,Planes_Trabajo!$A$1:$V$1,0))=0,"",INDEX(Planes_Trabajo!$A$2:$O$10,MATCH($J78,Planes_Trabajo!$A$2:$A$10,0),MATCH(AL$1,Planes_Trabajo!$A$1:$V$1,0))),"")</f>
        <v>CW298393</v>
      </c>
    </row>
    <row r="79" spans="1:38" x14ac:dyDescent="0.25">
      <c r="A79">
        <v>77</v>
      </c>
      <c r="B79" s="4" t="s">
        <v>546</v>
      </c>
      <c r="C79" s="4">
        <v>207544</v>
      </c>
      <c r="D79" s="4">
        <v>207080</v>
      </c>
      <c r="E79" s="4">
        <v>1</v>
      </c>
      <c r="F79" s="4">
        <v>1</v>
      </c>
      <c r="G79" s="4">
        <v>1</v>
      </c>
      <c r="H79" s="4">
        <v>0</v>
      </c>
      <c r="I79" s="4">
        <v>0</v>
      </c>
      <c r="J79" s="4" t="s">
        <v>524</v>
      </c>
      <c r="K79" s="4" t="s">
        <v>51</v>
      </c>
      <c r="L79" s="4" t="s">
        <v>64</v>
      </c>
      <c r="M79" s="4" t="s">
        <v>866</v>
      </c>
      <c r="N79" s="4" t="str">
        <f>VLOOKUP($D79,Apoyo!$K$2:$M$14,2,0)</f>
        <v>03/06/2024 07:00:00</v>
      </c>
      <c r="O79" s="4" t="str">
        <f>VLOOKUP($D79,Apoyo!$K$2:$M$14,3,0)</f>
        <v>28/06/2024 17:00:00</v>
      </c>
      <c r="P79" s="4" t="str">
        <f>VLOOKUP($D79,Apoyo!$K$2:$M$14,2,0)</f>
        <v>03/06/2024 07:00:00</v>
      </c>
      <c r="Q79" s="4" t="str">
        <f>VLOOKUP($D79,Apoyo!$K$2:$M$14,3,0)</f>
        <v>28/06/2024 17:00:00</v>
      </c>
      <c r="R79" s="4" t="s">
        <v>563</v>
      </c>
      <c r="S79" s="4" t="s">
        <v>652</v>
      </c>
      <c r="T79" s="4" t="s">
        <v>91</v>
      </c>
      <c r="U79" s="4" t="s">
        <v>533</v>
      </c>
      <c r="V79" s="3" t="str">
        <f t="shared" ref="V79:V142" si="2">IFERROR(IF(FIND("-",S79)&gt;0,IF(ISNUMBER(_xlfn.NUMBERVALUE(LEFT(S79,1),".")),_xlfn.CONCAT(S79,"--5"),_xlfn.CONCAT(S79,"-5")),"NA"),S79)</f>
        <v>S-1311-5</v>
      </c>
      <c r="W79" s="3" t="str">
        <f>IFERROR(VLOOKUP(T79,Tablas_Apoyo!$A$2:$B$26,2,0),"")</f>
        <v>PVMTTO \ CONTROL_GUADUALES</v>
      </c>
      <c r="X79" s="3" t="str">
        <f>IFERROR(INDEX(Planes_Trabajo!$A$2:$O$10,MATCH($J79,Planes_Trabajo!$A$2:$A$10,0),MATCH(X$1,Planes_Trabajo!$A$1:$V$1,0)),"")</f>
        <v>MP</v>
      </c>
      <c r="Y79" s="3" t="str">
        <f>IFERROR(IF(INDEX(Planes_Trabajo!$A$2:$O$10,MATCH($J79,Planes_Trabajo!$A$2:$A$10,0),MATCH(Y$1,Planes_Trabajo!$A$1:$V$1,0))=0,"",INDEX(Planes_Trabajo!$A$2:$O$10,MATCH($J79,Planes_Trabajo!$A$2:$A$10,0),MATCH(Y$1,Planes_Trabajo!$A$1:$V$1,0))),"")</f>
        <v/>
      </c>
      <c r="Z79" s="3">
        <f>IFERROR(INDEX(Planes_Trabajo!$A$2:$O$10,MATCH($J79,Planes_Trabajo!$A$2:$A$10,0),MATCH(Z$1,Planes_Trabajo!$A$1:$V$1,0)),"")</f>
        <v>3</v>
      </c>
      <c r="AA79" s="3">
        <f>IFERROR(INDEX(Planes_Trabajo!$A$2:$O$10,MATCH($J79,Planes_Trabajo!$A$2:$A$10,0),MATCH(AA$1,Planes_Trabajo!$A$1:$V$1,0)),"")</f>
        <v>0</v>
      </c>
      <c r="AB79" s="3">
        <f>IFERROR(INDEX(Planes_Trabajo!$A$2:$O$10,MATCH($J79,Planes_Trabajo!$A$2:$A$10,0),MATCH(AB$1,Planes_Trabajo!$A$1:$V$1,0)),"")</f>
        <v>0</v>
      </c>
      <c r="AC79" s="3" t="str">
        <f>IFERROR(INDEX(Planes_Trabajo!$A$2:$O$10,MATCH($J79,Planes_Trabajo!$A$2:$A$10,0),MATCH(AC$1,Planes_Trabajo!$A$1:$V$1,0)),"")</f>
        <v>DEE27</v>
      </c>
      <c r="AD79" s="3" t="str">
        <f>IFERROR(IF(INDEX(Planes_Trabajo!$A$2:$O$10,MATCH($J79,Planes_Trabajo!$A$2:$A$10,0),MATCH(AD$1,Planes_Trabajo!$A$1:$V$1,0))=0,"",INDEX(Planes_Trabajo!$A$2:$O$10,MATCH($J79,Planes_Trabajo!$A$2:$A$10,0),MATCH(AD$1,Planes_Trabajo!$A$1:$V$1,0))),"")</f>
        <v>PODARED02PLANES</v>
      </c>
      <c r="AE79" s="3" t="str">
        <f>IFERROR(IF(INDEX(Planes_Trabajo!$A$2:$O$10,MATCH($J79,Planes_Trabajo!$A$2:$A$10,0),MATCH(AE$1,Planes_Trabajo!$A$1:$V$1,0))=0,"",INDEX(Planes_Trabajo!$A$2:$O$10,MATCH($J79,Planes_Trabajo!$A$2:$A$10,0),MATCH(AE$1,Planes_Trabajo!$A$1:$V$1,0))),"")</f>
        <v>DESPEJAR</v>
      </c>
      <c r="AF79" s="3">
        <f>IFERROR(INDEX(Planes_Trabajo!$A$2:$O$10,MATCH($J79,Planes_Trabajo!$A$2:$A$10,0),MATCH(AF$1,Planes_Trabajo!$A$1:$V$1,0)),"")</f>
        <v>2</v>
      </c>
      <c r="AG79" s="3">
        <f>IFERROR(VLOOKUP(K79,Tablas_Apoyo!$R$2:$S$5,2,0),"")</f>
        <v>1088345128</v>
      </c>
      <c r="AH79" s="3" t="str">
        <f>IFERROR(VLOOKUP(L79,Tablas_Apoyo!$U$2:$V$13,2,0),"")</f>
        <v>9862651</v>
      </c>
      <c r="AI79" s="3">
        <f>IFERROR(INDEX(Planes_Trabajo!$A$2:$O$10,MATCH($J79,Planes_Trabajo!$A$2:$A$10,0),MATCH(AI$1,Planes_Trabajo!$A$1:$V$1,0)),"")</f>
        <v>1088257828</v>
      </c>
      <c r="AJ79" s="3" t="str">
        <f>IFERROR(INDEX(Planes_Trabajo!$A$2:$O$10,MATCH($J79,Planes_Trabajo!$A$2:$A$10,0),MATCH(AJ$1,Planes_Trabajo!$A$1:$V$1,0)),"")</f>
        <v>06337600</v>
      </c>
      <c r="AK79" s="3" t="str">
        <f>IFERROR(INDEX(Planes_Trabajo!$A$2:$O$10,MATCH($J79,Planes_Trabajo!$A$2:$A$10,0),MATCH(AK$1,Planes_Trabajo!$A$1:$V$1,0)),"")</f>
        <v>743</v>
      </c>
      <c r="AL79" s="3" t="str">
        <f>IFERROR(IF(INDEX(Planes_Trabajo!$A$2:$O$10,MATCH($J79,Planes_Trabajo!$A$2:$A$10,0),MATCH(AL$1,Planes_Trabajo!$A$1:$V$1,0))=0,"",INDEX(Planes_Trabajo!$A$2:$O$10,MATCH($J79,Planes_Trabajo!$A$2:$A$10,0),MATCH(AL$1,Planes_Trabajo!$A$1:$V$1,0))),"")</f>
        <v>CW298393</v>
      </c>
    </row>
    <row r="80" spans="1:38" x14ac:dyDescent="0.25">
      <c r="A80">
        <v>78</v>
      </c>
      <c r="B80" s="4" t="s">
        <v>546</v>
      </c>
      <c r="C80" s="4">
        <v>207547</v>
      </c>
      <c r="D80" s="4">
        <v>207080</v>
      </c>
      <c r="E80" s="4">
        <v>1</v>
      </c>
      <c r="F80" s="4">
        <v>1</v>
      </c>
      <c r="G80" s="4">
        <v>1</v>
      </c>
      <c r="H80" s="4">
        <v>0</v>
      </c>
      <c r="I80" s="4">
        <v>0</v>
      </c>
      <c r="J80" s="4" t="s">
        <v>524</v>
      </c>
      <c r="K80" s="4" t="s">
        <v>51</v>
      </c>
      <c r="L80" s="4" t="s">
        <v>64</v>
      </c>
      <c r="M80" s="4" t="s">
        <v>867</v>
      </c>
      <c r="N80" s="4" t="str">
        <f>VLOOKUP($D80,Apoyo!$K$2:$M$14,2,0)</f>
        <v>03/06/2024 07:00:00</v>
      </c>
      <c r="O80" s="4" t="str">
        <f>VLOOKUP($D80,Apoyo!$K$2:$M$14,3,0)</f>
        <v>28/06/2024 17:00:00</v>
      </c>
      <c r="P80" s="4" t="str">
        <f>VLOOKUP($D80,Apoyo!$K$2:$M$14,2,0)</f>
        <v>03/06/2024 07:00:00</v>
      </c>
      <c r="Q80" s="4" t="str">
        <f>VLOOKUP($D80,Apoyo!$K$2:$M$14,3,0)</f>
        <v>28/06/2024 17:00:00</v>
      </c>
      <c r="R80" s="4" t="s">
        <v>563</v>
      </c>
      <c r="S80" s="4" t="s">
        <v>653</v>
      </c>
      <c r="T80" s="4" t="s">
        <v>91</v>
      </c>
      <c r="U80" s="4" t="s">
        <v>533</v>
      </c>
      <c r="V80" s="3" t="str">
        <f t="shared" si="2"/>
        <v>S-1557-5</v>
      </c>
      <c r="W80" s="3" t="str">
        <f>IFERROR(VLOOKUP(T80,Tablas_Apoyo!$A$2:$B$26,2,0),"")</f>
        <v>PVMTTO \ CONTROL_GUADUALES</v>
      </c>
      <c r="X80" s="3" t="str">
        <f>IFERROR(INDEX(Planes_Trabajo!$A$2:$O$10,MATCH($J80,Planes_Trabajo!$A$2:$A$10,0),MATCH(X$1,Planes_Trabajo!$A$1:$V$1,0)),"")</f>
        <v>MP</v>
      </c>
      <c r="Y80" s="3" t="str">
        <f>IFERROR(IF(INDEX(Planes_Trabajo!$A$2:$O$10,MATCH($J80,Planes_Trabajo!$A$2:$A$10,0),MATCH(Y$1,Planes_Trabajo!$A$1:$V$1,0))=0,"",INDEX(Planes_Trabajo!$A$2:$O$10,MATCH($J80,Planes_Trabajo!$A$2:$A$10,0),MATCH(Y$1,Planes_Trabajo!$A$1:$V$1,0))),"")</f>
        <v/>
      </c>
      <c r="Z80" s="3">
        <f>IFERROR(INDEX(Planes_Trabajo!$A$2:$O$10,MATCH($J80,Planes_Trabajo!$A$2:$A$10,0),MATCH(Z$1,Planes_Trabajo!$A$1:$V$1,0)),"")</f>
        <v>3</v>
      </c>
      <c r="AA80" s="3">
        <f>IFERROR(INDEX(Planes_Trabajo!$A$2:$O$10,MATCH($J80,Planes_Trabajo!$A$2:$A$10,0),MATCH(AA$1,Planes_Trabajo!$A$1:$V$1,0)),"")</f>
        <v>0</v>
      </c>
      <c r="AB80" s="3">
        <f>IFERROR(INDEX(Planes_Trabajo!$A$2:$O$10,MATCH($J80,Planes_Trabajo!$A$2:$A$10,0),MATCH(AB$1,Planes_Trabajo!$A$1:$V$1,0)),"")</f>
        <v>0</v>
      </c>
      <c r="AC80" s="3" t="str">
        <f>IFERROR(INDEX(Planes_Trabajo!$A$2:$O$10,MATCH($J80,Planes_Trabajo!$A$2:$A$10,0),MATCH(AC$1,Planes_Trabajo!$A$1:$V$1,0)),"")</f>
        <v>DEE27</v>
      </c>
      <c r="AD80" s="3" t="str">
        <f>IFERROR(IF(INDEX(Planes_Trabajo!$A$2:$O$10,MATCH($J80,Planes_Trabajo!$A$2:$A$10,0),MATCH(AD$1,Planes_Trabajo!$A$1:$V$1,0))=0,"",INDEX(Planes_Trabajo!$A$2:$O$10,MATCH($J80,Planes_Trabajo!$A$2:$A$10,0),MATCH(AD$1,Planes_Trabajo!$A$1:$V$1,0))),"")</f>
        <v>PODARED02PLANES</v>
      </c>
      <c r="AE80" s="3" t="str">
        <f>IFERROR(IF(INDEX(Planes_Trabajo!$A$2:$O$10,MATCH($J80,Planes_Trabajo!$A$2:$A$10,0),MATCH(AE$1,Planes_Trabajo!$A$1:$V$1,0))=0,"",INDEX(Planes_Trabajo!$A$2:$O$10,MATCH($J80,Planes_Trabajo!$A$2:$A$10,0),MATCH(AE$1,Planes_Trabajo!$A$1:$V$1,0))),"")</f>
        <v>DESPEJAR</v>
      </c>
      <c r="AF80" s="3">
        <f>IFERROR(INDEX(Planes_Trabajo!$A$2:$O$10,MATCH($J80,Planes_Trabajo!$A$2:$A$10,0),MATCH(AF$1,Planes_Trabajo!$A$1:$V$1,0)),"")</f>
        <v>2</v>
      </c>
      <c r="AG80" s="3">
        <f>IFERROR(VLOOKUP(K80,Tablas_Apoyo!$R$2:$S$5,2,0),"")</f>
        <v>1088345128</v>
      </c>
      <c r="AH80" s="3" t="str">
        <f>IFERROR(VLOOKUP(L80,Tablas_Apoyo!$U$2:$V$13,2,0),"")</f>
        <v>9862651</v>
      </c>
      <c r="AI80" s="3">
        <f>IFERROR(INDEX(Planes_Trabajo!$A$2:$O$10,MATCH($J80,Planes_Trabajo!$A$2:$A$10,0),MATCH(AI$1,Planes_Trabajo!$A$1:$V$1,0)),"")</f>
        <v>1088257828</v>
      </c>
      <c r="AJ80" s="3" t="str">
        <f>IFERROR(INDEX(Planes_Trabajo!$A$2:$O$10,MATCH($J80,Planes_Trabajo!$A$2:$A$10,0),MATCH(AJ$1,Planes_Trabajo!$A$1:$V$1,0)),"")</f>
        <v>06337600</v>
      </c>
      <c r="AK80" s="3" t="str">
        <f>IFERROR(INDEX(Planes_Trabajo!$A$2:$O$10,MATCH($J80,Planes_Trabajo!$A$2:$A$10,0),MATCH(AK$1,Planes_Trabajo!$A$1:$V$1,0)),"")</f>
        <v>743</v>
      </c>
      <c r="AL80" s="3" t="str">
        <f>IFERROR(IF(INDEX(Planes_Trabajo!$A$2:$O$10,MATCH($J80,Planes_Trabajo!$A$2:$A$10,0),MATCH(AL$1,Planes_Trabajo!$A$1:$V$1,0))=0,"",INDEX(Planes_Trabajo!$A$2:$O$10,MATCH($J80,Planes_Trabajo!$A$2:$A$10,0),MATCH(AL$1,Planes_Trabajo!$A$1:$V$1,0))),"")</f>
        <v>CW298393</v>
      </c>
    </row>
    <row r="81" spans="1:38" x14ac:dyDescent="0.25">
      <c r="A81">
        <v>79</v>
      </c>
      <c r="B81" s="4" t="s">
        <v>546</v>
      </c>
      <c r="C81" s="4">
        <v>207809</v>
      </c>
      <c r="D81" s="4">
        <v>207080</v>
      </c>
      <c r="E81" s="4">
        <v>1</v>
      </c>
      <c r="F81" s="4">
        <v>1</v>
      </c>
      <c r="G81" s="4">
        <v>1</v>
      </c>
      <c r="H81" s="4">
        <v>0</v>
      </c>
      <c r="I81" s="4">
        <v>0</v>
      </c>
      <c r="J81" s="4" t="s">
        <v>524</v>
      </c>
      <c r="K81" s="4" t="s">
        <v>51</v>
      </c>
      <c r="L81" s="4" t="s">
        <v>64</v>
      </c>
      <c r="M81" s="4" t="s">
        <v>868</v>
      </c>
      <c r="N81" s="4" t="str">
        <f>VLOOKUP($D81,Apoyo!$K$2:$M$14,2,0)</f>
        <v>03/06/2024 07:00:00</v>
      </c>
      <c r="O81" s="4" t="str">
        <f>VLOOKUP($D81,Apoyo!$K$2:$M$14,3,0)</f>
        <v>28/06/2024 17:00:00</v>
      </c>
      <c r="P81" s="4" t="str">
        <f>VLOOKUP($D81,Apoyo!$K$2:$M$14,2,0)</f>
        <v>03/06/2024 07:00:00</v>
      </c>
      <c r="Q81" s="4" t="str">
        <f>VLOOKUP($D81,Apoyo!$K$2:$M$14,3,0)</f>
        <v>28/06/2024 17:00:00</v>
      </c>
      <c r="R81" s="4" t="s">
        <v>563</v>
      </c>
      <c r="S81" s="4" t="s">
        <v>654</v>
      </c>
      <c r="T81" s="4" t="s">
        <v>91</v>
      </c>
      <c r="U81" s="4" t="s">
        <v>533</v>
      </c>
      <c r="V81" s="3" t="str">
        <f t="shared" si="2"/>
        <v>S-1846-5</v>
      </c>
      <c r="W81" s="3" t="str">
        <f>IFERROR(VLOOKUP(T81,Tablas_Apoyo!$A$2:$B$26,2,0),"")</f>
        <v>PVMTTO \ CONTROL_GUADUALES</v>
      </c>
      <c r="X81" s="3" t="str">
        <f>IFERROR(INDEX(Planes_Trabajo!$A$2:$O$10,MATCH($J81,Planes_Trabajo!$A$2:$A$10,0),MATCH(X$1,Planes_Trabajo!$A$1:$V$1,0)),"")</f>
        <v>MP</v>
      </c>
      <c r="Y81" s="3" t="str">
        <f>IFERROR(IF(INDEX(Planes_Trabajo!$A$2:$O$10,MATCH($J81,Planes_Trabajo!$A$2:$A$10,0),MATCH(Y$1,Planes_Trabajo!$A$1:$V$1,0))=0,"",INDEX(Planes_Trabajo!$A$2:$O$10,MATCH($J81,Planes_Trabajo!$A$2:$A$10,0),MATCH(Y$1,Planes_Trabajo!$A$1:$V$1,0))),"")</f>
        <v/>
      </c>
      <c r="Z81" s="3">
        <f>IFERROR(INDEX(Planes_Trabajo!$A$2:$O$10,MATCH($J81,Planes_Trabajo!$A$2:$A$10,0),MATCH(Z$1,Planes_Trabajo!$A$1:$V$1,0)),"")</f>
        <v>3</v>
      </c>
      <c r="AA81" s="3">
        <f>IFERROR(INDEX(Planes_Trabajo!$A$2:$O$10,MATCH($J81,Planes_Trabajo!$A$2:$A$10,0),MATCH(AA$1,Planes_Trabajo!$A$1:$V$1,0)),"")</f>
        <v>0</v>
      </c>
      <c r="AB81" s="3">
        <f>IFERROR(INDEX(Planes_Trabajo!$A$2:$O$10,MATCH($J81,Planes_Trabajo!$A$2:$A$10,0),MATCH(AB$1,Planes_Trabajo!$A$1:$V$1,0)),"")</f>
        <v>0</v>
      </c>
      <c r="AC81" s="3" t="str">
        <f>IFERROR(INDEX(Planes_Trabajo!$A$2:$O$10,MATCH($J81,Planes_Trabajo!$A$2:$A$10,0),MATCH(AC$1,Planes_Trabajo!$A$1:$V$1,0)),"")</f>
        <v>DEE27</v>
      </c>
      <c r="AD81" s="3" t="str">
        <f>IFERROR(IF(INDEX(Planes_Trabajo!$A$2:$O$10,MATCH($J81,Planes_Trabajo!$A$2:$A$10,0),MATCH(AD$1,Planes_Trabajo!$A$1:$V$1,0))=0,"",INDEX(Planes_Trabajo!$A$2:$O$10,MATCH($J81,Planes_Trabajo!$A$2:$A$10,0),MATCH(AD$1,Planes_Trabajo!$A$1:$V$1,0))),"")</f>
        <v>PODARED02PLANES</v>
      </c>
      <c r="AE81" s="3" t="str">
        <f>IFERROR(IF(INDEX(Planes_Trabajo!$A$2:$O$10,MATCH($J81,Planes_Trabajo!$A$2:$A$10,0),MATCH(AE$1,Planes_Trabajo!$A$1:$V$1,0))=0,"",INDEX(Planes_Trabajo!$A$2:$O$10,MATCH($J81,Planes_Trabajo!$A$2:$A$10,0),MATCH(AE$1,Planes_Trabajo!$A$1:$V$1,0))),"")</f>
        <v>DESPEJAR</v>
      </c>
      <c r="AF81" s="3">
        <f>IFERROR(INDEX(Planes_Trabajo!$A$2:$O$10,MATCH($J81,Planes_Trabajo!$A$2:$A$10,0),MATCH(AF$1,Planes_Trabajo!$A$1:$V$1,0)),"")</f>
        <v>2</v>
      </c>
      <c r="AG81" s="3">
        <f>IFERROR(VLOOKUP(K81,Tablas_Apoyo!$R$2:$S$5,2,0),"")</f>
        <v>1088345128</v>
      </c>
      <c r="AH81" s="3" t="str">
        <f>IFERROR(VLOOKUP(L81,Tablas_Apoyo!$U$2:$V$13,2,0),"")</f>
        <v>9862651</v>
      </c>
      <c r="AI81" s="3">
        <f>IFERROR(INDEX(Planes_Trabajo!$A$2:$O$10,MATCH($J81,Planes_Trabajo!$A$2:$A$10,0),MATCH(AI$1,Planes_Trabajo!$A$1:$V$1,0)),"")</f>
        <v>1088257828</v>
      </c>
      <c r="AJ81" s="3" t="str">
        <f>IFERROR(INDEX(Planes_Trabajo!$A$2:$O$10,MATCH($J81,Planes_Trabajo!$A$2:$A$10,0),MATCH(AJ$1,Planes_Trabajo!$A$1:$V$1,0)),"")</f>
        <v>06337600</v>
      </c>
      <c r="AK81" s="3" t="str">
        <f>IFERROR(INDEX(Planes_Trabajo!$A$2:$O$10,MATCH($J81,Planes_Trabajo!$A$2:$A$10,0),MATCH(AK$1,Planes_Trabajo!$A$1:$V$1,0)),"")</f>
        <v>743</v>
      </c>
      <c r="AL81" s="3" t="str">
        <f>IFERROR(IF(INDEX(Planes_Trabajo!$A$2:$O$10,MATCH($J81,Planes_Trabajo!$A$2:$A$10,0),MATCH(AL$1,Planes_Trabajo!$A$1:$V$1,0))=0,"",INDEX(Planes_Trabajo!$A$2:$O$10,MATCH($J81,Planes_Trabajo!$A$2:$A$10,0),MATCH(AL$1,Planes_Trabajo!$A$1:$V$1,0))),"")</f>
        <v>CW298393</v>
      </c>
    </row>
    <row r="82" spans="1:38" x14ac:dyDescent="0.25">
      <c r="A82">
        <v>80</v>
      </c>
      <c r="B82" s="4" t="s">
        <v>546</v>
      </c>
      <c r="C82" s="4">
        <v>207811</v>
      </c>
      <c r="D82" s="4">
        <v>207080</v>
      </c>
      <c r="E82" s="4">
        <v>1</v>
      </c>
      <c r="F82" s="4">
        <v>1</v>
      </c>
      <c r="G82" s="4">
        <v>1</v>
      </c>
      <c r="H82" s="4">
        <v>0</v>
      </c>
      <c r="I82" s="4">
        <v>0</v>
      </c>
      <c r="J82" s="4" t="s">
        <v>524</v>
      </c>
      <c r="K82" s="4" t="s">
        <v>51</v>
      </c>
      <c r="L82" s="4" t="s">
        <v>64</v>
      </c>
      <c r="M82" s="4" t="s">
        <v>869</v>
      </c>
      <c r="N82" s="4" t="str">
        <f>VLOOKUP($D82,Apoyo!$K$2:$M$14,2,0)</f>
        <v>03/06/2024 07:00:00</v>
      </c>
      <c r="O82" s="4" t="str">
        <f>VLOOKUP($D82,Apoyo!$K$2:$M$14,3,0)</f>
        <v>28/06/2024 17:00:00</v>
      </c>
      <c r="P82" s="4" t="str">
        <f>VLOOKUP($D82,Apoyo!$K$2:$M$14,2,0)</f>
        <v>03/06/2024 07:00:00</v>
      </c>
      <c r="Q82" s="4" t="str">
        <f>VLOOKUP($D82,Apoyo!$K$2:$M$14,3,0)</f>
        <v>28/06/2024 17:00:00</v>
      </c>
      <c r="R82" s="4" t="s">
        <v>563</v>
      </c>
      <c r="S82" s="4" t="s">
        <v>655</v>
      </c>
      <c r="T82" s="4" t="s">
        <v>91</v>
      </c>
      <c r="U82" s="4" t="s">
        <v>533</v>
      </c>
      <c r="V82" s="3" t="str">
        <f t="shared" si="2"/>
        <v>S-1890-5</v>
      </c>
      <c r="W82" s="3" t="str">
        <f>IFERROR(VLOOKUP(T82,Tablas_Apoyo!$A$2:$B$26,2,0),"")</f>
        <v>PVMTTO \ CONTROL_GUADUALES</v>
      </c>
      <c r="X82" s="3" t="str">
        <f>IFERROR(INDEX(Planes_Trabajo!$A$2:$O$10,MATCH($J82,Planes_Trabajo!$A$2:$A$10,0),MATCH(X$1,Planes_Trabajo!$A$1:$V$1,0)),"")</f>
        <v>MP</v>
      </c>
      <c r="Y82" s="3" t="str">
        <f>IFERROR(IF(INDEX(Planes_Trabajo!$A$2:$O$10,MATCH($J82,Planes_Trabajo!$A$2:$A$10,0),MATCH(Y$1,Planes_Trabajo!$A$1:$V$1,0))=0,"",INDEX(Planes_Trabajo!$A$2:$O$10,MATCH($J82,Planes_Trabajo!$A$2:$A$10,0),MATCH(Y$1,Planes_Trabajo!$A$1:$V$1,0))),"")</f>
        <v/>
      </c>
      <c r="Z82" s="3">
        <f>IFERROR(INDEX(Planes_Trabajo!$A$2:$O$10,MATCH($J82,Planes_Trabajo!$A$2:$A$10,0),MATCH(Z$1,Planes_Trabajo!$A$1:$V$1,0)),"")</f>
        <v>3</v>
      </c>
      <c r="AA82" s="3">
        <f>IFERROR(INDEX(Planes_Trabajo!$A$2:$O$10,MATCH($J82,Planes_Trabajo!$A$2:$A$10,0),MATCH(AA$1,Planes_Trabajo!$A$1:$V$1,0)),"")</f>
        <v>0</v>
      </c>
      <c r="AB82" s="3">
        <f>IFERROR(INDEX(Planes_Trabajo!$A$2:$O$10,MATCH($J82,Planes_Trabajo!$A$2:$A$10,0),MATCH(AB$1,Planes_Trabajo!$A$1:$V$1,0)),"")</f>
        <v>0</v>
      </c>
      <c r="AC82" s="3" t="str">
        <f>IFERROR(INDEX(Planes_Trabajo!$A$2:$O$10,MATCH($J82,Planes_Trabajo!$A$2:$A$10,0),MATCH(AC$1,Planes_Trabajo!$A$1:$V$1,0)),"")</f>
        <v>DEE27</v>
      </c>
      <c r="AD82" s="3" t="str">
        <f>IFERROR(IF(INDEX(Planes_Trabajo!$A$2:$O$10,MATCH($J82,Planes_Trabajo!$A$2:$A$10,0),MATCH(AD$1,Planes_Trabajo!$A$1:$V$1,0))=0,"",INDEX(Planes_Trabajo!$A$2:$O$10,MATCH($J82,Planes_Trabajo!$A$2:$A$10,0),MATCH(AD$1,Planes_Trabajo!$A$1:$V$1,0))),"")</f>
        <v>PODARED02PLANES</v>
      </c>
      <c r="AE82" s="3" t="str">
        <f>IFERROR(IF(INDEX(Planes_Trabajo!$A$2:$O$10,MATCH($J82,Planes_Trabajo!$A$2:$A$10,0),MATCH(AE$1,Planes_Trabajo!$A$1:$V$1,0))=0,"",INDEX(Planes_Trabajo!$A$2:$O$10,MATCH($J82,Planes_Trabajo!$A$2:$A$10,0),MATCH(AE$1,Planes_Trabajo!$A$1:$V$1,0))),"")</f>
        <v>DESPEJAR</v>
      </c>
      <c r="AF82" s="3">
        <f>IFERROR(INDEX(Planes_Trabajo!$A$2:$O$10,MATCH($J82,Planes_Trabajo!$A$2:$A$10,0),MATCH(AF$1,Planes_Trabajo!$A$1:$V$1,0)),"")</f>
        <v>2</v>
      </c>
      <c r="AG82" s="3">
        <f>IFERROR(VLOOKUP(K82,Tablas_Apoyo!$R$2:$S$5,2,0),"")</f>
        <v>1088345128</v>
      </c>
      <c r="AH82" s="3" t="str">
        <f>IFERROR(VLOOKUP(L82,Tablas_Apoyo!$U$2:$V$13,2,0),"")</f>
        <v>9862651</v>
      </c>
      <c r="AI82" s="3">
        <f>IFERROR(INDEX(Planes_Trabajo!$A$2:$O$10,MATCH($J82,Planes_Trabajo!$A$2:$A$10,0),MATCH(AI$1,Planes_Trabajo!$A$1:$V$1,0)),"")</f>
        <v>1088257828</v>
      </c>
      <c r="AJ82" s="3" t="str">
        <f>IFERROR(INDEX(Planes_Trabajo!$A$2:$O$10,MATCH($J82,Planes_Trabajo!$A$2:$A$10,0),MATCH(AJ$1,Planes_Trabajo!$A$1:$V$1,0)),"")</f>
        <v>06337600</v>
      </c>
      <c r="AK82" s="3" t="str">
        <f>IFERROR(INDEX(Planes_Trabajo!$A$2:$O$10,MATCH($J82,Planes_Trabajo!$A$2:$A$10,0),MATCH(AK$1,Planes_Trabajo!$A$1:$V$1,0)),"")</f>
        <v>743</v>
      </c>
      <c r="AL82" s="3" t="str">
        <f>IFERROR(IF(INDEX(Planes_Trabajo!$A$2:$O$10,MATCH($J82,Planes_Trabajo!$A$2:$A$10,0),MATCH(AL$1,Planes_Trabajo!$A$1:$V$1,0))=0,"",INDEX(Planes_Trabajo!$A$2:$O$10,MATCH($J82,Planes_Trabajo!$A$2:$A$10,0),MATCH(AL$1,Planes_Trabajo!$A$1:$V$1,0))),"")</f>
        <v>CW298393</v>
      </c>
    </row>
    <row r="83" spans="1:38" x14ac:dyDescent="0.25">
      <c r="A83">
        <v>81</v>
      </c>
      <c r="B83" s="4" t="s">
        <v>546</v>
      </c>
      <c r="C83" s="4">
        <v>207816</v>
      </c>
      <c r="D83" s="4">
        <v>207080</v>
      </c>
      <c r="E83" s="4">
        <v>1</v>
      </c>
      <c r="F83" s="4">
        <v>1</v>
      </c>
      <c r="G83" s="4">
        <v>1</v>
      </c>
      <c r="H83" s="4">
        <v>0</v>
      </c>
      <c r="I83" s="4">
        <v>0</v>
      </c>
      <c r="J83" s="4" t="s">
        <v>524</v>
      </c>
      <c r="K83" s="4" t="s">
        <v>51</v>
      </c>
      <c r="L83" s="4" t="s">
        <v>64</v>
      </c>
      <c r="M83" s="4" t="s">
        <v>870</v>
      </c>
      <c r="N83" s="4" t="str">
        <f>VLOOKUP($D83,Apoyo!$K$2:$M$14,2,0)</f>
        <v>03/06/2024 07:00:00</v>
      </c>
      <c r="O83" s="4" t="str">
        <f>VLOOKUP($D83,Apoyo!$K$2:$M$14,3,0)</f>
        <v>28/06/2024 17:00:00</v>
      </c>
      <c r="P83" s="4" t="str">
        <f>VLOOKUP($D83,Apoyo!$K$2:$M$14,2,0)</f>
        <v>03/06/2024 07:00:00</v>
      </c>
      <c r="Q83" s="4" t="str">
        <f>VLOOKUP($D83,Apoyo!$K$2:$M$14,3,0)</f>
        <v>28/06/2024 17:00:00</v>
      </c>
      <c r="R83" s="4" t="s">
        <v>563</v>
      </c>
      <c r="S83" s="4" t="s">
        <v>656</v>
      </c>
      <c r="T83" s="4" t="s">
        <v>91</v>
      </c>
      <c r="U83" s="4" t="s">
        <v>533</v>
      </c>
      <c r="V83" s="3" t="str">
        <f t="shared" si="2"/>
        <v>S-1971-5</v>
      </c>
      <c r="W83" s="3" t="str">
        <f>IFERROR(VLOOKUP(T83,Tablas_Apoyo!$A$2:$B$26,2,0),"")</f>
        <v>PVMTTO \ CONTROL_GUADUALES</v>
      </c>
      <c r="X83" s="3" t="str">
        <f>IFERROR(INDEX(Planes_Trabajo!$A$2:$O$10,MATCH($J83,Planes_Trabajo!$A$2:$A$10,0),MATCH(X$1,Planes_Trabajo!$A$1:$V$1,0)),"")</f>
        <v>MP</v>
      </c>
      <c r="Y83" s="3" t="str">
        <f>IFERROR(IF(INDEX(Planes_Trabajo!$A$2:$O$10,MATCH($J83,Planes_Trabajo!$A$2:$A$10,0),MATCH(Y$1,Planes_Trabajo!$A$1:$V$1,0))=0,"",INDEX(Planes_Trabajo!$A$2:$O$10,MATCH($J83,Planes_Trabajo!$A$2:$A$10,0),MATCH(Y$1,Planes_Trabajo!$A$1:$V$1,0))),"")</f>
        <v/>
      </c>
      <c r="Z83" s="3">
        <f>IFERROR(INDEX(Planes_Trabajo!$A$2:$O$10,MATCH($J83,Planes_Trabajo!$A$2:$A$10,0),MATCH(Z$1,Planes_Trabajo!$A$1:$V$1,0)),"")</f>
        <v>3</v>
      </c>
      <c r="AA83" s="3">
        <f>IFERROR(INDEX(Planes_Trabajo!$A$2:$O$10,MATCH($J83,Planes_Trabajo!$A$2:$A$10,0),MATCH(AA$1,Planes_Trabajo!$A$1:$V$1,0)),"")</f>
        <v>0</v>
      </c>
      <c r="AB83" s="3">
        <f>IFERROR(INDEX(Planes_Trabajo!$A$2:$O$10,MATCH($J83,Planes_Trabajo!$A$2:$A$10,0),MATCH(AB$1,Planes_Trabajo!$A$1:$V$1,0)),"")</f>
        <v>0</v>
      </c>
      <c r="AC83" s="3" t="str">
        <f>IFERROR(INDEX(Planes_Trabajo!$A$2:$O$10,MATCH($J83,Planes_Trabajo!$A$2:$A$10,0),MATCH(AC$1,Planes_Trabajo!$A$1:$V$1,0)),"")</f>
        <v>DEE27</v>
      </c>
      <c r="AD83" s="3" t="str">
        <f>IFERROR(IF(INDEX(Planes_Trabajo!$A$2:$O$10,MATCH($J83,Planes_Trabajo!$A$2:$A$10,0),MATCH(AD$1,Planes_Trabajo!$A$1:$V$1,0))=0,"",INDEX(Planes_Trabajo!$A$2:$O$10,MATCH($J83,Planes_Trabajo!$A$2:$A$10,0),MATCH(AD$1,Planes_Trabajo!$A$1:$V$1,0))),"")</f>
        <v>PODARED02PLANES</v>
      </c>
      <c r="AE83" s="3" t="str">
        <f>IFERROR(IF(INDEX(Planes_Trabajo!$A$2:$O$10,MATCH($J83,Planes_Trabajo!$A$2:$A$10,0),MATCH(AE$1,Planes_Trabajo!$A$1:$V$1,0))=0,"",INDEX(Planes_Trabajo!$A$2:$O$10,MATCH($J83,Planes_Trabajo!$A$2:$A$10,0),MATCH(AE$1,Planes_Trabajo!$A$1:$V$1,0))),"")</f>
        <v>DESPEJAR</v>
      </c>
      <c r="AF83" s="3">
        <f>IFERROR(INDEX(Planes_Trabajo!$A$2:$O$10,MATCH($J83,Planes_Trabajo!$A$2:$A$10,0),MATCH(AF$1,Planes_Trabajo!$A$1:$V$1,0)),"")</f>
        <v>2</v>
      </c>
      <c r="AG83" s="3">
        <f>IFERROR(VLOOKUP(K83,Tablas_Apoyo!$R$2:$S$5,2,0),"")</f>
        <v>1088345128</v>
      </c>
      <c r="AH83" s="3" t="str">
        <f>IFERROR(VLOOKUP(L83,Tablas_Apoyo!$U$2:$V$13,2,0),"")</f>
        <v>9862651</v>
      </c>
      <c r="AI83" s="3">
        <f>IFERROR(INDEX(Planes_Trabajo!$A$2:$O$10,MATCH($J83,Planes_Trabajo!$A$2:$A$10,0),MATCH(AI$1,Planes_Trabajo!$A$1:$V$1,0)),"")</f>
        <v>1088257828</v>
      </c>
      <c r="AJ83" s="3" t="str">
        <f>IFERROR(INDEX(Planes_Trabajo!$A$2:$O$10,MATCH($J83,Planes_Trabajo!$A$2:$A$10,0),MATCH(AJ$1,Planes_Trabajo!$A$1:$V$1,0)),"")</f>
        <v>06337600</v>
      </c>
      <c r="AK83" s="3" t="str">
        <f>IFERROR(INDEX(Planes_Trabajo!$A$2:$O$10,MATCH($J83,Planes_Trabajo!$A$2:$A$10,0),MATCH(AK$1,Planes_Trabajo!$A$1:$V$1,0)),"")</f>
        <v>743</v>
      </c>
      <c r="AL83" s="3" t="str">
        <f>IFERROR(IF(INDEX(Planes_Trabajo!$A$2:$O$10,MATCH($J83,Planes_Trabajo!$A$2:$A$10,0),MATCH(AL$1,Planes_Trabajo!$A$1:$V$1,0))=0,"",INDEX(Planes_Trabajo!$A$2:$O$10,MATCH($J83,Planes_Trabajo!$A$2:$A$10,0),MATCH(AL$1,Planes_Trabajo!$A$1:$V$1,0))),"")</f>
        <v>CW298393</v>
      </c>
    </row>
    <row r="84" spans="1:38" x14ac:dyDescent="0.25">
      <c r="A84">
        <v>82</v>
      </c>
      <c r="B84" s="4" t="s">
        <v>546</v>
      </c>
      <c r="C84" s="4">
        <v>207818</v>
      </c>
      <c r="D84" s="4">
        <v>207080</v>
      </c>
      <c r="E84" s="4">
        <v>1</v>
      </c>
      <c r="F84" s="4">
        <v>1</v>
      </c>
      <c r="G84" s="4">
        <v>1</v>
      </c>
      <c r="H84" s="4">
        <v>0</v>
      </c>
      <c r="I84" s="4">
        <v>0</v>
      </c>
      <c r="J84" s="4" t="s">
        <v>524</v>
      </c>
      <c r="K84" s="4" t="s">
        <v>51</v>
      </c>
      <c r="L84" s="4" t="s">
        <v>64</v>
      </c>
      <c r="M84" s="4" t="s">
        <v>871</v>
      </c>
      <c r="N84" s="4" t="str">
        <f>VLOOKUP($D84,Apoyo!$K$2:$M$14,2,0)</f>
        <v>03/06/2024 07:00:00</v>
      </c>
      <c r="O84" s="4" t="str">
        <f>VLOOKUP($D84,Apoyo!$K$2:$M$14,3,0)</f>
        <v>28/06/2024 17:00:00</v>
      </c>
      <c r="P84" s="4" t="str">
        <f>VLOOKUP($D84,Apoyo!$K$2:$M$14,2,0)</f>
        <v>03/06/2024 07:00:00</v>
      </c>
      <c r="Q84" s="4" t="str">
        <f>VLOOKUP($D84,Apoyo!$K$2:$M$14,3,0)</f>
        <v>28/06/2024 17:00:00</v>
      </c>
      <c r="R84" s="4" t="s">
        <v>563</v>
      </c>
      <c r="S84" s="4" t="s">
        <v>657</v>
      </c>
      <c r="T84" s="4" t="s">
        <v>91</v>
      </c>
      <c r="U84" s="4" t="s">
        <v>533</v>
      </c>
      <c r="V84" s="3" t="str">
        <f t="shared" si="2"/>
        <v>S-2011-5</v>
      </c>
      <c r="W84" s="3" t="str">
        <f>IFERROR(VLOOKUP(T84,Tablas_Apoyo!$A$2:$B$26,2,0),"")</f>
        <v>PVMTTO \ CONTROL_GUADUALES</v>
      </c>
      <c r="X84" s="3" t="str">
        <f>IFERROR(INDEX(Planes_Trabajo!$A$2:$O$10,MATCH($J84,Planes_Trabajo!$A$2:$A$10,0),MATCH(X$1,Planes_Trabajo!$A$1:$V$1,0)),"")</f>
        <v>MP</v>
      </c>
      <c r="Y84" s="3" t="str">
        <f>IFERROR(IF(INDEX(Planes_Trabajo!$A$2:$O$10,MATCH($J84,Planes_Trabajo!$A$2:$A$10,0),MATCH(Y$1,Planes_Trabajo!$A$1:$V$1,0))=0,"",INDEX(Planes_Trabajo!$A$2:$O$10,MATCH($J84,Planes_Trabajo!$A$2:$A$10,0),MATCH(Y$1,Planes_Trabajo!$A$1:$V$1,0))),"")</f>
        <v/>
      </c>
      <c r="Z84" s="3">
        <f>IFERROR(INDEX(Planes_Trabajo!$A$2:$O$10,MATCH($J84,Planes_Trabajo!$A$2:$A$10,0),MATCH(Z$1,Planes_Trabajo!$A$1:$V$1,0)),"")</f>
        <v>3</v>
      </c>
      <c r="AA84" s="3">
        <f>IFERROR(INDEX(Planes_Trabajo!$A$2:$O$10,MATCH($J84,Planes_Trabajo!$A$2:$A$10,0),MATCH(AA$1,Planes_Trabajo!$A$1:$V$1,0)),"")</f>
        <v>0</v>
      </c>
      <c r="AB84" s="3">
        <f>IFERROR(INDEX(Planes_Trabajo!$A$2:$O$10,MATCH($J84,Planes_Trabajo!$A$2:$A$10,0),MATCH(AB$1,Planes_Trabajo!$A$1:$V$1,0)),"")</f>
        <v>0</v>
      </c>
      <c r="AC84" s="3" t="str">
        <f>IFERROR(INDEX(Planes_Trabajo!$A$2:$O$10,MATCH($J84,Planes_Trabajo!$A$2:$A$10,0),MATCH(AC$1,Planes_Trabajo!$A$1:$V$1,0)),"")</f>
        <v>DEE27</v>
      </c>
      <c r="AD84" s="3" t="str">
        <f>IFERROR(IF(INDEX(Planes_Trabajo!$A$2:$O$10,MATCH($J84,Planes_Trabajo!$A$2:$A$10,0),MATCH(AD$1,Planes_Trabajo!$A$1:$V$1,0))=0,"",INDEX(Planes_Trabajo!$A$2:$O$10,MATCH($J84,Planes_Trabajo!$A$2:$A$10,0),MATCH(AD$1,Planes_Trabajo!$A$1:$V$1,0))),"")</f>
        <v>PODARED02PLANES</v>
      </c>
      <c r="AE84" s="3" t="str">
        <f>IFERROR(IF(INDEX(Planes_Trabajo!$A$2:$O$10,MATCH($J84,Planes_Trabajo!$A$2:$A$10,0),MATCH(AE$1,Planes_Trabajo!$A$1:$V$1,0))=0,"",INDEX(Planes_Trabajo!$A$2:$O$10,MATCH($J84,Planes_Trabajo!$A$2:$A$10,0),MATCH(AE$1,Planes_Trabajo!$A$1:$V$1,0))),"")</f>
        <v>DESPEJAR</v>
      </c>
      <c r="AF84" s="3">
        <f>IFERROR(INDEX(Planes_Trabajo!$A$2:$O$10,MATCH($J84,Planes_Trabajo!$A$2:$A$10,0),MATCH(AF$1,Planes_Trabajo!$A$1:$V$1,0)),"")</f>
        <v>2</v>
      </c>
      <c r="AG84" s="3">
        <f>IFERROR(VLOOKUP(K84,Tablas_Apoyo!$R$2:$S$5,2,0),"")</f>
        <v>1088345128</v>
      </c>
      <c r="AH84" s="3" t="str">
        <f>IFERROR(VLOOKUP(L84,Tablas_Apoyo!$U$2:$V$13,2,0),"")</f>
        <v>9862651</v>
      </c>
      <c r="AI84" s="3">
        <f>IFERROR(INDEX(Planes_Trabajo!$A$2:$O$10,MATCH($J84,Planes_Trabajo!$A$2:$A$10,0),MATCH(AI$1,Planes_Trabajo!$A$1:$V$1,0)),"")</f>
        <v>1088257828</v>
      </c>
      <c r="AJ84" s="3" t="str">
        <f>IFERROR(INDEX(Planes_Trabajo!$A$2:$O$10,MATCH($J84,Planes_Trabajo!$A$2:$A$10,0),MATCH(AJ$1,Planes_Trabajo!$A$1:$V$1,0)),"")</f>
        <v>06337600</v>
      </c>
      <c r="AK84" s="3" t="str">
        <f>IFERROR(INDEX(Planes_Trabajo!$A$2:$O$10,MATCH($J84,Planes_Trabajo!$A$2:$A$10,0),MATCH(AK$1,Planes_Trabajo!$A$1:$V$1,0)),"")</f>
        <v>743</v>
      </c>
      <c r="AL84" s="3" t="str">
        <f>IFERROR(IF(INDEX(Planes_Trabajo!$A$2:$O$10,MATCH($J84,Planes_Trabajo!$A$2:$A$10,0),MATCH(AL$1,Planes_Trabajo!$A$1:$V$1,0))=0,"",INDEX(Planes_Trabajo!$A$2:$O$10,MATCH($J84,Planes_Trabajo!$A$2:$A$10,0),MATCH(AL$1,Planes_Trabajo!$A$1:$V$1,0))),"")</f>
        <v>CW298393</v>
      </c>
    </row>
    <row r="85" spans="1:38" x14ac:dyDescent="0.25">
      <c r="A85">
        <v>83</v>
      </c>
      <c r="B85" s="4" t="s">
        <v>546</v>
      </c>
      <c r="C85" s="4">
        <v>207828</v>
      </c>
      <c r="D85" s="4">
        <v>207080</v>
      </c>
      <c r="E85" s="4">
        <v>1</v>
      </c>
      <c r="F85" s="4">
        <v>1</v>
      </c>
      <c r="G85" s="4">
        <v>1</v>
      </c>
      <c r="H85" s="4">
        <v>0</v>
      </c>
      <c r="I85" s="4">
        <v>0</v>
      </c>
      <c r="J85" s="4" t="s">
        <v>524</v>
      </c>
      <c r="K85" s="4" t="s">
        <v>51</v>
      </c>
      <c r="L85" s="4" t="s">
        <v>64</v>
      </c>
      <c r="M85" s="4" t="s">
        <v>872</v>
      </c>
      <c r="N85" s="4" t="str">
        <f>VLOOKUP($D85,Apoyo!$K$2:$M$14,2,0)</f>
        <v>03/06/2024 07:00:00</v>
      </c>
      <c r="O85" s="4" t="str">
        <f>VLOOKUP($D85,Apoyo!$K$2:$M$14,3,0)</f>
        <v>28/06/2024 17:00:00</v>
      </c>
      <c r="P85" s="4" t="str">
        <f>VLOOKUP($D85,Apoyo!$K$2:$M$14,2,0)</f>
        <v>03/06/2024 07:00:00</v>
      </c>
      <c r="Q85" s="4" t="str">
        <f>VLOOKUP($D85,Apoyo!$K$2:$M$14,3,0)</f>
        <v>28/06/2024 17:00:00</v>
      </c>
      <c r="R85" s="4" t="s">
        <v>563</v>
      </c>
      <c r="S85" s="4" t="s">
        <v>658</v>
      </c>
      <c r="T85" s="4" t="s">
        <v>91</v>
      </c>
      <c r="U85" s="4" t="s">
        <v>533</v>
      </c>
      <c r="V85" s="3" t="str">
        <f t="shared" si="2"/>
        <v>S-2328-5</v>
      </c>
      <c r="W85" s="3" t="str">
        <f>IFERROR(VLOOKUP(T85,Tablas_Apoyo!$A$2:$B$26,2,0),"")</f>
        <v>PVMTTO \ CONTROL_GUADUALES</v>
      </c>
      <c r="X85" s="3" t="str">
        <f>IFERROR(INDEX(Planes_Trabajo!$A$2:$O$10,MATCH($J85,Planes_Trabajo!$A$2:$A$10,0),MATCH(X$1,Planes_Trabajo!$A$1:$V$1,0)),"")</f>
        <v>MP</v>
      </c>
      <c r="Y85" s="3" t="str">
        <f>IFERROR(IF(INDEX(Planes_Trabajo!$A$2:$O$10,MATCH($J85,Planes_Trabajo!$A$2:$A$10,0),MATCH(Y$1,Planes_Trabajo!$A$1:$V$1,0))=0,"",INDEX(Planes_Trabajo!$A$2:$O$10,MATCH($J85,Planes_Trabajo!$A$2:$A$10,0),MATCH(Y$1,Planes_Trabajo!$A$1:$V$1,0))),"")</f>
        <v/>
      </c>
      <c r="Z85" s="3">
        <f>IFERROR(INDEX(Planes_Trabajo!$A$2:$O$10,MATCH($J85,Planes_Trabajo!$A$2:$A$10,0),MATCH(Z$1,Planes_Trabajo!$A$1:$V$1,0)),"")</f>
        <v>3</v>
      </c>
      <c r="AA85" s="3">
        <f>IFERROR(INDEX(Planes_Trabajo!$A$2:$O$10,MATCH($J85,Planes_Trabajo!$A$2:$A$10,0),MATCH(AA$1,Planes_Trabajo!$A$1:$V$1,0)),"")</f>
        <v>0</v>
      </c>
      <c r="AB85" s="3">
        <f>IFERROR(INDEX(Planes_Trabajo!$A$2:$O$10,MATCH($J85,Planes_Trabajo!$A$2:$A$10,0),MATCH(AB$1,Planes_Trabajo!$A$1:$V$1,0)),"")</f>
        <v>0</v>
      </c>
      <c r="AC85" s="3" t="str">
        <f>IFERROR(INDEX(Planes_Trabajo!$A$2:$O$10,MATCH($J85,Planes_Trabajo!$A$2:$A$10,0),MATCH(AC$1,Planes_Trabajo!$A$1:$V$1,0)),"")</f>
        <v>DEE27</v>
      </c>
      <c r="AD85" s="3" t="str">
        <f>IFERROR(IF(INDEX(Planes_Trabajo!$A$2:$O$10,MATCH($J85,Planes_Trabajo!$A$2:$A$10,0),MATCH(AD$1,Planes_Trabajo!$A$1:$V$1,0))=0,"",INDEX(Planes_Trabajo!$A$2:$O$10,MATCH($J85,Planes_Trabajo!$A$2:$A$10,0),MATCH(AD$1,Planes_Trabajo!$A$1:$V$1,0))),"")</f>
        <v>PODARED02PLANES</v>
      </c>
      <c r="AE85" s="3" t="str">
        <f>IFERROR(IF(INDEX(Planes_Trabajo!$A$2:$O$10,MATCH($J85,Planes_Trabajo!$A$2:$A$10,0),MATCH(AE$1,Planes_Trabajo!$A$1:$V$1,0))=0,"",INDEX(Planes_Trabajo!$A$2:$O$10,MATCH($J85,Planes_Trabajo!$A$2:$A$10,0),MATCH(AE$1,Planes_Trabajo!$A$1:$V$1,0))),"")</f>
        <v>DESPEJAR</v>
      </c>
      <c r="AF85" s="3">
        <f>IFERROR(INDEX(Planes_Trabajo!$A$2:$O$10,MATCH($J85,Planes_Trabajo!$A$2:$A$10,0),MATCH(AF$1,Planes_Trabajo!$A$1:$V$1,0)),"")</f>
        <v>2</v>
      </c>
      <c r="AG85" s="3">
        <f>IFERROR(VLOOKUP(K85,Tablas_Apoyo!$R$2:$S$5,2,0),"")</f>
        <v>1088345128</v>
      </c>
      <c r="AH85" s="3" t="str">
        <f>IFERROR(VLOOKUP(L85,Tablas_Apoyo!$U$2:$V$13,2,0),"")</f>
        <v>9862651</v>
      </c>
      <c r="AI85" s="3">
        <f>IFERROR(INDEX(Planes_Trabajo!$A$2:$O$10,MATCH($J85,Planes_Trabajo!$A$2:$A$10,0),MATCH(AI$1,Planes_Trabajo!$A$1:$V$1,0)),"")</f>
        <v>1088257828</v>
      </c>
      <c r="AJ85" s="3" t="str">
        <f>IFERROR(INDEX(Planes_Trabajo!$A$2:$O$10,MATCH($J85,Planes_Trabajo!$A$2:$A$10,0),MATCH(AJ$1,Planes_Trabajo!$A$1:$V$1,0)),"")</f>
        <v>06337600</v>
      </c>
      <c r="AK85" s="3" t="str">
        <f>IFERROR(INDEX(Planes_Trabajo!$A$2:$O$10,MATCH($J85,Planes_Trabajo!$A$2:$A$10,0),MATCH(AK$1,Planes_Trabajo!$A$1:$V$1,0)),"")</f>
        <v>743</v>
      </c>
      <c r="AL85" s="3" t="str">
        <f>IFERROR(IF(INDEX(Planes_Trabajo!$A$2:$O$10,MATCH($J85,Planes_Trabajo!$A$2:$A$10,0),MATCH(AL$1,Planes_Trabajo!$A$1:$V$1,0))=0,"",INDEX(Planes_Trabajo!$A$2:$O$10,MATCH($J85,Planes_Trabajo!$A$2:$A$10,0),MATCH(AL$1,Planes_Trabajo!$A$1:$V$1,0))),"")</f>
        <v>CW298393</v>
      </c>
    </row>
    <row r="86" spans="1:38" x14ac:dyDescent="0.25">
      <c r="A86">
        <v>84</v>
      </c>
      <c r="B86" s="4" t="s">
        <v>546</v>
      </c>
      <c r="C86" s="4">
        <v>207838</v>
      </c>
      <c r="D86" s="4">
        <v>207080</v>
      </c>
      <c r="E86" s="4">
        <v>1</v>
      </c>
      <c r="F86" s="4">
        <v>1</v>
      </c>
      <c r="G86" s="4">
        <v>1</v>
      </c>
      <c r="H86" s="4">
        <v>0</v>
      </c>
      <c r="I86" s="4">
        <v>0</v>
      </c>
      <c r="J86" s="4" t="s">
        <v>524</v>
      </c>
      <c r="K86" s="4" t="s">
        <v>51</v>
      </c>
      <c r="L86" s="4" t="s">
        <v>64</v>
      </c>
      <c r="M86" s="4" t="s">
        <v>873</v>
      </c>
      <c r="N86" s="4" t="str">
        <f>VLOOKUP($D86,Apoyo!$K$2:$M$14,2,0)</f>
        <v>03/06/2024 07:00:00</v>
      </c>
      <c r="O86" s="4" t="str">
        <f>VLOOKUP($D86,Apoyo!$K$2:$M$14,3,0)</f>
        <v>28/06/2024 17:00:00</v>
      </c>
      <c r="P86" s="4" t="str">
        <f>VLOOKUP($D86,Apoyo!$K$2:$M$14,2,0)</f>
        <v>03/06/2024 07:00:00</v>
      </c>
      <c r="Q86" s="4" t="str">
        <f>VLOOKUP($D86,Apoyo!$K$2:$M$14,3,0)</f>
        <v>28/06/2024 17:00:00</v>
      </c>
      <c r="R86" s="4" t="s">
        <v>563</v>
      </c>
      <c r="S86" s="4" t="s">
        <v>659</v>
      </c>
      <c r="T86" s="4" t="s">
        <v>91</v>
      </c>
      <c r="U86" s="4" t="s">
        <v>533</v>
      </c>
      <c r="V86" s="3" t="str">
        <f t="shared" si="2"/>
        <v>S-706-5</v>
      </c>
      <c r="W86" s="3" t="str">
        <f>IFERROR(VLOOKUP(T86,Tablas_Apoyo!$A$2:$B$26,2,0),"")</f>
        <v>PVMTTO \ CONTROL_GUADUALES</v>
      </c>
      <c r="X86" s="3" t="str">
        <f>IFERROR(INDEX(Planes_Trabajo!$A$2:$O$10,MATCH($J86,Planes_Trabajo!$A$2:$A$10,0),MATCH(X$1,Planes_Trabajo!$A$1:$V$1,0)),"")</f>
        <v>MP</v>
      </c>
      <c r="Y86" s="3" t="str">
        <f>IFERROR(IF(INDEX(Planes_Trabajo!$A$2:$O$10,MATCH($J86,Planes_Trabajo!$A$2:$A$10,0),MATCH(Y$1,Planes_Trabajo!$A$1:$V$1,0))=0,"",INDEX(Planes_Trabajo!$A$2:$O$10,MATCH($J86,Planes_Trabajo!$A$2:$A$10,0),MATCH(Y$1,Planes_Trabajo!$A$1:$V$1,0))),"")</f>
        <v/>
      </c>
      <c r="Z86" s="3">
        <f>IFERROR(INDEX(Planes_Trabajo!$A$2:$O$10,MATCH($J86,Planes_Trabajo!$A$2:$A$10,0),MATCH(Z$1,Planes_Trabajo!$A$1:$V$1,0)),"")</f>
        <v>3</v>
      </c>
      <c r="AA86" s="3">
        <f>IFERROR(INDEX(Planes_Trabajo!$A$2:$O$10,MATCH($J86,Planes_Trabajo!$A$2:$A$10,0),MATCH(AA$1,Planes_Trabajo!$A$1:$V$1,0)),"")</f>
        <v>0</v>
      </c>
      <c r="AB86" s="3">
        <f>IFERROR(INDEX(Planes_Trabajo!$A$2:$O$10,MATCH($J86,Planes_Trabajo!$A$2:$A$10,0),MATCH(AB$1,Planes_Trabajo!$A$1:$V$1,0)),"")</f>
        <v>0</v>
      </c>
      <c r="AC86" s="3" t="str">
        <f>IFERROR(INDEX(Planes_Trabajo!$A$2:$O$10,MATCH($J86,Planes_Trabajo!$A$2:$A$10,0),MATCH(AC$1,Planes_Trabajo!$A$1:$V$1,0)),"")</f>
        <v>DEE27</v>
      </c>
      <c r="AD86" s="3" t="str">
        <f>IFERROR(IF(INDEX(Planes_Trabajo!$A$2:$O$10,MATCH($J86,Planes_Trabajo!$A$2:$A$10,0),MATCH(AD$1,Planes_Trabajo!$A$1:$V$1,0))=0,"",INDEX(Planes_Trabajo!$A$2:$O$10,MATCH($J86,Planes_Trabajo!$A$2:$A$10,0),MATCH(AD$1,Planes_Trabajo!$A$1:$V$1,0))),"")</f>
        <v>PODARED02PLANES</v>
      </c>
      <c r="AE86" s="3" t="str">
        <f>IFERROR(IF(INDEX(Planes_Trabajo!$A$2:$O$10,MATCH($J86,Planes_Trabajo!$A$2:$A$10,0),MATCH(AE$1,Planes_Trabajo!$A$1:$V$1,0))=0,"",INDEX(Planes_Trabajo!$A$2:$O$10,MATCH($J86,Planes_Trabajo!$A$2:$A$10,0),MATCH(AE$1,Planes_Trabajo!$A$1:$V$1,0))),"")</f>
        <v>DESPEJAR</v>
      </c>
      <c r="AF86" s="3">
        <f>IFERROR(INDEX(Planes_Trabajo!$A$2:$O$10,MATCH($J86,Planes_Trabajo!$A$2:$A$10,0),MATCH(AF$1,Planes_Trabajo!$A$1:$V$1,0)),"")</f>
        <v>2</v>
      </c>
      <c r="AG86" s="3">
        <f>IFERROR(VLOOKUP(K86,Tablas_Apoyo!$R$2:$S$5,2,0),"")</f>
        <v>1088345128</v>
      </c>
      <c r="AH86" s="3" t="str">
        <f>IFERROR(VLOOKUP(L86,Tablas_Apoyo!$U$2:$V$13,2,0),"")</f>
        <v>9862651</v>
      </c>
      <c r="AI86" s="3">
        <f>IFERROR(INDEX(Planes_Trabajo!$A$2:$O$10,MATCH($J86,Planes_Trabajo!$A$2:$A$10,0),MATCH(AI$1,Planes_Trabajo!$A$1:$V$1,0)),"")</f>
        <v>1088257828</v>
      </c>
      <c r="AJ86" s="3" t="str">
        <f>IFERROR(INDEX(Planes_Trabajo!$A$2:$O$10,MATCH($J86,Planes_Trabajo!$A$2:$A$10,0),MATCH(AJ$1,Planes_Trabajo!$A$1:$V$1,0)),"")</f>
        <v>06337600</v>
      </c>
      <c r="AK86" s="3" t="str">
        <f>IFERROR(INDEX(Planes_Trabajo!$A$2:$O$10,MATCH($J86,Planes_Trabajo!$A$2:$A$10,0),MATCH(AK$1,Planes_Trabajo!$A$1:$V$1,0)),"")</f>
        <v>743</v>
      </c>
      <c r="AL86" s="3" t="str">
        <f>IFERROR(IF(INDEX(Planes_Trabajo!$A$2:$O$10,MATCH($J86,Planes_Trabajo!$A$2:$A$10,0),MATCH(AL$1,Planes_Trabajo!$A$1:$V$1,0))=0,"",INDEX(Planes_Trabajo!$A$2:$O$10,MATCH($J86,Planes_Trabajo!$A$2:$A$10,0),MATCH(AL$1,Planes_Trabajo!$A$1:$V$1,0))),"")</f>
        <v>CW298393</v>
      </c>
    </row>
    <row r="87" spans="1:38" x14ac:dyDescent="0.25">
      <c r="A87">
        <v>85</v>
      </c>
      <c r="B87" s="4" t="s">
        <v>546</v>
      </c>
      <c r="C87" s="4">
        <v>207843</v>
      </c>
      <c r="D87" s="4">
        <v>207080</v>
      </c>
      <c r="E87" s="4">
        <v>1</v>
      </c>
      <c r="F87" s="4">
        <v>1</v>
      </c>
      <c r="G87" s="4">
        <v>1</v>
      </c>
      <c r="H87" s="4">
        <v>0</v>
      </c>
      <c r="I87" s="4">
        <v>0</v>
      </c>
      <c r="J87" s="4" t="s">
        <v>524</v>
      </c>
      <c r="K87" s="4" t="s">
        <v>51</v>
      </c>
      <c r="L87" s="4" t="s">
        <v>64</v>
      </c>
      <c r="M87" s="4" t="s">
        <v>874</v>
      </c>
      <c r="N87" s="4" t="str">
        <f>VLOOKUP($D87,Apoyo!$K$2:$M$14,2,0)</f>
        <v>03/06/2024 07:00:00</v>
      </c>
      <c r="O87" s="4" t="str">
        <f>VLOOKUP($D87,Apoyo!$K$2:$M$14,3,0)</f>
        <v>28/06/2024 17:00:00</v>
      </c>
      <c r="P87" s="4" t="str">
        <f>VLOOKUP($D87,Apoyo!$K$2:$M$14,2,0)</f>
        <v>03/06/2024 07:00:00</v>
      </c>
      <c r="Q87" s="4" t="str">
        <f>VLOOKUP($D87,Apoyo!$K$2:$M$14,3,0)</f>
        <v>28/06/2024 17:00:00</v>
      </c>
      <c r="R87" s="4" t="s">
        <v>563</v>
      </c>
      <c r="S87" s="4" t="s">
        <v>660</v>
      </c>
      <c r="T87" s="4" t="s">
        <v>91</v>
      </c>
      <c r="U87" s="4" t="s">
        <v>533</v>
      </c>
      <c r="V87" s="3" t="str">
        <f t="shared" si="2"/>
        <v>S-712-5</v>
      </c>
      <c r="W87" s="3" t="str">
        <f>IFERROR(VLOOKUP(T87,Tablas_Apoyo!$A$2:$B$26,2,0),"")</f>
        <v>PVMTTO \ CONTROL_GUADUALES</v>
      </c>
      <c r="X87" s="3" t="str">
        <f>IFERROR(INDEX(Planes_Trabajo!$A$2:$O$10,MATCH($J87,Planes_Trabajo!$A$2:$A$10,0),MATCH(X$1,Planes_Trabajo!$A$1:$V$1,0)),"")</f>
        <v>MP</v>
      </c>
      <c r="Y87" s="3" t="str">
        <f>IFERROR(IF(INDEX(Planes_Trabajo!$A$2:$O$10,MATCH($J87,Planes_Trabajo!$A$2:$A$10,0),MATCH(Y$1,Planes_Trabajo!$A$1:$V$1,0))=0,"",INDEX(Planes_Trabajo!$A$2:$O$10,MATCH($J87,Planes_Trabajo!$A$2:$A$10,0),MATCH(Y$1,Planes_Trabajo!$A$1:$V$1,0))),"")</f>
        <v/>
      </c>
      <c r="Z87" s="3">
        <f>IFERROR(INDEX(Planes_Trabajo!$A$2:$O$10,MATCH($J87,Planes_Trabajo!$A$2:$A$10,0),MATCH(Z$1,Planes_Trabajo!$A$1:$V$1,0)),"")</f>
        <v>3</v>
      </c>
      <c r="AA87" s="3">
        <f>IFERROR(INDEX(Planes_Trabajo!$A$2:$O$10,MATCH($J87,Planes_Trabajo!$A$2:$A$10,0),MATCH(AA$1,Planes_Trabajo!$A$1:$V$1,0)),"")</f>
        <v>0</v>
      </c>
      <c r="AB87" s="3">
        <f>IFERROR(INDEX(Planes_Trabajo!$A$2:$O$10,MATCH($J87,Planes_Trabajo!$A$2:$A$10,0),MATCH(AB$1,Planes_Trabajo!$A$1:$V$1,0)),"")</f>
        <v>0</v>
      </c>
      <c r="AC87" s="3" t="str">
        <f>IFERROR(INDEX(Planes_Trabajo!$A$2:$O$10,MATCH($J87,Planes_Trabajo!$A$2:$A$10,0),MATCH(AC$1,Planes_Trabajo!$A$1:$V$1,0)),"")</f>
        <v>DEE27</v>
      </c>
      <c r="AD87" s="3" t="str">
        <f>IFERROR(IF(INDEX(Planes_Trabajo!$A$2:$O$10,MATCH($J87,Planes_Trabajo!$A$2:$A$10,0),MATCH(AD$1,Planes_Trabajo!$A$1:$V$1,0))=0,"",INDEX(Planes_Trabajo!$A$2:$O$10,MATCH($J87,Planes_Trabajo!$A$2:$A$10,0),MATCH(AD$1,Planes_Trabajo!$A$1:$V$1,0))),"")</f>
        <v>PODARED02PLANES</v>
      </c>
      <c r="AE87" s="3" t="str">
        <f>IFERROR(IF(INDEX(Planes_Trabajo!$A$2:$O$10,MATCH($J87,Planes_Trabajo!$A$2:$A$10,0),MATCH(AE$1,Planes_Trabajo!$A$1:$V$1,0))=0,"",INDEX(Planes_Trabajo!$A$2:$O$10,MATCH($J87,Planes_Trabajo!$A$2:$A$10,0),MATCH(AE$1,Planes_Trabajo!$A$1:$V$1,0))),"")</f>
        <v>DESPEJAR</v>
      </c>
      <c r="AF87" s="3">
        <f>IFERROR(INDEX(Planes_Trabajo!$A$2:$O$10,MATCH($J87,Planes_Trabajo!$A$2:$A$10,0),MATCH(AF$1,Planes_Trabajo!$A$1:$V$1,0)),"")</f>
        <v>2</v>
      </c>
      <c r="AG87" s="3">
        <f>IFERROR(VLOOKUP(K87,Tablas_Apoyo!$R$2:$S$5,2,0),"")</f>
        <v>1088345128</v>
      </c>
      <c r="AH87" s="3" t="str">
        <f>IFERROR(VLOOKUP(L87,Tablas_Apoyo!$U$2:$V$13,2,0),"")</f>
        <v>9862651</v>
      </c>
      <c r="AI87" s="3">
        <f>IFERROR(INDEX(Planes_Trabajo!$A$2:$O$10,MATCH($J87,Planes_Trabajo!$A$2:$A$10,0),MATCH(AI$1,Planes_Trabajo!$A$1:$V$1,0)),"")</f>
        <v>1088257828</v>
      </c>
      <c r="AJ87" s="3" t="str">
        <f>IFERROR(INDEX(Planes_Trabajo!$A$2:$O$10,MATCH($J87,Planes_Trabajo!$A$2:$A$10,0),MATCH(AJ$1,Planes_Trabajo!$A$1:$V$1,0)),"")</f>
        <v>06337600</v>
      </c>
      <c r="AK87" s="3" t="str">
        <f>IFERROR(INDEX(Planes_Trabajo!$A$2:$O$10,MATCH($J87,Planes_Trabajo!$A$2:$A$10,0),MATCH(AK$1,Planes_Trabajo!$A$1:$V$1,0)),"")</f>
        <v>743</v>
      </c>
      <c r="AL87" s="3" t="str">
        <f>IFERROR(IF(INDEX(Planes_Trabajo!$A$2:$O$10,MATCH($J87,Planes_Trabajo!$A$2:$A$10,0),MATCH(AL$1,Planes_Trabajo!$A$1:$V$1,0))=0,"",INDEX(Planes_Trabajo!$A$2:$O$10,MATCH($J87,Planes_Trabajo!$A$2:$A$10,0),MATCH(AL$1,Planes_Trabajo!$A$1:$V$1,0))),"")</f>
        <v>CW298393</v>
      </c>
    </row>
    <row r="88" spans="1:38" x14ac:dyDescent="0.25">
      <c r="A88">
        <v>86</v>
      </c>
      <c r="B88" s="4" t="s">
        <v>546</v>
      </c>
      <c r="C88" s="4">
        <v>207845</v>
      </c>
      <c r="D88" s="4">
        <v>207080</v>
      </c>
      <c r="E88" s="4">
        <v>1</v>
      </c>
      <c r="F88" s="4">
        <v>1</v>
      </c>
      <c r="G88" s="4">
        <v>1</v>
      </c>
      <c r="H88" s="4">
        <v>0</v>
      </c>
      <c r="I88" s="4">
        <v>0</v>
      </c>
      <c r="J88" s="4" t="s">
        <v>524</v>
      </c>
      <c r="K88" s="4" t="s">
        <v>51</v>
      </c>
      <c r="L88" s="4" t="s">
        <v>64</v>
      </c>
      <c r="M88" s="4" t="s">
        <v>875</v>
      </c>
      <c r="N88" s="4" t="str">
        <f>VLOOKUP($D88,Apoyo!$K$2:$M$14,2,0)</f>
        <v>03/06/2024 07:00:00</v>
      </c>
      <c r="O88" s="4" t="str">
        <f>VLOOKUP($D88,Apoyo!$K$2:$M$14,3,0)</f>
        <v>28/06/2024 17:00:00</v>
      </c>
      <c r="P88" s="4" t="str">
        <f>VLOOKUP($D88,Apoyo!$K$2:$M$14,2,0)</f>
        <v>03/06/2024 07:00:00</v>
      </c>
      <c r="Q88" s="4" t="str">
        <f>VLOOKUP($D88,Apoyo!$K$2:$M$14,3,0)</f>
        <v>28/06/2024 17:00:00</v>
      </c>
      <c r="R88" s="4" t="s">
        <v>563</v>
      </c>
      <c r="S88" s="4" t="s">
        <v>661</v>
      </c>
      <c r="T88" s="4" t="s">
        <v>91</v>
      </c>
      <c r="U88" s="4" t="s">
        <v>533</v>
      </c>
      <c r="V88" s="3" t="str">
        <f t="shared" si="2"/>
        <v>S-714-5</v>
      </c>
      <c r="W88" s="3" t="str">
        <f>IFERROR(VLOOKUP(T88,Tablas_Apoyo!$A$2:$B$26,2,0),"")</f>
        <v>PVMTTO \ CONTROL_GUADUALES</v>
      </c>
      <c r="X88" s="3" t="str">
        <f>IFERROR(INDEX(Planes_Trabajo!$A$2:$O$10,MATCH($J88,Planes_Trabajo!$A$2:$A$10,0),MATCH(X$1,Planes_Trabajo!$A$1:$V$1,0)),"")</f>
        <v>MP</v>
      </c>
      <c r="Y88" s="3" t="str">
        <f>IFERROR(IF(INDEX(Planes_Trabajo!$A$2:$O$10,MATCH($J88,Planes_Trabajo!$A$2:$A$10,0),MATCH(Y$1,Planes_Trabajo!$A$1:$V$1,0))=0,"",INDEX(Planes_Trabajo!$A$2:$O$10,MATCH($J88,Planes_Trabajo!$A$2:$A$10,0),MATCH(Y$1,Planes_Trabajo!$A$1:$V$1,0))),"")</f>
        <v/>
      </c>
      <c r="Z88" s="3">
        <f>IFERROR(INDEX(Planes_Trabajo!$A$2:$O$10,MATCH($J88,Planes_Trabajo!$A$2:$A$10,0),MATCH(Z$1,Planes_Trabajo!$A$1:$V$1,0)),"")</f>
        <v>3</v>
      </c>
      <c r="AA88" s="3">
        <f>IFERROR(INDEX(Planes_Trabajo!$A$2:$O$10,MATCH($J88,Planes_Trabajo!$A$2:$A$10,0),MATCH(AA$1,Planes_Trabajo!$A$1:$V$1,0)),"")</f>
        <v>0</v>
      </c>
      <c r="AB88" s="3">
        <f>IFERROR(INDEX(Planes_Trabajo!$A$2:$O$10,MATCH($J88,Planes_Trabajo!$A$2:$A$10,0),MATCH(AB$1,Planes_Trabajo!$A$1:$V$1,0)),"")</f>
        <v>0</v>
      </c>
      <c r="AC88" s="3" t="str">
        <f>IFERROR(INDEX(Planes_Trabajo!$A$2:$O$10,MATCH($J88,Planes_Trabajo!$A$2:$A$10,0),MATCH(AC$1,Planes_Trabajo!$A$1:$V$1,0)),"")</f>
        <v>DEE27</v>
      </c>
      <c r="AD88" s="3" t="str">
        <f>IFERROR(IF(INDEX(Planes_Trabajo!$A$2:$O$10,MATCH($J88,Planes_Trabajo!$A$2:$A$10,0),MATCH(AD$1,Planes_Trabajo!$A$1:$V$1,0))=0,"",INDEX(Planes_Trabajo!$A$2:$O$10,MATCH($J88,Planes_Trabajo!$A$2:$A$10,0),MATCH(AD$1,Planes_Trabajo!$A$1:$V$1,0))),"")</f>
        <v>PODARED02PLANES</v>
      </c>
      <c r="AE88" s="3" t="str">
        <f>IFERROR(IF(INDEX(Planes_Trabajo!$A$2:$O$10,MATCH($J88,Planes_Trabajo!$A$2:$A$10,0),MATCH(AE$1,Planes_Trabajo!$A$1:$V$1,0))=0,"",INDEX(Planes_Trabajo!$A$2:$O$10,MATCH($J88,Planes_Trabajo!$A$2:$A$10,0),MATCH(AE$1,Planes_Trabajo!$A$1:$V$1,0))),"")</f>
        <v>DESPEJAR</v>
      </c>
      <c r="AF88" s="3">
        <f>IFERROR(INDEX(Planes_Trabajo!$A$2:$O$10,MATCH($J88,Planes_Trabajo!$A$2:$A$10,0),MATCH(AF$1,Planes_Trabajo!$A$1:$V$1,0)),"")</f>
        <v>2</v>
      </c>
      <c r="AG88" s="3">
        <f>IFERROR(VLOOKUP(K88,Tablas_Apoyo!$R$2:$S$5,2,0),"")</f>
        <v>1088345128</v>
      </c>
      <c r="AH88" s="3" t="str">
        <f>IFERROR(VLOOKUP(L88,Tablas_Apoyo!$U$2:$V$13,2,0),"")</f>
        <v>9862651</v>
      </c>
      <c r="AI88" s="3">
        <f>IFERROR(INDEX(Planes_Trabajo!$A$2:$O$10,MATCH($J88,Planes_Trabajo!$A$2:$A$10,0),MATCH(AI$1,Planes_Trabajo!$A$1:$V$1,0)),"")</f>
        <v>1088257828</v>
      </c>
      <c r="AJ88" s="3" t="str">
        <f>IFERROR(INDEX(Planes_Trabajo!$A$2:$O$10,MATCH($J88,Planes_Trabajo!$A$2:$A$10,0),MATCH(AJ$1,Planes_Trabajo!$A$1:$V$1,0)),"")</f>
        <v>06337600</v>
      </c>
      <c r="AK88" s="3" t="str">
        <f>IFERROR(INDEX(Planes_Trabajo!$A$2:$O$10,MATCH($J88,Planes_Trabajo!$A$2:$A$10,0),MATCH(AK$1,Planes_Trabajo!$A$1:$V$1,0)),"")</f>
        <v>743</v>
      </c>
      <c r="AL88" s="3" t="str">
        <f>IFERROR(IF(INDEX(Planes_Trabajo!$A$2:$O$10,MATCH($J88,Planes_Trabajo!$A$2:$A$10,0),MATCH(AL$1,Planes_Trabajo!$A$1:$V$1,0))=0,"",INDEX(Planes_Trabajo!$A$2:$O$10,MATCH($J88,Planes_Trabajo!$A$2:$A$10,0),MATCH(AL$1,Planes_Trabajo!$A$1:$V$1,0))),"")</f>
        <v>CW298393</v>
      </c>
    </row>
    <row r="89" spans="1:38" x14ac:dyDescent="0.25">
      <c r="A89">
        <v>87</v>
      </c>
      <c r="B89" s="4" t="s">
        <v>546</v>
      </c>
      <c r="C89" s="4">
        <v>207848</v>
      </c>
      <c r="D89" s="4">
        <v>207080</v>
      </c>
      <c r="E89" s="4">
        <v>1</v>
      </c>
      <c r="F89" s="4">
        <v>1</v>
      </c>
      <c r="G89" s="4">
        <v>1</v>
      </c>
      <c r="H89" s="4">
        <v>0</v>
      </c>
      <c r="I89" s="4">
        <v>0</v>
      </c>
      <c r="J89" s="4" t="s">
        <v>524</v>
      </c>
      <c r="K89" s="4" t="s">
        <v>51</v>
      </c>
      <c r="L89" s="4" t="s">
        <v>64</v>
      </c>
      <c r="M89" s="4" t="s">
        <v>876</v>
      </c>
      <c r="N89" s="4" t="str">
        <f>VLOOKUP($D89,Apoyo!$K$2:$M$14,2,0)</f>
        <v>03/06/2024 07:00:00</v>
      </c>
      <c r="O89" s="4" t="str">
        <f>VLOOKUP($D89,Apoyo!$K$2:$M$14,3,0)</f>
        <v>28/06/2024 17:00:00</v>
      </c>
      <c r="P89" s="4" t="str">
        <f>VLOOKUP($D89,Apoyo!$K$2:$M$14,2,0)</f>
        <v>03/06/2024 07:00:00</v>
      </c>
      <c r="Q89" s="4" t="str">
        <f>VLOOKUP($D89,Apoyo!$K$2:$M$14,3,0)</f>
        <v>28/06/2024 17:00:00</v>
      </c>
      <c r="R89" s="4" t="s">
        <v>563</v>
      </c>
      <c r="S89" s="4" t="s">
        <v>662</v>
      </c>
      <c r="T89" s="4" t="s">
        <v>91</v>
      </c>
      <c r="U89" s="4" t="s">
        <v>533</v>
      </c>
      <c r="V89" s="3" t="str">
        <f t="shared" si="2"/>
        <v>S-716-5</v>
      </c>
      <c r="W89" s="3" t="str">
        <f>IFERROR(VLOOKUP(T89,Tablas_Apoyo!$A$2:$B$26,2,0),"")</f>
        <v>PVMTTO \ CONTROL_GUADUALES</v>
      </c>
      <c r="X89" s="3" t="str">
        <f>IFERROR(INDEX(Planes_Trabajo!$A$2:$O$10,MATCH($J89,Planes_Trabajo!$A$2:$A$10,0),MATCH(X$1,Planes_Trabajo!$A$1:$V$1,0)),"")</f>
        <v>MP</v>
      </c>
      <c r="Y89" s="3" t="str">
        <f>IFERROR(IF(INDEX(Planes_Trabajo!$A$2:$O$10,MATCH($J89,Planes_Trabajo!$A$2:$A$10,0),MATCH(Y$1,Planes_Trabajo!$A$1:$V$1,0))=0,"",INDEX(Planes_Trabajo!$A$2:$O$10,MATCH($J89,Planes_Trabajo!$A$2:$A$10,0),MATCH(Y$1,Planes_Trabajo!$A$1:$V$1,0))),"")</f>
        <v/>
      </c>
      <c r="Z89" s="3">
        <f>IFERROR(INDEX(Planes_Trabajo!$A$2:$O$10,MATCH($J89,Planes_Trabajo!$A$2:$A$10,0),MATCH(Z$1,Planes_Trabajo!$A$1:$V$1,0)),"")</f>
        <v>3</v>
      </c>
      <c r="AA89" s="3">
        <f>IFERROR(INDEX(Planes_Trabajo!$A$2:$O$10,MATCH($J89,Planes_Trabajo!$A$2:$A$10,0),MATCH(AA$1,Planes_Trabajo!$A$1:$V$1,0)),"")</f>
        <v>0</v>
      </c>
      <c r="AB89" s="3">
        <f>IFERROR(INDEX(Planes_Trabajo!$A$2:$O$10,MATCH($J89,Planes_Trabajo!$A$2:$A$10,0),MATCH(AB$1,Planes_Trabajo!$A$1:$V$1,0)),"")</f>
        <v>0</v>
      </c>
      <c r="AC89" s="3" t="str">
        <f>IFERROR(INDEX(Planes_Trabajo!$A$2:$O$10,MATCH($J89,Planes_Trabajo!$A$2:$A$10,0),MATCH(AC$1,Planes_Trabajo!$A$1:$V$1,0)),"")</f>
        <v>DEE27</v>
      </c>
      <c r="AD89" s="3" t="str">
        <f>IFERROR(IF(INDEX(Planes_Trabajo!$A$2:$O$10,MATCH($J89,Planes_Trabajo!$A$2:$A$10,0),MATCH(AD$1,Planes_Trabajo!$A$1:$V$1,0))=0,"",INDEX(Planes_Trabajo!$A$2:$O$10,MATCH($J89,Planes_Trabajo!$A$2:$A$10,0),MATCH(AD$1,Planes_Trabajo!$A$1:$V$1,0))),"")</f>
        <v>PODARED02PLANES</v>
      </c>
      <c r="AE89" s="3" t="str">
        <f>IFERROR(IF(INDEX(Planes_Trabajo!$A$2:$O$10,MATCH($J89,Planes_Trabajo!$A$2:$A$10,0),MATCH(AE$1,Planes_Trabajo!$A$1:$V$1,0))=0,"",INDEX(Planes_Trabajo!$A$2:$O$10,MATCH($J89,Planes_Trabajo!$A$2:$A$10,0),MATCH(AE$1,Planes_Trabajo!$A$1:$V$1,0))),"")</f>
        <v>DESPEJAR</v>
      </c>
      <c r="AF89" s="3">
        <f>IFERROR(INDEX(Planes_Trabajo!$A$2:$O$10,MATCH($J89,Planes_Trabajo!$A$2:$A$10,0),MATCH(AF$1,Planes_Trabajo!$A$1:$V$1,0)),"")</f>
        <v>2</v>
      </c>
      <c r="AG89" s="3">
        <f>IFERROR(VLOOKUP(K89,Tablas_Apoyo!$R$2:$S$5,2,0),"")</f>
        <v>1088345128</v>
      </c>
      <c r="AH89" s="3" t="str">
        <f>IFERROR(VLOOKUP(L89,Tablas_Apoyo!$U$2:$V$13,2,0),"")</f>
        <v>9862651</v>
      </c>
      <c r="AI89" s="3">
        <f>IFERROR(INDEX(Planes_Trabajo!$A$2:$O$10,MATCH($J89,Planes_Trabajo!$A$2:$A$10,0),MATCH(AI$1,Planes_Trabajo!$A$1:$V$1,0)),"")</f>
        <v>1088257828</v>
      </c>
      <c r="AJ89" s="3" t="str">
        <f>IFERROR(INDEX(Planes_Trabajo!$A$2:$O$10,MATCH($J89,Planes_Trabajo!$A$2:$A$10,0),MATCH(AJ$1,Planes_Trabajo!$A$1:$V$1,0)),"")</f>
        <v>06337600</v>
      </c>
      <c r="AK89" s="3" t="str">
        <f>IFERROR(INDEX(Planes_Trabajo!$A$2:$O$10,MATCH($J89,Planes_Trabajo!$A$2:$A$10,0),MATCH(AK$1,Planes_Trabajo!$A$1:$V$1,0)),"")</f>
        <v>743</v>
      </c>
      <c r="AL89" s="3" t="str">
        <f>IFERROR(IF(INDEX(Planes_Trabajo!$A$2:$O$10,MATCH($J89,Planes_Trabajo!$A$2:$A$10,0),MATCH(AL$1,Planes_Trabajo!$A$1:$V$1,0))=0,"",INDEX(Planes_Trabajo!$A$2:$O$10,MATCH($J89,Planes_Trabajo!$A$2:$A$10,0),MATCH(AL$1,Planes_Trabajo!$A$1:$V$1,0))),"")</f>
        <v>CW298393</v>
      </c>
    </row>
    <row r="90" spans="1:38" x14ac:dyDescent="0.25">
      <c r="A90">
        <v>88</v>
      </c>
      <c r="B90" s="4" t="s">
        <v>546</v>
      </c>
      <c r="C90" s="4">
        <v>207851</v>
      </c>
      <c r="D90" s="4">
        <v>207080</v>
      </c>
      <c r="E90" s="4">
        <v>1</v>
      </c>
      <c r="F90" s="4">
        <v>1</v>
      </c>
      <c r="G90" s="4">
        <v>1</v>
      </c>
      <c r="H90" s="4">
        <v>0</v>
      </c>
      <c r="I90" s="4">
        <v>0</v>
      </c>
      <c r="J90" s="4" t="s">
        <v>524</v>
      </c>
      <c r="K90" s="4" t="s">
        <v>51</v>
      </c>
      <c r="L90" s="4" t="s">
        <v>64</v>
      </c>
      <c r="M90" s="4" t="s">
        <v>877</v>
      </c>
      <c r="N90" s="4" t="str">
        <f>VLOOKUP($D90,Apoyo!$K$2:$M$14,2,0)</f>
        <v>03/06/2024 07:00:00</v>
      </c>
      <c r="O90" s="4" t="str">
        <f>VLOOKUP($D90,Apoyo!$K$2:$M$14,3,0)</f>
        <v>28/06/2024 17:00:00</v>
      </c>
      <c r="P90" s="4" t="str">
        <f>VLOOKUP($D90,Apoyo!$K$2:$M$14,2,0)</f>
        <v>03/06/2024 07:00:00</v>
      </c>
      <c r="Q90" s="4" t="str">
        <f>VLOOKUP($D90,Apoyo!$K$2:$M$14,3,0)</f>
        <v>28/06/2024 17:00:00</v>
      </c>
      <c r="R90" s="4" t="s">
        <v>563</v>
      </c>
      <c r="S90" s="4" t="s">
        <v>663</v>
      </c>
      <c r="T90" s="4" t="s">
        <v>91</v>
      </c>
      <c r="U90" s="4" t="s">
        <v>533</v>
      </c>
      <c r="V90" s="3" t="str">
        <f t="shared" si="2"/>
        <v>S-717-5</v>
      </c>
      <c r="W90" s="3" t="str">
        <f>IFERROR(VLOOKUP(T90,Tablas_Apoyo!$A$2:$B$26,2,0),"")</f>
        <v>PVMTTO \ CONTROL_GUADUALES</v>
      </c>
      <c r="X90" s="3" t="str">
        <f>IFERROR(INDEX(Planes_Trabajo!$A$2:$O$10,MATCH($J90,Planes_Trabajo!$A$2:$A$10,0),MATCH(X$1,Planes_Trabajo!$A$1:$V$1,0)),"")</f>
        <v>MP</v>
      </c>
      <c r="Y90" s="3" t="str">
        <f>IFERROR(IF(INDEX(Planes_Trabajo!$A$2:$O$10,MATCH($J90,Planes_Trabajo!$A$2:$A$10,0),MATCH(Y$1,Planes_Trabajo!$A$1:$V$1,0))=0,"",INDEX(Planes_Trabajo!$A$2:$O$10,MATCH($J90,Planes_Trabajo!$A$2:$A$10,0),MATCH(Y$1,Planes_Trabajo!$A$1:$V$1,0))),"")</f>
        <v/>
      </c>
      <c r="Z90" s="3">
        <f>IFERROR(INDEX(Planes_Trabajo!$A$2:$O$10,MATCH($J90,Planes_Trabajo!$A$2:$A$10,0),MATCH(Z$1,Planes_Trabajo!$A$1:$V$1,0)),"")</f>
        <v>3</v>
      </c>
      <c r="AA90" s="3">
        <f>IFERROR(INDEX(Planes_Trabajo!$A$2:$O$10,MATCH($J90,Planes_Trabajo!$A$2:$A$10,0),MATCH(AA$1,Planes_Trabajo!$A$1:$V$1,0)),"")</f>
        <v>0</v>
      </c>
      <c r="AB90" s="3">
        <f>IFERROR(INDEX(Planes_Trabajo!$A$2:$O$10,MATCH($J90,Planes_Trabajo!$A$2:$A$10,0),MATCH(AB$1,Planes_Trabajo!$A$1:$V$1,0)),"")</f>
        <v>0</v>
      </c>
      <c r="AC90" s="3" t="str">
        <f>IFERROR(INDEX(Planes_Trabajo!$A$2:$O$10,MATCH($J90,Planes_Trabajo!$A$2:$A$10,0),MATCH(AC$1,Planes_Trabajo!$A$1:$V$1,0)),"")</f>
        <v>DEE27</v>
      </c>
      <c r="AD90" s="3" t="str">
        <f>IFERROR(IF(INDEX(Planes_Trabajo!$A$2:$O$10,MATCH($J90,Planes_Trabajo!$A$2:$A$10,0),MATCH(AD$1,Planes_Trabajo!$A$1:$V$1,0))=0,"",INDEX(Planes_Trabajo!$A$2:$O$10,MATCH($J90,Planes_Trabajo!$A$2:$A$10,0),MATCH(AD$1,Planes_Trabajo!$A$1:$V$1,0))),"")</f>
        <v>PODARED02PLANES</v>
      </c>
      <c r="AE90" s="3" t="str">
        <f>IFERROR(IF(INDEX(Planes_Trabajo!$A$2:$O$10,MATCH($J90,Planes_Trabajo!$A$2:$A$10,0),MATCH(AE$1,Planes_Trabajo!$A$1:$V$1,0))=0,"",INDEX(Planes_Trabajo!$A$2:$O$10,MATCH($J90,Planes_Trabajo!$A$2:$A$10,0),MATCH(AE$1,Planes_Trabajo!$A$1:$V$1,0))),"")</f>
        <v>DESPEJAR</v>
      </c>
      <c r="AF90" s="3">
        <f>IFERROR(INDEX(Planes_Trabajo!$A$2:$O$10,MATCH($J90,Planes_Trabajo!$A$2:$A$10,0),MATCH(AF$1,Planes_Trabajo!$A$1:$V$1,0)),"")</f>
        <v>2</v>
      </c>
      <c r="AG90" s="3">
        <f>IFERROR(VLOOKUP(K90,Tablas_Apoyo!$R$2:$S$5,2,0),"")</f>
        <v>1088345128</v>
      </c>
      <c r="AH90" s="3" t="str">
        <f>IFERROR(VLOOKUP(L90,Tablas_Apoyo!$U$2:$V$13,2,0),"")</f>
        <v>9862651</v>
      </c>
      <c r="AI90" s="3">
        <f>IFERROR(INDEX(Planes_Trabajo!$A$2:$O$10,MATCH($J90,Planes_Trabajo!$A$2:$A$10,0),MATCH(AI$1,Planes_Trabajo!$A$1:$V$1,0)),"")</f>
        <v>1088257828</v>
      </c>
      <c r="AJ90" s="3" t="str">
        <f>IFERROR(INDEX(Planes_Trabajo!$A$2:$O$10,MATCH($J90,Planes_Trabajo!$A$2:$A$10,0),MATCH(AJ$1,Planes_Trabajo!$A$1:$V$1,0)),"")</f>
        <v>06337600</v>
      </c>
      <c r="AK90" s="3" t="str">
        <f>IFERROR(INDEX(Planes_Trabajo!$A$2:$O$10,MATCH($J90,Planes_Trabajo!$A$2:$A$10,0),MATCH(AK$1,Planes_Trabajo!$A$1:$V$1,0)),"")</f>
        <v>743</v>
      </c>
      <c r="AL90" s="3" t="str">
        <f>IFERROR(IF(INDEX(Planes_Trabajo!$A$2:$O$10,MATCH($J90,Planes_Trabajo!$A$2:$A$10,0),MATCH(AL$1,Planes_Trabajo!$A$1:$V$1,0))=0,"",INDEX(Planes_Trabajo!$A$2:$O$10,MATCH($J90,Planes_Trabajo!$A$2:$A$10,0),MATCH(AL$1,Planes_Trabajo!$A$1:$V$1,0))),"")</f>
        <v>CW298393</v>
      </c>
    </row>
    <row r="91" spans="1:38" x14ac:dyDescent="0.25">
      <c r="A91">
        <v>89</v>
      </c>
      <c r="B91" s="4" t="s">
        <v>546</v>
      </c>
      <c r="C91" s="4">
        <v>207853</v>
      </c>
      <c r="D91" s="4">
        <v>207080</v>
      </c>
      <c r="E91" s="4">
        <v>1</v>
      </c>
      <c r="F91" s="4">
        <v>1</v>
      </c>
      <c r="G91" s="4">
        <v>1</v>
      </c>
      <c r="H91" s="4">
        <v>0</v>
      </c>
      <c r="I91" s="4">
        <v>0</v>
      </c>
      <c r="J91" s="4" t="s">
        <v>524</v>
      </c>
      <c r="K91" s="4" t="s">
        <v>51</v>
      </c>
      <c r="L91" s="4" t="s">
        <v>64</v>
      </c>
      <c r="M91" s="4" t="s">
        <v>878</v>
      </c>
      <c r="N91" s="4" t="str">
        <f>VLOOKUP($D91,Apoyo!$K$2:$M$14,2,0)</f>
        <v>03/06/2024 07:00:00</v>
      </c>
      <c r="O91" s="4" t="str">
        <f>VLOOKUP($D91,Apoyo!$K$2:$M$14,3,0)</f>
        <v>28/06/2024 17:00:00</v>
      </c>
      <c r="P91" s="4" t="str">
        <f>VLOOKUP($D91,Apoyo!$K$2:$M$14,2,0)</f>
        <v>03/06/2024 07:00:00</v>
      </c>
      <c r="Q91" s="4" t="str">
        <f>VLOOKUP($D91,Apoyo!$K$2:$M$14,3,0)</f>
        <v>28/06/2024 17:00:00</v>
      </c>
      <c r="R91" s="4" t="s">
        <v>563</v>
      </c>
      <c r="S91" s="4" t="s">
        <v>664</v>
      </c>
      <c r="T91" s="4" t="s">
        <v>91</v>
      </c>
      <c r="U91" s="4" t="s">
        <v>533</v>
      </c>
      <c r="V91" s="3" t="str">
        <f t="shared" si="2"/>
        <v>S-719-5</v>
      </c>
      <c r="W91" s="3" t="str">
        <f>IFERROR(VLOOKUP(T91,Tablas_Apoyo!$A$2:$B$26,2,0),"")</f>
        <v>PVMTTO \ CONTROL_GUADUALES</v>
      </c>
      <c r="X91" s="3" t="str">
        <f>IFERROR(INDEX(Planes_Trabajo!$A$2:$O$10,MATCH($J91,Planes_Trabajo!$A$2:$A$10,0),MATCH(X$1,Planes_Trabajo!$A$1:$V$1,0)),"")</f>
        <v>MP</v>
      </c>
      <c r="Y91" s="3" t="str">
        <f>IFERROR(IF(INDEX(Planes_Trabajo!$A$2:$O$10,MATCH($J91,Planes_Trabajo!$A$2:$A$10,0),MATCH(Y$1,Planes_Trabajo!$A$1:$V$1,0))=0,"",INDEX(Planes_Trabajo!$A$2:$O$10,MATCH($J91,Planes_Trabajo!$A$2:$A$10,0),MATCH(Y$1,Planes_Trabajo!$A$1:$V$1,0))),"")</f>
        <v/>
      </c>
      <c r="Z91" s="3">
        <f>IFERROR(INDEX(Planes_Trabajo!$A$2:$O$10,MATCH($J91,Planes_Trabajo!$A$2:$A$10,0),MATCH(Z$1,Planes_Trabajo!$A$1:$V$1,0)),"")</f>
        <v>3</v>
      </c>
      <c r="AA91" s="3">
        <f>IFERROR(INDEX(Planes_Trabajo!$A$2:$O$10,MATCH($J91,Planes_Trabajo!$A$2:$A$10,0),MATCH(AA$1,Planes_Trabajo!$A$1:$V$1,0)),"")</f>
        <v>0</v>
      </c>
      <c r="AB91" s="3">
        <f>IFERROR(INDEX(Planes_Trabajo!$A$2:$O$10,MATCH($J91,Planes_Trabajo!$A$2:$A$10,0),MATCH(AB$1,Planes_Trabajo!$A$1:$V$1,0)),"")</f>
        <v>0</v>
      </c>
      <c r="AC91" s="3" t="str">
        <f>IFERROR(INDEX(Planes_Trabajo!$A$2:$O$10,MATCH($J91,Planes_Trabajo!$A$2:$A$10,0),MATCH(AC$1,Planes_Trabajo!$A$1:$V$1,0)),"")</f>
        <v>DEE27</v>
      </c>
      <c r="AD91" s="3" t="str">
        <f>IFERROR(IF(INDEX(Planes_Trabajo!$A$2:$O$10,MATCH($J91,Planes_Trabajo!$A$2:$A$10,0),MATCH(AD$1,Planes_Trabajo!$A$1:$V$1,0))=0,"",INDEX(Planes_Trabajo!$A$2:$O$10,MATCH($J91,Planes_Trabajo!$A$2:$A$10,0),MATCH(AD$1,Planes_Trabajo!$A$1:$V$1,0))),"")</f>
        <v>PODARED02PLANES</v>
      </c>
      <c r="AE91" s="3" t="str">
        <f>IFERROR(IF(INDEX(Planes_Trabajo!$A$2:$O$10,MATCH($J91,Planes_Trabajo!$A$2:$A$10,0),MATCH(AE$1,Planes_Trabajo!$A$1:$V$1,0))=0,"",INDEX(Planes_Trabajo!$A$2:$O$10,MATCH($J91,Planes_Trabajo!$A$2:$A$10,0),MATCH(AE$1,Planes_Trabajo!$A$1:$V$1,0))),"")</f>
        <v>DESPEJAR</v>
      </c>
      <c r="AF91" s="3">
        <f>IFERROR(INDEX(Planes_Trabajo!$A$2:$O$10,MATCH($J91,Planes_Trabajo!$A$2:$A$10,0),MATCH(AF$1,Planes_Trabajo!$A$1:$V$1,0)),"")</f>
        <v>2</v>
      </c>
      <c r="AG91" s="3">
        <f>IFERROR(VLOOKUP(K91,Tablas_Apoyo!$R$2:$S$5,2,0),"")</f>
        <v>1088345128</v>
      </c>
      <c r="AH91" s="3" t="str">
        <f>IFERROR(VLOOKUP(L91,Tablas_Apoyo!$U$2:$V$13,2,0),"")</f>
        <v>9862651</v>
      </c>
      <c r="AI91" s="3">
        <f>IFERROR(INDEX(Planes_Trabajo!$A$2:$O$10,MATCH($J91,Planes_Trabajo!$A$2:$A$10,0),MATCH(AI$1,Planes_Trabajo!$A$1:$V$1,0)),"")</f>
        <v>1088257828</v>
      </c>
      <c r="AJ91" s="3" t="str">
        <f>IFERROR(INDEX(Planes_Trabajo!$A$2:$O$10,MATCH($J91,Planes_Trabajo!$A$2:$A$10,0),MATCH(AJ$1,Planes_Trabajo!$A$1:$V$1,0)),"")</f>
        <v>06337600</v>
      </c>
      <c r="AK91" s="3" t="str">
        <f>IFERROR(INDEX(Planes_Trabajo!$A$2:$O$10,MATCH($J91,Planes_Trabajo!$A$2:$A$10,0),MATCH(AK$1,Planes_Trabajo!$A$1:$V$1,0)),"")</f>
        <v>743</v>
      </c>
      <c r="AL91" s="3" t="str">
        <f>IFERROR(IF(INDEX(Planes_Trabajo!$A$2:$O$10,MATCH($J91,Planes_Trabajo!$A$2:$A$10,0),MATCH(AL$1,Planes_Trabajo!$A$1:$V$1,0))=0,"",INDEX(Planes_Trabajo!$A$2:$O$10,MATCH($J91,Planes_Trabajo!$A$2:$A$10,0),MATCH(AL$1,Planes_Trabajo!$A$1:$V$1,0))),"")</f>
        <v>CW298393</v>
      </c>
    </row>
    <row r="92" spans="1:38" x14ac:dyDescent="0.25">
      <c r="A92">
        <v>90</v>
      </c>
      <c r="B92" s="4" t="s">
        <v>546</v>
      </c>
      <c r="C92" s="4">
        <v>207855</v>
      </c>
      <c r="D92" s="4">
        <v>207080</v>
      </c>
      <c r="E92" s="4">
        <v>1</v>
      </c>
      <c r="F92" s="4">
        <v>1</v>
      </c>
      <c r="G92" s="4">
        <v>1</v>
      </c>
      <c r="H92" s="4">
        <v>0</v>
      </c>
      <c r="I92" s="4">
        <v>0</v>
      </c>
      <c r="J92" s="4" t="s">
        <v>524</v>
      </c>
      <c r="K92" s="4" t="s">
        <v>51</v>
      </c>
      <c r="L92" s="4" t="s">
        <v>64</v>
      </c>
      <c r="M92" s="4" t="s">
        <v>879</v>
      </c>
      <c r="N92" s="4" t="str">
        <f>VLOOKUP($D92,Apoyo!$K$2:$M$14,2,0)</f>
        <v>03/06/2024 07:00:00</v>
      </c>
      <c r="O92" s="4" t="str">
        <f>VLOOKUP($D92,Apoyo!$K$2:$M$14,3,0)</f>
        <v>28/06/2024 17:00:00</v>
      </c>
      <c r="P92" s="4" t="str">
        <f>VLOOKUP($D92,Apoyo!$K$2:$M$14,2,0)</f>
        <v>03/06/2024 07:00:00</v>
      </c>
      <c r="Q92" s="4" t="str">
        <f>VLOOKUP($D92,Apoyo!$K$2:$M$14,3,0)</f>
        <v>28/06/2024 17:00:00</v>
      </c>
      <c r="R92" s="4" t="s">
        <v>563</v>
      </c>
      <c r="S92" s="4" t="s">
        <v>665</v>
      </c>
      <c r="T92" s="4" t="s">
        <v>91</v>
      </c>
      <c r="U92" s="4" t="s">
        <v>533</v>
      </c>
      <c r="V92" s="3" t="str">
        <f t="shared" si="2"/>
        <v>S-720-5</v>
      </c>
      <c r="W92" s="3" t="str">
        <f>IFERROR(VLOOKUP(T92,Tablas_Apoyo!$A$2:$B$26,2,0),"")</f>
        <v>PVMTTO \ CONTROL_GUADUALES</v>
      </c>
      <c r="X92" s="3" t="str">
        <f>IFERROR(INDEX(Planes_Trabajo!$A$2:$O$10,MATCH($J92,Planes_Trabajo!$A$2:$A$10,0),MATCH(X$1,Planes_Trabajo!$A$1:$V$1,0)),"")</f>
        <v>MP</v>
      </c>
      <c r="Y92" s="3" t="str">
        <f>IFERROR(IF(INDEX(Planes_Trabajo!$A$2:$O$10,MATCH($J92,Planes_Trabajo!$A$2:$A$10,0),MATCH(Y$1,Planes_Trabajo!$A$1:$V$1,0))=0,"",INDEX(Planes_Trabajo!$A$2:$O$10,MATCH($J92,Planes_Trabajo!$A$2:$A$10,0),MATCH(Y$1,Planes_Trabajo!$A$1:$V$1,0))),"")</f>
        <v/>
      </c>
      <c r="Z92" s="3">
        <f>IFERROR(INDEX(Planes_Trabajo!$A$2:$O$10,MATCH($J92,Planes_Trabajo!$A$2:$A$10,0),MATCH(Z$1,Planes_Trabajo!$A$1:$V$1,0)),"")</f>
        <v>3</v>
      </c>
      <c r="AA92" s="3">
        <f>IFERROR(INDEX(Planes_Trabajo!$A$2:$O$10,MATCH($J92,Planes_Trabajo!$A$2:$A$10,0),MATCH(AA$1,Planes_Trabajo!$A$1:$V$1,0)),"")</f>
        <v>0</v>
      </c>
      <c r="AB92" s="3">
        <f>IFERROR(INDEX(Planes_Trabajo!$A$2:$O$10,MATCH($J92,Planes_Trabajo!$A$2:$A$10,0),MATCH(AB$1,Planes_Trabajo!$A$1:$V$1,0)),"")</f>
        <v>0</v>
      </c>
      <c r="AC92" s="3" t="str">
        <f>IFERROR(INDEX(Planes_Trabajo!$A$2:$O$10,MATCH($J92,Planes_Trabajo!$A$2:$A$10,0),MATCH(AC$1,Planes_Trabajo!$A$1:$V$1,0)),"")</f>
        <v>DEE27</v>
      </c>
      <c r="AD92" s="3" t="str">
        <f>IFERROR(IF(INDEX(Planes_Trabajo!$A$2:$O$10,MATCH($J92,Planes_Trabajo!$A$2:$A$10,0),MATCH(AD$1,Planes_Trabajo!$A$1:$V$1,0))=0,"",INDEX(Planes_Trabajo!$A$2:$O$10,MATCH($J92,Planes_Trabajo!$A$2:$A$10,0),MATCH(AD$1,Planes_Trabajo!$A$1:$V$1,0))),"")</f>
        <v>PODARED02PLANES</v>
      </c>
      <c r="AE92" s="3" t="str">
        <f>IFERROR(IF(INDEX(Planes_Trabajo!$A$2:$O$10,MATCH($J92,Planes_Trabajo!$A$2:$A$10,0),MATCH(AE$1,Planes_Trabajo!$A$1:$V$1,0))=0,"",INDEX(Planes_Trabajo!$A$2:$O$10,MATCH($J92,Planes_Trabajo!$A$2:$A$10,0),MATCH(AE$1,Planes_Trabajo!$A$1:$V$1,0))),"")</f>
        <v>DESPEJAR</v>
      </c>
      <c r="AF92" s="3">
        <f>IFERROR(INDEX(Planes_Trabajo!$A$2:$O$10,MATCH($J92,Planes_Trabajo!$A$2:$A$10,0),MATCH(AF$1,Planes_Trabajo!$A$1:$V$1,0)),"")</f>
        <v>2</v>
      </c>
      <c r="AG92" s="3">
        <f>IFERROR(VLOOKUP(K92,Tablas_Apoyo!$R$2:$S$5,2,0),"")</f>
        <v>1088345128</v>
      </c>
      <c r="AH92" s="3" t="str">
        <f>IFERROR(VLOOKUP(L92,Tablas_Apoyo!$U$2:$V$13,2,0),"")</f>
        <v>9862651</v>
      </c>
      <c r="AI92" s="3">
        <f>IFERROR(INDEX(Planes_Trabajo!$A$2:$O$10,MATCH($J92,Planes_Trabajo!$A$2:$A$10,0),MATCH(AI$1,Planes_Trabajo!$A$1:$V$1,0)),"")</f>
        <v>1088257828</v>
      </c>
      <c r="AJ92" s="3" t="str">
        <f>IFERROR(INDEX(Planes_Trabajo!$A$2:$O$10,MATCH($J92,Planes_Trabajo!$A$2:$A$10,0),MATCH(AJ$1,Planes_Trabajo!$A$1:$V$1,0)),"")</f>
        <v>06337600</v>
      </c>
      <c r="AK92" s="3" t="str">
        <f>IFERROR(INDEX(Planes_Trabajo!$A$2:$O$10,MATCH($J92,Planes_Trabajo!$A$2:$A$10,0),MATCH(AK$1,Planes_Trabajo!$A$1:$V$1,0)),"")</f>
        <v>743</v>
      </c>
      <c r="AL92" s="3" t="str">
        <f>IFERROR(IF(INDEX(Planes_Trabajo!$A$2:$O$10,MATCH($J92,Planes_Trabajo!$A$2:$A$10,0),MATCH(AL$1,Planes_Trabajo!$A$1:$V$1,0))=0,"",INDEX(Planes_Trabajo!$A$2:$O$10,MATCH($J92,Planes_Trabajo!$A$2:$A$10,0),MATCH(AL$1,Planes_Trabajo!$A$1:$V$1,0))),"")</f>
        <v>CW298393</v>
      </c>
    </row>
    <row r="93" spans="1:38" x14ac:dyDescent="0.25">
      <c r="A93">
        <v>91</v>
      </c>
      <c r="B93" s="4" t="s">
        <v>546</v>
      </c>
      <c r="C93" s="4">
        <v>207878</v>
      </c>
      <c r="D93" s="4">
        <v>207080</v>
      </c>
      <c r="E93" s="4">
        <v>1</v>
      </c>
      <c r="F93" s="4">
        <v>1</v>
      </c>
      <c r="G93" s="4">
        <v>1</v>
      </c>
      <c r="H93" s="4">
        <v>0</v>
      </c>
      <c r="I93" s="4">
        <v>0</v>
      </c>
      <c r="J93" s="4" t="s">
        <v>524</v>
      </c>
      <c r="K93" s="4" t="s">
        <v>51</v>
      </c>
      <c r="L93" s="4" t="s">
        <v>64</v>
      </c>
      <c r="M93" s="4" t="s">
        <v>880</v>
      </c>
      <c r="N93" s="4" t="str">
        <f>VLOOKUP($D93,Apoyo!$K$2:$M$14,2,0)</f>
        <v>03/06/2024 07:00:00</v>
      </c>
      <c r="O93" s="4" t="str">
        <f>VLOOKUP($D93,Apoyo!$K$2:$M$14,3,0)</f>
        <v>28/06/2024 17:00:00</v>
      </c>
      <c r="P93" s="4" t="str">
        <f>VLOOKUP($D93,Apoyo!$K$2:$M$14,2,0)</f>
        <v>03/06/2024 07:00:00</v>
      </c>
      <c r="Q93" s="4" t="str">
        <f>VLOOKUP($D93,Apoyo!$K$2:$M$14,3,0)</f>
        <v>28/06/2024 17:00:00</v>
      </c>
      <c r="R93" s="4" t="s">
        <v>563</v>
      </c>
      <c r="S93" s="4" t="s">
        <v>666</v>
      </c>
      <c r="T93" s="4" t="s">
        <v>91</v>
      </c>
      <c r="U93" s="4" t="s">
        <v>533</v>
      </c>
      <c r="V93" s="3" t="str">
        <f t="shared" si="2"/>
        <v>S-723-5</v>
      </c>
      <c r="W93" s="3" t="str">
        <f>IFERROR(VLOOKUP(T93,Tablas_Apoyo!$A$2:$B$26,2,0),"")</f>
        <v>PVMTTO \ CONTROL_GUADUALES</v>
      </c>
      <c r="X93" s="3" t="str">
        <f>IFERROR(INDEX(Planes_Trabajo!$A$2:$O$10,MATCH($J93,Planes_Trabajo!$A$2:$A$10,0),MATCH(X$1,Planes_Trabajo!$A$1:$V$1,0)),"")</f>
        <v>MP</v>
      </c>
      <c r="Y93" s="3" t="str">
        <f>IFERROR(IF(INDEX(Planes_Trabajo!$A$2:$O$10,MATCH($J93,Planes_Trabajo!$A$2:$A$10,0),MATCH(Y$1,Planes_Trabajo!$A$1:$V$1,0))=0,"",INDEX(Planes_Trabajo!$A$2:$O$10,MATCH($J93,Planes_Trabajo!$A$2:$A$10,0),MATCH(Y$1,Planes_Trabajo!$A$1:$V$1,0))),"")</f>
        <v/>
      </c>
      <c r="Z93" s="3">
        <f>IFERROR(INDEX(Planes_Trabajo!$A$2:$O$10,MATCH($J93,Planes_Trabajo!$A$2:$A$10,0),MATCH(Z$1,Planes_Trabajo!$A$1:$V$1,0)),"")</f>
        <v>3</v>
      </c>
      <c r="AA93" s="3">
        <f>IFERROR(INDEX(Planes_Trabajo!$A$2:$O$10,MATCH($J93,Planes_Trabajo!$A$2:$A$10,0),MATCH(AA$1,Planes_Trabajo!$A$1:$V$1,0)),"")</f>
        <v>0</v>
      </c>
      <c r="AB93" s="3">
        <f>IFERROR(INDEX(Planes_Trabajo!$A$2:$O$10,MATCH($J93,Planes_Trabajo!$A$2:$A$10,0),MATCH(AB$1,Planes_Trabajo!$A$1:$V$1,0)),"")</f>
        <v>0</v>
      </c>
      <c r="AC93" s="3" t="str">
        <f>IFERROR(INDEX(Planes_Trabajo!$A$2:$O$10,MATCH($J93,Planes_Trabajo!$A$2:$A$10,0),MATCH(AC$1,Planes_Trabajo!$A$1:$V$1,0)),"")</f>
        <v>DEE27</v>
      </c>
      <c r="AD93" s="3" t="str">
        <f>IFERROR(IF(INDEX(Planes_Trabajo!$A$2:$O$10,MATCH($J93,Planes_Trabajo!$A$2:$A$10,0),MATCH(AD$1,Planes_Trabajo!$A$1:$V$1,0))=0,"",INDEX(Planes_Trabajo!$A$2:$O$10,MATCH($J93,Planes_Trabajo!$A$2:$A$10,0),MATCH(AD$1,Planes_Trabajo!$A$1:$V$1,0))),"")</f>
        <v>PODARED02PLANES</v>
      </c>
      <c r="AE93" s="3" t="str">
        <f>IFERROR(IF(INDEX(Planes_Trabajo!$A$2:$O$10,MATCH($J93,Planes_Trabajo!$A$2:$A$10,0),MATCH(AE$1,Planes_Trabajo!$A$1:$V$1,0))=0,"",INDEX(Planes_Trabajo!$A$2:$O$10,MATCH($J93,Planes_Trabajo!$A$2:$A$10,0),MATCH(AE$1,Planes_Trabajo!$A$1:$V$1,0))),"")</f>
        <v>DESPEJAR</v>
      </c>
      <c r="AF93" s="3">
        <f>IFERROR(INDEX(Planes_Trabajo!$A$2:$O$10,MATCH($J93,Planes_Trabajo!$A$2:$A$10,0),MATCH(AF$1,Planes_Trabajo!$A$1:$V$1,0)),"")</f>
        <v>2</v>
      </c>
      <c r="AG93" s="3">
        <f>IFERROR(VLOOKUP(K93,Tablas_Apoyo!$R$2:$S$5,2,0),"")</f>
        <v>1088345128</v>
      </c>
      <c r="AH93" s="3" t="str">
        <f>IFERROR(VLOOKUP(L93,Tablas_Apoyo!$U$2:$V$13,2,0),"")</f>
        <v>9862651</v>
      </c>
      <c r="AI93" s="3">
        <f>IFERROR(INDEX(Planes_Trabajo!$A$2:$O$10,MATCH($J93,Planes_Trabajo!$A$2:$A$10,0),MATCH(AI$1,Planes_Trabajo!$A$1:$V$1,0)),"")</f>
        <v>1088257828</v>
      </c>
      <c r="AJ93" s="3" t="str">
        <f>IFERROR(INDEX(Planes_Trabajo!$A$2:$O$10,MATCH($J93,Planes_Trabajo!$A$2:$A$10,0),MATCH(AJ$1,Planes_Trabajo!$A$1:$V$1,0)),"")</f>
        <v>06337600</v>
      </c>
      <c r="AK93" s="3" t="str">
        <f>IFERROR(INDEX(Planes_Trabajo!$A$2:$O$10,MATCH($J93,Planes_Trabajo!$A$2:$A$10,0),MATCH(AK$1,Planes_Trabajo!$A$1:$V$1,0)),"")</f>
        <v>743</v>
      </c>
      <c r="AL93" s="3" t="str">
        <f>IFERROR(IF(INDEX(Planes_Trabajo!$A$2:$O$10,MATCH($J93,Planes_Trabajo!$A$2:$A$10,0),MATCH(AL$1,Planes_Trabajo!$A$1:$V$1,0))=0,"",INDEX(Planes_Trabajo!$A$2:$O$10,MATCH($J93,Planes_Trabajo!$A$2:$A$10,0),MATCH(AL$1,Planes_Trabajo!$A$1:$V$1,0))),"")</f>
        <v>CW298393</v>
      </c>
    </row>
    <row r="94" spans="1:38" x14ac:dyDescent="0.25">
      <c r="A94">
        <v>92</v>
      </c>
      <c r="B94" s="4" t="s">
        <v>546</v>
      </c>
      <c r="C94" s="4">
        <v>207884</v>
      </c>
      <c r="D94" s="4">
        <v>207080</v>
      </c>
      <c r="E94" s="4">
        <v>1</v>
      </c>
      <c r="F94" s="4">
        <v>1</v>
      </c>
      <c r="G94" s="4">
        <v>1</v>
      </c>
      <c r="H94" s="4">
        <v>0</v>
      </c>
      <c r="I94" s="4">
        <v>0</v>
      </c>
      <c r="J94" s="4" t="s">
        <v>524</v>
      </c>
      <c r="K94" s="4" t="s">
        <v>51</v>
      </c>
      <c r="L94" s="4" t="s">
        <v>64</v>
      </c>
      <c r="M94" s="4" t="s">
        <v>881</v>
      </c>
      <c r="N94" s="4" t="str">
        <f>VLOOKUP($D94,Apoyo!$K$2:$M$14,2,0)</f>
        <v>03/06/2024 07:00:00</v>
      </c>
      <c r="O94" s="4" t="str">
        <f>VLOOKUP($D94,Apoyo!$K$2:$M$14,3,0)</f>
        <v>28/06/2024 17:00:00</v>
      </c>
      <c r="P94" s="4" t="str">
        <f>VLOOKUP($D94,Apoyo!$K$2:$M$14,2,0)</f>
        <v>03/06/2024 07:00:00</v>
      </c>
      <c r="Q94" s="4" t="str">
        <f>VLOOKUP($D94,Apoyo!$K$2:$M$14,3,0)</f>
        <v>28/06/2024 17:00:00</v>
      </c>
      <c r="R94" s="4" t="s">
        <v>563</v>
      </c>
      <c r="S94" s="4" t="s">
        <v>667</v>
      </c>
      <c r="T94" s="4" t="s">
        <v>91</v>
      </c>
      <c r="U94" s="4" t="s">
        <v>533</v>
      </c>
      <c r="V94" s="3" t="str">
        <f t="shared" si="2"/>
        <v>S-724-5</v>
      </c>
      <c r="W94" s="3" t="str">
        <f>IFERROR(VLOOKUP(T94,Tablas_Apoyo!$A$2:$B$26,2,0),"")</f>
        <v>PVMTTO \ CONTROL_GUADUALES</v>
      </c>
      <c r="X94" s="3" t="str">
        <f>IFERROR(INDEX(Planes_Trabajo!$A$2:$O$10,MATCH($J94,Planes_Trabajo!$A$2:$A$10,0),MATCH(X$1,Planes_Trabajo!$A$1:$V$1,0)),"")</f>
        <v>MP</v>
      </c>
      <c r="Y94" s="3" t="str">
        <f>IFERROR(IF(INDEX(Planes_Trabajo!$A$2:$O$10,MATCH($J94,Planes_Trabajo!$A$2:$A$10,0),MATCH(Y$1,Planes_Trabajo!$A$1:$V$1,0))=0,"",INDEX(Planes_Trabajo!$A$2:$O$10,MATCH($J94,Planes_Trabajo!$A$2:$A$10,0),MATCH(Y$1,Planes_Trabajo!$A$1:$V$1,0))),"")</f>
        <v/>
      </c>
      <c r="Z94" s="3">
        <f>IFERROR(INDEX(Planes_Trabajo!$A$2:$O$10,MATCH($J94,Planes_Trabajo!$A$2:$A$10,0),MATCH(Z$1,Planes_Trabajo!$A$1:$V$1,0)),"")</f>
        <v>3</v>
      </c>
      <c r="AA94" s="3">
        <f>IFERROR(INDEX(Planes_Trabajo!$A$2:$O$10,MATCH($J94,Planes_Trabajo!$A$2:$A$10,0),MATCH(AA$1,Planes_Trabajo!$A$1:$V$1,0)),"")</f>
        <v>0</v>
      </c>
      <c r="AB94" s="3">
        <f>IFERROR(INDEX(Planes_Trabajo!$A$2:$O$10,MATCH($J94,Planes_Trabajo!$A$2:$A$10,0),MATCH(AB$1,Planes_Trabajo!$A$1:$V$1,0)),"")</f>
        <v>0</v>
      </c>
      <c r="AC94" s="3" t="str">
        <f>IFERROR(INDEX(Planes_Trabajo!$A$2:$O$10,MATCH($J94,Planes_Trabajo!$A$2:$A$10,0),MATCH(AC$1,Planes_Trabajo!$A$1:$V$1,0)),"")</f>
        <v>DEE27</v>
      </c>
      <c r="AD94" s="3" t="str">
        <f>IFERROR(IF(INDEX(Planes_Trabajo!$A$2:$O$10,MATCH($J94,Planes_Trabajo!$A$2:$A$10,0),MATCH(AD$1,Planes_Trabajo!$A$1:$V$1,0))=0,"",INDEX(Planes_Trabajo!$A$2:$O$10,MATCH($J94,Planes_Trabajo!$A$2:$A$10,0),MATCH(AD$1,Planes_Trabajo!$A$1:$V$1,0))),"")</f>
        <v>PODARED02PLANES</v>
      </c>
      <c r="AE94" s="3" t="str">
        <f>IFERROR(IF(INDEX(Planes_Trabajo!$A$2:$O$10,MATCH($J94,Planes_Trabajo!$A$2:$A$10,0),MATCH(AE$1,Planes_Trabajo!$A$1:$V$1,0))=0,"",INDEX(Planes_Trabajo!$A$2:$O$10,MATCH($J94,Planes_Trabajo!$A$2:$A$10,0),MATCH(AE$1,Planes_Trabajo!$A$1:$V$1,0))),"")</f>
        <v>DESPEJAR</v>
      </c>
      <c r="AF94" s="3">
        <f>IFERROR(INDEX(Planes_Trabajo!$A$2:$O$10,MATCH($J94,Planes_Trabajo!$A$2:$A$10,0),MATCH(AF$1,Planes_Trabajo!$A$1:$V$1,0)),"")</f>
        <v>2</v>
      </c>
      <c r="AG94" s="3">
        <f>IFERROR(VLOOKUP(K94,Tablas_Apoyo!$R$2:$S$5,2,0),"")</f>
        <v>1088345128</v>
      </c>
      <c r="AH94" s="3" t="str">
        <f>IFERROR(VLOOKUP(L94,Tablas_Apoyo!$U$2:$V$13,2,0),"")</f>
        <v>9862651</v>
      </c>
      <c r="AI94" s="3">
        <f>IFERROR(INDEX(Planes_Trabajo!$A$2:$O$10,MATCH($J94,Planes_Trabajo!$A$2:$A$10,0),MATCH(AI$1,Planes_Trabajo!$A$1:$V$1,0)),"")</f>
        <v>1088257828</v>
      </c>
      <c r="AJ94" s="3" t="str">
        <f>IFERROR(INDEX(Planes_Trabajo!$A$2:$O$10,MATCH($J94,Planes_Trabajo!$A$2:$A$10,0),MATCH(AJ$1,Planes_Trabajo!$A$1:$V$1,0)),"")</f>
        <v>06337600</v>
      </c>
      <c r="AK94" s="3" t="str">
        <f>IFERROR(INDEX(Planes_Trabajo!$A$2:$O$10,MATCH($J94,Planes_Trabajo!$A$2:$A$10,0),MATCH(AK$1,Planes_Trabajo!$A$1:$V$1,0)),"")</f>
        <v>743</v>
      </c>
      <c r="AL94" s="3" t="str">
        <f>IFERROR(IF(INDEX(Planes_Trabajo!$A$2:$O$10,MATCH($J94,Planes_Trabajo!$A$2:$A$10,0),MATCH(AL$1,Planes_Trabajo!$A$1:$V$1,0))=0,"",INDEX(Planes_Trabajo!$A$2:$O$10,MATCH($J94,Planes_Trabajo!$A$2:$A$10,0),MATCH(AL$1,Planes_Trabajo!$A$1:$V$1,0))),"")</f>
        <v>CW298393</v>
      </c>
    </row>
    <row r="95" spans="1:38" x14ac:dyDescent="0.25">
      <c r="A95">
        <v>93</v>
      </c>
      <c r="B95" s="4" t="s">
        <v>546</v>
      </c>
      <c r="C95" s="4">
        <v>207886</v>
      </c>
      <c r="D95" s="4">
        <v>207080</v>
      </c>
      <c r="E95" s="4">
        <v>1</v>
      </c>
      <c r="F95" s="4">
        <v>1</v>
      </c>
      <c r="G95" s="4">
        <v>1</v>
      </c>
      <c r="H95" s="4">
        <v>0</v>
      </c>
      <c r="I95" s="4">
        <v>0</v>
      </c>
      <c r="J95" s="4" t="s">
        <v>524</v>
      </c>
      <c r="K95" s="4" t="s">
        <v>51</v>
      </c>
      <c r="L95" s="4" t="s">
        <v>64</v>
      </c>
      <c r="M95" s="4" t="s">
        <v>882</v>
      </c>
      <c r="N95" s="4" t="str">
        <f>VLOOKUP($D95,Apoyo!$K$2:$M$14,2,0)</f>
        <v>03/06/2024 07:00:00</v>
      </c>
      <c r="O95" s="4" t="str">
        <f>VLOOKUP($D95,Apoyo!$K$2:$M$14,3,0)</f>
        <v>28/06/2024 17:00:00</v>
      </c>
      <c r="P95" s="4" t="str">
        <f>VLOOKUP($D95,Apoyo!$K$2:$M$14,2,0)</f>
        <v>03/06/2024 07:00:00</v>
      </c>
      <c r="Q95" s="4" t="str">
        <f>VLOOKUP($D95,Apoyo!$K$2:$M$14,3,0)</f>
        <v>28/06/2024 17:00:00</v>
      </c>
      <c r="R95" s="4" t="s">
        <v>563</v>
      </c>
      <c r="S95" s="4" t="s">
        <v>668</v>
      </c>
      <c r="T95" s="4" t="s">
        <v>91</v>
      </c>
      <c r="U95" s="4" t="s">
        <v>533</v>
      </c>
      <c r="V95" s="3" t="str">
        <f t="shared" si="2"/>
        <v>S-725-5</v>
      </c>
      <c r="W95" s="3" t="str">
        <f>IFERROR(VLOOKUP(T95,Tablas_Apoyo!$A$2:$B$26,2,0),"")</f>
        <v>PVMTTO \ CONTROL_GUADUALES</v>
      </c>
      <c r="X95" s="3" t="str">
        <f>IFERROR(INDEX(Planes_Trabajo!$A$2:$O$10,MATCH($J95,Planes_Trabajo!$A$2:$A$10,0),MATCH(X$1,Planes_Trabajo!$A$1:$V$1,0)),"")</f>
        <v>MP</v>
      </c>
      <c r="Y95" s="3" t="str">
        <f>IFERROR(IF(INDEX(Planes_Trabajo!$A$2:$O$10,MATCH($J95,Planes_Trabajo!$A$2:$A$10,0),MATCH(Y$1,Planes_Trabajo!$A$1:$V$1,0))=0,"",INDEX(Planes_Trabajo!$A$2:$O$10,MATCH($J95,Planes_Trabajo!$A$2:$A$10,0),MATCH(Y$1,Planes_Trabajo!$A$1:$V$1,0))),"")</f>
        <v/>
      </c>
      <c r="Z95" s="3">
        <f>IFERROR(INDEX(Planes_Trabajo!$A$2:$O$10,MATCH($J95,Planes_Trabajo!$A$2:$A$10,0),MATCH(Z$1,Planes_Trabajo!$A$1:$V$1,0)),"")</f>
        <v>3</v>
      </c>
      <c r="AA95" s="3">
        <f>IFERROR(INDEX(Planes_Trabajo!$A$2:$O$10,MATCH($J95,Planes_Trabajo!$A$2:$A$10,0),MATCH(AA$1,Planes_Trabajo!$A$1:$V$1,0)),"")</f>
        <v>0</v>
      </c>
      <c r="AB95" s="3">
        <f>IFERROR(INDEX(Planes_Trabajo!$A$2:$O$10,MATCH($J95,Planes_Trabajo!$A$2:$A$10,0),MATCH(AB$1,Planes_Trabajo!$A$1:$V$1,0)),"")</f>
        <v>0</v>
      </c>
      <c r="AC95" s="3" t="str">
        <f>IFERROR(INDEX(Planes_Trabajo!$A$2:$O$10,MATCH($J95,Planes_Trabajo!$A$2:$A$10,0),MATCH(AC$1,Planes_Trabajo!$A$1:$V$1,0)),"")</f>
        <v>DEE27</v>
      </c>
      <c r="AD95" s="3" t="str">
        <f>IFERROR(IF(INDEX(Planes_Trabajo!$A$2:$O$10,MATCH($J95,Planes_Trabajo!$A$2:$A$10,0),MATCH(AD$1,Planes_Trabajo!$A$1:$V$1,0))=0,"",INDEX(Planes_Trabajo!$A$2:$O$10,MATCH($J95,Planes_Trabajo!$A$2:$A$10,0),MATCH(AD$1,Planes_Trabajo!$A$1:$V$1,0))),"")</f>
        <v>PODARED02PLANES</v>
      </c>
      <c r="AE95" s="3" t="str">
        <f>IFERROR(IF(INDEX(Planes_Trabajo!$A$2:$O$10,MATCH($J95,Planes_Trabajo!$A$2:$A$10,0),MATCH(AE$1,Planes_Trabajo!$A$1:$V$1,0))=0,"",INDEX(Planes_Trabajo!$A$2:$O$10,MATCH($J95,Planes_Trabajo!$A$2:$A$10,0),MATCH(AE$1,Planes_Trabajo!$A$1:$V$1,0))),"")</f>
        <v>DESPEJAR</v>
      </c>
      <c r="AF95" s="3">
        <f>IFERROR(INDEX(Planes_Trabajo!$A$2:$O$10,MATCH($J95,Planes_Trabajo!$A$2:$A$10,0),MATCH(AF$1,Planes_Trabajo!$A$1:$V$1,0)),"")</f>
        <v>2</v>
      </c>
      <c r="AG95" s="3">
        <f>IFERROR(VLOOKUP(K95,Tablas_Apoyo!$R$2:$S$5,2,0),"")</f>
        <v>1088345128</v>
      </c>
      <c r="AH95" s="3" t="str">
        <f>IFERROR(VLOOKUP(L95,Tablas_Apoyo!$U$2:$V$13,2,0),"")</f>
        <v>9862651</v>
      </c>
      <c r="AI95" s="3">
        <f>IFERROR(INDEX(Planes_Trabajo!$A$2:$O$10,MATCH($J95,Planes_Trabajo!$A$2:$A$10,0),MATCH(AI$1,Planes_Trabajo!$A$1:$V$1,0)),"")</f>
        <v>1088257828</v>
      </c>
      <c r="AJ95" s="3" t="str">
        <f>IFERROR(INDEX(Planes_Trabajo!$A$2:$O$10,MATCH($J95,Planes_Trabajo!$A$2:$A$10,0),MATCH(AJ$1,Planes_Trabajo!$A$1:$V$1,0)),"")</f>
        <v>06337600</v>
      </c>
      <c r="AK95" s="3" t="str">
        <f>IFERROR(INDEX(Planes_Trabajo!$A$2:$O$10,MATCH($J95,Planes_Trabajo!$A$2:$A$10,0),MATCH(AK$1,Planes_Trabajo!$A$1:$V$1,0)),"")</f>
        <v>743</v>
      </c>
      <c r="AL95" s="3" t="str">
        <f>IFERROR(IF(INDEX(Planes_Trabajo!$A$2:$O$10,MATCH($J95,Planes_Trabajo!$A$2:$A$10,0),MATCH(AL$1,Planes_Trabajo!$A$1:$V$1,0))=0,"",INDEX(Planes_Trabajo!$A$2:$O$10,MATCH($J95,Planes_Trabajo!$A$2:$A$10,0),MATCH(AL$1,Planes_Trabajo!$A$1:$V$1,0))),"")</f>
        <v>CW298393</v>
      </c>
    </row>
    <row r="96" spans="1:38" x14ac:dyDescent="0.25">
      <c r="A96">
        <v>94</v>
      </c>
      <c r="B96" s="4" t="s">
        <v>546</v>
      </c>
      <c r="C96" s="4">
        <v>207901</v>
      </c>
      <c r="D96" s="4">
        <v>207080</v>
      </c>
      <c r="E96" s="4">
        <v>1</v>
      </c>
      <c r="F96" s="4">
        <v>1</v>
      </c>
      <c r="G96" s="4">
        <v>1</v>
      </c>
      <c r="H96" s="4">
        <v>0</v>
      </c>
      <c r="I96" s="4">
        <v>0</v>
      </c>
      <c r="J96" s="4" t="s">
        <v>524</v>
      </c>
      <c r="K96" s="4" t="s">
        <v>51</v>
      </c>
      <c r="L96" s="4" t="s">
        <v>64</v>
      </c>
      <c r="M96" s="4" t="s">
        <v>883</v>
      </c>
      <c r="N96" s="4" t="str">
        <f>VLOOKUP($D96,Apoyo!$K$2:$M$14,2,0)</f>
        <v>03/06/2024 07:00:00</v>
      </c>
      <c r="O96" s="4" t="str">
        <f>VLOOKUP($D96,Apoyo!$K$2:$M$14,3,0)</f>
        <v>28/06/2024 17:00:00</v>
      </c>
      <c r="P96" s="4" t="str">
        <f>VLOOKUP($D96,Apoyo!$K$2:$M$14,2,0)</f>
        <v>03/06/2024 07:00:00</v>
      </c>
      <c r="Q96" s="4" t="str">
        <f>VLOOKUP($D96,Apoyo!$K$2:$M$14,3,0)</f>
        <v>28/06/2024 17:00:00</v>
      </c>
      <c r="R96" s="4" t="s">
        <v>563</v>
      </c>
      <c r="S96" s="4" t="s">
        <v>669</v>
      </c>
      <c r="T96" s="4" t="s">
        <v>91</v>
      </c>
      <c r="U96" s="4" t="s">
        <v>533</v>
      </c>
      <c r="V96" s="3" t="str">
        <f t="shared" si="2"/>
        <v>S-727-5</v>
      </c>
      <c r="W96" s="3" t="str">
        <f>IFERROR(VLOOKUP(T96,Tablas_Apoyo!$A$2:$B$26,2,0),"")</f>
        <v>PVMTTO \ CONTROL_GUADUALES</v>
      </c>
      <c r="X96" s="3" t="str">
        <f>IFERROR(INDEX(Planes_Trabajo!$A$2:$O$10,MATCH($J96,Planes_Trabajo!$A$2:$A$10,0),MATCH(X$1,Planes_Trabajo!$A$1:$V$1,0)),"")</f>
        <v>MP</v>
      </c>
      <c r="Y96" s="3" t="str">
        <f>IFERROR(IF(INDEX(Planes_Trabajo!$A$2:$O$10,MATCH($J96,Planes_Trabajo!$A$2:$A$10,0),MATCH(Y$1,Planes_Trabajo!$A$1:$V$1,0))=0,"",INDEX(Planes_Trabajo!$A$2:$O$10,MATCH($J96,Planes_Trabajo!$A$2:$A$10,0),MATCH(Y$1,Planes_Trabajo!$A$1:$V$1,0))),"")</f>
        <v/>
      </c>
      <c r="Z96" s="3">
        <f>IFERROR(INDEX(Planes_Trabajo!$A$2:$O$10,MATCH($J96,Planes_Trabajo!$A$2:$A$10,0),MATCH(Z$1,Planes_Trabajo!$A$1:$V$1,0)),"")</f>
        <v>3</v>
      </c>
      <c r="AA96" s="3">
        <f>IFERROR(INDEX(Planes_Trabajo!$A$2:$O$10,MATCH($J96,Planes_Trabajo!$A$2:$A$10,0),MATCH(AA$1,Planes_Trabajo!$A$1:$V$1,0)),"")</f>
        <v>0</v>
      </c>
      <c r="AB96" s="3">
        <f>IFERROR(INDEX(Planes_Trabajo!$A$2:$O$10,MATCH($J96,Planes_Trabajo!$A$2:$A$10,0),MATCH(AB$1,Planes_Trabajo!$A$1:$V$1,0)),"")</f>
        <v>0</v>
      </c>
      <c r="AC96" s="3" t="str">
        <f>IFERROR(INDEX(Planes_Trabajo!$A$2:$O$10,MATCH($J96,Planes_Trabajo!$A$2:$A$10,0),MATCH(AC$1,Planes_Trabajo!$A$1:$V$1,0)),"")</f>
        <v>DEE27</v>
      </c>
      <c r="AD96" s="3" t="str">
        <f>IFERROR(IF(INDEX(Planes_Trabajo!$A$2:$O$10,MATCH($J96,Planes_Trabajo!$A$2:$A$10,0),MATCH(AD$1,Planes_Trabajo!$A$1:$V$1,0))=0,"",INDEX(Planes_Trabajo!$A$2:$O$10,MATCH($J96,Planes_Trabajo!$A$2:$A$10,0),MATCH(AD$1,Planes_Trabajo!$A$1:$V$1,0))),"")</f>
        <v>PODARED02PLANES</v>
      </c>
      <c r="AE96" s="3" t="str">
        <f>IFERROR(IF(INDEX(Planes_Trabajo!$A$2:$O$10,MATCH($J96,Planes_Trabajo!$A$2:$A$10,0),MATCH(AE$1,Planes_Trabajo!$A$1:$V$1,0))=0,"",INDEX(Planes_Trabajo!$A$2:$O$10,MATCH($J96,Planes_Trabajo!$A$2:$A$10,0),MATCH(AE$1,Planes_Trabajo!$A$1:$V$1,0))),"")</f>
        <v>DESPEJAR</v>
      </c>
      <c r="AF96" s="3">
        <f>IFERROR(INDEX(Planes_Trabajo!$A$2:$O$10,MATCH($J96,Planes_Trabajo!$A$2:$A$10,0),MATCH(AF$1,Planes_Trabajo!$A$1:$V$1,0)),"")</f>
        <v>2</v>
      </c>
      <c r="AG96" s="3">
        <f>IFERROR(VLOOKUP(K96,Tablas_Apoyo!$R$2:$S$5,2,0),"")</f>
        <v>1088345128</v>
      </c>
      <c r="AH96" s="3" t="str">
        <f>IFERROR(VLOOKUP(L96,Tablas_Apoyo!$U$2:$V$13,2,0),"")</f>
        <v>9862651</v>
      </c>
      <c r="AI96" s="3">
        <f>IFERROR(INDEX(Planes_Trabajo!$A$2:$O$10,MATCH($J96,Planes_Trabajo!$A$2:$A$10,0),MATCH(AI$1,Planes_Trabajo!$A$1:$V$1,0)),"")</f>
        <v>1088257828</v>
      </c>
      <c r="AJ96" s="3" t="str">
        <f>IFERROR(INDEX(Planes_Trabajo!$A$2:$O$10,MATCH($J96,Planes_Trabajo!$A$2:$A$10,0),MATCH(AJ$1,Planes_Trabajo!$A$1:$V$1,0)),"")</f>
        <v>06337600</v>
      </c>
      <c r="AK96" s="3" t="str">
        <f>IFERROR(INDEX(Planes_Trabajo!$A$2:$O$10,MATCH($J96,Planes_Trabajo!$A$2:$A$10,0),MATCH(AK$1,Planes_Trabajo!$A$1:$V$1,0)),"")</f>
        <v>743</v>
      </c>
      <c r="AL96" s="3" t="str">
        <f>IFERROR(IF(INDEX(Planes_Trabajo!$A$2:$O$10,MATCH($J96,Planes_Trabajo!$A$2:$A$10,0),MATCH(AL$1,Planes_Trabajo!$A$1:$V$1,0))=0,"",INDEX(Planes_Trabajo!$A$2:$O$10,MATCH($J96,Planes_Trabajo!$A$2:$A$10,0),MATCH(AL$1,Planes_Trabajo!$A$1:$V$1,0))),"")</f>
        <v>CW298393</v>
      </c>
    </row>
    <row r="97" spans="1:38" x14ac:dyDescent="0.25">
      <c r="A97">
        <v>95</v>
      </c>
      <c r="B97" s="4" t="s">
        <v>546</v>
      </c>
      <c r="C97" s="4">
        <v>207903</v>
      </c>
      <c r="D97" s="4">
        <v>207080</v>
      </c>
      <c r="E97" s="4">
        <v>1</v>
      </c>
      <c r="F97" s="4">
        <v>1</v>
      </c>
      <c r="G97" s="4">
        <v>1</v>
      </c>
      <c r="H97" s="4">
        <v>0</v>
      </c>
      <c r="I97" s="4">
        <v>0</v>
      </c>
      <c r="J97" s="4" t="s">
        <v>524</v>
      </c>
      <c r="K97" s="4" t="s">
        <v>51</v>
      </c>
      <c r="L97" s="4" t="s">
        <v>64</v>
      </c>
      <c r="M97" s="4" t="s">
        <v>884</v>
      </c>
      <c r="N97" s="4" t="str">
        <f>VLOOKUP($D97,Apoyo!$K$2:$M$14,2,0)</f>
        <v>03/06/2024 07:00:00</v>
      </c>
      <c r="O97" s="4" t="str">
        <f>VLOOKUP($D97,Apoyo!$K$2:$M$14,3,0)</f>
        <v>28/06/2024 17:00:00</v>
      </c>
      <c r="P97" s="4" t="str">
        <f>VLOOKUP($D97,Apoyo!$K$2:$M$14,2,0)</f>
        <v>03/06/2024 07:00:00</v>
      </c>
      <c r="Q97" s="4" t="str">
        <f>VLOOKUP($D97,Apoyo!$K$2:$M$14,3,0)</f>
        <v>28/06/2024 17:00:00</v>
      </c>
      <c r="R97" s="4" t="s">
        <v>563</v>
      </c>
      <c r="S97" s="4" t="s">
        <v>670</v>
      </c>
      <c r="T97" s="4" t="s">
        <v>91</v>
      </c>
      <c r="U97" s="4" t="s">
        <v>533</v>
      </c>
      <c r="V97" s="3" t="str">
        <f t="shared" si="2"/>
        <v>S-729-5</v>
      </c>
      <c r="W97" s="3" t="str">
        <f>IFERROR(VLOOKUP(T97,Tablas_Apoyo!$A$2:$B$26,2,0),"")</f>
        <v>PVMTTO \ CONTROL_GUADUALES</v>
      </c>
      <c r="X97" s="3" t="str">
        <f>IFERROR(INDEX(Planes_Trabajo!$A$2:$O$10,MATCH($J97,Planes_Trabajo!$A$2:$A$10,0),MATCH(X$1,Planes_Trabajo!$A$1:$V$1,0)),"")</f>
        <v>MP</v>
      </c>
      <c r="Y97" s="3" t="str">
        <f>IFERROR(IF(INDEX(Planes_Trabajo!$A$2:$O$10,MATCH($J97,Planes_Trabajo!$A$2:$A$10,0),MATCH(Y$1,Planes_Trabajo!$A$1:$V$1,0))=0,"",INDEX(Planes_Trabajo!$A$2:$O$10,MATCH($J97,Planes_Trabajo!$A$2:$A$10,0),MATCH(Y$1,Planes_Trabajo!$A$1:$V$1,0))),"")</f>
        <v/>
      </c>
      <c r="Z97" s="3">
        <f>IFERROR(INDEX(Planes_Trabajo!$A$2:$O$10,MATCH($J97,Planes_Trabajo!$A$2:$A$10,0),MATCH(Z$1,Planes_Trabajo!$A$1:$V$1,0)),"")</f>
        <v>3</v>
      </c>
      <c r="AA97" s="3">
        <f>IFERROR(INDEX(Planes_Trabajo!$A$2:$O$10,MATCH($J97,Planes_Trabajo!$A$2:$A$10,0),MATCH(AA$1,Planes_Trabajo!$A$1:$V$1,0)),"")</f>
        <v>0</v>
      </c>
      <c r="AB97" s="3">
        <f>IFERROR(INDEX(Planes_Trabajo!$A$2:$O$10,MATCH($J97,Planes_Trabajo!$A$2:$A$10,0),MATCH(AB$1,Planes_Trabajo!$A$1:$V$1,0)),"")</f>
        <v>0</v>
      </c>
      <c r="AC97" s="3" t="str">
        <f>IFERROR(INDEX(Planes_Trabajo!$A$2:$O$10,MATCH($J97,Planes_Trabajo!$A$2:$A$10,0),MATCH(AC$1,Planes_Trabajo!$A$1:$V$1,0)),"")</f>
        <v>DEE27</v>
      </c>
      <c r="AD97" s="3" t="str">
        <f>IFERROR(IF(INDEX(Planes_Trabajo!$A$2:$O$10,MATCH($J97,Planes_Trabajo!$A$2:$A$10,0),MATCH(AD$1,Planes_Trabajo!$A$1:$V$1,0))=0,"",INDEX(Planes_Trabajo!$A$2:$O$10,MATCH($J97,Planes_Trabajo!$A$2:$A$10,0),MATCH(AD$1,Planes_Trabajo!$A$1:$V$1,0))),"")</f>
        <v>PODARED02PLANES</v>
      </c>
      <c r="AE97" s="3" t="str">
        <f>IFERROR(IF(INDEX(Planes_Trabajo!$A$2:$O$10,MATCH($J97,Planes_Trabajo!$A$2:$A$10,0),MATCH(AE$1,Planes_Trabajo!$A$1:$V$1,0))=0,"",INDEX(Planes_Trabajo!$A$2:$O$10,MATCH($J97,Planes_Trabajo!$A$2:$A$10,0),MATCH(AE$1,Planes_Trabajo!$A$1:$V$1,0))),"")</f>
        <v>DESPEJAR</v>
      </c>
      <c r="AF97" s="3">
        <f>IFERROR(INDEX(Planes_Trabajo!$A$2:$O$10,MATCH($J97,Planes_Trabajo!$A$2:$A$10,0),MATCH(AF$1,Planes_Trabajo!$A$1:$V$1,0)),"")</f>
        <v>2</v>
      </c>
      <c r="AG97" s="3">
        <f>IFERROR(VLOOKUP(K97,Tablas_Apoyo!$R$2:$S$5,2,0),"")</f>
        <v>1088345128</v>
      </c>
      <c r="AH97" s="3" t="str">
        <f>IFERROR(VLOOKUP(L97,Tablas_Apoyo!$U$2:$V$13,2,0),"")</f>
        <v>9862651</v>
      </c>
      <c r="AI97" s="3">
        <f>IFERROR(INDEX(Planes_Trabajo!$A$2:$O$10,MATCH($J97,Planes_Trabajo!$A$2:$A$10,0),MATCH(AI$1,Planes_Trabajo!$A$1:$V$1,0)),"")</f>
        <v>1088257828</v>
      </c>
      <c r="AJ97" s="3" t="str">
        <f>IFERROR(INDEX(Planes_Trabajo!$A$2:$O$10,MATCH($J97,Planes_Trabajo!$A$2:$A$10,0),MATCH(AJ$1,Planes_Trabajo!$A$1:$V$1,0)),"")</f>
        <v>06337600</v>
      </c>
      <c r="AK97" s="3" t="str">
        <f>IFERROR(INDEX(Planes_Trabajo!$A$2:$O$10,MATCH($J97,Planes_Trabajo!$A$2:$A$10,0),MATCH(AK$1,Planes_Trabajo!$A$1:$V$1,0)),"")</f>
        <v>743</v>
      </c>
      <c r="AL97" s="3" t="str">
        <f>IFERROR(IF(INDEX(Planes_Trabajo!$A$2:$O$10,MATCH($J97,Planes_Trabajo!$A$2:$A$10,0),MATCH(AL$1,Planes_Trabajo!$A$1:$V$1,0))=0,"",INDEX(Planes_Trabajo!$A$2:$O$10,MATCH($J97,Planes_Trabajo!$A$2:$A$10,0),MATCH(AL$1,Planes_Trabajo!$A$1:$V$1,0))),"")</f>
        <v>CW298393</v>
      </c>
    </row>
    <row r="98" spans="1:38" x14ac:dyDescent="0.25">
      <c r="A98">
        <v>96</v>
      </c>
      <c r="B98" s="4" t="s">
        <v>546</v>
      </c>
      <c r="C98" s="4">
        <v>207905</v>
      </c>
      <c r="D98" s="4">
        <v>207080</v>
      </c>
      <c r="E98" s="4">
        <v>1</v>
      </c>
      <c r="F98" s="4">
        <v>1</v>
      </c>
      <c r="G98" s="4">
        <v>1</v>
      </c>
      <c r="H98" s="4">
        <v>0</v>
      </c>
      <c r="I98" s="4">
        <v>0</v>
      </c>
      <c r="J98" s="4" t="s">
        <v>524</v>
      </c>
      <c r="K98" s="4" t="s">
        <v>51</v>
      </c>
      <c r="L98" s="4" t="s">
        <v>64</v>
      </c>
      <c r="M98" s="4" t="s">
        <v>885</v>
      </c>
      <c r="N98" s="4" t="str">
        <f>VLOOKUP($D98,Apoyo!$K$2:$M$14,2,0)</f>
        <v>03/06/2024 07:00:00</v>
      </c>
      <c r="O98" s="4" t="str">
        <f>VLOOKUP($D98,Apoyo!$K$2:$M$14,3,0)</f>
        <v>28/06/2024 17:00:00</v>
      </c>
      <c r="P98" s="4" t="str">
        <f>VLOOKUP($D98,Apoyo!$K$2:$M$14,2,0)</f>
        <v>03/06/2024 07:00:00</v>
      </c>
      <c r="Q98" s="4" t="str">
        <f>VLOOKUP($D98,Apoyo!$K$2:$M$14,3,0)</f>
        <v>28/06/2024 17:00:00</v>
      </c>
      <c r="R98" s="4" t="s">
        <v>563</v>
      </c>
      <c r="S98" s="4" t="s">
        <v>671</v>
      </c>
      <c r="T98" s="4" t="s">
        <v>91</v>
      </c>
      <c r="U98" s="4" t="s">
        <v>533</v>
      </c>
      <c r="V98" s="3" t="str">
        <f t="shared" si="2"/>
        <v>S-731-5</v>
      </c>
      <c r="W98" s="3" t="str">
        <f>IFERROR(VLOOKUP(T98,Tablas_Apoyo!$A$2:$B$26,2,0),"")</f>
        <v>PVMTTO \ CONTROL_GUADUALES</v>
      </c>
      <c r="X98" s="3" t="str">
        <f>IFERROR(INDEX(Planes_Trabajo!$A$2:$O$10,MATCH($J98,Planes_Trabajo!$A$2:$A$10,0),MATCH(X$1,Planes_Trabajo!$A$1:$V$1,0)),"")</f>
        <v>MP</v>
      </c>
      <c r="Y98" s="3" t="str">
        <f>IFERROR(IF(INDEX(Planes_Trabajo!$A$2:$O$10,MATCH($J98,Planes_Trabajo!$A$2:$A$10,0),MATCH(Y$1,Planes_Trabajo!$A$1:$V$1,0))=0,"",INDEX(Planes_Trabajo!$A$2:$O$10,MATCH($J98,Planes_Trabajo!$A$2:$A$10,0),MATCH(Y$1,Planes_Trabajo!$A$1:$V$1,0))),"")</f>
        <v/>
      </c>
      <c r="Z98" s="3">
        <f>IFERROR(INDEX(Planes_Trabajo!$A$2:$O$10,MATCH($J98,Planes_Trabajo!$A$2:$A$10,0),MATCH(Z$1,Planes_Trabajo!$A$1:$V$1,0)),"")</f>
        <v>3</v>
      </c>
      <c r="AA98" s="3">
        <f>IFERROR(INDEX(Planes_Trabajo!$A$2:$O$10,MATCH($J98,Planes_Trabajo!$A$2:$A$10,0),MATCH(AA$1,Planes_Trabajo!$A$1:$V$1,0)),"")</f>
        <v>0</v>
      </c>
      <c r="AB98" s="3">
        <f>IFERROR(INDEX(Planes_Trabajo!$A$2:$O$10,MATCH($J98,Planes_Trabajo!$A$2:$A$10,0),MATCH(AB$1,Planes_Trabajo!$A$1:$V$1,0)),"")</f>
        <v>0</v>
      </c>
      <c r="AC98" s="3" t="str">
        <f>IFERROR(INDEX(Planes_Trabajo!$A$2:$O$10,MATCH($J98,Planes_Trabajo!$A$2:$A$10,0),MATCH(AC$1,Planes_Trabajo!$A$1:$V$1,0)),"")</f>
        <v>DEE27</v>
      </c>
      <c r="AD98" s="3" t="str">
        <f>IFERROR(IF(INDEX(Planes_Trabajo!$A$2:$O$10,MATCH($J98,Planes_Trabajo!$A$2:$A$10,0),MATCH(AD$1,Planes_Trabajo!$A$1:$V$1,0))=0,"",INDEX(Planes_Trabajo!$A$2:$O$10,MATCH($J98,Planes_Trabajo!$A$2:$A$10,0),MATCH(AD$1,Planes_Trabajo!$A$1:$V$1,0))),"")</f>
        <v>PODARED02PLANES</v>
      </c>
      <c r="AE98" s="3" t="str">
        <f>IFERROR(IF(INDEX(Planes_Trabajo!$A$2:$O$10,MATCH($J98,Planes_Trabajo!$A$2:$A$10,0),MATCH(AE$1,Planes_Trabajo!$A$1:$V$1,0))=0,"",INDEX(Planes_Trabajo!$A$2:$O$10,MATCH($J98,Planes_Trabajo!$A$2:$A$10,0),MATCH(AE$1,Planes_Trabajo!$A$1:$V$1,0))),"")</f>
        <v>DESPEJAR</v>
      </c>
      <c r="AF98" s="3">
        <f>IFERROR(INDEX(Planes_Trabajo!$A$2:$O$10,MATCH($J98,Planes_Trabajo!$A$2:$A$10,0),MATCH(AF$1,Planes_Trabajo!$A$1:$V$1,0)),"")</f>
        <v>2</v>
      </c>
      <c r="AG98" s="3">
        <f>IFERROR(VLOOKUP(K98,Tablas_Apoyo!$R$2:$S$5,2,0),"")</f>
        <v>1088345128</v>
      </c>
      <c r="AH98" s="3" t="str">
        <f>IFERROR(VLOOKUP(L98,Tablas_Apoyo!$U$2:$V$13,2,0),"")</f>
        <v>9862651</v>
      </c>
      <c r="AI98" s="3">
        <f>IFERROR(INDEX(Planes_Trabajo!$A$2:$O$10,MATCH($J98,Planes_Trabajo!$A$2:$A$10,0),MATCH(AI$1,Planes_Trabajo!$A$1:$V$1,0)),"")</f>
        <v>1088257828</v>
      </c>
      <c r="AJ98" s="3" t="str">
        <f>IFERROR(INDEX(Planes_Trabajo!$A$2:$O$10,MATCH($J98,Planes_Trabajo!$A$2:$A$10,0),MATCH(AJ$1,Planes_Trabajo!$A$1:$V$1,0)),"")</f>
        <v>06337600</v>
      </c>
      <c r="AK98" s="3" t="str">
        <f>IFERROR(INDEX(Planes_Trabajo!$A$2:$O$10,MATCH($J98,Planes_Trabajo!$A$2:$A$10,0),MATCH(AK$1,Planes_Trabajo!$A$1:$V$1,0)),"")</f>
        <v>743</v>
      </c>
      <c r="AL98" s="3" t="str">
        <f>IFERROR(IF(INDEX(Planes_Trabajo!$A$2:$O$10,MATCH($J98,Planes_Trabajo!$A$2:$A$10,0),MATCH(AL$1,Planes_Trabajo!$A$1:$V$1,0))=0,"",INDEX(Planes_Trabajo!$A$2:$O$10,MATCH($J98,Planes_Trabajo!$A$2:$A$10,0),MATCH(AL$1,Planes_Trabajo!$A$1:$V$1,0))),"")</f>
        <v>CW298393</v>
      </c>
    </row>
    <row r="99" spans="1:38" x14ac:dyDescent="0.25">
      <c r="A99">
        <v>97</v>
      </c>
      <c r="B99" s="4" t="s">
        <v>546</v>
      </c>
      <c r="C99" s="4">
        <v>207917</v>
      </c>
      <c r="D99" s="4">
        <v>207080</v>
      </c>
      <c r="E99" s="4">
        <v>1</v>
      </c>
      <c r="F99" s="4">
        <v>1</v>
      </c>
      <c r="G99" s="4">
        <v>1</v>
      </c>
      <c r="H99" s="4">
        <v>0</v>
      </c>
      <c r="I99" s="4">
        <v>0</v>
      </c>
      <c r="J99" s="4" t="s">
        <v>524</v>
      </c>
      <c r="K99" s="4" t="s">
        <v>51</v>
      </c>
      <c r="L99" s="4" t="s">
        <v>64</v>
      </c>
      <c r="M99" s="4" t="s">
        <v>886</v>
      </c>
      <c r="N99" s="4" t="str">
        <f>VLOOKUP($D99,Apoyo!$K$2:$M$14,2,0)</f>
        <v>03/06/2024 07:00:00</v>
      </c>
      <c r="O99" s="4" t="str">
        <f>VLOOKUP($D99,Apoyo!$K$2:$M$14,3,0)</f>
        <v>28/06/2024 17:00:00</v>
      </c>
      <c r="P99" s="4" t="str">
        <f>VLOOKUP($D99,Apoyo!$K$2:$M$14,2,0)</f>
        <v>03/06/2024 07:00:00</v>
      </c>
      <c r="Q99" s="4" t="str">
        <f>VLOOKUP($D99,Apoyo!$K$2:$M$14,3,0)</f>
        <v>28/06/2024 17:00:00</v>
      </c>
      <c r="R99" s="4" t="s">
        <v>563</v>
      </c>
      <c r="S99" s="4" t="s">
        <v>672</v>
      </c>
      <c r="T99" s="4" t="s">
        <v>91</v>
      </c>
      <c r="U99" s="4" t="s">
        <v>533</v>
      </c>
      <c r="V99" s="3" t="str">
        <f t="shared" si="2"/>
        <v>S-752-5</v>
      </c>
      <c r="W99" s="3" t="str">
        <f>IFERROR(VLOOKUP(T99,Tablas_Apoyo!$A$2:$B$26,2,0),"")</f>
        <v>PVMTTO \ CONTROL_GUADUALES</v>
      </c>
      <c r="X99" s="3" t="str">
        <f>IFERROR(INDEX(Planes_Trabajo!$A$2:$O$10,MATCH($J99,Planes_Trabajo!$A$2:$A$10,0),MATCH(X$1,Planes_Trabajo!$A$1:$V$1,0)),"")</f>
        <v>MP</v>
      </c>
      <c r="Y99" s="3" t="str">
        <f>IFERROR(IF(INDEX(Planes_Trabajo!$A$2:$O$10,MATCH($J99,Planes_Trabajo!$A$2:$A$10,0),MATCH(Y$1,Planes_Trabajo!$A$1:$V$1,0))=0,"",INDEX(Planes_Trabajo!$A$2:$O$10,MATCH($J99,Planes_Trabajo!$A$2:$A$10,0),MATCH(Y$1,Planes_Trabajo!$A$1:$V$1,0))),"")</f>
        <v/>
      </c>
      <c r="Z99" s="3">
        <f>IFERROR(INDEX(Planes_Trabajo!$A$2:$O$10,MATCH($J99,Planes_Trabajo!$A$2:$A$10,0),MATCH(Z$1,Planes_Trabajo!$A$1:$V$1,0)),"")</f>
        <v>3</v>
      </c>
      <c r="AA99" s="3">
        <f>IFERROR(INDEX(Planes_Trabajo!$A$2:$O$10,MATCH($J99,Planes_Trabajo!$A$2:$A$10,0),MATCH(AA$1,Planes_Trabajo!$A$1:$V$1,0)),"")</f>
        <v>0</v>
      </c>
      <c r="AB99" s="3">
        <f>IFERROR(INDEX(Planes_Trabajo!$A$2:$O$10,MATCH($J99,Planes_Trabajo!$A$2:$A$10,0),MATCH(AB$1,Planes_Trabajo!$A$1:$V$1,0)),"")</f>
        <v>0</v>
      </c>
      <c r="AC99" s="3" t="str">
        <f>IFERROR(INDEX(Planes_Trabajo!$A$2:$O$10,MATCH($J99,Planes_Trabajo!$A$2:$A$10,0),MATCH(AC$1,Planes_Trabajo!$A$1:$V$1,0)),"")</f>
        <v>DEE27</v>
      </c>
      <c r="AD99" s="3" t="str">
        <f>IFERROR(IF(INDEX(Planes_Trabajo!$A$2:$O$10,MATCH($J99,Planes_Trabajo!$A$2:$A$10,0),MATCH(AD$1,Planes_Trabajo!$A$1:$V$1,0))=0,"",INDEX(Planes_Trabajo!$A$2:$O$10,MATCH($J99,Planes_Trabajo!$A$2:$A$10,0),MATCH(AD$1,Planes_Trabajo!$A$1:$V$1,0))),"")</f>
        <v>PODARED02PLANES</v>
      </c>
      <c r="AE99" s="3" t="str">
        <f>IFERROR(IF(INDEX(Planes_Trabajo!$A$2:$O$10,MATCH($J99,Planes_Trabajo!$A$2:$A$10,0),MATCH(AE$1,Planes_Trabajo!$A$1:$V$1,0))=0,"",INDEX(Planes_Trabajo!$A$2:$O$10,MATCH($J99,Planes_Trabajo!$A$2:$A$10,0),MATCH(AE$1,Planes_Trabajo!$A$1:$V$1,0))),"")</f>
        <v>DESPEJAR</v>
      </c>
      <c r="AF99" s="3">
        <f>IFERROR(INDEX(Planes_Trabajo!$A$2:$O$10,MATCH($J99,Planes_Trabajo!$A$2:$A$10,0),MATCH(AF$1,Planes_Trabajo!$A$1:$V$1,0)),"")</f>
        <v>2</v>
      </c>
      <c r="AG99" s="3">
        <f>IFERROR(VLOOKUP(K99,Tablas_Apoyo!$R$2:$S$5,2,0),"")</f>
        <v>1088345128</v>
      </c>
      <c r="AH99" s="3" t="str">
        <f>IFERROR(VLOOKUP(L99,Tablas_Apoyo!$U$2:$V$13,2,0),"")</f>
        <v>9862651</v>
      </c>
      <c r="AI99" s="3">
        <f>IFERROR(INDEX(Planes_Trabajo!$A$2:$O$10,MATCH($J99,Planes_Trabajo!$A$2:$A$10,0),MATCH(AI$1,Planes_Trabajo!$A$1:$V$1,0)),"")</f>
        <v>1088257828</v>
      </c>
      <c r="AJ99" s="3" t="str">
        <f>IFERROR(INDEX(Planes_Trabajo!$A$2:$O$10,MATCH($J99,Planes_Trabajo!$A$2:$A$10,0),MATCH(AJ$1,Planes_Trabajo!$A$1:$V$1,0)),"")</f>
        <v>06337600</v>
      </c>
      <c r="AK99" s="3" t="str">
        <f>IFERROR(INDEX(Planes_Trabajo!$A$2:$O$10,MATCH($J99,Planes_Trabajo!$A$2:$A$10,0),MATCH(AK$1,Planes_Trabajo!$A$1:$V$1,0)),"")</f>
        <v>743</v>
      </c>
      <c r="AL99" s="3" t="str">
        <f>IFERROR(IF(INDEX(Planes_Trabajo!$A$2:$O$10,MATCH($J99,Planes_Trabajo!$A$2:$A$10,0),MATCH(AL$1,Planes_Trabajo!$A$1:$V$1,0))=0,"",INDEX(Planes_Trabajo!$A$2:$O$10,MATCH($J99,Planes_Trabajo!$A$2:$A$10,0),MATCH(AL$1,Planes_Trabajo!$A$1:$V$1,0))),"")</f>
        <v>CW298393</v>
      </c>
    </row>
    <row r="100" spans="1:38" x14ac:dyDescent="0.25">
      <c r="A100">
        <v>98</v>
      </c>
      <c r="B100" s="4" t="s">
        <v>546</v>
      </c>
      <c r="C100" s="4">
        <v>207932</v>
      </c>
      <c r="D100" s="4">
        <v>207080</v>
      </c>
      <c r="E100" s="4">
        <v>1</v>
      </c>
      <c r="F100" s="4">
        <v>1</v>
      </c>
      <c r="G100" s="4">
        <v>1</v>
      </c>
      <c r="H100" s="4">
        <v>0</v>
      </c>
      <c r="I100" s="4">
        <v>0</v>
      </c>
      <c r="J100" s="4" t="s">
        <v>524</v>
      </c>
      <c r="K100" s="4" t="s">
        <v>51</v>
      </c>
      <c r="L100" s="4" t="s">
        <v>64</v>
      </c>
      <c r="M100" s="4" t="s">
        <v>887</v>
      </c>
      <c r="N100" s="4" t="str">
        <f>VLOOKUP($D100,Apoyo!$K$2:$M$14,2,0)</f>
        <v>03/06/2024 07:00:00</v>
      </c>
      <c r="O100" s="4" t="str">
        <f>VLOOKUP($D100,Apoyo!$K$2:$M$14,3,0)</f>
        <v>28/06/2024 17:00:00</v>
      </c>
      <c r="P100" s="4" t="str">
        <f>VLOOKUP($D100,Apoyo!$K$2:$M$14,2,0)</f>
        <v>03/06/2024 07:00:00</v>
      </c>
      <c r="Q100" s="4" t="str">
        <f>VLOOKUP($D100,Apoyo!$K$2:$M$14,3,0)</f>
        <v>28/06/2024 17:00:00</v>
      </c>
      <c r="R100" s="4" t="s">
        <v>563</v>
      </c>
      <c r="S100" s="4" t="s">
        <v>673</v>
      </c>
      <c r="T100" s="4" t="s">
        <v>91</v>
      </c>
      <c r="U100" s="4" t="s">
        <v>533</v>
      </c>
      <c r="V100" s="3" t="str">
        <f t="shared" si="2"/>
        <v>S-803-5</v>
      </c>
      <c r="W100" s="3" t="str">
        <f>IFERROR(VLOOKUP(T100,Tablas_Apoyo!$A$2:$B$26,2,0),"")</f>
        <v>PVMTTO \ CONTROL_GUADUALES</v>
      </c>
      <c r="X100" s="3" t="str">
        <f>IFERROR(INDEX(Planes_Trabajo!$A$2:$O$10,MATCH($J100,Planes_Trabajo!$A$2:$A$10,0),MATCH(X$1,Planes_Trabajo!$A$1:$V$1,0)),"")</f>
        <v>MP</v>
      </c>
      <c r="Y100" s="3" t="str">
        <f>IFERROR(IF(INDEX(Planes_Trabajo!$A$2:$O$10,MATCH($J100,Planes_Trabajo!$A$2:$A$10,0),MATCH(Y$1,Planes_Trabajo!$A$1:$V$1,0))=0,"",INDEX(Planes_Trabajo!$A$2:$O$10,MATCH($J100,Planes_Trabajo!$A$2:$A$10,0),MATCH(Y$1,Planes_Trabajo!$A$1:$V$1,0))),"")</f>
        <v/>
      </c>
      <c r="Z100" s="3">
        <f>IFERROR(INDEX(Planes_Trabajo!$A$2:$O$10,MATCH($J100,Planes_Trabajo!$A$2:$A$10,0),MATCH(Z$1,Planes_Trabajo!$A$1:$V$1,0)),"")</f>
        <v>3</v>
      </c>
      <c r="AA100" s="3">
        <f>IFERROR(INDEX(Planes_Trabajo!$A$2:$O$10,MATCH($J100,Planes_Trabajo!$A$2:$A$10,0),MATCH(AA$1,Planes_Trabajo!$A$1:$V$1,0)),"")</f>
        <v>0</v>
      </c>
      <c r="AB100" s="3">
        <f>IFERROR(INDEX(Planes_Trabajo!$A$2:$O$10,MATCH($J100,Planes_Trabajo!$A$2:$A$10,0),MATCH(AB$1,Planes_Trabajo!$A$1:$V$1,0)),"")</f>
        <v>0</v>
      </c>
      <c r="AC100" s="3" t="str">
        <f>IFERROR(INDEX(Planes_Trabajo!$A$2:$O$10,MATCH($J100,Planes_Trabajo!$A$2:$A$10,0),MATCH(AC$1,Planes_Trabajo!$A$1:$V$1,0)),"")</f>
        <v>DEE27</v>
      </c>
      <c r="AD100" s="3" t="str">
        <f>IFERROR(IF(INDEX(Planes_Trabajo!$A$2:$O$10,MATCH($J100,Planes_Trabajo!$A$2:$A$10,0),MATCH(AD$1,Planes_Trabajo!$A$1:$V$1,0))=0,"",INDEX(Planes_Trabajo!$A$2:$O$10,MATCH($J100,Planes_Trabajo!$A$2:$A$10,0),MATCH(AD$1,Planes_Trabajo!$A$1:$V$1,0))),"")</f>
        <v>PODARED02PLANES</v>
      </c>
      <c r="AE100" s="3" t="str">
        <f>IFERROR(IF(INDEX(Planes_Trabajo!$A$2:$O$10,MATCH($J100,Planes_Trabajo!$A$2:$A$10,0),MATCH(AE$1,Planes_Trabajo!$A$1:$V$1,0))=0,"",INDEX(Planes_Trabajo!$A$2:$O$10,MATCH($J100,Planes_Trabajo!$A$2:$A$10,0),MATCH(AE$1,Planes_Trabajo!$A$1:$V$1,0))),"")</f>
        <v>DESPEJAR</v>
      </c>
      <c r="AF100" s="3">
        <f>IFERROR(INDEX(Planes_Trabajo!$A$2:$O$10,MATCH($J100,Planes_Trabajo!$A$2:$A$10,0),MATCH(AF$1,Planes_Trabajo!$A$1:$V$1,0)),"")</f>
        <v>2</v>
      </c>
      <c r="AG100" s="3">
        <f>IFERROR(VLOOKUP(K100,Tablas_Apoyo!$R$2:$S$5,2,0),"")</f>
        <v>1088345128</v>
      </c>
      <c r="AH100" s="3" t="str">
        <f>IFERROR(VLOOKUP(L100,Tablas_Apoyo!$U$2:$V$13,2,0),"")</f>
        <v>9862651</v>
      </c>
      <c r="AI100" s="3">
        <f>IFERROR(INDEX(Planes_Trabajo!$A$2:$O$10,MATCH($J100,Planes_Trabajo!$A$2:$A$10,0),MATCH(AI$1,Planes_Trabajo!$A$1:$V$1,0)),"")</f>
        <v>1088257828</v>
      </c>
      <c r="AJ100" s="3" t="str">
        <f>IFERROR(INDEX(Planes_Trabajo!$A$2:$O$10,MATCH($J100,Planes_Trabajo!$A$2:$A$10,0),MATCH(AJ$1,Planes_Trabajo!$A$1:$V$1,0)),"")</f>
        <v>06337600</v>
      </c>
      <c r="AK100" s="3" t="str">
        <f>IFERROR(INDEX(Planes_Trabajo!$A$2:$O$10,MATCH($J100,Planes_Trabajo!$A$2:$A$10,0),MATCH(AK$1,Planes_Trabajo!$A$1:$V$1,0)),"")</f>
        <v>743</v>
      </c>
      <c r="AL100" s="3" t="str">
        <f>IFERROR(IF(INDEX(Planes_Trabajo!$A$2:$O$10,MATCH($J100,Planes_Trabajo!$A$2:$A$10,0),MATCH(AL$1,Planes_Trabajo!$A$1:$V$1,0))=0,"",INDEX(Planes_Trabajo!$A$2:$O$10,MATCH($J100,Planes_Trabajo!$A$2:$A$10,0),MATCH(AL$1,Planes_Trabajo!$A$1:$V$1,0))),"")</f>
        <v>CW298393</v>
      </c>
    </row>
    <row r="101" spans="1:38" x14ac:dyDescent="0.25">
      <c r="A101">
        <v>99</v>
      </c>
      <c r="B101" s="4" t="s">
        <v>546</v>
      </c>
      <c r="C101" s="4">
        <v>207934</v>
      </c>
      <c r="D101" s="4">
        <v>207080</v>
      </c>
      <c r="E101" s="4">
        <v>1</v>
      </c>
      <c r="F101" s="4">
        <v>1</v>
      </c>
      <c r="G101" s="4">
        <v>1</v>
      </c>
      <c r="H101" s="4">
        <v>0</v>
      </c>
      <c r="I101" s="4">
        <v>0</v>
      </c>
      <c r="J101" s="4" t="s">
        <v>524</v>
      </c>
      <c r="K101" s="4" t="s">
        <v>51</v>
      </c>
      <c r="L101" s="4" t="s">
        <v>64</v>
      </c>
      <c r="M101" s="4" t="s">
        <v>888</v>
      </c>
      <c r="N101" s="4" t="str">
        <f>VLOOKUP($D101,Apoyo!$K$2:$M$14,2,0)</f>
        <v>03/06/2024 07:00:00</v>
      </c>
      <c r="O101" s="4" t="str">
        <f>VLOOKUP($D101,Apoyo!$K$2:$M$14,3,0)</f>
        <v>28/06/2024 17:00:00</v>
      </c>
      <c r="P101" s="4" t="str">
        <f>VLOOKUP($D101,Apoyo!$K$2:$M$14,2,0)</f>
        <v>03/06/2024 07:00:00</v>
      </c>
      <c r="Q101" s="4" t="str">
        <f>VLOOKUP($D101,Apoyo!$K$2:$M$14,3,0)</f>
        <v>28/06/2024 17:00:00</v>
      </c>
      <c r="R101" s="4" t="s">
        <v>563</v>
      </c>
      <c r="S101" s="4" t="s">
        <v>674</v>
      </c>
      <c r="T101" s="4" t="s">
        <v>91</v>
      </c>
      <c r="U101" s="4" t="s">
        <v>533</v>
      </c>
      <c r="V101" s="3" t="str">
        <f t="shared" si="2"/>
        <v>S-806-5</v>
      </c>
      <c r="W101" s="3" t="str">
        <f>IFERROR(VLOOKUP(T101,Tablas_Apoyo!$A$2:$B$26,2,0),"")</f>
        <v>PVMTTO \ CONTROL_GUADUALES</v>
      </c>
      <c r="X101" s="3" t="str">
        <f>IFERROR(INDEX(Planes_Trabajo!$A$2:$O$10,MATCH($J101,Planes_Trabajo!$A$2:$A$10,0),MATCH(X$1,Planes_Trabajo!$A$1:$V$1,0)),"")</f>
        <v>MP</v>
      </c>
      <c r="Y101" s="3" t="str">
        <f>IFERROR(IF(INDEX(Planes_Trabajo!$A$2:$O$10,MATCH($J101,Planes_Trabajo!$A$2:$A$10,0),MATCH(Y$1,Planes_Trabajo!$A$1:$V$1,0))=0,"",INDEX(Planes_Trabajo!$A$2:$O$10,MATCH($J101,Planes_Trabajo!$A$2:$A$10,0),MATCH(Y$1,Planes_Trabajo!$A$1:$V$1,0))),"")</f>
        <v/>
      </c>
      <c r="Z101" s="3">
        <f>IFERROR(INDEX(Planes_Trabajo!$A$2:$O$10,MATCH($J101,Planes_Trabajo!$A$2:$A$10,0),MATCH(Z$1,Planes_Trabajo!$A$1:$V$1,0)),"")</f>
        <v>3</v>
      </c>
      <c r="AA101" s="3">
        <f>IFERROR(INDEX(Planes_Trabajo!$A$2:$O$10,MATCH($J101,Planes_Trabajo!$A$2:$A$10,0),MATCH(AA$1,Planes_Trabajo!$A$1:$V$1,0)),"")</f>
        <v>0</v>
      </c>
      <c r="AB101" s="3">
        <f>IFERROR(INDEX(Planes_Trabajo!$A$2:$O$10,MATCH($J101,Planes_Trabajo!$A$2:$A$10,0),MATCH(AB$1,Planes_Trabajo!$A$1:$V$1,0)),"")</f>
        <v>0</v>
      </c>
      <c r="AC101" s="3" t="str">
        <f>IFERROR(INDEX(Planes_Trabajo!$A$2:$O$10,MATCH($J101,Planes_Trabajo!$A$2:$A$10,0),MATCH(AC$1,Planes_Trabajo!$A$1:$V$1,0)),"")</f>
        <v>DEE27</v>
      </c>
      <c r="AD101" s="3" t="str">
        <f>IFERROR(IF(INDEX(Planes_Trabajo!$A$2:$O$10,MATCH($J101,Planes_Trabajo!$A$2:$A$10,0),MATCH(AD$1,Planes_Trabajo!$A$1:$V$1,0))=0,"",INDEX(Planes_Trabajo!$A$2:$O$10,MATCH($J101,Planes_Trabajo!$A$2:$A$10,0),MATCH(AD$1,Planes_Trabajo!$A$1:$V$1,0))),"")</f>
        <v>PODARED02PLANES</v>
      </c>
      <c r="AE101" s="3" t="str">
        <f>IFERROR(IF(INDEX(Planes_Trabajo!$A$2:$O$10,MATCH($J101,Planes_Trabajo!$A$2:$A$10,0),MATCH(AE$1,Planes_Trabajo!$A$1:$V$1,0))=0,"",INDEX(Planes_Trabajo!$A$2:$O$10,MATCH($J101,Planes_Trabajo!$A$2:$A$10,0),MATCH(AE$1,Planes_Trabajo!$A$1:$V$1,0))),"")</f>
        <v>DESPEJAR</v>
      </c>
      <c r="AF101" s="3">
        <f>IFERROR(INDEX(Planes_Trabajo!$A$2:$O$10,MATCH($J101,Planes_Trabajo!$A$2:$A$10,0),MATCH(AF$1,Planes_Trabajo!$A$1:$V$1,0)),"")</f>
        <v>2</v>
      </c>
      <c r="AG101" s="3">
        <f>IFERROR(VLOOKUP(K101,Tablas_Apoyo!$R$2:$S$5,2,0),"")</f>
        <v>1088345128</v>
      </c>
      <c r="AH101" s="3" t="str">
        <f>IFERROR(VLOOKUP(L101,Tablas_Apoyo!$U$2:$V$13,2,0),"")</f>
        <v>9862651</v>
      </c>
      <c r="AI101" s="3">
        <f>IFERROR(INDEX(Planes_Trabajo!$A$2:$O$10,MATCH($J101,Planes_Trabajo!$A$2:$A$10,0),MATCH(AI$1,Planes_Trabajo!$A$1:$V$1,0)),"")</f>
        <v>1088257828</v>
      </c>
      <c r="AJ101" s="3" t="str">
        <f>IFERROR(INDEX(Planes_Trabajo!$A$2:$O$10,MATCH($J101,Planes_Trabajo!$A$2:$A$10,0),MATCH(AJ$1,Planes_Trabajo!$A$1:$V$1,0)),"")</f>
        <v>06337600</v>
      </c>
      <c r="AK101" s="3" t="str">
        <f>IFERROR(INDEX(Planes_Trabajo!$A$2:$O$10,MATCH($J101,Planes_Trabajo!$A$2:$A$10,0),MATCH(AK$1,Planes_Trabajo!$A$1:$V$1,0)),"")</f>
        <v>743</v>
      </c>
      <c r="AL101" s="3" t="str">
        <f>IFERROR(IF(INDEX(Planes_Trabajo!$A$2:$O$10,MATCH($J101,Planes_Trabajo!$A$2:$A$10,0),MATCH(AL$1,Planes_Trabajo!$A$1:$V$1,0))=0,"",INDEX(Planes_Trabajo!$A$2:$O$10,MATCH($J101,Planes_Trabajo!$A$2:$A$10,0),MATCH(AL$1,Planes_Trabajo!$A$1:$V$1,0))),"")</f>
        <v>CW298393</v>
      </c>
    </row>
    <row r="102" spans="1:38" x14ac:dyDescent="0.25">
      <c r="A102">
        <v>100</v>
      </c>
      <c r="B102" s="4" t="s">
        <v>546</v>
      </c>
      <c r="C102" s="4">
        <v>207937</v>
      </c>
      <c r="D102" s="4">
        <v>207080</v>
      </c>
      <c r="E102" s="4">
        <v>1</v>
      </c>
      <c r="F102" s="4">
        <v>1</v>
      </c>
      <c r="G102" s="4">
        <v>1</v>
      </c>
      <c r="H102" s="4">
        <v>0</v>
      </c>
      <c r="I102" s="4">
        <v>0</v>
      </c>
      <c r="J102" s="4" t="s">
        <v>524</v>
      </c>
      <c r="K102" s="4" t="s">
        <v>51</v>
      </c>
      <c r="L102" s="4" t="s">
        <v>64</v>
      </c>
      <c r="M102" s="4" t="s">
        <v>889</v>
      </c>
      <c r="N102" s="4" t="str">
        <f>VLOOKUP($D102,Apoyo!$K$2:$M$14,2,0)</f>
        <v>03/06/2024 07:00:00</v>
      </c>
      <c r="O102" s="4" t="str">
        <f>VLOOKUP($D102,Apoyo!$K$2:$M$14,3,0)</f>
        <v>28/06/2024 17:00:00</v>
      </c>
      <c r="P102" s="4" t="str">
        <f>VLOOKUP($D102,Apoyo!$K$2:$M$14,2,0)</f>
        <v>03/06/2024 07:00:00</v>
      </c>
      <c r="Q102" s="4" t="str">
        <f>VLOOKUP($D102,Apoyo!$K$2:$M$14,3,0)</f>
        <v>28/06/2024 17:00:00</v>
      </c>
      <c r="R102" s="4" t="s">
        <v>563</v>
      </c>
      <c r="S102" s="4" t="s">
        <v>675</v>
      </c>
      <c r="T102" s="4" t="s">
        <v>91</v>
      </c>
      <c r="U102" s="4" t="s">
        <v>533</v>
      </c>
      <c r="V102" s="3" t="str">
        <f t="shared" si="2"/>
        <v>S-811-5</v>
      </c>
      <c r="W102" s="3" t="str">
        <f>IFERROR(VLOOKUP(T102,Tablas_Apoyo!$A$2:$B$26,2,0),"")</f>
        <v>PVMTTO \ CONTROL_GUADUALES</v>
      </c>
      <c r="X102" s="3" t="str">
        <f>IFERROR(INDEX(Planes_Trabajo!$A$2:$O$10,MATCH($J102,Planes_Trabajo!$A$2:$A$10,0),MATCH(X$1,Planes_Trabajo!$A$1:$V$1,0)),"")</f>
        <v>MP</v>
      </c>
      <c r="Y102" s="3" t="str">
        <f>IFERROR(IF(INDEX(Planes_Trabajo!$A$2:$O$10,MATCH($J102,Planes_Trabajo!$A$2:$A$10,0),MATCH(Y$1,Planes_Trabajo!$A$1:$V$1,0))=0,"",INDEX(Planes_Trabajo!$A$2:$O$10,MATCH($J102,Planes_Trabajo!$A$2:$A$10,0),MATCH(Y$1,Planes_Trabajo!$A$1:$V$1,0))),"")</f>
        <v/>
      </c>
      <c r="Z102" s="3">
        <f>IFERROR(INDEX(Planes_Trabajo!$A$2:$O$10,MATCH($J102,Planes_Trabajo!$A$2:$A$10,0),MATCH(Z$1,Planes_Trabajo!$A$1:$V$1,0)),"")</f>
        <v>3</v>
      </c>
      <c r="AA102" s="3">
        <f>IFERROR(INDEX(Planes_Trabajo!$A$2:$O$10,MATCH($J102,Planes_Trabajo!$A$2:$A$10,0),MATCH(AA$1,Planes_Trabajo!$A$1:$V$1,0)),"")</f>
        <v>0</v>
      </c>
      <c r="AB102" s="3">
        <f>IFERROR(INDEX(Planes_Trabajo!$A$2:$O$10,MATCH($J102,Planes_Trabajo!$A$2:$A$10,0),MATCH(AB$1,Planes_Trabajo!$A$1:$V$1,0)),"")</f>
        <v>0</v>
      </c>
      <c r="AC102" s="3" t="str">
        <f>IFERROR(INDEX(Planes_Trabajo!$A$2:$O$10,MATCH($J102,Planes_Trabajo!$A$2:$A$10,0),MATCH(AC$1,Planes_Trabajo!$A$1:$V$1,0)),"")</f>
        <v>DEE27</v>
      </c>
      <c r="AD102" s="3" t="str">
        <f>IFERROR(IF(INDEX(Planes_Trabajo!$A$2:$O$10,MATCH($J102,Planes_Trabajo!$A$2:$A$10,0),MATCH(AD$1,Planes_Trabajo!$A$1:$V$1,0))=0,"",INDEX(Planes_Trabajo!$A$2:$O$10,MATCH($J102,Planes_Trabajo!$A$2:$A$10,0),MATCH(AD$1,Planes_Trabajo!$A$1:$V$1,0))),"")</f>
        <v>PODARED02PLANES</v>
      </c>
      <c r="AE102" s="3" t="str">
        <f>IFERROR(IF(INDEX(Planes_Trabajo!$A$2:$O$10,MATCH($J102,Planes_Trabajo!$A$2:$A$10,0),MATCH(AE$1,Planes_Trabajo!$A$1:$V$1,0))=0,"",INDEX(Planes_Trabajo!$A$2:$O$10,MATCH($J102,Planes_Trabajo!$A$2:$A$10,0),MATCH(AE$1,Planes_Trabajo!$A$1:$V$1,0))),"")</f>
        <v>DESPEJAR</v>
      </c>
      <c r="AF102" s="3">
        <f>IFERROR(INDEX(Planes_Trabajo!$A$2:$O$10,MATCH($J102,Planes_Trabajo!$A$2:$A$10,0),MATCH(AF$1,Planes_Trabajo!$A$1:$V$1,0)),"")</f>
        <v>2</v>
      </c>
      <c r="AG102" s="3">
        <f>IFERROR(VLOOKUP(K102,Tablas_Apoyo!$R$2:$S$5,2,0),"")</f>
        <v>1088345128</v>
      </c>
      <c r="AH102" s="3" t="str">
        <f>IFERROR(VLOOKUP(L102,Tablas_Apoyo!$U$2:$V$13,2,0),"")</f>
        <v>9862651</v>
      </c>
      <c r="AI102" s="3">
        <f>IFERROR(INDEX(Planes_Trabajo!$A$2:$O$10,MATCH($J102,Planes_Trabajo!$A$2:$A$10,0),MATCH(AI$1,Planes_Trabajo!$A$1:$V$1,0)),"")</f>
        <v>1088257828</v>
      </c>
      <c r="AJ102" s="3" t="str">
        <f>IFERROR(INDEX(Planes_Trabajo!$A$2:$O$10,MATCH($J102,Planes_Trabajo!$A$2:$A$10,0),MATCH(AJ$1,Planes_Trabajo!$A$1:$V$1,0)),"")</f>
        <v>06337600</v>
      </c>
      <c r="AK102" s="3" t="str">
        <f>IFERROR(INDEX(Planes_Trabajo!$A$2:$O$10,MATCH($J102,Planes_Trabajo!$A$2:$A$10,0),MATCH(AK$1,Planes_Trabajo!$A$1:$V$1,0)),"")</f>
        <v>743</v>
      </c>
      <c r="AL102" s="3" t="str">
        <f>IFERROR(IF(INDEX(Planes_Trabajo!$A$2:$O$10,MATCH($J102,Planes_Trabajo!$A$2:$A$10,0),MATCH(AL$1,Planes_Trabajo!$A$1:$V$1,0))=0,"",INDEX(Planes_Trabajo!$A$2:$O$10,MATCH($J102,Planes_Trabajo!$A$2:$A$10,0),MATCH(AL$1,Planes_Trabajo!$A$1:$V$1,0))),"")</f>
        <v>CW298393</v>
      </c>
    </row>
    <row r="103" spans="1:38" x14ac:dyDescent="0.25">
      <c r="A103">
        <v>101</v>
      </c>
      <c r="B103" s="4" t="s">
        <v>546</v>
      </c>
      <c r="C103" s="4">
        <v>207940</v>
      </c>
      <c r="D103" s="4">
        <v>207080</v>
      </c>
      <c r="E103" s="4">
        <v>1</v>
      </c>
      <c r="F103" s="4">
        <v>1</v>
      </c>
      <c r="G103" s="4">
        <v>1</v>
      </c>
      <c r="H103" s="4">
        <v>0</v>
      </c>
      <c r="I103" s="4">
        <v>0</v>
      </c>
      <c r="J103" s="4" t="s">
        <v>524</v>
      </c>
      <c r="K103" s="4" t="s">
        <v>51</v>
      </c>
      <c r="L103" s="4" t="s">
        <v>64</v>
      </c>
      <c r="M103" s="4" t="s">
        <v>890</v>
      </c>
      <c r="N103" s="4" t="str">
        <f>VLOOKUP($D103,Apoyo!$K$2:$M$14,2,0)</f>
        <v>03/06/2024 07:00:00</v>
      </c>
      <c r="O103" s="4" t="str">
        <f>VLOOKUP($D103,Apoyo!$K$2:$M$14,3,0)</f>
        <v>28/06/2024 17:00:00</v>
      </c>
      <c r="P103" s="4" t="str">
        <f>VLOOKUP($D103,Apoyo!$K$2:$M$14,2,0)</f>
        <v>03/06/2024 07:00:00</v>
      </c>
      <c r="Q103" s="4" t="str">
        <f>VLOOKUP($D103,Apoyo!$K$2:$M$14,3,0)</f>
        <v>28/06/2024 17:00:00</v>
      </c>
      <c r="R103" s="4" t="s">
        <v>563</v>
      </c>
      <c r="S103" s="4" t="s">
        <v>676</v>
      </c>
      <c r="T103" s="4" t="s">
        <v>91</v>
      </c>
      <c r="U103" s="4" t="s">
        <v>533</v>
      </c>
      <c r="V103" s="3" t="str">
        <f t="shared" si="2"/>
        <v>SR-0028-5</v>
      </c>
      <c r="W103" s="3" t="str">
        <f>IFERROR(VLOOKUP(T103,Tablas_Apoyo!$A$2:$B$26,2,0),"")</f>
        <v>PVMTTO \ CONTROL_GUADUALES</v>
      </c>
      <c r="X103" s="3" t="str">
        <f>IFERROR(INDEX(Planes_Trabajo!$A$2:$O$10,MATCH($J103,Planes_Trabajo!$A$2:$A$10,0),MATCH(X$1,Planes_Trabajo!$A$1:$V$1,0)),"")</f>
        <v>MP</v>
      </c>
      <c r="Y103" s="3" t="str">
        <f>IFERROR(IF(INDEX(Planes_Trabajo!$A$2:$O$10,MATCH($J103,Planes_Trabajo!$A$2:$A$10,0),MATCH(Y$1,Planes_Trabajo!$A$1:$V$1,0))=0,"",INDEX(Planes_Trabajo!$A$2:$O$10,MATCH($J103,Planes_Trabajo!$A$2:$A$10,0),MATCH(Y$1,Planes_Trabajo!$A$1:$V$1,0))),"")</f>
        <v/>
      </c>
      <c r="Z103" s="3">
        <f>IFERROR(INDEX(Planes_Trabajo!$A$2:$O$10,MATCH($J103,Planes_Trabajo!$A$2:$A$10,0),MATCH(Z$1,Planes_Trabajo!$A$1:$V$1,0)),"")</f>
        <v>3</v>
      </c>
      <c r="AA103" s="3">
        <f>IFERROR(INDEX(Planes_Trabajo!$A$2:$O$10,MATCH($J103,Planes_Trabajo!$A$2:$A$10,0),MATCH(AA$1,Planes_Trabajo!$A$1:$V$1,0)),"")</f>
        <v>0</v>
      </c>
      <c r="AB103" s="3">
        <f>IFERROR(INDEX(Planes_Trabajo!$A$2:$O$10,MATCH($J103,Planes_Trabajo!$A$2:$A$10,0),MATCH(AB$1,Planes_Trabajo!$A$1:$V$1,0)),"")</f>
        <v>0</v>
      </c>
      <c r="AC103" s="3" t="str">
        <f>IFERROR(INDEX(Planes_Trabajo!$A$2:$O$10,MATCH($J103,Planes_Trabajo!$A$2:$A$10,0),MATCH(AC$1,Planes_Trabajo!$A$1:$V$1,0)),"")</f>
        <v>DEE27</v>
      </c>
      <c r="AD103" s="3" t="str">
        <f>IFERROR(IF(INDEX(Planes_Trabajo!$A$2:$O$10,MATCH($J103,Planes_Trabajo!$A$2:$A$10,0),MATCH(AD$1,Planes_Trabajo!$A$1:$V$1,0))=0,"",INDEX(Planes_Trabajo!$A$2:$O$10,MATCH($J103,Planes_Trabajo!$A$2:$A$10,0),MATCH(AD$1,Planes_Trabajo!$A$1:$V$1,0))),"")</f>
        <v>PODARED02PLANES</v>
      </c>
      <c r="AE103" s="3" t="str">
        <f>IFERROR(IF(INDEX(Planes_Trabajo!$A$2:$O$10,MATCH($J103,Planes_Trabajo!$A$2:$A$10,0),MATCH(AE$1,Planes_Trabajo!$A$1:$V$1,0))=0,"",INDEX(Planes_Trabajo!$A$2:$O$10,MATCH($J103,Planes_Trabajo!$A$2:$A$10,0),MATCH(AE$1,Planes_Trabajo!$A$1:$V$1,0))),"")</f>
        <v>DESPEJAR</v>
      </c>
      <c r="AF103" s="3">
        <f>IFERROR(INDEX(Planes_Trabajo!$A$2:$O$10,MATCH($J103,Planes_Trabajo!$A$2:$A$10,0),MATCH(AF$1,Planes_Trabajo!$A$1:$V$1,0)),"")</f>
        <v>2</v>
      </c>
      <c r="AG103" s="3">
        <f>IFERROR(VLOOKUP(K103,Tablas_Apoyo!$R$2:$S$5,2,0),"")</f>
        <v>1088345128</v>
      </c>
      <c r="AH103" s="3" t="str">
        <f>IFERROR(VLOOKUP(L103,Tablas_Apoyo!$U$2:$V$13,2,0),"")</f>
        <v>9862651</v>
      </c>
      <c r="AI103" s="3">
        <f>IFERROR(INDEX(Planes_Trabajo!$A$2:$O$10,MATCH($J103,Planes_Trabajo!$A$2:$A$10,0),MATCH(AI$1,Planes_Trabajo!$A$1:$V$1,0)),"")</f>
        <v>1088257828</v>
      </c>
      <c r="AJ103" s="3" t="str">
        <f>IFERROR(INDEX(Planes_Trabajo!$A$2:$O$10,MATCH($J103,Planes_Trabajo!$A$2:$A$10,0),MATCH(AJ$1,Planes_Trabajo!$A$1:$V$1,0)),"")</f>
        <v>06337600</v>
      </c>
      <c r="AK103" s="3" t="str">
        <f>IFERROR(INDEX(Planes_Trabajo!$A$2:$O$10,MATCH($J103,Planes_Trabajo!$A$2:$A$10,0),MATCH(AK$1,Planes_Trabajo!$A$1:$V$1,0)),"")</f>
        <v>743</v>
      </c>
      <c r="AL103" s="3" t="str">
        <f>IFERROR(IF(INDEX(Planes_Trabajo!$A$2:$O$10,MATCH($J103,Planes_Trabajo!$A$2:$A$10,0),MATCH(AL$1,Planes_Trabajo!$A$1:$V$1,0))=0,"",INDEX(Planes_Trabajo!$A$2:$O$10,MATCH($J103,Planes_Trabajo!$A$2:$A$10,0),MATCH(AL$1,Planes_Trabajo!$A$1:$V$1,0))),"")</f>
        <v>CW298393</v>
      </c>
    </row>
    <row r="104" spans="1:38" x14ac:dyDescent="0.25">
      <c r="A104">
        <v>102</v>
      </c>
      <c r="B104" s="4" t="s">
        <v>546</v>
      </c>
      <c r="C104" s="4">
        <v>207942</v>
      </c>
      <c r="D104" s="4">
        <v>207081</v>
      </c>
      <c r="E104" s="4">
        <v>1</v>
      </c>
      <c r="F104" s="4">
        <v>1</v>
      </c>
      <c r="G104" s="4">
        <v>1</v>
      </c>
      <c r="H104" s="4">
        <v>0</v>
      </c>
      <c r="I104" s="4">
        <v>0</v>
      </c>
      <c r="J104" s="4" t="s">
        <v>524</v>
      </c>
      <c r="K104" s="4" t="s">
        <v>51</v>
      </c>
      <c r="L104" s="4" t="s">
        <v>64</v>
      </c>
      <c r="M104" s="4" t="s">
        <v>891</v>
      </c>
      <c r="N104" s="4" t="str">
        <f>VLOOKUP($D104,Apoyo!$K$2:$M$14,2,0)</f>
        <v>01/07/2024 07:00:00</v>
      </c>
      <c r="O104" s="4" t="str">
        <f>VLOOKUP($D104,Apoyo!$K$2:$M$14,3,0)</f>
        <v>26/07/2024 17:00:00</v>
      </c>
      <c r="P104" s="4" t="str">
        <f>VLOOKUP($D104,Apoyo!$K$2:$M$14,2,0)</f>
        <v>01/07/2024 07:00:00</v>
      </c>
      <c r="Q104" s="4" t="str">
        <f>VLOOKUP($D104,Apoyo!$K$2:$M$14,3,0)</f>
        <v>26/07/2024 17:00:00</v>
      </c>
      <c r="R104" s="4" t="s">
        <v>564</v>
      </c>
      <c r="S104" s="4" t="s">
        <v>677</v>
      </c>
      <c r="T104" s="4" t="s">
        <v>91</v>
      </c>
      <c r="U104" s="4" t="s">
        <v>533</v>
      </c>
      <c r="V104" s="3" t="str">
        <f t="shared" si="2"/>
        <v>C-0298-5</v>
      </c>
      <c r="W104" s="3" t="str">
        <f>IFERROR(VLOOKUP(T104,Tablas_Apoyo!$A$2:$B$26,2,0),"")</f>
        <v>PVMTTO \ CONTROL_GUADUALES</v>
      </c>
      <c r="X104" s="3" t="str">
        <f>IFERROR(INDEX(Planes_Trabajo!$A$2:$O$10,MATCH($J104,Planes_Trabajo!$A$2:$A$10,0),MATCH(X$1,Planes_Trabajo!$A$1:$V$1,0)),"")</f>
        <v>MP</v>
      </c>
      <c r="Y104" s="3" t="str">
        <f>IFERROR(IF(INDEX(Planes_Trabajo!$A$2:$O$10,MATCH($J104,Planes_Trabajo!$A$2:$A$10,0),MATCH(Y$1,Planes_Trabajo!$A$1:$V$1,0))=0,"",INDEX(Planes_Trabajo!$A$2:$O$10,MATCH($J104,Planes_Trabajo!$A$2:$A$10,0),MATCH(Y$1,Planes_Trabajo!$A$1:$V$1,0))),"")</f>
        <v/>
      </c>
      <c r="Z104" s="3">
        <f>IFERROR(INDEX(Planes_Trabajo!$A$2:$O$10,MATCH($J104,Planes_Trabajo!$A$2:$A$10,0),MATCH(Z$1,Planes_Trabajo!$A$1:$V$1,0)),"")</f>
        <v>3</v>
      </c>
      <c r="AA104" s="3">
        <f>IFERROR(INDEX(Planes_Trabajo!$A$2:$O$10,MATCH($J104,Planes_Trabajo!$A$2:$A$10,0),MATCH(AA$1,Planes_Trabajo!$A$1:$V$1,0)),"")</f>
        <v>0</v>
      </c>
      <c r="AB104" s="3">
        <f>IFERROR(INDEX(Planes_Trabajo!$A$2:$O$10,MATCH($J104,Planes_Trabajo!$A$2:$A$10,0),MATCH(AB$1,Planes_Trabajo!$A$1:$V$1,0)),"")</f>
        <v>0</v>
      </c>
      <c r="AC104" s="3" t="str">
        <f>IFERROR(INDEX(Planes_Trabajo!$A$2:$O$10,MATCH($J104,Planes_Trabajo!$A$2:$A$10,0),MATCH(AC$1,Planes_Trabajo!$A$1:$V$1,0)),"")</f>
        <v>DEE27</v>
      </c>
      <c r="AD104" s="3" t="str">
        <f>IFERROR(IF(INDEX(Planes_Trabajo!$A$2:$O$10,MATCH($J104,Planes_Trabajo!$A$2:$A$10,0),MATCH(AD$1,Planes_Trabajo!$A$1:$V$1,0))=0,"",INDEX(Planes_Trabajo!$A$2:$O$10,MATCH($J104,Planes_Trabajo!$A$2:$A$10,0),MATCH(AD$1,Planes_Trabajo!$A$1:$V$1,0))),"")</f>
        <v>PODARED02PLANES</v>
      </c>
      <c r="AE104" s="3" t="str">
        <f>IFERROR(IF(INDEX(Planes_Trabajo!$A$2:$O$10,MATCH($J104,Planes_Trabajo!$A$2:$A$10,0),MATCH(AE$1,Planes_Trabajo!$A$1:$V$1,0))=0,"",INDEX(Planes_Trabajo!$A$2:$O$10,MATCH($J104,Planes_Trabajo!$A$2:$A$10,0),MATCH(AE$1,Planes_Trabajo!$A$1:$V$1,0))),"")</f>
        <v>DESPEJAR</v>
      </c>
      <c r="AF104" s="3">
        <f>IFERROR(INDEX(Planes_Trabajo!$A$2:$O$10,MATCH($J104,Planes_Trabajo!$A$2:$A$10,0),MATCH(AF$1,Planes_Trabajo!$A$1:$V$1,0)),"")</f>
        <v>2</v>
      </c>
      <c r="AG104" s="3">
        <f>IFERROR(VLOOKUP(K104,Tablas_Apoyo!$R$2:$S$5,2,0),"")</f>
        <v>1088345128</v>
      </c>
      <c r="AH104" s="3" t="str">
        <f>IFERROR(VLOOKUP(L104,Tablas_Apoyo!$U$2:$V$13,2,0),"")</f>
        <v>9862651</v>
      </c>
      <c r="AI104" s="3">
        <f>IFERROR(INDEX(Planes_Trabajo!$A$2:$O$10,MATCH($J104,Planes_Trabajo!$A$2:$A$10,0),MATCH(AI$1,Planes_Trabajo!$A$1:$V$1,0)),"")</f>
        <v>1088257828</v>
      </c>
      <c r="AJ104" s="3" t="str">
        <f>IFERROR(INDEX(Planes_Trabajo!$A$2:$O$10,MATCH($J104,Planes_Trabajo!$A$2:$A$10,0),MATCH(AJ$1,Planes_Trabajo!$A$1:$V$1,0)),"")</f>
        <v>06337600</v>
      </c>
      <c r="AK104" s="3" t="str">
        <f>IFERROR(INDEX(Planes_Trabajo!$A$2:$O$10,MATCH($J104,Planes_Trabajo!$A$2:$A$10,0),MATCH(AK$1,Planes_Trabajo!$A$1:$V$1,0)),"")</f>
        <v>743</v>
      </c>
      <c r="AL104" s="3" t="str">
        <f>IFERROR(IF(INDEX(Planes_Trabajo!$A$2:$O$10,MATCH($J104,Planes_Trabajo!$A$2:$A$10,0),MATCH(AL$1,Planes_Trabajo!$A$1:$V$1,0))=0,"",INDEX(Planes_Trabajo!$A$2:$O$10,MATCH($J104,Planes_Trabajo!$A$2:$A$10,0),MATCH(AL$1,Planes_Trabajo!$A$1:$V$1,0))),"")</f>
        <v>CW298393</v>
      </c>
    </row>
    <row r="105" spans="1:38" x14ac:dyDescent="0.25">
      <c r="A105">
        <v>103</v>
      </c>
      <c r="B105" s="4" t="s">
        <v>546</v>
      </c>
      <c r="C105" s="4">
        <v>207953</v>
      </c>
      <c r="D105" s="4">
        <v>207081</v>
      </c>
      <c r="E105" s="4">
        <v>1</v>
      </c>
      <c r="F105" s="4">
        <v>1</v>
      </c>
      <c r="G105" s="4">
        <v>1</v>
      </c>
      <c r="H105" s="4">
        <v>0</v>
      </c>
      <c r="I105" s="4">
        <v>0</v>
      </c>
      <c r="J105" s="4" t="s">
        <v>524</v>
      </c>
      <c r="K105" s="4" t="s">
        <v>51</v>
      </c>
      <c r="L105" s="4" t="s">
        <v>64</v>
      </c>
      <c r="M105" s="4" t="s">
        <v>892</v>
      </c>
      <c r="N105" s="4" t="str">
        <f>VLOOKUP($D105,Apoyo!$K$2:$M$14,2,0)</f>
        <v>01/07/2024 07:00:00</v>
      </c>
      <c r="O105" s="4" t="str">
        <f>VLOOKUP($D105,Apoyo!$K$2:$M$14,3,0)</f>
        <v>26/07/2024 17:00:00</v>
      </c>
      <c r="P105" s="4" t="str">
        <f>VLOOKUP($D105,Apoyo!$K$2:$M$14,2,0)</f>
        <v>01/07/2024 07:00:00</v>
      </c>
      <c r="Q105" s="4" t="str">
        <f>VLOOKUP($D105,Apoyo!$K$2:$M$14,3,0)</f>
        <v>26/07/2024 17:00:00</v>
      </c>
      <c r="R105" s="4" t="s">
        <v>564</v>
      </c>
      <c r="S105" s="4" t="s">
        <v>678</v>
      </c>
      <c r="T105" s="4" t="s">
        <v>91</v>
      </c>
      <c r="U105" s="4" t="s">
        <v>533</v>
      </c>
      <c r="V105" s="3" t="str">
        <f t="shared" si="2"/>
        <v>R-048-5</v>
      </c>
      <c r="W105" s="3" t="str">
        <f>IFERROR(VLOOKUP(T105,Tablas_Apoyo!$A$2:$B$26,2,0),"")</f>
        <v>PVMTTO \ CONTROL_GUADUALES</v>
      </c>
      <c r="X105" s="3" t="str">
        <f>IFERROR(INDEX(Planes_Trabajo!$A$2:$O$10,MATCH($J105,Planes_Trabajo!$A$2:$A$10,0),MATCH(X$1,Planes_Trabajo!$A$1:$V$1,0)),"")</f>
        <v>MP</v>
      </c>
      <c r="Y105" s="3" t="str">
        <f>IFERROR(IF(INDEX(Planes_Trabajo!$A$2:$O$10,MATCH($J105,Planes_Trabajo!$A$2:$A$10,0),MATCH(Y$1,Planes_Trabajo!$A$1:$V$1,0))=0,"",INDEX(Planes_Trabajo!$A$2:$O$10,MATCH($J105,Planes_Trabajo!$A$2:$A$10,0),MATCH(Y$1,Planes_Trabajo!$A$1:$V$1,0))),"")</f>
        <v/>
      </c>
      <c r="Z105" s="3">
        <f>IFERROR(INDEX(Planes_Trabajo!$A$2:$O$10,MATCH($J105,Planes_Trabajo!$A$2:$A$10,0),MATCH(Z$1,Planes_Trabajo!$A$1:$V$1,0)),"")</f>
        <v>3</v>
      </c>
      <c r="AA105" s="3">
        <f>IFERROR(INDEX(Planes_Trabajo!$A$2:$O$10,MATCH($J105,Planes_Trabajo!$A$2:$A$10,0),MATCH(AA$1,Planes_Trabajo!$A$1:$V$1,0)),"")</f>
        <v>0</v>
      </c>
      <c r="AB105" s="3">
        <f>IFERROR(INDEX(Planes_Trabajo!$A$2:$O$10,MATCH($J105,Planes_Trabajo!$A$2:$A$10,0),MATCH(AB$1,Planes_Trabajo!$A$1:$V$1,0)),"")</f>
        <v>0</v>
      </c>
      <c r="AC105" s="3" t="str">
        <f>IFERROR(INDEX(Planes_Trabajo!$A$2:$O$10,MATCH($J105,Planes_Trabajo!$A$2:$A$10,0),MATCH(AC$1,Planes_Trabajo!$A$1:$V$1,0)),"")</f>
        <v>DEE27</v>
      </c>
      <c r="AD105" s="3" t="str">
        <f>IFERROR(IF(INDEX(Planes_Trabajo!$A$2:$O$10,MATCH($J105,Planes_Trabajo!$A$2:$A$10,0),MATCH(AD$1,Planes_Trabajo!$A$1:$V$1,0))=0,"",INDEX(Planes_Trabajo!$A$2:$O$10,MATCH($J105,Planes_Trabajo!$A$2:$A$10,0),MATCH(AD$1,Planes_Trabajo!$A$1:$V$1,0))),"")</f>
        <v>PODARED02PLANES</v>
      </c>
      <c r="AE105" s="3" t="str">
        <f>IFERROR(IF(INDEX(Planes_Trabajo!$A$2:$O$10,MATCH($J105,Planes_Trabajo!$A$2:$A$10,0),MATCH(AE$1,Planes_Trabajo!$A$1:$V$1,0))=0,"",INDEX(Planes_Trabajo!$A$2:$O$10,MATCH($J105,Planes_Trabajo!$A$2:$A$10,0),MATCH(AE$1,Planes_Trabajo!$A$1:$V$1,0))),"")</f>
        <v>DESPEJAR</v>
      </c>
      <c r="AF105" s="3">
        <f>IFERROR(INDEX(Planes_Trabajo!$A$2:$O$10,MATCH($J105,Planes_Trabajo!$A$2:$A$10,0),MATCH(AF$1,Planes_Trabajo!$A$1:$V$1,0)),"")</f>
        <v>2</v>
      </c>
      <c r="AG105" s="3">
        <f>IFERROR(VLOOKUP(K105,Tablas_Apoyo!$R$2:$S$5,2,0),"")</f>
        <v>1088345128</v>
      </c>
      <c r="AH105" s="3" t="str">
        <f>IFERROR(VLOOKUP(L105,Tablas_Apoyo!$U$2:$V$13,2,0),"")</f>
        <v>9862651</v>
      </c>
      <c r="AI105" s="3">
        <f>IFERROR(INDEX(Planes_Trabajo!$A$2:$O$10,MATCH($J105,Planes_Trabajo!$A$2:$A$10,0),MATCH(AI$1,Planes_Trabajo!$A$1:$V$1,0)),"")</f>
        <v>1088257828</v>
      </c>
      <c r="AJ105" s="3" t="str">
        <f>IFERROR(INDEX(Planes_Trabajo!$A$2:$O$10,MATCH($J105,Planes_Trabajo!$A$2:$A$10,0),MATCH(AJ$1,Planes_Trabajo!$A$1:$V$1,0)),"")</f>
        <v>06337600</v>
      </c>
      <c r="AK105" s="3" t="str">
        <f>IFERROR(INDEX(Planes_Trabajo!$A$2:$O$10,MATCH($J105,Planes_Trabajo!$A$2:$A$10,0),MATCH(AK$1,Planes_Trabajo!$A$1:$V$1,0)),"")</f>
        <v>743</v>
      </c>
      <c r="AL105" s="3" t="str">
        <f>IFERROR(IF(INDEX(Planes_Trabajo!$A$2:$O$10,MATCH($J105,Planes_Trabajo!$A$2:$A$10,0),MATCH(AL$1,Planes_Trabajo!$A$1:$V$1,0))=0,"",INDEX(Planes_Trabajo!$A$2:$O$10,MATCH($J105,Planes_Trabajo!$A$2:$A$10,0),MATCH(AL$1,Planes_Trabajo!$A$1:$V$1,0))),"")</f>
        <v>CW298393</v>
      </c>
    </row>
    <row r="106" spans="1:38" x14ac:dyDescent="0.25">
      <c r="A106">
        <v>104</v>
      </c>
      <c r="B106" s="4" t="s">
        <v>546</v>
      </c>
      <c r="C106" s="4">
        <v>207955</v>
      </c>
      <c r="D106" s="4">
        <v>207081</v>
      </c>
      <c r="E106" s="4">
        <v>1</v>
      </c>
      <c r="F106" s="4">
        <v>1</v>
      </c>
      <c r="G106" s="4">
        <v>1</v>
      </c>
      <c r="H106" s="4">
        <v>0</v>
      </c>
      <c r="I106" s="4">
        <v>0</v>
      </c>
      <c r="J106" s="4" t="s">
        <v>524</v>
      </c>
      <c r="K106" s="4" t="s">
        <v>51</v>
      </c>
      <c r="L106" s="4" t="s">
        <v>64</v>
      </c>
      <c r="M106" s="4" t="s">
        <v>893</v>
      </c>
      <c r="N106" s="4" t="str">
        <f>VLOOKUP($D106,Apoyo!$K$2:$M$14,2,0)</f>
        <v>01/07/2024 07:00:00</v>
      </c>
      <c r="O106" s="4" t="str">
        <f>VLOOKUP($D106,Apoyo!$K$2:$M$14,3,0)</f>
        <v>26/07/2024 17:00:00</v>
      </c>
      <c r="P106" s="4" t="str">
        <f>VLOOKUP($D106,Apoyo!$K$2:$M$14,2,0)</f>
        <v>01/07/2024 07:00:00</v>
      </c>
      <c r="Q106" s="4" t="str">
        <f>VLOOKUP($D106,Apoyo!$K$2:$M$14,3,0)</f>
        <v>26/07/2024 17:00:00</v>
      </c>
      <c r="R106" s="4" t="s">
        <v>564</v>
      </c>
      <c r="S106" s="4" t="s">
        <v>679</v>
      </c>
      <c r="T106" s="4" t="s">
        <v>91</v>
      </c>
      <c r="U106" s="4" t="s">
        <v>533</v>
      </c>
      <c r="V106" s="3" t="str">
        <f t="shared" si="2"/>
        <v>S-1203-5</v>
      </c>
      <c r="W106" s="3" t="str">
        <f>IFERROR(VLOOKUP(T106,Tablas_Apoyo!$A$2:$B$26,2,0),"")</f>
        <v>PVMTTO \ CONTROL_GUADUALES</v>
      </c>
      <c r="X106" s="3" t="str">
        <f>IFERROR(INDEX(Planes_Trabajo!$A$2:$O$10,MATCH($J106,Planes_Trabajo!$A$2:$A$10,0),MATCH(X$1,Planes_Trabajo!$A$1:$V$1,0)),"")</f>
        <v>MP</v>
      </c>
      <c r="Y106" s="3" t="str">
        <f>IFERROR(IF(INDEX(Planes_Trabajo!$A$2:$O$10,MATCH($J106,Planes_Trabajo!$A$2:$A$10,0),MATCH(Y$1,Planes_Trabajo!$A$1:$V$1,0))=0,"",INDEX(Planes_Trabajo!$A$2:$O$10,MATCH($J106,Planes_Trabajo!$A$2:$A$10,0),MATCH(Y$1,Planes_Trabajo!$A$1:$V$1,0))),"")</f>
        <v/>
      </c>
      <c r="Z106" s="3">
        <f>IFERROR(INDEX(Planes_Trabajo!$A$2:$O$10,MATCH($J106,Planes_Trabajo!$A$2:$A$10,0),MATCH(Z$1,Planes_Trabajo!$A$1:$V$1,0)),"")</f>
        <v>3</v>
      </c>
      <c r="AA106" s="3">
        <f>IFERROR(INDEX(Planes_Trabajo!$A$2:$O$10,MATCH($J106,Planes_Trabajo!$A$2:$A$10,0),MATCH(AA$1,Planes_Trabajo!$A$1:$V$1,0)),"")</f>
        <v>0</v>
      </c>
      <c r="AB106" s="3">
        <f>IFERROR(INDEX(Planes_Trabajo!$A$2:$O$10,MATCH($J106,Planes_Trabajo!$A$2:$A$10,0),MATCH(AB$1,Planes_Trabajo!$A$1:$V$1,0)),"")</f>
        <v>0</v>
      </c>
      <c r="AC106" s="3" t="str">
        <f>IFERROR(INDEX(Planes_Trabajo!$A$2:$O$10,MATCH($J106,Planes_Trabajo!$A$2:$A$10,0),MATCH(AC$1,Planes_Trabajo!$A$1:$V$1,0)),"")</f>
        <v>DEE27</v>
      </c>
      <c r="AD106" s="3" t="str">
        <f>IFERROR(IF(INDEX(Planes_Trabajo!$A$2:$O$10,MATCH($J106,Planes_Trabajo!$A$2:$A$10,0),MATCH(AD$1,Planes_Trabajo!$A$1:$V$1,0))=0,"",INDEX(Planes_Trabajo!$A$2:$O$10,MATCH($J106,Planes_Trabajo!$A$2:$A$10,0),MATCH(AD$1,Planes_Trabajo!$A$1:$V$1,0))),"")</f>
        <v>PODARED02PLANES</v>
      </c>
      <c r="AE106" s="3" t="str">
        <f>IFERROR(IF(INDEX(Planes_Trabajo!$A$2:$O$10,MATCH($J106,Planes_Trabajo!$A$2:$A$10,0),MATCH(AE$1,Planes_Trabajo!$A$1:$V$1,0))=0,"",INDEX(Planes_Trabajo!$A$2:$O$10,MATCH($J106,Planes_Trabajo!$A$2:$A$10,0),MATCH(AE$1,Planes_Trabajo!$A$1:$V$1,0))),"")</f>
        <v>DESPEJAR</v>
      </c>
      <c r="AF106" s="3">
        <f>IFERROR(INDEX(Planes_Trabajo!$A$2:$O$10,MATCH($J106,Planes_Trabajo!$A$2:$A$10,0),MATCH(AF$1,Planes_Trabajo!$A$1:$V$1,0)),"")</f>
        <v>2</v>
      </c>
      <c r="AG106" s="3">
        <f>IFERROR(VLOOKUP(K106,Tablas_Apoyo!$R$2:$S$5,2,0),"")</f>
        <v>1088345128</v>
      </c>
      <c r="AH106" s="3" t="str">
        <f>IFERROR(VLOOKUP(L106,Tablas_Apoyo!$U$2:$V$13,2,0),"")</f>
        <v>9862651</v>
      </c>
      <c r="AI106" s="3">
        <f>IFERROR(INDEX(Planes_Trabajo!$A$2:$O$10,MATCH($J106,Planes_Trabajo!$A$2:$A$10,0),MATCH(AI$1,Planes_Trabajo!$A$1:$V$1,0)),"")</f>
        <v>1088257828</v>
      </c>
      <c r="AJ106" s="3" t="str">
        <f>IFERROR(INDEX(Planes_Trabajo!$A$2:$O$10,MATCH($J106,Planes_Trabajo!$A$2:$A$10,0),MATCH(AJ$1,Planes_Trabajo!$A$1:$V$1,0)),"")</f>
        <v>06337600</v>
      </c>
      <c r="AK106" s="3" t="str">
        <f>IFERROR(INDEX(Planes_Trabajo!$A$2:$O$10,MATCH($J106,Planes_Trabajo!$A$2:$A$10,0),MATCH(AK$1,Planes_Trabajo!$A$1:$V$1,0)),"")</f>
        <v>743</v>
      </c>
      <c r="AL106" s="3" t="str">
        <f>IFERROR(IF(INDEX(Planes_Trabajo!$A$2:$O$10,MATCH($J106,Planes_Trabajo!$A$2:$A$10,0),MATCH(AL$1,Planes_Trabajo!$A$1:$V$1,0))=0,"",INDEX(Planes_Trabajo!$A$2:$O$10,MATCH($J106,Planes_Trabajo!$A$2:$A$10,0),MATCH(AL$1,Planes_Trabajo!$A$1:$V$1,0))),"")</f>
        <v>CW298393</v>
      </c>
    </row>
    <row r="107" spans="1:38" x14ac:dyDescent="0.25">
      <c r="A107">
        <v>105</v>
      </c>
      <c r="B107" s="4" t="s">
        <v>546</v>
      </c>
      <c r="C107" s="4">
        <v>207959</v>
      </c>
      <c r="D107" s="4">
        <v>207081</v>
      </c>
      <c r="E107" s="4">
        <v>1</v>
      </c>
      <c r="F107" s="4">
        <v>1</v>
      </c>
      <c r="G107" s="4">
        <v>1</v>
      </c>
      <c r="H107" s="4">
        <v>0</v>
      </c>
      <c r="I107" s="4">
        <v>0</v>
      </c>
      <c r="J107" s="4" t="s">
        <v>524</v>
      </c>
      <c r="K107" s="4" t="s">
        <v>51</v>
      </c>
      <c r="L107" s="4" t="s">
        <v>64</v>
      </c>
      <c r="M107" s="4" t="s">
        <v>894</v>
      </c>
      <c r="N107" s="4" t="str">
        <f>VLOOKUP($D107,Apoyo!$K$2:$M$14,2,0)</f>
        <v>01/07/2024 07:00:00</v>
      </c>
      <c r="O107" s="4" t="str">
        <f>VLOOKUP($D107,Apoyo!$K$2:$M$14,3,0)</f>
        <v>26/07/2024 17:00:00</v>
      </c>
      <c r="P107" s="4" t="str">
        <f>VLOOKUP($D107,Apoyo!$K$2:$M$14,2,0)</f>
        <v>01/07/2024 07:00:00</v>
      </c>
      <c r="Q107" s="4" t="str">
        <f>VLOOKUP($D107,Apoyo!$K$2:$M$14,3,0)</f>
        <v>26/07/2024 17:00:00</v>
      </c>
      <c r="R107" s="4" t="s">
        <v>564</v>
      </c>
      <c r="S107" s="4" t="s">
        <v>680</v>
      </c>
      <c r="T107" s="4" t="s">
        <v>91</v>
      </c>
      <c r="U107" s="4" t="s">
        <v>533</v>
      </c>
      <c r="V107" s="3" t="str">
        <f t="shared" si="2"/>
        <v>S-1235-5</v>
      </c>
      <c r="W107" s="3" t="str">
        <f>IFERROR(VLOOKUP(T107,Tablas_Apoyo!$A$2:$B$26,2,0),"")</f>
        <v>PVMTTO \ CONTROL_GUADUALES</v>
      </c>
      <c r="X107" s="3" t="str">
        <f>IFERROR(INDEX(Planes_Trabajo!$A$2:$O$10,MATCH($J107,Planes_Trabajo!$A$2:$A$10,0),MATCH(X$1,Planes_Trabajo!$A$1:$V$1,0)),"")</f>
        <v>MP</v>
      </c>
      <c r="Y107" s="3" t="str">
        <f>IFERROR(IF(INDEX(Planes_Trabajo!$A$2:$O$10,MATCH($J107,Planes_Trabajo!$A$2:$A$10,0),MATCH(Y$1,Planes_Trabajo!$A$1:$V$1,0))=0,"",INDEX(Planes_Trabajo!$A$2:$O$10,MATCH($J107,Planes_Trabajo!$A$2:$A$10,0),MATCH(Y$1,Planes_Trabajo!$A$1:$V$1,0))),"")</f>
        <v/>
      </c>
      <c r="Z107" s="3">
        <f>IFERROR(INDEX(Planes_Trabajo!$A$2:$O$10,MATCH($J107,Planes_Trabajo!$A$2:$A$10,0),MATCH(Z$1,Planes_Trabajo!$A$1:$V$1,0)),"")</f>
        <v>3</v>
      </c>
      <c r="AA107" s="3">
        <f>IFERROR(INDEX(Planes_Trabajo!$A$2:$O$10,MATCH($J107,Planes_Trabajo!$A$2:$A$10,0),MATCH(AA$1,Planes_Trabajo!$A$1:$V$1,0)),"")</f>
        <v>0</v>
      </c>
      <c r="AB107" s="3">
        <f>IFERROR(INDEX(Planes_Trabajo!$A$2:$O$10,MATCH($J107,Planes_Trabajo!$A$2:$A$10,0),MATCH(AB$1,Planes_Trabajo!$A$1:$V$1,0)),"")</f>
        <v>0</v>
      </c>
      <c r="AC107" s="3" t="str">
        <f>IFERROR(INDEX(Planes_Trabajo!$A$2:$O$10,MATCH($J107,Planes_Trabajo!$A$2:$A$10,0),MATCH(AC$1,Planes_Trabajo!$A$1:$V$1,0)),"")</f>
        <v>DEE27</v>
      </c>
      <c r="AD107" s="3" t="str">
        <f>IFERROR(IF(INDEX(Planes_Trabajo!$A$2:$O$10,MATCH($J107,Planes_Trabajo!$A$2:$A$10,0),MATCH(AD$1,Planes_Trabajo!$A$1:$V$1,0))=0,"",INDEX(Planes_Trabajo!$A$2:$O$10,MATCH($J107,Planes_Trabajo!$A$2:$A$10,0),MATCH(AD$1,Planes_Trabajo!$A$1:$V$1,0))),"")</f>
        <v>PODARED02PLANES</v>
      </c>
      <c r="AE107" s="3" t="str">
        <f>IFERROR(IF(INDEX(Planes_Trabajo!$A$2:$O$10,MATCH($J107,Planes_Trabajo!$A$2:$A$10,0),MATCH(AE$1,Planes_Trabajo!$A$1:$V$1,0))=0,"",INDEX(Planes_Trabajo!$A$2:$O$10,MATCH($J107,Planes_Trabajo!$A$2:$A$10,0),MATCH(AE$1,Planes_Trabajo!$A$1:$V$1,0))),"")</f>
        <v>DESPEJAR</v>
      </c>
      <c r="AF107" s="3">
        <f>IFERROR(INDEX(Planes_Trabajo!$A$2:$O$10,MATCH($J107,Planes_Trabajo!$A$2:$A$10,0),MATCH(AF$1,Planes_Trabajo!$A$1:$V$1,0)),"")</f>
        <v>2</v>
      </c>
      <c r="AG107" s="3">
        <f>IFERROR(VLOOKUP(K107,Tablas_Apoyo!$R$2:$S$5,2,0),"")</f>
        <v>1088345128</v>
      </c>
      <c r="AH107" s="3" t="str">
        <f>IFERROR(VLOOKUP(L107,Tablas_Apoyo!$U$2:$V$13,2,0),"")</f>
        <v>9862651</v>
      </c>
      <c r="AI107" s="3">
        <f>IFERROR(INDEX(Planes_Trabajo!$A$2:$O$10,MATCH($J107,Planes_Trabajo!$A$2:$A$10,0),MATCH(AI$1,Planes_Trabajo!$A$1:$V$1,0)),"")</f>
        <v>1088257828</v>
      </c>
      <c r="AJ107" s="3" t="str">
        <f>IFERROR(INDEX(Planes_Trabajo!$A$2:$O$10,MATCH($J107,Planes_Trabajo!$A$2:$A$10,0),MATCH(AJ$1,Planes_Trabajo!$A$1:$V$1,0)),"")</f>
        <v>06337600</v>
      </c>
      <c r="AK107" s="3" t="str">
        <f>IFERROR(INDEX(Planes_Trabajo!$A$2:$O$10,MATCH($J107,Planes_Trabajo!$A$2:$A$10,0),MATCH(AK$1,Planes_Trabajo!$A$1:$V$1,0)),"")</f>
        <v>743</v>
      </c>
      <c r="AL107" s="3" t="str">
        <f>IFERROR(IF(INDEX(Planes_Trabajo!$A$2:$O$10,MATCH($J107,Planes_Trabajo!$A$2:$A$10,0),MATCH(AL$1,Planes_Trabajo!$A$1:$V$1,0))=0,"",INDEX(Planes_Trabajo!$A$2:$O$10,MATCH($J107,Planes_Trabajo!$A$2:$A$10,0),MATCH(AL$1,Planes_Trabajo!$A$1:$V$1,0))),"")</f>
        <v>CW298393</v>
      </c>
    </row>
    <row r="108" spans="1:38" x14ac:dyDescent="0.25">
      <c r="A108">
        <v>106</v>
      </c>
      <c r="B108" s="4" t="s">
        <v>546</v>
      </c>
      <c r="C108" s="4">
        <v>207961</v>
      </c>
      <c r="D108" s="4">
        <v>207081</v>
      </c>
      <c r="E108" s="4">
        <v>1</v>
      </c>
      <c r="F108" s="4">
        <v>1</v>
      </c>
      <c r="G108" s="4">
        <v>1</v>
      </c>
      <c r="H108" s="4">
        <v>0</v>
      </c>
      <c r="I108" s="4">
        <v>0</v>
      </c>
      <c r="J108" s="4" t="s">
        <v>524</v>
      </c>
      <c r="K108" s="4" t="s">
        <v>51</v>
      </c>
      <c r="L108" s="4" t="s">
        <v>64</v>
      </c>
      <c r="M108" s="4" t="s">
        <v>895</v>
      </c>
      <c r="N108" s="4" t="str">
        <f>VLOOKUP($D108,Apoyo!$K$2:$M$14,2,0)</f>
        <v>01/07/2024 07:00:00</v>
      </c>
      <c r="O108" s="4" t="str">
        <f>VLOOKUP($D108,Apoyo!$K$2:$M$14,3,0)</f>
        <v>26/07/2024 17:00:00</v>
      </c>
      <c r="P108" s="4" t="str">
        <f>VLOOKUP($D108,Apoyo!$K$2:$M$14,2,0)</f>
        <v>01/07/2024 07:00:00</v>
      </c>
      <c r="Q108" s="4" t="str">
        <f>VLOOKUP($D108,Apoyo!$K$2:$M$14,3,0)</f>
        <v>26/07/2024 17:00:00</v>
      </c>
      <c r="R108" s="4" t="s">
        <v>564</v>
      </c>
      <c r="S108" s="4" t="s">
        <v>681</v>
      </c>
      <c r="T108" s="4" t="s">
        <v>91</v>
      </c>
      <c r="U108" s="4" t="s">
        <v>533</v>
      </c>
      <c r="V108" s="3" t="str">
        <f t="shared" si="2"/>
        <v>S-1527-5</v>
      </c>
      <c r="W108" s="3" t="str">
        <f>IFERROR(VLOOKUP(T108,Tablas_Apoyo!$A$2:$B$26,2,0),"")</f>
        <v>PVMTTO \ CONTROL_GUADUALES</v>
      </c>
      <c r="X108" s="3" t="str">
        <f>IFERROR(INDEX(Planes_Trabajo!$A$2:$O$10,MATCH($J108,Planes_Trabajo!$A$2:$A$10,0),MATCH(X$1,Planes_Trabajo!$A$1:$V$1,0)),"")</f>
        <v>MP</v>
      </c>
      <c r="Y108" s="3" t="str">
        <f>IFERROR(IF(INDEX(Planes_Trabajo!$A$2:$O$10,MATCH($J108,Planes_Trabajo!$A$2:$A$10,0),MATCH(Y$1,Planes_Trabajo!$A$1:$V$1,0))=0,"",INDEX(Planes_Trabajo!$A$2:$O$10,MATCH($J108,Planes_Trabajo!$A$2:$A$10,0),MATCH(Y$1,Planes_Trabajo!$A$1:$V$1,0))),"")</f>
        <v/>
      </c>
      <c r="Z108" s="3">
        <f>IFERROR(INDEX(Planes_Trabajo!$A$2:$O$10,MATCH($J108,Planes_Trabajo!$A$2:$A$10,0),MATCH(Z$1,Planes_Trabajo!$A$1:$V$1,0)),"")</f>
        <v>3</v>
      </c>
      <c r="AA108" s="3">
        <f>IFERROR(INDEX(Planes_Trabajo!$A$2:$O$10,MATCH($J108,Planes_Trabajo!$A$2:$A$10,0),MATCH(AA$1,Planes_Trabajo!$A$1:$V$1,0)),"")</f>
        <v>0</v>
      </c>
      <c r="AB108" s="3">
        <f>IFERROR(INDEX(Planes_Trabajo!$A$2:$O$10,MATCH($J108,Planes_Trabajo!$A$2:$A$10,0),MATCH(AB$1,Planes_Trabajo!$A$1:$V$1,0)),"")</f>
        <v>0</v>
      </c>
      <c r="AC108" s="3" t="str">
        <f>IFERROR(INDEX(Planes_Trabajo!$A$2:$O$10,MATCH($J108,Planes_Trabajo!$A$2:$A$10,0),MATCH(AC$1,Planes_Trabajo!$A$1:$V$1,0)),"")</f>
        <v>DEE27</v>
      </c>
      <c r="AD108" s="3" t="str">
        <f>IFERROR(IF(INDEX(Planes_Trabajo!$A$2:$O$10,MATCH($J108,Planes_Trabajo!$A$2:$A$10,0),MATCH(AD$1,Planes_Trabajo!$A$1:$V$1,0))=0,"",INDEX(Planes_Trabajo!$A$2:$O$10,MATCH($J108,Planes_Trabajo!$A$2:$A$10,0),MATCH(AD$1,Planes_Trabajo!$A$1:$V$1,0))),"")</f>
        <v>PODARED02PLANES</v>
      </c>
      <c r="AE108" s="3" t="str">
        <f>IFERROR(IF(INDEX(Planes_Trabajo!$A$2:$O$10,MATCH($J108,Planes_Trabajo!$A$2:$A$10,0),MATCH(AE$1,Planes_Trabajo!$A$1:$V$1,0))=0,"",INDEX(Planes_Trabajo!$A$2:$O$10,MATCH($J108,Planes_Trabajo!$A$2:$A$10,0),MATCH(AE$1,Planes_Trabajo!$A$1:$V$1,0))),"")</f>
        <v>DESPEJAR</v>
      </c>
      <c r="AF108" s="3">
        <f>IFERROR(INDEX(Planes_Trabajo!$A$2:$O$10,MATCH($J108,Planes_Trabajo!$A$2:$A$10,0),MATCH(AF$1,Planes_Trabajo!$A$1:$V$1,0)),"")</f>
        <v>2</v>
      </c>
      <c r="AG108" s="3">
        <f>IFERROR(VLOOKUP(K108,Tablas_Apoyo!$R$2:$S$5,2,0),"")</f>
        <v>1088345128</v>
      </c>
      <c r="AH108" s="3" t="str">
        <f>IFERROR(VLOOKUP(L108,Tablas_Apoyo!$U$2:$V$13,2,0),"")</f>
        <v>9862651</v>
      </c>
      <c r="AI108" s="3">
        <f>IFERROR(INDEX(Planes_Trabajo!$A$2:$O$10,MATCH($J108,Planes_Trabajo!$A$2:$A$10,0),MATCH(AI$1,Planes_Trabajo!$A$1:$V$1,0)),"")</f>
        <v>1088257828</v>
      </c>
      <c r="AJ108" s="3" t="str">
        <f>IFERROR(INDEX(Planes_Trabajo!$A$2:$O$10,MATCH($J108,Planes_Trabajo!$A$2:$A$10,0),MATCH(AJ$1,Planes_Trabajo!$A$1:$V$1,0)),"")</f>
        <v>06337600</v>
      </c>
      <c r="AK108" s="3" t="str">
        <f>IFERROR(INDEX(Planes_Trabajo!$A$2:$O$10,MATCH($J108,Planes_Trabajo!$A$2:$A$10,0),MATCH(AK$1,Planes_Trabajo!$A$1:$V$1,0)),"")</f>
        <v>743</v>
      </c>
      <c r="AL108" s="3" t="str">
        <f>IFERROR(IF(INDEX(Planes_Trabajo!$A$2:$O$10,MATCH($J108,Planes_Trabajo!$A$2:$A$10,0),MATCH(AL$1,Planes_Trabajo!$A$1:$V$1,0))=0,"",INDEX(Planes_Trabajo!$A$2:$O$10,MATCH($J108,Planes_Trabajo!$A$2:$A$10,0),MATCH(AL$1,Planes_Trabajo!$A$1:$V$1,0))),"")</f>
        <v>CW298393</v>
      </c>
    </row>
    <row r="109" spans="1:38" x14ac:dyDescent="0.25">
      <c r="A109">
        <v>107</v>
      </c>
      <c r="B109" s="4" t="s">
        <v>546</v>
      </c>
      <c r="C109" s="4">
        <v>207963</v>
      </c>
      <c r="D109" s="4">
        <v>207081</v>
      </c>
      <c r="E109" s="4">
        <v>1</v>
      </c>
      <c r="F109" s="4">
        <v>1</v>
      </c>
      <c r="G109" s="4">
        <v>1</v>
      </c>
      <c r="H109" s="4">
        <v>0</v>
      </c>
      <c r="I109" s="4">
        <v>0</v>
      </c>
      <c r="J109" s="4" t="s">
        <v>524</v>
      </c>
      <c r="K109" s="4" t="s">
        <v>51</v>
      </c>
      <c r="L109" s="4" t="s">
        <v>64</v>
      </c>
      <c r="M109" s="4" t="s">
        <v>896</v>
      </c>
      <c r="N109" s="4" t="str">
        <f>VLOOKUP($D109,Apoyo!$K$2:$M$14,2,0)</f>
        <v>01/07/2024 07:00:00</v>
      </c>
      <c r="O109" s="4" t="str">
        <f>VLOOKUP($D109,Apoyo!$K$2:$M$14,3,0)</f>
        <v>26/07/2024 17:00:00</v>
      </c>
      <c r="P109" s="4" t="str">
        <f>VLOOKUP($D109,Apoyo!$K$2:$M$14,2,0)</f>
        <v>01/07/2024 07:00:00</v>
      </c>
      <c r="Q109" s="4" t="str">
        <f>VLOOKUP($D109,Apoyo!$K$2:$M$14,3,0)</f>
        <v>26/07/2024 17:00:00</v>
      </c>
      <c r="R109" s="4" t="s">
        <v>564</v>
      </c>
      <c r="S109" s="4" t="s">
        <v>682</v>
      </c>
      <c r="T109" s="4" t="s">
        <v>91</v>
      </c>
      <c r="U109" s="4" t="s">
        <v>533</v>
      </c>
      <c r="V109" s="3" t="str">
        <f t="shared" si="2"/>
        <v>S-1537-5</v>
      </c>
      <c r="W109" s="3" t="str">
        <f>IFERROR(VLOOKUP(T109,Tablas_Apoyo!$A$2:$B$26,2,0),"")</f>
        <v>PVMTTO \ CONTROL_GUADUALES</v>
      </c>
      <c r="X109" s="3" t="str">
        <f>IFERROR(INDEX(Planes_Trabajo!$A$2:$O$10,MATCH($J109,Planes_Trabajo!$A$2:$A$10,0),MATCH(X$1,Planes_Trabajo!$A$1:$V$1,0)),"")</f>
        <v>MP</v>
      </c>
      <c r="Y109" s="3" t="str">
        <f>IFERROR(IF(INDEX(Planes_Trabajo!$A$2:$O$10,MATCH($J109,Planes_Trabajo!$A$2:$A$10,0),MATCH(Y$1,Planes_Trabajo!$A$1:$V$1,0))=0,"",INDEX(Planes_Trabajo!$A$2:$O$10,MATCH($J109,Planes_Trabajo!$A$2:$A$10,0),MATCH(Y$1,Planes_Trabajo!$A$1:$V$1,0))),"")</f>
        <v/>
      </c>
      <c r="Z109" s="3">
        <f>IFERROR(INDEX(Planes_Trabajo!$A$2:$O$10,MATCH($J109,Planes_Trabajo!$A$2:$A$10,0),MATCH(Z$1,Planes_Trabajo!$A$1:$V$1,0)),"")</f>
        <v>3</v>
      </c>
      <c r="AA109" s="3">
        <f>IFERROR(INDEX(Planes_Trabajo!$A$2:$O$10,MATCH($J109,Planes_Trabajo!$A$2:$A$10,0),MATCH(AA$1,Planes_Trabajo!$A$1:$V$1,0)),"")</f>
        <v>0</v>
      </c>
      <c r="AB109" s="3">
        <f>IFERROR(INDEX(Planes_Trabajo!$A$2:$O$10,MATCH($J109,Planes_Trabajo!$A$2:$A$10,0),MATCH(AB$1,Planes_Trabajo!$A$1:$V$1,0)),"")</f>
        <v>0</v>
      </c>
      <c r="AC109" s="3" t="str">
        <f>IFERROR(INDEX(Planes_Trabajo!$A$2:$O$10,MATCH($J109,Planes_Trabajo!$A$2:$A$10,0),MATCH(AC$1,Planes_Trabajo!$A$1:$V$1,0)),"")</f>
        <v>DEE27</v>
      </c>
      <c r="AD109" s="3" t="str">
        <f>IFERROR(IF(INDEX(Planes_Trabajo!$A$2:$O$10,MATCH($J109,Planes_Trabajo!$A$2:$A$10,0),MATCH(AD$1,Planes_Trabajo!$A$1:$V$1,0))=0,"",INDEX(Planes_Trabajo!$A$2:$O$10,MATCH($J109,Planes_Trabajo!$A$2:$A$10,0),MATCH(AD$1,Planes_Trabajo!$A$1:$V$1,0))),"")</f>
        <v>PODARED02PLANES</v>
      </c>
      <c r="AE109" s="3" t="str">
        <f>IFERROR(IF(INDEX(Planes_Trabajo!$A$2:$O$10,MATCH($J109,Planes_Trabajo!$A$2:$A$10,0),MATCH(AE$1,Planes_Trabajo!$A$1:$V$1,0))=0,"",INDEX(Planes_Trabajo!$A$2:$O$10,MATCH($J109,Planes_Trabajo!$A$2:$A$10,0),MATCH(AE$1,Planes_Trabajo!$A$1:$V$1,0))),"")</f>
        <v>DESPEJAR</v>
      </c>
      <c r="AF109" s="3">
        <f>IFERROR(INDEX(Planes_Trabajo!$A$2:$O$10,MATCH($J109,Planes_Trabajo!$A$2:$A$10,0),MATCH(AF$1,Planes_Trabajo!$A$1:$V$1,0)),"")</f>
        <v>2</v>
      </c>
      <c r="AG109" s="3">
        <f>IFERROR(VLOOKUP(K109,Tablas_Apoyo!$R$2:$S$5,2,0),"")</f>
        <v>1088345128</v>
      </c>
      <c r="AH109" s="3" t="str">
        <f>IFERROR(VLOOKUP(L109,Tablas_Apoyo!$U$2:$V$13,2,0),"")</f>
        <v>9862651</v>
      </c>
      <c r="AI109" s="3">
        <f>IFERROR(INDEX(Planes_Trabajo!$A$2:$O$10,MATCH($J109,Planes_Trabajo!$A$2:$A$10,0),MATCH(AI$1,Planes_Trabajo!$A$1:$V$1,0)),"")</f>
        <v>1088257828</v>
      </c>
      <c r="AJ109" s="3" t="str">
        <f>IFERROR(INDEX(Planes_Trabajo!$A$2:$O$10,MATCH($J109,Planes_Trabajo!$A$2:$A$10,0),MATCH(AJ$1,Planes_Trabajo!$A$1:$V$1,0)),"")</f>
        <v>06337600</v>
      </c>
      <c r="AK109" s="3" t="str">
        <f>IFERROR(INDEX(Planes_Trabajo!$A$2:$O$10,MATCH($J109,Planes_Trabajo!$A$2:$A$10,0),MATCH(AK$1,Planes_Trabajo!$A$1:$V$1,0)),"")</f>
        <v>743</v>
      </c>
      <c r="AL109" s="3" t="str">
        <f>IFERROR(IF(INDEX(Planes_Trabajo!$A$2:$O$10,MATCH($J109,Planes_Trabajo!$A$2:$A$10,0),MATCH(AL$1,Planes_Trabajo!$A$1:$V$1,0))=0,"",INDEX(Planes_Trabajo!$A$2:$O$10,MATCH($J109,Planes_Trabajo!$A$2:$A$10,0),MATCH(AL$1,Planes_Trabajo!$A$1:$V$1,0))),"")</f>
        <v>CW298393</v>
      </c>
    </row>
    <row r="110" spans="1:38" x14ac:dyDescent="0.25">
      <c r="A110">
        <v>108</v>
      </c>
      <c r="B110" s="4" t="s">
        <v>546</v>
      </c>
      <c r="C110" s="4">
        <v>207967</v>
      </c>
      <c r="D110" s="4">
        <v>207081</v>
      </c>
      <c r="E110" s="4">
        <v>1</v>
      </c>
      <c r="F110" s="4">
        <v>1</v>
      </c>
      <c r="G110" s="4">
        <v>1</v>
      </c>
      <c r="H110" s="4">
        <v>0</v>
      </c>
      <c r="I110" s="4">
        <v>0</v>
      </c>
      <c r="J110" s="4" t="s">
        <v>524</v>
      </c>
      <c r="K110" s="4" t="s">
        <v>51</v>
      </c>
      <c r="L110" s="4" t="s">
        <v>64</v>
      </c>
      <c r="M110" s="4" t="s">
        <v>897</v>
      </c>
      <c r="N110" s="4" t="str">
        <f>VLOOKUP($D110,Apoyo!$K$2:$M$14,2,0)</f>
        <v>01/07/2024 07:00:00</v>
      </c>
      <c r="O110" s="4" t="str">
        <f>VLOOKUP($D110,Apoyo!$K$2:$M$14,3,0)</f>
        <v>26/07/2024 17:00:00</v>
      </c>
      <c r="P110" s="4" t="str">
        <f>VLOOKUP($D110,Apoyo!$K$2:$M$14,2,0)</f>
        <v>01/07/2024 07:00:00</v>
      </c>
      <c r="Q110" s="4" t="str">
        <f>VLOOKUP($D110,Apoyo!$K$2:$M$14,3,0)</f>
        <v>26/07/2024 17:00:00</v>
      </c>
      <c r="R110" s="4" t="s">
        <v>564</v>
      </c>
      <c r="S110" s="4" t="s">
        <v>683</v>
      </c>
      <c r="T110" s="4" t="s">
        <v>91</v>
      </c>
      <c r="U110" s="4" t="s">
        <v>533</v>
      </c>
      <c r="V110" s="3" t="str">
        <f t="shared" si="2"/>
        <v>S-1545-5</v>
      </c>
      <c r="W110" s="3" t="str">
        <f>IFERROR(VLOOKUP(T110,Tablas_Apoyo!$A$2:$B$26,2,0),"")</f>
        <v>PVMTTO \ CONTROL_GUADUALES</v>
      </c>
      <c r="X110" s="3" t="str">
        <f>IFERROR(INDEX(Planes_Trabajo!$A$2:$O$10,MATCH($J110,Planes_Trabajo!$A$2:$A$10,0),MATCH(X$1,Planes_Trabajo!$A$1:$V$1,0)),"")</f>
        <v>MP</v>
      </c>
      <c r="Y110" s="3" t="str">
        <f>IFERROR(IF(INDEX(Planes_Trabajo!$A$2:$O$10,MATCH($J110,Planes_Trabajo!$A$2:$A$10,0),MATCH(Y$1,Planes_Trabajo!$A$1:$V$1,0))=0,"",INDEX(Planes_Trabajo!$A$2:$O$10,MATCH($J110,Planes_Trabajo!$A$2:$A$10,0),MATCH(Y$1,Planes_Trabajo!$A$1:$V$1,0))),"")</f>
        <v/>
      </c>
      <c r="Z110" s="3">
        <f>IFERROR(INDEX(Planes_Trabajo!$A$2:$O$10,MATCH($J110,Planes_Trabajo!$A$2:$A$10,0),MATCH(Z$1,Planes_Trabajo!$A$1:$V$1,0)),"")</f>
        <v>3</v>
      </c>
      <c r="AA110" s="3">
        <f>IFERROR(INDEX(Planes_Trabajo!$A$2:$O$10,MATCH($J110,Planes_Trabajo!$A$2:$A$10,0),MATCH(AA$1,Planes_Trabajo!$A$1:$V$1,0)),"")</f>
        <v>0</v>
      </c>
      <c r="AB110" s="3">
        <f>IFERROR(INDEX(Planes_Trabajo!$A$2:$O$10,MATCH($J110,Planes_Trabajo!$A$2:$A$10,0),MATCH(AB$1,Planes_Trabajo!$A$1:$V$1,0)),"")</f>
        <v>0</v>
      </c>
      <c r="AC110" s="3" t="str">
        <f>IFERROR(INDEX(Planes_Trabajo!$A$2:$O$10,MATCH($J110,Planes_Trabajo!$A$2:$A$10,0),MATCH(AC$1,Planes_Trabajo!$A$1:$V$1,0)),"")</f>
        <v>DEE27</v>
      </c>
      <c r="AD110" s="3" t="str">
        <f>IFERROR(IF(INDEX(Planes_Trabajo!$A$2:$O$10,MATCH($J110,Planes_Trabajo!$A$2:$A$10,0),MATCH(AD$1,Planes_Trabajo!$A$1:$V$1,0))=0,"",INDEX(Planes_Trabajo!$A$2:$O$10,MATCH($J110,Planes_Trabajo!$A$2:$A$10,0),MATCH(AD$1,Planes_Trabajo!$A$1:$V$1,0))),"")</f>
        <v>PODARED02PLANES</v>
      </c>
      <c r="AE110" s="3" t="str">
        <f>IFERROR(IF(INDEX(Planes_Trabajo!$A$2:$O$10,MATCH($J110,Planes_Trabajo!$A$2:$A$10,0),MATCH(AE$1,Planes_Trabajo!$A$1:$V$1,0))=0,"",INDEX(Planes_Trabajo!$A$2:$O$10,MATCH($J110,Planes_Trabajo!$A$2:$A$10,0),MATCH(AE$1,Planes_Trabajo!$A$1:$V$1,0))),"")</f>
        <v>DESPEJAR</v>
      </c>
      <c r="AF110" s="3">
        <f>IFERROR(INDEX(Planes_Trabajo!$A$2:$O$10,MATCH($J110,Planes_Trabajo!$A$2:$A$10,0),MATCH(AF$1,Planes_Trabajo!$A$1:$V$1,0)),"")</f>
        <v>2</v>
      </c>
      <c r="AG110" s="3">
        <f>IFERROR(VLOOKUP(K110,Tablas_Apoyo!$R$2:$S$5,2,0),"")</f>
        <v>1088345128</v>
      </c>
      <c r="AH110" s="3" t="str">
        <f>IFERROR(VLOOKUP(L110,Tablas_Apoyo!$U$2:$V$13,2,0),"")</f>
        <v>9862651</v>
      </c>
      <c r="AI110" s="3">
        <f>IFERROR(INDEX(Planes_Trabajo!$A$2:$O$10,MATCH($J110,Planes_Trabajo!$A$2:$A$10,0),MATCH(AI$1,Planes_Trabajo!$A$1:$V$1,0)),"")</f>
        <v>1088257828</v>
      </c>
      <c r="AJ110" s="3" t="str">
        <f>IFERROR(INDEX(Planes_Trabajo!$A$2:$O$10,MATCH($J110,Planes_Trabajo!$A$2:$A$10,0),MATCH(AJ$1,Planes_Trabajo!$A$1:$V$1,0)),"")</f>
        <v>06337600</v>
      </c>
      <c r="AK110" s="3" t="str">
        <f>IFERROR(INDEX(Planes_Trabajo!$A$2:$O$10,MATCH($J110,Planes_Trabajo!$A$2:$A$10,0),MATCH(AK$1,Planes_Trabajo!$A$1:$V$1,0)),"")</f>
        <v>743</v>
      </c>
      <c r="AL110" s="3" t="str">
        <f>IFERROR(IF(INDEX(Planes_Trabajo!$A$2:$O$10,MATCH($J110,Planes_Trabajo!$A$2:$A$10,0),MATCH(AL$1,Planes_Trabajo!$A$1:$V$1,0))=0,"",INDEX(Planes_Trabajo!$A$2:$O$10,MATCH($J110,Planes_Trabajo!$A$2:$A$10,0),MATCH(AL$1,Planes_Trabajo!$A$1:$V$1,0))),"")</f>
        <v>CW298393</v>
      </c>
    </row>
    <row r="111" spans="1:38" x14ac:dyDescent="0.25">
      <c r="A111">
        <v>109</v>
      </c>
      <c r="B111" s="4" t="s">
        <v>546</v>
      </c>
      <c r="C111" s="4">
        <v>207969</v>
      </c>
      <c r="D111" s="4">
        <v>207081</v>
      </c>
      <c r="E111" s="4">
        <v>1</v>
      </c>
      <c r="F111" s="4">
        <v>1</v>
      </c>
      <c r="G111" s="4">
        <v>1</v>
      </c>
      <c r="H111" s="4">
        <v>0</v>
      </c>
      <c r="I111" s="4">
        <v>0</v>
      </c>
      <c r="J111" s="4" t="s">
        <v>524</v>
      </c>
      <c r="K111" s="4" t="s">
        <v>51</v>
      </c>
      <c r="L111" s="4" t="s">
        <v>64</v>
      </c>
      <c r="M111" s="4" t="s">
        <v>898</v>
      </c>
      <c r="N111" s="4" t="str">
        <f>VLOOKUP($D111,Apoyo!$K$2:$M$14,2,0)</f>
        <v>01/07/2024 07:00:00</v>
      </c>
      <c r="O111" s="4" t="str">
        <f>VLOOKUP($D111,Apoyo!$K$2:$M$14,3,0)</f>
        <v>26/07/2024 17:00:00</v>
      </c>
      <c r="P111" s="4" t="str">
        <f>VLOOKUP($D111,Apoyo!$K$2:$M$14,2,0)</f>
        <v>01/07/2024 07:00:00</v>
      </c>
      <c r="Q111" s="4" t="str">
        <f>VLOOKUP($D111,Apoyo!$K$2:$M$14,3,0)</f>
        <v>26/07/2024 17:00:00</v>
      </c>
      <c r="R111" s="4" t="s">
        <v>564</v>
      </c>
      <c r="S111" s="4" t="s">
        <v>684</v>
      </c>
      <c r="T111" s="4" t="s">
        <v>91</v>
      </c>
      <c r="U111" s="4" t="s">
        <v>533</v>
      </c>
      <c r="V111" s="3" t="str">
        <f t="shared" si="2"/>
        <v>S-1546-5</v>
      </c>
      <c r="W111" s="3" t="str">
        <f>IFERROR(VLOOKUP(T111,Tablas_Apoyo!$A$2:$B$26,2,0),"")</f>
        <v>PVMTTO \ CONTROL_GUADUALES</v>
      </c>
      <c r="X111" s="3" t="str">
        <f>IFERROR(INDEX(Planes_Trabajo!$A$2:$O$10,MATCH($J111,Planes_Trabajo!$A$2:$A$10,0),MATCH(X$1,Planes_Trabajo!$A$1:$V$1,0)),"")</f>
        <v>MP</v>
      </c>
      <c r="Y111" s="3" t="str">
        <f>IFERROR(IF(INDEX(Planes_Trabajo!$A$2:$O$10,MATCH($J111,Planes_Trabajo!$A$2:$A$10,0),MATCH(Y$1,Planes_Trabajo!$A$1:$V$1,0))=0,"",INDEX(Planes_Trabajo!$A$2:$O$10,MATCH($J111,Planes_Trabajo!$A$2:$A$10,0),MATCH(Y$1,Planes_Trabajo!$A$1:$V$1,0))),"")</f>
        <v/>
      </c>
      <c r="Z111" s="3">
        <f>IFERROR(INDEX(Planes_Trabajo!$A$2:$O$10,MATCH($J111,Planes_Trabajo!$A$2:$A$10,0),MATCH(Z$1,Planes_Trabajo!$A$1:$V$1,0)),"")</f>
        <v>3</v>
      </c>
      <c r="AA111" s="3">
        <f>IFERROR(INDEX(Planes_Trabajo!$A$2:$O$10,MATCH($J111,Planes_Trabajo!$A$2:$A$10,0),MATCH(AA$1,Planes_Trabajo!$A$1:$V$1,0)),"")</f>
        <v>0</v>
      </c>
      <c r="AB111" s="3">
        <f>IFERROR(INDEX(Planes_Trabajo!$A$2:$O$10,MATCH($J111,Planes_Trabajo!$A$2:$A$10,0),MATCH(AB$1,Planes_Trabajo!$A$1:$V$1,0)),"")</f>
        <v>0</v>
      </c>
      <c r="AC111" s="3" t="str">
        <f>IFERROR(INDEX(Planes_Trabajo!$A$2:$O$10,MATCH($J111,Planes_Trabajo!$A$2:$A$10,0),MATCH(AC$1,Planes_Trabajo!$A$1:$V$1,0)),"")</f>
        <v>DEE27</v>
      </c>
      <c r="AD111" s="3" t="str">
        <f>IFERROR(IF(INDEX(Planes_Trabajo!$A$2:$O$10,MATCH($J111,Planes_Trabajo!$A$2:$A$10,0),MATCH(AD$1,Planes_Trabajo!$A$1:$V$1,0))=0,"",INDEX(Planes_Trabajo!$A$2:$O$10,MATCH($J111,Planes_Trabajo!$A$2:$A$10,0),MATCH(AD$1,Planes_Trabajo!$A$1:$V$1,0))),"")</f>
        <v>PODARED02PLANES</v>
      </c>
      <c r="AE111" s="3" t="str">
        <f>IFERROR(IF(INDEX(Planes_Trabajo!$A$2:$O$10,MATCH($J111,Planes_Trabajo!$A$2:$A$10,0),MATCH(AE$1,Planes_Trabajo!$A$1:$V$1,0))=0,"",INDEX(Planes_Trabajo!$A$2:$O$10,MATCH($J111,Planes_Trabajo!$A$2:$A$10,0),MATCH(AE$1,Planes_Trabajo!$A$1:$V$1,0))),"")</f>
        <v>DESPEJAR</v>
      </c>
      <c r="AF111" s="3">
        <f>IFERROR(INDEX(Planes_Trabajo!$A$2:$O$10,MATCH($J111,Planes_Trabajo!$A$2:$A$10,0),MATCH(AF$1,Planes_Trabajo!$A$1:$V$1,0)),"")</f>
        <v>2</v>
      </c>
      <c r="AG111" s="3">
        <f>IFERROR(VLOOKUP(K111,Tablas_Apoyo!$R$2:$S$5,2,0),"")</f>
        <v>1088345128</v>
      </c>
      <c r="AH111" s="3" t="str">
        <f>IFERROR(VLOOKUP(L111,Tablas_Apoyo!$U$2:$V$13,2,0),"")</f>
        <v>9862651</v>
      </c>
      <c r="AI111" s="3">
        <f>IFERROR(INDEX(Planes_Trabajo!$A$2:$O$10,MATCH($J111,Planes_Trabajo!$A$2:$A$10,0),MATCH(AI$1,Planes_Trabajo!$A$1:$V$1,0)),"")</f>
        <v>1088257828</v>
      </c>
      <c r="AJ111" s="3" t="str">
        <f>IFERROR(INDEX(Planes_Trabajo!$A$2:$O$10,MATCH($J111,Planes_Trabajo!$A$2:$A$10,0),MATCH(AJ$1,Planes_Trabajo!$A$1:$V$1,0)),"")</f>
        <v>06337600</v>
      </c>
      <c r="AK111" s="3" t="str">
        <f>IFERROR(INDEX(Planes_Trabajo!$A$2:$O$10,MATCH($J111,Planes_Trabajo!$A$2:$A$10,0),MATCH(AK$1,Planes_Trabajo!$A$1:$V$1,0)),"")</f>
        <v>743</v>
      </c>
      <c r="AL111" s="3" t="str">
        <f>IFERROR(IF(INDEX(Planes_Trabajo!$A$2:$O$10,MATCH($J111,Planes_Trabajo!$A$2:$A$10,0),MATCH(AL$1,Planes_Trabajo!$A$1:$V$1,0))=0,"",INDEX(Planes_Trabajo!$A$2:$O$10,MATCH($J111,Planes_Trabajo!$A$2:$A$10,0),MATCH(AL$1,Planes_Trabajo!$A$1:$V$1,0))),"")</f>
        <v>CW298393</v>
      </c>
    </row>
    <row r="112" spans="1:38" x14ac:dyDescent="0.25">
      <c r="A112">
        <v>110</v>
      </c>
      <c r="B112" s="4" t="s">
        <v>546</v>
      </c>
      <c r="C112" s="4">
        <v>207971</v>
      </c>
      <c r="D112" s="4">
        <v>207081</v>
      </c>
      <c r="E112" s="4">
        <v>1</v>
      </c>
      <c r="F112" s="4">
        <v>1</v>
      </c>
      <c r="G112" s="4">
        <v>1</v>
      </c>
      <c r="H112" s="4">
        <v>0</v>
      </c>
      <c r="I112" s="4">
        <v>0</v>
      </c>
      <c r="J112" s="4" t="s">
        <v>524</v>
      </c>
      <c r="K112" s="4" t="s">
        <v>51</v>
      </c>
      <c r="L112" s="4" t="s">
        <v>64</v>
      </c>
      <c r="M112" s="4" t="s">
        <v>899</v>
      </c>
      <c r="N112" s="4" t="str">
        <f>VLOOKUP($D112,Apoyo!$K$2:$M$14,2,0)</f>
        <v>01/07/2024 07:00:00</v>
      </c>
      <c r="O112" s="4" t="str">
        <f>VLOOKUP($D112,Apoyo!$K$2:$M$14,3,0)</f>
        <v>26/07/2024 17:00:00</v>
      </c>
      <c r="P112" s="4" t="str">
        <f>VLOOKUP($D112,Apoyo!$K$2:$M$14,2,0)</f>
        <v>01/07/2024 07:00:00</v>
      </c>
      <c r="Q112" s="4" t="str">
        <f>VLOOKUP($D112,Apoyo!$K$2:$M$14,3,0)</f>
        <v>26/07/2024 17:00:00</v>
      </c>
      <c r="R112" s="4" t="s">
        <v>564</v>
      </c>
      <c r="S112" s="4" t="s">
        <v>685</v>
      </c>
      <c r="T112" s="4" t="s">
        <v>91</v>
      </c>
      <c r="U112" s="4" t="s">
        <v>533</v>
      </c>
      <c r="V112" s="3" t="str">
        <f t="shared" si="2"/>
        <v>S-1847-5</v>
      </c>
      <c r="W112" s="3" t="str">
        <f>IFERROR(VLOOKUP(T112,Tablas_Apoyo!$A$2:$B$26,2,0),"")</f>
        <v>PVMTTO \ CONTROL_GUADUALES</v>
      </c>
      <c r="X112" s="3" t="str">
        <f>IFERROR(INDEX(Planes_Trabajo!$A$2:$O$10,MATCH($J112,Planes_Trabajo!$A$2:$A$10,0),MATCH(X$1,Planes_Trabajo!$A$1:$V$1,0)),"")</f>
        <v>MP</v>
      </c>
      <c r="Y112" s="3" t="str">
        <f>IFERROR(IF(INDEX(Planes_Trabajo!$A$2:$O$10,MATCH($J112,Planes_Trabajo!$A$2:$A$10,0),MATCH(Y$1,Planes_Trabajo!$A$1:$V$1,0))=0,"",INDEX(Planes_Trabajo!$A$2:$O$10,MATCH($J112,Planes_Trabajo!$A$2:$A$10,0),MATCH(Y$1,Planes_Trabajo!$A$1:$V$1,0))),"")</f>
        <v/>
      </c>
      <c r="Z112" s="3">
        <f>IFERROR(INDEX(Planes_Trabajo!$A$2:$O$10,MATCH($J112,Planes_Trabajo!$A$2:$A$10,0),MATCH(Z$1,Planes_Trabajo!$A$1:$V$1,0)),"")</f>
        <v>3</v>
      </c>
      <c r="AA112" s="3">
        <f>IFERROR(INDEX(Planes_Trabajo!$A$2:$O$10,MATCH($J112,Planes_Trabajo!$A$2:$A$10,0),MATCH(AA$1,Planes_Trabajo!$A$1:$V$1,0)),"")</f>
        <v>0</v>
      </c>
      <c r="AB112" s="3">
        <f>IFERROR(INDEX(Planes_Trabajo!$A$2:$O$10,MATCH($J112,Planes_Trabajo!$A$2:$A$10,0),MATCH(AB$1,Planes_Trabajo!$A$1:$V$1,0)),"")</f>
        <v>0</v>
      </c>
      <c r="AC112" s="3" t="str">
        <f>IFERROR(INDEX(Planes_Trabajo!$A$2:$O$10,MATCH($J112,Planes_Trabajo!$A$2:$A$10,0),MATCH(AC$1,Planes_Trabajo!$A$1:$V$1,0)),"")</f>
        <v>DEE27</v>
      </c>
      <c r="AD112" s="3" t="str">
        <f>IFERROR(IF(INDEX(Planes_Trabajo!$A$2:$O$10,MATCH($J112,Planes_Trabajo!$A$2:$A$10,0),MATCH(AD$1,Planes_Trabajo!$A$1:$V$1,0))=0,"",INDEX(Planes_Trabajo!$A$2:$O$10,MATCH($J112,Planes_Trabajo!$A$2:$A$10,0),MATCH(AD$1,Planes_Trabajo!$A$1:$V$1,0))),"")</f>
        <v>PODARED02PLANES</v>
      </c>
      <c r="AE112" s="3" t="str">
        <f>IFERROR(IF(INDEX(Planes_Trabajo!$A$2:$O$10,MATCH($J112,Planes_Trabajo!$A$2:$A$10,0),MATCH(AE$1,Planes_Trabajo!$A$1:$V$1,0))=0,"",INDEX(Planes_Trabajo!$A$2:$O$10,MATCH($J112,Planes_Trabajo!$A$2:$A$10,0),MATCH(AE$1,Planes_Trabajo!$A$1:$V$1,0))),"")</f>
        <v>DESPEJAR</v>
      </c>
      <c r="AF112" s="3">
        <f>IFERROR(INDEX(Planes_Trabajo!$A$2:$O$10,MATCH($J112,Planes_Trabajo!$A$2:$A$10,0),MATCH(AF$1,Planes_Trabajo!$A$1:$V$1,0)),"")</f>
        <v>2</v>
      </c>
      <c r="AG112" s="3">
        <f>IFERROR(VLOOKUP(K112,Tablas_Apoyo!$R$2:$S$5,2,0),"")</f>
        <v>1088345128</v>
      </c>
      <c r="AH112" s="3" t="str">
        <f>IFERROR(VLOOKUP(L112,Tablas_Apoyo!$U$2:$V$13,2,0),"")</f>
        <v>9862651</v>
      </c>
      <c r="AI112" s="3">
        <f>IFERROR(INDEX(Planes_Trabajo!$A$2:$O$10,MATCH($J112,Planes_Trabajo!$A$2:$A$10,0),MATCH(AI$1,Planes_Trabajo!$A$1:$V$1,0)),"")</f>
        <v>1088257828</v>
      </c>
      <c r="AJ112" s="3" t="str">
        <f>IFERROR(INDEX(Planes_Trabajo!$A$2:$O$10,MATCH($J112,Planes_Trabajo!$A$2:$A$10,0),MATCH(AJ$1,Planes_Trabajo!$A$1:$V$1,0)),"")</f>
        <v>06337600</v>
      </c>
      <c r="AK112" s="3" t="str">
        <f>IFERROR(INDEX(Planes_Trabajo!$A$2:$O$10,MATCH($J112,Planes_Trabajo!$A$2:$A$10,0),MATCH(AK$1,Planes_Trabajo!$A$1:$V$1,0)),"")</f>
        <v>743</v>
      </c>
      <c r="AL112" s="3" t="str">
        <f>IFERROR(IF(INDEX(Planes_Trabajo!$A$2:$O$10,MATCH($J112,Planes_Trabajo!$A$2:$A$10,0),MATCH(AL$1,Planes_Trabajo!$A$1:$V$1,0))=0,"",INDEX(Planes_Trabajo!$A$2:$O$10,MATCH($J112,Planes_Trabajo!$A$2:$A$10,0),MATCH(AL$1,Planes_Trabajo!$A$1:$V$1,0))),"")</f>
        <v>CW298393</v>
      </c>
    </row>
    <row r="113" spans="1:38" x14ac:dyDescent="0.25">
      <c r="A113">
        <v>111</v>
      </c>
      <c r="B113" s="4" t="s">
        <v>546</v>
      </c>
      <c r="C113" s="4">
        <v>207976</v>
      </c>
      <c r="D113" s="4">
        <v>207081</v>
      </c>
      <c r="E113" s="4">
        <v>1</v>
      </c>
      <c r="F113" s="4">
        <v>1</v>
      </c>
      <c r="G113" s="4">
        <v>1</v>
      </c>
      <c r="H113" s="4">
        <v>0</v>
      </c>
      <c r="I113" s="4">
        <v>0</v>
      </c>
      <c r="J113" s="4" t="s">
        <v>524</v>
      </c>
      <c r="K113" s="4" t="s">
        <v>51</v>
      </c>
      <c r="L113" s="4" t="s">
        <v>64</v>
      </c>
      <c r="M113" s="4" t="s">
        <v>900</v>
      </c>
      <c r="N113" s="4" t="str">
        <f>VLOOKUP($D113,Apoyo!$K$2:$M$14,2,0)</f>
        <v>01/07/2024 07:00:00</v>
      </c>
      <c r="O113" s="4" t="str">
        <f>VLOOKUP($D113,Apoyo!$K$2:$M$14,3,0)</f>
        <v>26/07/2024 17:00:00</v>
      </c>
      <c r="P113" s="4" t="str">
        <f>VLOOKUP($D113,Apoyo!$K$2:$M$14,2,0)</f>
        <v>01/07/2024 07:00:00</v>
      </c>
      <c r="Q113" s="4" t="str">
        <f>VLOOKUP($D113,Apoyo!$K$2:$M$14,3,0)</f>
        <v>26/07/2024 17:00:00</v>
      </c>
      <c r="R113" s="4" t="s">
        <v>564</v>
      </c>
      <c r="S113" s="4" t="s">
        <v>686</v>
      </c>
      <c r="T113" s="4" t="s">
        <v>91</v>
      </c>
      <c r="U113" s="4" t="s">
        <v>533</v>
      </c>
      <c r="V113" s="3" t="str">
        <f t="shared" si="2"/>
        <v>S-2048-5</v>
      </c>
      <c r="W113" s="3" t="str">
        <f>IFERROR(VLOOKUP(T113,Tablas_Apoyo!$A$2:$B$26,2,0),"")</f>
        <v>PVMTTO \ CONTROL_GUADUALES</v>
      </c>
      <c r="X113" s="3" t="str">
        <f>IFERROR(INDEX(Planes_Trabajo!$A$2:$O$10,MATCH($J113,Planes_Trabajo!$A$2:$A$10,0),MATCH(X$1,Planes_Trabajo!$A$1:$V$1,0)),"")</f>
        <v>MP</v>
      </c>
      <c r="Y113" s="3" t="str">
        <f>IFERROR(IF(INDEX(Planes_Trabajo!$A$2:$O$10,MATCH($J113,Planes_Trabajo!$A$2:$A$10,0),MATCH(Y$1,Planes_Trabajo!$A$1:$V$1,0))=0,"",INDEX(Planes_Trabajo!$A$2:$O$10,MATCH($J113,Planes_Trabajo!$A$2:$A$10,0),MATCH(Y$1,Planes_Trabajo!$A$1:$V$1,0))),"")</f>
        <v/>
      </c>
      <c r="Z113" s="3">
        <f>IFERROR(INDEX(Planes_Trabajo!$A$2:$O$10,MATCH($J113,Planes_Trabajo!$A$2:$A$10,0),MATCH(Z$1,Planes_Trabajo!$A$1:$V$1,0)),"")</f>
        <v>3</v>
      </c>
      <c r="AA113" s="3">
        <f>IFERROR(INDEX(Planes_Trabajo!$A$2:$O$10,MATCH($J113,Planes_Trabajo!$A$2:$A$10,0),MATCH(AA$1,Planes_Trabajo!$A$1:$V$1,0)),"")</f>
        <v>0</v>
      </c>
      <c r="AB113" s="3">
        <f>IFERROR(INDEX(Planes_Trabajo!$A$2:$O$10,MATCH($J113,Planes_Trabajo!$A$2:$A$10,0),MATCH(AB$1,Planes_Trabajo!$A$1:$V$1,0)),"")</f>
        <v>0</v>
      </c>
      <c r="AC113" s="3" t="str">
        <f>IFERROR(INDEX(Planes_Trabajo!$A$2:$O$10,MATCH($J113,Planes_Trabajo!$A$2:$A$10,0),MATCH(AC$1,Planes_Trabajo!$A$1:$V$1,0)),"")</f>
        <v>DEE27</v>
      </c>
      <c r="AD113" s="3" t="str">
        <f>IFERROR(IF(INDEX(Planes_Trabajo!$A$2:$O$10,MATCH($J113,Planes_Trabajo!$A$2:$A$10,0),MATCH(AD$1,Planes_Trabajo!$A$1:$V$1,0))=0,"",INDEX(Planes_Trabajo!$A$2:$O$10,MATCH($J113,Planes_Trabajo!$A$2:$A$10,0),MATCH(AD$1,Planes_Trabajo!$A$1:$V$1,0))),"")</f>
        <v>PODARED02PLANES</v>
      </c>
      <c r="AE113" s="3" t="str">
        <f>IFERROR(IF(INDEX(Planes_Trabajo!$A$2:$O$10,MATCH($J113,Planes_Trabajo!$A$2:$A$10,0),MATCH(AE$1,Planes_Trabajo!$A$1:$V$1,0))=0,"",INDEX(Planes_Trabajo!$A$2:$O$10,MATCH($J113,Planes_Trabajo!$A$2:$A$10,0),MATCH(AE$1,Planes_Trabajo!$A$1:$V$1,0))),"")</f>
        <v>DESPEJAR</v>
      </c>
      <c r="AF113" s="3">
        <f>IFERROR(INDEX(Planes_Trabajo!$A$2:$O$10,MATCH($J113,Planes_Trabajo!$A$2:$A$10,0),MATCH(AF$1,Planes_Trabajo!$A$1:$V$1,0)),"")</f>
        <v>2</v>
      </c>
      <c r="AG113" s="3">
        <f>IFERROR(VLOOKUP(K113,Tablas_Apoyo!$R$2:$S$5,2,0),"")</f>
        <v>1088345128</v>
      </c>
      <c r="AH113" s="3" t="str">
        <f>IFERROR(VLOOKUP(L113,Tablas_Apoyo!$U$2:$V$13,2,0),"")</f>
        <v>9862651</v>
      </c>
      <c r="AI113" s="3">
        <f>IFERROR(INDEX(Planes_Trabajo!$A$2:$O$10,MATCH($J113,Planes_Trabajo!$A$2:$A$10,0),MATCH(AI$1,Planes_Trabajo!$A$1:$V$1,0)),"")</f>
        <v>1088257828</v>
      </c>
      <c r="AJ113" s="3" t="str">
        <f>IFERROR(INDEX(Planes_Trabajo!$A$2:$O$10,MATCH($J113,Planes_Trabajo!$A$2:$A$10,0),MATCH(AJ$1,Planes_Trabajo!$A$1:$V$1,0)),"")</f>
        <v>06337600</v>
      </c>
      <c r="AK113" s="3" t="str">
        <f>IFERROR(INDEX(Planes_Trabajo!$A$2:$O$10,MATCH($J113,Planes_Trabajo!$A$2:$A$10,0),MATCH(AK$1,Planes_Trabajo!$A$1:$V$1,0)),"")</f>
        <v>743</v>
      </c>
      <c r="AL113" s="3" t="str">
        <f>IFERROR(IF(INDEX(Planes_Trabajo!$A$2:$O$10,MATCH($J113,Planes_Trabajo!$A$2:$A$10,0),MATCH(AL$1,Planes_Trabajo!$A$1:$V$1,0))=0,"",INDEX(Planes_Trabajo!$A$2:$O$10,MATCH($J113,Planes_Trabajo!$A$2:$A$10,0),MATCH(AL$1,Planes_Trabajo!$A$1:$V$1,0))),"")</f>
        <v>CW298393</v>
      </c>
    </row>
    <row r="114" spans="1:38" x14ac:dyDescent="0.25">
      <c r="A114">
        <v>112</v>
      </c>
      <c r="B114" s="4" t="s">
        <v>546</v>
      </c>
      <c r="C114" s="4">
        <v>207979</v>
      </c>
      <c r="D114" s="4">
        <v>207081</v>
      </c>
      <c r="E114" s="4">
        <v>1</v>
      </c>
      <c r="F114" s="4">
        <v>1</v>
      </c>
      <c r="G114" s="4">
        <v>1</v>
      </c>
      <c r="H114" s="4">
        <v>0</v>
      </c>
      <c r="I114" s="4">
        <v>0</v>
      </c>
      <c r="J114" s="4" t="s">
        <v>524</v>
      </c>
      <c r="K114" s="4" t="s">
        <v>51</v>
      </c>
      <c r="L114" s="4" t="s">
        <v>64</v>
      </c>
      <c r="M114" s="4" t="s">
        <v>901</v>
      </c>
      <c r="N114" s="4" t="str">
        <f>VLOOKUP($D114,Apoyo!$K$2:$M$14,2,0)</f>
        <v>01/07/2024 07:00:00</v>
      </c>
      <c r="O114" s="4" t="str">
        <f>VLOOKUP($D114,Apoyo!$K$2:$M$14,3,0)</f>
        <v>26/07/2024 17:00:00</v>
      </c>
      <c r="P114" s="4" t="str">
        <f>VLOOKUP($D114,Apoyo!$K$2:$M$14,2,0)</f>
        <v>01/07/2024 07:00:00</v>
      </c>
      <c r="Q114" s="4" t="str">
        <f>VLOOKUP($D114,Apoyo!$K$2:$M$14,3,0)</f>
        <v>26/07/2024 17:00:00</v>
      </c>
      <c r="R114" s="4" t="s">
        <v>564</v>
      </c>
      <c r="S114" s="4" t="s">
        <v>687</v>
      </c>
      <c r="T114" s="4" t="s">
        <v>91</v>
      </c>
      <c r="U114" s="4" t="s">
        <v>533</v>
      </c>
      <c r="V114" s="3" t="str">
        <f t="shared" si="2"/>
        <v>S-2122-5</v>
      </c>
      <c r="W114" s="3" t="str">
        <f>IFERROR(VLOOKUP(T114,Tablas_Apoyo!$A$2:$B$26,2,0),"")</f>
        <v>PVMTTO \ CONTROL_GUADUALES</v>
      </c>
      <c r="X114" s="3" t="str">
        <f>IFERROR(INDEX(Planes_Trabajo!$A$2:$O$10,MATCH($J114,Planes_Trabajo!$A$2:$A$10,0),MATCH(X$1,Planes_Trabajo!$A$1:$V$1,0)),"")</f>
        <v>MP</v>
      </c>
      <c r="Y114" s="3" t="str">
        <f>IFERROR(IF(INDEX(Planes_Trabajo!$A$2:$O$10,MATCH($J114,Planes_Trabajo!$A$2:$A$10,0),MATCH(Y$1,Planes_Trabajo!$A$1:$V$1,0))=0,"",INDEX(Planes_Trabajo!$A$2:$O$10,MATCH($J114,Planes_Trabajo!$A$2:$A$10,0),MATCH(Y$1,Planes_Trabajo!$A$1:$V$1,0))),"")</f>
        <v/>
      </c>
      <c r="Z114" s="3">
        <f>IFERROR(INDEX(Planes_Trabajo!$A$2:$O$10,MATCH($J114,Planes_Trabajo!$A$2:$A$10,0),MATCH(Z$1,Planes_Trabajo!$A$1:$V$1,0)),"")</f>
        <v>3</v>
      </c>
      <c r="AA114" s="3">
        <f>IFERROR(INDEX(Planes_Trabajo!$A$2:$O$10,MATCH($J114,Planes_Trabajo!$A$2:$A$10,0),MATCH(AA$1,Planes_Trabajo!$A$1:$V$1,0)),"")</f>
        <v>0</v>
      </c>
      <c r="AB114" s="3">
        <f>IFERROR(INDEX(Planes_Trabajo!$A$2:$O$10,MATCH($J114,Planes_Trabajo!$A$2:$A$10,0),MATCH(AB$1,Planes_Trabajo!$A$1:$V$1,0)),"")</f>
        <v>0</v>
      </c>
      <c r="AC114" s="3" t="str">
        <f>IFERROR(INDEX(Planes_Trabajo!$A$2:$O$10,MATCH($J114,Planes_Trabajo!$A$2:$A$10,0),MATCH(AC$1,Planes_Trabajo!$A$1:$V$1,0)),"")</f>
        <v>DEE27</v>
      </c>
      <c r="AD114" s="3" t="str">
        <f>IFERROR(IF(INDEX(Planes_Trabajo!$A$2:$O$10,MATCH($J114,Planes_Trabajo!$A$2:$A$10,0),MATCH(AD$1,Planes_Trabajo!$A$1:$V$1,0))=0,"",INDEX(Planes_Trabajo!$A$2:$O$10,MATCH($J114,Planes_Trabajo!$A$2:$A$10,0),MATCH(AD$1,Planes_Trabajo!$A$1:$V$1,0))),"")</f>
        <v>PODARED02PLANES</v>
      </c>
      <c r="AE114" s="3" t="str">
        <f>IFERROR(IF(INDEX(Planes_Trabajo!$A$2:$O$10,MATCH($J114,Planes_Trabajo!$A$2:$A$10,0),MATCH(AE$1,Planes_Trabajo!$A$1:$V$1,0))=0,"",INDEX(Planes_Trabajo!$A$2:$O$10,MATCH($J114,Planes_Trabajo!$A$2:$A$10,0),MATCH(AE$1,Planes_Trabajo!$A$1:$V$1,0))),"")</f>
        <v>DESPEJAR</v>
      </c>
      <c r="AF114" s="3">
        <f>IFERROR(INDEX(Planes_Trabajo!$A$2:$O$10,MATCH($J114,Planes_Trabajo!$A$2:$A$10,0),MATCH(AF$1,Planes_Trabajo!$A$1:$V$1,0)),"")</f>
        <v>2</v>
      </c>
      <c r="AG114" s="3">
        <f>IFERROR(VLOOKUP(K114,Tablas_Apoyo!$R$2:$S$5,2,0),"")</f>
        <v>1088345128</v>
      </c>
      <c r="AH114" s="3" t="str">
        <f>IFERROR(VLOOKUP(L114,Tablas_Apoyo!$U$2:$V$13,2,0),"")</f>
        <v>9862651</v>
      </c>
      <c r="AI114" s="3">
        <f>IFERROR(INDEX(Planes_Trabajo!$A$2:$O$10,MATCH($J114,Planes_Trabajo!$A$2:$A$10,0),MATCH(AI$1,Planes_Trabajo!$A$1:$V$1,0)),"")</f>
        <v>1088257828</v>
      </c>
      <c r="AJ114" s="3" t="str">
        <f>IFERROR(INDEX(Planes_Trabajo!$A$2:$O$10,MATCH($J114,Planes_Trabajo!$A$2:$A$10,0),MATCH(AJ$1,Planes_Trabajo!$A$1:$V$1,0)),"")</f>
        <v>06337600</v>
      </c>
      <c r="AK114" s="3" t="str">
        <f>IFERROR(INDEX(Planes_Trabajo!$A$2:$O$10,MATCH($J114,Planes_Trabajo!$A$2:$A$10,0),MATCH(AK$1,Planes_Trabajo!$A$1:$V$1,0)),"")</f>
        <v>743</v>
      </c>
      <c r="AL114" s="3" t="str">
        <f>IFERROR(IF(INDEX(Planes_Trabajo!$A$2:$O$10,MATCH($J114,Planes_Trabajo!$A$2:$A$10,0),MATCH(AL$1,Planes_Trabajo!$A$1:$V$1,0))=0,"",INDEX(Planes_Trabajo!$A$2:$O$10,MATCH($J114,Planes_Trabajo!$A$2:$A$10,0),MATCH(AL$1,Planes_Trabajo!$A$1:$V$1,0))),"")</f>
        <v>CW298393</v>
      </c>
    </row>
    <row r="115" spans="1:38" x14ac:dyDescent="0.25">
      <c r="A115">
        <v>113</v>
      </c>
      <c r="B115" s="4" t="s">
        <v>546</v>
      </c>
      <c r="C115" s="4">
        <v>207994</v>
      </c>
      <c r="D115" s="4">
        <v>207081</v>
      </c>
      <c r="E115" s="4">
        <v>1</v>
      </c>
      <c r="F115" s="4">
        <v>1</v>
      </c>
      <c r="G115" s="4">
        <v>1</v>
      </c>
      <c r="H115" s="4">
        <v>0</v>
      </c>
      <c r="I115" s="4">
        <v>0</v>
      </c>
      <c r="J115" s="4" t="s">
        <v>524</v>
      </c>
      <c r="K115" s="4" t="s">
        <v>51</v>
      </c>
      <c r="L115" s="4" t="s">
        <v>64</v>
      </c>
      <c r="M115" s="4" t="s">
        <v>902</v>
      </c>
      <c r="N115" s="4" t="str">
        <f>VLOOKUP($D115,Apoyo!$K$2:$M$14,2,0)</f>
        <v>01/07/2024 07:00:00</v>
      </c>
      <c r="O115" s="4" t="str">
        <f>VLOOKUP($D115,Apoyo!$K$2:$M$14,3,0)</f>
        <v>26/07/2024 17:00:00</v>
      </c>
      <c r="P115" s="4" t="str">
        <f>VLOOKUP($D115,Apoyo!$K$2:$M$14,2,0)</f>
        <v>01/07/2024 07:00:00</v>
      </c>
      <c r="Q115" s="4" t="str">
        <f>VLOOKUP($D115,Apoyo!$K$2:$M$14,3,0)</f>
        <v>26/07/2024 17:00:00</v>
      </c>
      <c r="R115" s="4" t="s">
        <v>564</v>
      </c>
      <c r="S115" s="4" t="s">
        <v>688</v>
      </c>
      <c r="T115" s="4" t="s">
        <v>91</v>
      </c>
      <c r="U115" s="4" t="s">
        <v>533</v>
      </c>
      <c r="V115" s="3" t="str">
        <f t="shared" si="2"/>
        <v>S-2130-5</v>
      </c>
      <c r="W115" s="3" t="str">
        <f>IFERROR(VLOOKUP(T115,Tablas_Apoyo!$A$2:$B$26,2,0),"")</f>
        <v>PVMTTO \ CONTROL_GUADUALES</v>
      </c>
      <c r="X115" s="3" t="str">
        <f>IFERROR(INDEX(Planes_Trabajo!$A$2:$O$10,MATCH($J115,Planes_Trabajo!$A$2:$A$10,0),MATCH(X$1,Planes_Trabajo!$A$1:$V$1,0)),"")</f>
        <v>MP</v>
      </c>
      <c r="Y115" s="3" t="str">
        <f>IFERROR(IF(INDEX(Planes_Trabajo!$A$2:$O$10,MATCH($J115,Planes_Trabajo!$A$2:$A$10,0),MATCH(Y$1,Planes_Trabajo!$A$1:$V$1,0))=0,"",INDEX(Planes_Trabajo!$A$2:$O$10,MATCH($J115,Planes_Trabajo!$A$2:$A$10,0),MATCH(Y$1,Planes_Trabajo!$A$1:$V$1,0))),"")</f>
        <v/>
      </c>
      <c r="Z115" s="3">
        <f>IFERROR(INDEX(Planes_Trabajo!$A$2:$O$10,MATCH($J115,Planes_Trabajo!$A$2:$A$10,0),MATCH(Z$1,Planes_Trabajo!$A$1:$V$1,0)),"")</f>
        <v>3</v>
      </c>
      <c r="AA115" s="3">
        <f>IFERROR(INDEX(Planes_Trabajo!$A$2:$O$10,MATCH($J115,Planes_Trabajo!$A$2:$A$10,0),MATCH(AA$1,Planes_Trabajo!$A$1:$V$1,0)),"")</f>
        <v>0</v>
      </c>
      <c r="AB115" s="3">
        <f>IFERROR(INDEX(Planes_Trabajo!$A$2:$O$10,MATCH($J115,Planes_Trabajo!$A$2:$A$10,0),MATCH(AB$1,Planes_Trabajo!$A$1:$V$1,0)),"")</f>
        <v>0</v>
      </c>
      <c r="AC115" s="3" t="str">
        <f>IFERROR(INDEX(Planes_Trabajo!$A$2:$O$10,MATCH($J115,Planes_Trabajo!$A$2:$A$10,0),MATCH(AC$1,Planes_Trabajo!$A$1:$V$1,0)),"")</f>
        <v>DEE27</v>
      </c>
      <c r="AD115" s="3" t="str">
        <f>IFERROR(IF(INDEX(Planes_Trabajo!$A$2:$O$10,MATCH($J115,Planes_Trabajo!$A$2:$A$10,0),MATCH(AD$1,Planes_Trabajo!$A$1:$V$1,0))=0,"",INDEX(Planes_Trabajo!$A$2:$O$10,MATCH($J115,Planes_Trabajo!$A$2:$A$10,0),MATCH(AD$1,Planes_Trabajo!$A$1:$V$1,0))),"")</f>
        <v>PODARED02PLANES</v>
      </c>
      <c r="AE115" s="3" t="str">
        <f>IFERROR(IF(INDEX(Planes_Trabajo!$A$2:$O$10,MATCH($J115,Planes_Trabajo!$A$2:$A$10,0),MATCH(AE$1,Planes_Trabajo!$A$1:$V$1,0))=0,"",INDEX(Planes_Trabajo!$A$2:$O$10,MATCH($J115,Planes_Trabajo!$A$2:$A$10,0),MATCH(AE$1,Planes_Trabajo!$A$1:$V$1,0))),"")</f>
        <v>DESPEJAR</v>
      </c>
      <c r="AF115" s="3">
        <f>IFERROR(INDEX(Planes_Trabajo!$A$2:$O$10,MATCH($J115,Planes_Trabajo!$A$2:$A$10,0),MATCH(AF$1,Planes_Trabajo!$A$1:$V$1,0)),"")</f>
        <v>2</v>
      </c>
      <c r="AG115" s="3">
        <f>IFERROR(VLOOKUP(K115,Tablas_Apoyo!$R$2:$S$5,2,0),"")</f>
        <v>1088345128</v>
      </c>
      <c r="AH115" s="3" t="str">
        <f>IFERROR(VLOOKUP(L115,Tablas_Apoyo!$U$2:$V$13,2,0),"")</f>
        <v>9862651</v>
      </c>
      <c r="AI115" s="3">
        <f>IFERROR(INDEX(Planes_Trabajo!$A$2:$O$10,MATCH($J115,Planes_Trabajo!$A$2:$A$10,0),MATCH(AI$1,Planes_Trabajo!$A$1:$V$1,0)),"")</f>
        <v>1088257828</v>
      </c>
      <c r="AJ115" s="3" t="str">
        <f>IFERROR(INDEX(Planes_Trabajo!$A$2:$O$10,MATCH($J115,Planes_Trabajo!$A$2:$A$10,0),MATCH(AJ$1,Planes_Trabajo!$A$1:$V$1,0)),"")</f>
        <v>06337600</v>
      </c>
      <c r="AK115" s="3" t="str">
        <f>IFERROR(INDEX(Planes_Trabajo!$A$2:$O$10,MATCH($J115,Planes_Trabajo!$A$2:$A$10,0),MATCH(AK$1,Planes_Trabajo!$A$1:$V$1,0)),"")</f>
        <v>743</v>
      </c>
      <c r="AL115" s="3" t="str">
        <f>IFERROR(IF(INDEX(Planes_Trabajo!$A$2:$O$10,MATCH($J115,Planes_Trabajo!$A$2:$A$10,0),MATCH(AL$1,Planes_Trabajo!$A$1:$V$1,0))=0,"",INDEX(Planes_Trabajo!$A$2:$O$10,MATCH($J115,Planes_Trabajo!$A$2:$A$10,0),MATCH(AL$1,Planes_Trabajo!$A$1:$V$1,0))),"")</f>
        <v>CW298393</v>
      </c>
    </row>
    <row r="116" spans="1:38" x14ac:dyDescent="0.25">
      <c r="A116">
        <v>114</v>
      </c>
      <c r="B116" s="4" t="s">
        <v>546</v>
      </c>
      <c r="C116" s="4">
        <v>207996</v>
      </c>
      <c r="D116" s="4">
        <v>207081</v>
      </c>
      <c r="E116" s="4">
        <v>1</v>
      </c>
      <c r="F116" s="4">
        <v>1</v>
      </c>
      <c r="G116" s="4">
        <v>1</v>
      </c>
      <c r="H116" s="4">
        <v>0</v>
      </c>
      <c r="I116" s="4">
        <v>0</v>
      </c>
      <c r="J116" s="4" t="s">
        <v>524</v>
      </c>
      <c r="K116" s="4" t="s">
        <v>51</v>
      </c>
      <c r="L116" s="4" t="s">
        <v>64</v>
      </c>
      <c r="M116" s="4" t="s">
        <v>903</v>
      </c>
      <c r="N116" s="4" t="str">
        <f>VLOOKUP($D116,Apoyo!$K$2:$M$14,2,0)</f>
        <v>01/07/2024 07:00:00</v>
      </c>
      <c r="O116" s="4" t="str">
        <f>VLOOKUP($D116,Apoyo!$K$2:$M$14,3,0)</f>
        <v>26/07/2024 17:00:00</v>
      </c>
      <c r="P116" s="4" t="str">
        <f>VLOOKUP($D116,Apoyo!$K$2:$M$14,2,0)</f>
        <v>01/07/2024 07:00:00</v>
      </c>
      <c r="Q116" s="4" t="str">
        <f>VLOOKUP($D116,Apoyo!$K$2:$M$14,3,0)</f>
        <v>26/07/2024 17:00:00</v>
      </c>
      <c r="R116" s="4" t="s">
        <v>564</v>
      </c>
      <c r="S116" s="4" t="s">
        <v>689</v>
      </c>
      <c r="T116" s="4" t="s">
        <v>91</v>
      </c>
      <c r="U116" s="4" t="s">
        <v>533</v>
      </c>
      <c r="V116" s="3" t="str">
        <f t="shared" si="2"/>
        <v>S-2139-5</v>
      </c>
      <c r="W116" s="3" t="str">
        <f>IFERROR(VLOOKUP(T116,Tablas_Apoyo!$A$2:$B$26,2,0),"")</f>
        <v>PVMTTO \ CONTROL_GUADUALES</v>
      </c>
      <c r="X116" s="3" t="str">
        <f>IFERROR(INDEX(Planes_Trabajo!$A$2:$O$10,MATCH($J116,Planes_Trabajo!$A$2:$A$10,0),MATCH(X$1,Planes_Trabajo!$A$1:$V$1,0)),"")</f>
        <v>MP</v>
      </c>
      <c r="Y116" s="3" t="str">
        <f>IFERROR(IF(INDEX(Planes_Trabajo!$A$2:$O$10,MATCH($J116,Planes_Trabajo!$A$2:$A$10,0),MATCH(Y$1,Planes_Trabajo!$A$1:$V$1,0))=0,"",INDEX(Planes_Trabajo!$A$2:$O$10,MATCH($J116,Planes_Trabajo!$A$2:$A$10,0),MATCH(Y$1,Planes_Trabajo!$A$1:$V$1,0))),"")</f>
        <v/>
      </c>
      <c r="Z116" s="3">
        <f>IFERROR(INDEX(Planes_Trabajo!$A$2:$O$10,MATCH($J116,Planes_Trabajo!$A$2:$A$10,0),MATCH(Z$1,Planes_Trabajo!$A$1:$V$1,0)),"")</f>
        <v>3</v>
      </c>
      <c r="AA116" s="3">
        <f>IFERROR(INDEX(Planes_Trabajo!$A$2:$O$10,MATCH($J116,Planes_Trabajo!$A$2:$A$10,0),MATCH(AA$1,Planes_Trabajo!$A$1:$V$1,0)),"")</f>
        <v>0</v>
      </c>
      <c r="AB116" s="3">
        <f>IFERROR(INDEX(Planes_Trabajo!$A$2:$O$10,MATCH($J116,Planes_Trabajo!$A$2:$A$10,0),MATCH(AB$1,Planes_Trabajo!$A$1:$V$1,0)),"")</f>
        <v>0</v>
      </c>
      <c r="AC116" s="3" t="str">
        <f>IFERROR(INDEX(Planes_Trabajo!$A$2:$O$10,MATCH($J116,Planes_Trabajo!$A$2:$A$10,0),MATCH(AC$1,Planes_Trabajo!$A$1:$V$1,0)),"")</f>
        <v>DEE27</v>
      </c>
      <c r="AD116" s="3" t="str">
        <f>IFERROR(IF(INDEX(Planes_Trabajo!$A$2:$O$10,MATCH($J116,Planes_Trabajo!$A$2:$A$10,0),MATCH(AD$1,Planes_Trabajo!$A$1:$V$1,0))=0,"",INDEX(Planes_Trabajo!$A$2:$O$10,MATCH($J116,Planes_Trabajo!$A$2:$A$10,0),MATCH(AD$1,Planes_Trabajo!$A$1:$V$1,0))),"")</f>
        <v>PODARED02PLANES</v>
      </c>
      <c r="AE116" s="3" t="str">
        <f>IFERROR(IF(INDEX(Planes_Trabajo!$A$2:$O$10,MATCH($J116,Planes_Trabajo!$A$2:$A$10,0),MATCH(AE$1,Planes_Trabajo!$A$1:$V$1,0))=0,"",INDEX(Planes_Trabajo!$A$2:$O$10,MATCH($J116,Planes_Trabajo!$A$2:$A$10,0),MATCH(AE$1,Planes_Trabajo!$A$1:$V$1,0))),"")</f>
        <v>DESPEJAR</v>
      </c>
      <c r="AF116" s="3">
        <f>IFERROR(INDEX(Planes_Trabajo!$A$2:$O$10,MATCH($J116,Planes_Trabajo!$A$2:$A$10,0),MATCH(AF$1,Planes_Trabajo!$A$1:$V$1,0)),"")</f>
        <v>2</v>
      </c>
      <c r="AG116" s="3">
        <f>IFERROR(VLOOKUP(K116,Tablas_Apoyo!$R$2:$S$5,2,0),"")</f>
        <v>1088345128</v>
      </c>
      <c r="AH116" s="3" t="str">
        <f>IFERROR(VLOOKUP(L116,Tablas_Apoyo!$U$2:$V$13,2,0),"")</f>
        <v>9862651</v>
      </c>
      <c r="AI116" s="3">
        <f>IFERROR(INDEX(Planes_Trabajo!$A$2:$O$10,MATCH($J116,Planes_Trabajo!$A$2:$A$10,0),MATCH(AI$1,Planes_Trabajo!$A$1:$V$1,0)),"")</f>
        <v>1088257828</v>
      </c>
      <c r="AJ116" s="3" t="str">
        <f>IFERROR(INDEX(Planes_Trabajo!$A$2:$O$10,MATCH($J116,Planes_Trabajo!$A$2:$A$10,0),MATCH(AJ$1,Planes_Trabajo!$A$1:$V$1,0)),"")</f>
        <v>06337600</v>
      </c>
      <c r="AK116" s="3" t="str">
        <f>IFERROR(INDEX(Planes_Trabajo!$A$2:$O$10,MATCH($J116,Planes_Trabajo!$A$2:$A$10,0),MATCH(AK$1,Planes_Trabajo!$A$1:$V$1,0)),"")</f>
        <v>743</v>
      </c>
      <c r="AL116" s="3" t="str">
        <f>IFERROR(IF(INDEX(Planes_Trabajo!$A$2:$O$10,MATCH($J116,Planes_Trabajo!$A$2:$A$10,0),MATCH(AL$1,Planes_Trabajo!$A$1:$V$1,0))=0,"",INDEX(Planes_Trabajo!$A$2:$O$10,MATCH($J116,Planes_Trabajo!$A$2:$A$10,0),MATCH(AL$1,Planes_Trabajo!$A$1:$V$1,0))),"")</f>
        <v>CW298393</v>
      </c>
    </row>
    <row r="117" spans="1:38" x14ac:dyDescent="0.25">
      <c r="A117">
        <v>115</v>
      </c>
      <c r="B117" s="4" t="s">
        <v>519</v>
      </c>
      <c r="C117" s="4"/>
      <c r="D117" s="4">
        <v>207081</v>
      </c>
      <c r="E117" s="4">
        <v>1</v>
      </c>
      <c r="F117" s="4">
        <v>1</v>
      </c>
      <c r="G117" s="4">
        <v>1</v>
      </c>
      <c r="H117" s="4">
        <v>0</v>
      </c>
      <c r="I117" s="4">
        <v>0</v>
      </c>
      <c r="J117" s="4" t="s">
        <v>524</v>
      </c>
      <c r="K117" s="4" t="s">
        <v>51</v>
      </c>
      <c r="L117" s="4" t="s">
        <v>64</v>
      </c>
      <c r="M117" s="4" t="s">
        <v>904</v>
      </c>
      <c r="N117" s="4" t="str">
        <f>VLOOKUP($D117,Apoyo!$K$2:$M$14,2,0)</f>
        <v>01/07/2024 07:00:00</v>
      </c>
      <c r="O117" s="4" t="str">
        <f>VLOOKUP($D117,Apoyo!$K$2:$M$14,3,0)</f>
        <v>26/07/2024 17:00:00</v>
      </c>
      <c r="P117" s="4" t="str">
        <f>VLOOKUP($D117,Apoyo!$K$2:$M$14,2,0)</f>
        <v>01/07/2024 07:00:00</v>
      </c>
      <c r="Q117" s="4" t="str">
        <f>VLOOKUP($D117,Apoyo!$K$2:$M$14,3,0)</f>
        <v>26/07/2024 17:00:00</v>
      </c>
      <c r="R117" s="4" t="s">
        <v>564</v>
      </c>
      <c r="S117" s="4" t="s">
        <v>690</v>
      </c>
      <c r="T117" s="4" t="s">
        <v>91</v>
      </c>
      <c r="U117" s="4" t="s">
        <v>533</v>
      </c>
      <c r="V117" s="3" t="str">
        <f t="shared" si="2"/>
        <v>S-352-5</v>
      </c>
      <c r="W117" s="3" t="str">
        <f>IFERROR(VLOOKUP(T117,Tablas_Apoyo!$A$2:$B$26,2,0),"")</f>
        <v>PVMTTO \ CONTROL_GUADUALES</v>
      </c>
      <c r="X117" s="3" t="str">
        <f>IFERROR(INDEX(Planes_Trabajo!$A$2:$O$10,MATCH($J117,Planes_Trabajo!$A$2:$A$10,0),MATCH(X$1,Planes_Trabajo!$A$1:$V$1,0)),"")</f>
        <v>MP</v>
      </c>
      <c r="Y117" s="3" t="str">
        <f>IFERROR(IF(INDEX(Planes_Trabajo!$A$2:$O$10,MATCH($J117,Planes_Trabajo!$A$2:$A$10,0),MATCH(Y$1,Planes_Trabajo!$A$1:$V$1,0))=0,"",INDEX(Planes_Trabajo!$A$2:$O$10,MATCH($J117,Planes_Trabajo!$A$2:$A$10,0),MATCH(Y$1,Planes_Trabajo!$A$1:$V$1,0))),"")</f>
        <v/>
      </c>
      <c r="Z117" s="3">
        <f>IFERROR(INDEX(Planes_Trabajo!$A$2:$O$10,MATCH($J117,Planes_Trabajo!$A$2:$A$10,0),MATCH(Z$1,Planes_Trabajo!$A$1:$V$1,0)),"")</f>
        <v>3</v>
      </c>
      <c r="AA117" s="3">
        <f>IFERROR(INDEX(Planes_Trabajo!$A$2:$O$10,MATCH($J117,Planes_Trabajo!$A$2:$A$10,0),MATCH(AA$1,Planes_Trabajo!$A$1:$V$1,0)),"")</f>
        <v>0</v>
      </c>
      <c r="AB117" s="3">
        <f>IFERROR(INDEX(Planes_Trabajo!$A$2:$O$10,MATCH($J117,Planes_Trabajo!$A$2:$A$10,0),MATCH(AB$1,Planes_Trabajo!$A$1:$V$1,0)),"")</f>
        <v>0</v>
      </c>
      <c r="AC117" s="3" t="str">
        <f>IFERROR(INDEX(Planes_Trabajo!$A$2:$O$10,MATCH($J117,Planes_Trabajo!$A$2:$A$10,0),MATCH(AC$1,Planes_Trabajo!$A$1:$V$1,0)),"")</f>
        <v>DEE27</v>
      </c>
      <c r="AD117" s="3" t="str">
        <f>IFERROR(IF(INDEX(Planes_Trabajo!$A$2:$O$10,MATCH($J117,Planes_Trabajo!$A$2:$A$10,0),MATCH(AD$1,Planes_Trabajo!$A$1:$V$1,0))=0,"",INDEX(Planes_Trabajo!$A$2:$O$10,MATCH($J117,Planes_Trabajo!$A$2:$A$10,0),MATCH(AD$1,Planes_Trabajo!$A$1:$V$1,0))),"")</f>
        <v>PODARED02PLANES</v>
      </c>
      <c r="AE117" s="3" t="str">
        <f>IFERROR(IF(INDEX(Planes_Trabajo!$A$2:$O$10,MATCH($J117,Planes_Trabajo!$A$2:$A$10,0),MATCH(AE$1,Planes_Trabajo!$A$1:$V$1,0))=0,"",INDEX(Planes_Trabajo!$A$2:$O$10,MATCH($J117,Planes_Trabajo!$A$2:$A$10,0),MATCH(AE$1,Planes_Trabajo!$A$1:$V$1,0))),"")</f>
        <v>DESPEJAR</v>
      </c>
      <c r="AF117" s="3">
        <f>IFERROR(INDEX(Planes_Trabajo!$A$2:$O$10,MATCH($J117,Planes_Trabajo!$A$2:$A$10,0),MATCH(AF$1,Planes_Trabajo!$A$1:$V$1,0)),"")</f>
        <v>2</v>
      </c>
      <c r="AG117" s="3">
        <f>IFERROR(VLOOKUP(K117,Tablas_Apoyo!$R$2:$S$5,2,0),"")</f>
        <v>1088345128</v>
      </c>
      <c r="AH117" s="3" t="str">
        <f>IFERROR(VLOOKUP(L117,Tablas_Apoyo!$U$2:$V$13,2,0),"")</f>
        <v>9862651</v>
      </c>
      <c r="AI117" s="3">
        <f>IFERROR(INDEX(Planes_Trabajo!$A$2:$O$10,MATCH($J117,Planes_Trabajo!$A$2:$A$10,0),MATCH(AI$1,Planes_Trabajo!$A$1:$V$1,0)),"")</f>
        <v>1088257828</v>
      </c>
      <c r="AJ117" s="3" t="str">
        <f>IFERROR(INDEX(Planes_Trabajo!$A$2:$O$10,MATCH($J117,Planes_Trabajo!$A$2:$A$10,0),MATCH(AJ$1,Planes_Trabajo!$A$1:$V$1,0)),"")</f>
        <v>06337600</v>
      </c>
      <c r="AK117" s="3" t="str">
        <f>IFERROR(INDEX(Planes_Trabajo!$A$2:$O$10,MATCH($J117,Planes_Trabajo!$A$2:$A$10,0),MATCH(AK$1,Planes_Trabajo!$A$1:$V$1,0)),"")</f>
        <v>743</v>
      </c>
      <c r="AL117" s="3" t="str">
        <f>IFERROR(IF(INDEX(Planes_Trabajo!$A$2:$O$10,MATCH($J117,Planes_Trabajo!$A$2:$A$10,0),MATCH(AL$1,Planes_Trabajo!$A$1:$V$1,0))=0,"",INDEX(Planes_Trabajo!$A$2:$O$10,MATCH($J117,Planes_Trabajo!$A$2:$A$10,0),MATCH(AL$1,Planes_Trabajo!$A$1:$V$1,0))),"")</f>
        <v>CW298393</v>
      </c>
    </row>
    <row r="118" spans="1:38" x14ac:dyDescent="0.25">
      <c r="A118">
        <v>116</v>
      </c>
      <c r="B118" s="4" t="s">
        <v>519</v>
      </c>
      <c r="C118" s="4"/>
      <c r="D118" s="4">
        <v>207081</v>
      </c>
      <c r="E118" s="4">
        <v>1</v>
      </c>
      <c r="F118" s="4">
        <v>1</v>
      </c>
      <c r="G118" s="4">
        <v>1</v>
      </c>
      <c r="H118" s="4">
        <v>0</v>
      </c>
      <c r="I118" s="4">
        <v>0</v>
      </c>
      <c r="J118" s="4" t="s">
        <v>524</v>
      </c>
      <c r="K118" s="4" t="s">
        <v>51</v>
      </c>
      <c r="L118" s="4" t="s">
        <v>64</v>
      </c>
      <c r="M118" s="4" t="s">
        <v>905</v>
      </c>
      <c r="N118" s="4" t="str">
        <f>VLOOKUP($D118,Apoyo!$K$2:$M$14,2,0)</f>
        <v>01/07/2024 07:00:00</v>
      </c>
      <c r="O118" s="4" t="str">
        <f>VLOOKUP($D118,Apoyo!$K$2:$M$14,3,0)</f>
        <v>26/07/2024 17:00:00</v>
      </c>
      <c r="P118" s="4" t="str">
        <f>VLOOKUP($D118,Apoyo!$K$2:$M$14,2,0)</f>
        <v>01/07/2024 07:00:00</v>
      </c>
      <c r="Q118" s="4" t="str">
        <f>VLOOKUP($D118,Apoyo!$K$2:$M$14,3,0)</f>
        <v>26/07/2024 17:00:00</v>
      </c>
      <c r="R118" s="4" t="s">
        <v>564</v>
      </c>
      <c r="S118" s="4" t="s">
        <v>691</v>
      </c>
      <c r="T118" s="4" t="s">
        <v>91</v>
      </c>
      <c r="U118" s="4" t="s">
        <v>533</v>
      </c>
      <c r="V118" s="3" t="str">
        <f t="shared" si="2"/>
        <v>S-430-5</v>
      </c>
      <c r="W118" s="3" t="str">
        <f>IFERROR(VLOOKUP(T118,Tablas_Apoyo!$A$2:$B$26,2,0),"")</f>
        <v>PVMTTO \ CONTROL_GUADUALES</v>
      </c>
      <c r="X118" s="3" t="str">
        <f>IFERROR(INDEX(Planes_Trabajo!$A$2:$O$10,MATCH($J118,Planes_Trabajo!$A$2:$A$10,0),MATCH(X$1,Planes_Trabajo!$A$1:$V$1,0)),"")</f>
        <v>MP</v>
      </c>
      <c r="Y118" s="3" t="str">
        <f>IFERROR(IF(INDEX(Planes_Trabajo!$A$2:$O$10,MATCH($J118,Planes_Trabajo!$A$2:$A$10,0),MATCH(Y$1,Planes_Trabajo!$A$1:$V$1,0))=0,"",INDEX(Planes_Trabajo!$A$2:$O$10,MATCH($J118,Planes_Trabajo!$A$2:$A$10,0),MATCH(Y$1,Planes_Trabajo!$A$1:$V$1,0))),"")</f>
        <v/>
      </c>
      <c r="Z118" s="3">
        <f>IFERROR(INDEX(Planes_Trabajo!$A$2:$O$10,MATCH($J118,Planes_Trabajo!$A$2:$A$10,0),MATCH(Z$1,Planes_Trabajo!$A$1:$V$1,0)),"")</f>
        <v>3</v>
      </c>
      <c r="AA118" s="3">
        <f>IFERROR(INDEX(Planes_Trabajo!$A$2:$O$10,MATCH($J118,Planes_Trabajo!$A$2:$A$10,0),MATCH(AA$1,Planes_Trabajo!$A$1:$V$1,0)),"")</f>
        <v>0</v>
      </c>
      <c r="AB118" s="3">
        <f>IFERROR(INDEX(Planes_Trabajo!$A$2:$O$10,MATCH($J118,Planes_Trabajo!$A$2:$A$10,0),MATCH(AB$1,Planes_Trabajo!$A$1:$V$1,0)),"")</f>
        <v>0</v>
      </c>
      <c r="AC118" s="3" t="str">
        <f>IFERROR(INDEX(Planes_Trabajo!$A$2:$O$10,MATCH($J118,Planes_Trabajo!$A$2:$A$10,0),MATCH(AC$1,Planes_Trabajo!$A$1:$V$1,0)),"")</f>
        <v>DEE27</v>
      </c>
      <c r="AD118" s="3" t="str">
        <f>IFERROR(IF(INDEX(Planes_Trabajo!$A$2:$O$10,MATCH($J118,Planes_Trabajo!$A$2:$A$10,0),MATCH(AD$1,Planes_Trabajo!$A$1:$V$1,0))=0,"",INDEX(Planes_Trabajo!$A$2:$O$10,MATCH($J118,Planes_Trabajo!$A$2:$A$10,0),MATCH(AD$1,Planes_Trabajo!$A$1:$V$1,0))),"")</f>
        <v>PODARED02PLANES</v>
      </c>
      <c r="AE118" s="3" t="str">
        <f>IFERROR(IF(INDEX(Planes_Trabajo!$A$2:$O$10,MATCH($J118,Planes_Trabajo!$A$2:$A$10,0),MATCH(AE$1,Planes_Trabajo!$A$1:$V$1,0))=0,"",INDEX(Planes_Trabajo!$A$2:$O$10,MATCH($J118,Planes_Trabajo!$A$2:$A$10,0),MATCH(AE$1,Planes_Trabajo!$A$1:$V$1,0))),"")</f>
        <v>DESPEJAR</v>
      </c>
      <c r="AF118" s="3">
        <f>IFERROR(INDEX(Planes_Trabajo!$A$2:$O$10,MATCH($J118,Planes_Trabajo!$A$2:$A$10,0),MATCH(AF$1,Planes_Trabajo!$A$1:$V$1,0)),"")</f>
        <v>2</v>
      </c>
      <c r="AG118" s="3">
        <f>IFERROR(VLOOKUP(K118,Tablas_Apoyo!$R$2:$S$5,2,0),"")</f>
        <v>1088345128</v>
      </c>
      <c r="AH118" s="3" t="str">
        <f>IFERROR(VLOOKUP(L118,Tablas_Apoyo!$U$2:$V$13,2,0),"")</f>
        <v>9862651</v>
      </c>
      <c r="AI118" s="3">
        <f>IFERROR(INDEX(Planes_Trabajo!$A$2:$O$10,MATCH($J118,Planes_Trabajo!$A$2:$A$10,0),MATCH(AI$1,Planes_Trabajo!$A$1:$V$1,0)),"")</f>
        <v>1088257828</v>
      </c>
      <c r="AJ118" s="3" t="str">
        <f>IFERROR(INDEX(Planes_Trabajo!$A$2:$O$10,MATCH($J118,Planes_Trabajo!$A$2:$A$10,0),MATCH(AJ$1,Planes_Trabajo!$A$1:$V$1,0)),"")</f>
        <v>06337600</v>
      </c>
      <c r="AK118" s="3" t="str">
        <f>IFERROR(INDEX(Planes_Trabajo!$A$2:$O$10,MATCH($J118,Planes_Trabajo!$A$2:$A$10,0),MATCH(AK$1,Planes_Trabajo!$A$1:$V$1,0)),"")</f>
        <v>743</v>
      </c>
      <c r="AL118" s="3" t="str">
        <f>IFERROR(IF(INDEX(Planes_Trabajo!$A$2:$O$10,MATCH($J118,Planes_Trabajo!$A$2:$A$10,0),MATCH(AL$1,Planes_Trabajo!$A$1:$V$1,0))=0,"",INDEX(Planes_Trabajo!$A$2:$O$10,MATCH($J118,Planes_Trabajo!$A$2:$A$10,0),MATCH(AL$1,Planes_Trabajo!$A$1:$V$1,0))),"")</f>
        <v>CW298393</v>
      </c>
    </row>
    <row r="119" spans="1:38" x14ac:dyDescent="0.25">
      <c r="A119">
        <v>117</v>
      </c>
      <c r="B119" s="4" t="s">
        <v>546</v>
      </c>
      <c r="C119" s="4">
        <v>208005</v>
      </c>
      <c r="D119" s="4">
        <v>207081</v>
      </c>
      <c r="E119" s="4">
        <v>1</v>
      </c>
      <c r="F119" s="4">
        <v>1</v>
      </c>
      <c r="G119" s="4">
        <v>1</v>
      </c>
      <c r="H119" s="4">
        <v>0</v>
      </c>
      <c r="I119" s="4">
        <v>0</v>
      </c>
      <c r="J119" s="4" t="s">
        <v>524</v>
      </c>
      <c r="K119" s="4" t="s">
        <v>51</v>
      </c>
      <c r="L119" s="4" t="s">
        <v>64</v>
      </c>
      <c r="M119" s="4" t="s">
        <v>906</v>
      </c>
      <c r="N119" s="4" t="str">
        <f>VLOOKUP($D119,Apoyo!$K$2:$M$14,2,0)</f>
        <v>01/07/2024 07:00:00</v>
      </c>
      <c r="O119" s="4" t="str">
        <f>VLOOKUP($D119,Apoyo!$K$2:$M$14,3,0)</f>
        <v>26/07/2024 17:00:00</v>
      </c>
      <c r="P119" s="4" t="str">
        <f>VLOOKUP($D119,Apoyo!$K$2:$M$14,2,0)</f>
        <v>01/07/2024 07:00:00</v>
      </c>
      <c r="Q119" s="4" t="str">
        <f>VLOOKUP($D119,Apoyo!$K$2:$M$14,3,0)</f>
        <v>26/07/2024 17:00:00</v>
      </c>
      <c r="R119" s="4" t="s">
        <v>564</v>
      </c>
      <c r="S119" s="4" t="s">
        <v>692</v>
      </c>
      <c r="T119" s="4" t="s">
        <v>91</v>
      </c>
      <c r="U119" s="4" t="s">
        <v>533</v>
      </c>
      <c r="V119" s="3" t="str">
        <f t="shared" si="2"/>
        <v>S-431-5</v>
      </c>
      <c r="W119" s="3" t="str">
        <f>IFERROR(VLOOKUP(T119,Tablas_Apoyo!$A$2:$B$26,2,0),"")</f>
        <v>PVMTTO \ CONTROL_GUADUALES</v>
      </c>
      <c r="X119" s="3" t="str">
        <f>IFERROR(INDEX(Planes_Trabajo!$A$2:$O$10,MATCH($J119,Planes_Trabajo!$A$2:$A$10,0),MATCH(X$1,Planes_Trabajo!$A$1:$V$1,0)),"")</f>
        <v>MP</v>
      </c>
      <c r="Y119" s="3" t="str">
        <f>IFERROR(IF(INDEX(Planes_Trabajo!$A$2:$O$10,MATCH($J119,Planes_Trabajo!$A$2:$A$10,0),MATCH(Y$1,Planes_Trabajo!$A$1:$V$1,0))=0,"",INDEX(Planes_Trabajo!$A$2:$O$10,MATCH($J119,Planes_Trabajo!$A$2:$A$10,0),MATCH(Y$1,Planes_Trabajo!$A$1:$V$1,0))),"")</f>
        <v/>
      </c>
      <c r="Z119" s="3">
        <f>IFERROR(INDEX(Planes_Trabajo!$A$2:$O$10,MATCH($J119,Planes_Trabajo!$A$2:$A$10,0),MATCH(Z$1,Planes_Trabajo!$A$1:$V$1,0)),"")</f>
        <v>3</v>
      </c>
      <c r="AA119" s="3">
        <f>IFERROR(INDEX(Planes_Trabajo!$A$2:$O$10,MATCH($J119,Planes_Trabajo!$A$2:$A$10,0),MATCH(AA$1,Planes_Trabajo!$A$1:$V$1,0)),"")</f>
        <v>0</v>
      </c>
      <c r="AB119" s="3">
        <f>IFERROR(INDEX(Planes_Trabajo!$A$2:$O$10,MATCH($J119,Planes_Trabajo!$A$2:$A$10,0),MATCH(AB$1,Planes_Trabajo!$A$1:$V$1,0)),"")</f>
        <v>0</v>
      </c>
      <c r="AC119" s="3" t="str">
        <f>IFERROR(INDEX(Planes_Trabajo!$A$2:$O$10,MATCH($J119,Planes_Trabajo!$A$2:$A$10,0),MATCH(AC$1,Planes_Trabajo!$A$1:$V$1,0)),"")</f>
        <v>DEE27</v>
      </c>
      <c r="AD119" s="3" t="str">
        <f>IFERROR(IF(INDEX(Planes_Trabajo!$A$2:$O$10,MATCH($J119,Planes_Trabajo!$A$2:$A$10,0),MATCH(AD$1,Planes_Trabajo!$A$1:$V$1,0))=0,"",INDEX(Planes_Trabajo!$A$2:$O$10,MATCH($J119,Planes_Trabajo!$A$2:$A$10,0),MATCH(AD$1,Planes_Trabajo!$A$1:$V$1,0))),"")</f>
        <v>PODARED02PLANES</v>
      </c>
      <c r="AE119" s="3" t="str">
        <f>IFERROR(IF(INDEX(Planes_Trabajo!$A$2:$O$10,MATCH($J119,Planes_Trabajo!$A$2:$A$10,0),MATCH(AE$1,Planes_Trabajo!$A$1:$V$1,0))=0,"",INDEX(Planes_Trabajo!$A$2:$O$10,MATCH($J119,Planes_Trabajo!$A$2:$A$10,0),MATCH(AE$1,Planes_Trabajo!$A$1:$V$1,0))),"")</f>
        <v>DESPEJAR</v>
      </c>
      <c r="AF119" s="3">
        <f>IFERROR(INDEX(Planes_Trabajo!$A$2:$O$10,MATCH($J119,Planes_Trabajo!$A$2:$A$10,0),MATCH(AF$1,Planes_Trabajo!$A$1:$V$1,0)),"")</f>
        <v>2</v>
      </c>
      <c r="AG119" s="3">
        <f>IFERROR(VLOOKUP(K119,Tablas_Apoyo!$R$2:$S$5,2,0),"")</f>
        <v>1088345128</v>
      </c>
      <c r="AH119" s="3" t="str">
        <f>IFERROR(VLOOKUP(L119,Tablas_Apoyo!$U$2:$V$13,2,0),"")</f>
        <v>9862651</v>
      </c>
      <c r="AI119" s="3">
        <f>IFERROR(INDEX(Planes_Trabajo!$A$2:$O$10,MATCH($J119,Planes_Trabajo!$A$2:$A$10,0),MATCH(AI$1,Planes_Trabajo!$A$1:$V$1,0)),"")</f>
        <v>1088257828</v>
      </c>
      <c r="AJ119" s="3" t="str">
        <f>IFERROR(INDEX(Planes_Trabajo!$A$2:$O$10,MATCH($J119,Planes_Trabajo!$A$2:$A$10,0),MATCH(AJ$1,Planes_Trabajo!$A$1:$V$1,0)),"")</f>
        <v>06337600</v>
      </c>
      <c r="AK119" s="3" t="str">
        <f>IFERROR(INDEX(Planes_Trabajo!$A$2:$O$10,MATCH($J119,Planes_Trabajo!$A$2:$A$10,0),MATCH(AK$1,Planes_Trabajo!$A$1:$V$1,0)),"")</f>
        <v>743</v>
      </c>
      <c r="AL119" s="3" t="str">
        <f>IFERROR(IF(INDEX(Planes_Trabajo!$A$2:$O$10,MATCH($J119,Planes_Trabajo!$A$2:$A$10,0),MATCH(AL$1,Planes_Trabajo!$A$1:$V$1,0))=0,"",INDEX(Planes_Trabajo!$A$2:$O$10,MATCH($J119,Planes_Trabajo!$A$2:$A$10,0),MATCH(AL$1,Planes_Trabajo!$A$1:$V$1,0))),"")</f>
        <v>CW298393</v>
      </c>
    </row>
    <row r="120" spans="1:38" x14ac:dyDescent="0.25">
      <c r="A120">
        <v>118</v>
      </c>
      <c r="B120" s="4" t="s">
        <v>546</v>
      </c>
      <c r="C120" s="4">
        <v>208007</v>
      </c>
      <c r="D120" s="4">
        <v>207084</v>
      </c>
      <c r="E120" s="4">
        <v>1</v>
      </c>
      <c r="F120" s="4">
        <v>1</v>
      </c>
      <c r="G120" s="4">
        <v>1</v>
      </c>
      <c r="H120" s="4">
        <v>0</v>
      </c>
      <c r="I120" s="4">
        <v>0</v>
      </c>
      <c r="J120" s="4" t="s">
        <v>524</v>
      </c>
      <c r="K120" s="4" t="s">
        <v>51</v>
      </c>
      <c r="L120" s="4" t="s">
        <v>64</v>
      </c>
      <c r="M120" s="4" t="s">
        <v>907</v>
      </c>
      <c r="N120" s="4" t="str">
        <f>VLOOKUP($D120,Apoyo!$K$2:$M$14,2,0)</f>
        <v>01/07/2024 07:00:00</v>
      </c>
      <c r="O120" s="4" t="str">
        <f>VLOOKUP($D120,Apoyo!$K$2:$M$14,3,0)</f>
        <v>26/07/2024 17:00:00</v>
      </c>
      <c r="P120" s="4" t="str">
        <f>VLOOKUP($D120,Apoyo!$K$2:$M$14,2,0)</f>
        <v>01/07/2024 07:00:00</v>
      </c>
      <c r="Q120" s="4" t="str">
        <f>VLOOKUP($D120,Apoyo!$K$2:$M$14,3,0)</f>
        <v>26/07/2024 17:00:00</v>
      </c>
      <c r="R120" s="4" t="s">
        <v>565</v>
      </c>
      <c r="S120" s="4" t="s">
        <v>693</v>
      </c>
      <c r="T120" s="4" t="s">
        <v>91</v>
      </c>
      <c r="U120" s="4" t="s">
        <v>533</v>
      </c>
      <c r="V120" s="3" t="str">
        <f t="shared" si="2"/>
        <v>C-0311-5</v>
      </c>
      <c r="W120" s="3" t="str">
        <f>IFERROR(VLOOKUP(T120,Tablas_Apoyo!$A$2:$B$26,2,0),"")</f>
        <v>PVMTTO \ CONTROL_GUADUALES</v>
      </c>
      <c r="X120" s="3" t="str">
        <f>IFERROR(INDEX(Planes_Trabajo!$A$2:$O$10,MATCH($J120,Planes_Trabajo!$A$2:$A$10,0),MATCH(X$1,Planes_Trabajo!$A$1:$V$1,0)),"")</f>
        <v>MP</v>
      </c>
      <c r="Y120" s="3" t="str">
        <f>IFERROR(IF(INDEX(Planes_Trabajo!$A$2:$O$10,MATCH($J120,Planes_Trabajo!$A$2:$A$10,0),MATCH(Y$1,Planes_Trabajo!$A$1:$V$1,0))=0,"",INDEX(Planes_Trabajo!$A$2:$O$10,MATCH($J120,Planes_Trabajo!$A$2:$A$10,0),MATCH(Y$1,Planes_Trabajo!$A$1:$V$1,0))),"")</f>
        <v/>
      </c>
      <c r="Z120" s="3">
        <f>IFERROR(INDEX(Planes_Trabajo!$A$2:$O$10,MATCH($J120,Planes_Trabajo!$A$2:$A$10,0),MATCH(Z$1,Planes_Trabajo!$A$1:$V$1,0)),"")</f>
        <v>3</v>
      </c>
      <c r="AA120" s="3">
        <f>IFERROR(INDEX(Planes_Trabajo!$A$2:$O$10,MATCH($J120,Planes_Trabajo!$A$2:$A$10,0),MATCH(AA$1,Planes_Trabajo!$A$1:$V$1,0)),"")</f>
        <v>0</v>
      </c>
      <c r="AB120" s="3">
        <f>IFERROR(INDEX(Planes_Trabajo!$A$2:$O$10,MATCH($J120,Planes_Trabajo!$A$2:$A$10,0),MATCH(AB$1,Planes_Trabajo!$A$1:$V$1,0)),"")</f>
        <v>0</v>
      </c>
      <c r="AC120" s="3" t="str">
        <f>IFERROR(INDEX(Planes_Trabajo!$A$2:$O$10,MATCH($J120,Planes_Trabajo!$A$2:$A$10,0),MATCH(AC$1,Planes_Trabajo!$A$1:$V$1,0)),"")</f>
        <v>DEE27</v>
      </c>
      <c r="AD120" s="3" t="str">
        <f>IFERROR(IF(INDEX(Planes_Trabajo!$A$2:$O$10,MATCH($J120,Planes_Trabajo!$A$2:$A$10,0),MATCH(AD$1,Planes_Trabajo!$A$1:$V$1,0))=0,"",INDEX(Planes_Trabajo!$A$2:$O$10,MATCH($J120,Planes_Trabajo!$A$2:$A$10,0),MATCH(AD$1,Planes_Trabajo!$A$1:$V$1,0))),"")</f>
        <v>PODARED02PLANES</v>
      </c>
      <c r="AE120" s="3" t="str">
        <f>IFERROR(IF(INDEX(Planes_Trabajo!$A$2:$O$10,MATCH($J120,Planes_Trabajo!$A$2:$A$10,0),MATCH(AE$1,Planes_Trabajo!$A$1:$V$1,0))=0,"",INDEX(Planes_Trabajo!$A$2:$O$10,MATCH($J120,Planes_Trabajo!$A$2:$A$10,0),MATCH(AE$1,Planes_Trabajo!$A$1:$V$1,0))),"")</f>
        <v>DESPEJAR</v>
      </c>
      <c r="AF120" s="3">
        <f>IFERROR(INDEX(Planes_Trabajo!$A$2:$O$10,MATCH($J120,Planes_Trabajo!$A$2:$A$10,0),MATCH(AF$1,Planes_Trabajo!$A$1:$V$1,0)),"")</f>
        <v>2</v>
      </c>
      <c r="AG120" s="3">
        <f>IFERROR(VLOOKUP(K120,Tablas_Apoyo!$R$2:$S$5,2,0),"")</f>
        <v>1088345128</v>
      </c>
      <c r="AH120" s="3" t="str">
        <f>IFERROR(VLOOKUP(L120,Tablas_Apoyo!$U$2:$V$13,2,0),"")</f>
        <v>9862651</v>
      </c>
      <c r="AI120" s="3">
        <f>IFERROR(INDEX(Planes_Trabajo!$A$2:$O$10,MATCH($J120,Planes_Trabajo!$A$2:$A$10,0),MATCH(AI$1,Planes_Trabajo!$A$1:$V$1,0)),"")</f>
        <v>1088257828</v>
      </c>
      <c r="AJ120" s="3" t="str">
        <f>IFERROR(INDEX(Planes_Trabajo!$A$2:$O$10,MATCH($J120,Planes_Trabajo!$A$2:$A$10,0),MATCH(AJ$1,Planes_Trabajo!$A$1:$V$1,0)),"")</f>
        <v>06337600</v>
      </c>
      <c r="AK120" s="3" t="str">
        <f>IFERROR(INDEX(Planes_Trabajo!$A$2:$O$10,MATCH($J120,Planes_Trabajo!$A$2:$A$10,0),MATCH(AK$1,Planes_Trabajo!$A$1:$V$1,0)),"")</f>
        <v>743</v>
      </c>
      <c r="AL120" s="3" t="str">
        <f>IFERROR(IF(INDEX(Planes_Trabajo!$A$2:$O$10,MATCH($J120,Planes_Trabajo!$A$2:$A$10,0),MATCH(AL$1,Planes_Trabajo!$A$1:$V$1,0))=0,"",INDEX(Planes_Trabajo!$A$2:$O$10,MATCH($J120,Planes_Trabajo!$A$2:$A$10,0),MATCH(AL$1,Planes_Trabajo!$A$1:$V$1,0))),"")</f>
        <v>CW298393</v>
      </c>
    </row>
    <row r="121" spans="1:38" x14ac:dyDescent="0.25">
      <c r="A121">
        <v>119</v>
      </c>
      <c r="B121" s="4" t="s">
        <v>546</v>
      </c>
      <c r="C121" s="4">
        <v>208010</v>
      </c>
      <c r="D121" s="4">
        <v>207084</v>
      </c>
      <c r="E121" s="4">
        <v>1</v>
      </c>
      <c r="F121" s="4">
        <v>1</v>
      </c>
      <c r="G121" s="4">
        <v>1</v>
      </c>
      <c r="H121" s="4">
        <v>0</v>
      </c>
      <c r="I121" s="4">
        <v>0</v>
      </c>
      <c r="J121" s="4" t="s">
        <v>524</v>
      </c>
      <c r="K121" s="4" t="s">
        <v>51</v>
      </c>
      <c r="L121" s="4" t="s">
        <v>64</v>
      </c>
      <c r="M121" s="4" t="s">
        <v>908</v>
      </c>
      <c r="N121" s="4" t="str">
        <f>VLOOKUP($D121,Apoyo!$K$2:$M$14,2,0)</f>
        <v>01/07/2024 07:00:00</v>
      </c>
      <c r="O121" s="4" t="str">
        <f>VLOOKUP($D121,Apoyo!$K$2:$M$14,3,0)</f>
        <v>26/07/2024 17:00:00</v>
      </c>
      <c r="P121" s="4" t="str">
        <f>VLOOKUP($D121,Apoyo!$K$2:$M$14,2,0)</f>
        <v>01/07/2024 07:00:00</v>
      </c>
      <c r="Q121" s="4" t="str">
        <f>VLOOKUP($D121,Apoyo!$K$2:$M$14,3,0)</f>
        <v>26/07/2024 17:00:00</v>
      </c>
      <c r="R121" s="4" t="s">
        <v>565</v>
      </c>
      <c r="S121" s="4" t="s">
        <v>694</v>
      </c>
      <c r="T121" s="4" t="s">
        <v>91</v>
      </c>
      <c r="U121" s="4" t="s">
        <v>533</v>
      </c>
      <c r="V121" s="3" t="str">
        <f t="shared" si="2"/>
        <v>C-0336-5</v>
      </c>
      <c r="W121" s="3" t="str">
        <f>IFERROR(VLOOKUP(T121,Tablas_Apoyo!$A$2:$B$26,2,0),"")</f>
        <v>PVMTTO \ CONTROL_GUADUALES</v>
      </c>
      <c r="X121" s="3" t="str">
        <f>IFERROR(INDEX(Planes_Trabajo!$A$2:$O$10,MATCH($J121,Planes_Trabajo!$A$2:$A$10,0),MATCH(X$1,Planes_Trabajo!$A$1:$V$1,0)),"")</f>
        <v>MP</v>
      </c>
      <c r="Y121" s="3" t="str">
        <f>IFERROR(IF(INDEX(Planes_Trabajo!$A$2:$O$10,MATCH($J121,Planes_Trabajo!$A$2:$A$10,0),MATCH(Y$1,Planes_Trabajo!$A$1:$V$1,0))=0,"",INDEX(Planes_Trabajo!$A$2:$O$10,MATCH($J121,Planes_Trabajo!$A$2:$A$10,0),MATCH(Y$1,Planes_Trabajo!$A$1:$V$1,0))),"")</f>
        <v/>
      </c>
      <c r="Z121" s="3">
        <f>IFERROR(INDEX(Planes_Trabajo!$A$2:$O$10,MATCH($J121,Planes_Trabajo!$A$2:$A$10,0),MATCH(Z$1,Planes_Trabajo!$A$1:$V$1,0)),"")</f>
        <v>3</v>
      </c>
      <c r="AA121" s="3">
        <f>IFERROR(INDEX(Planes_Trabajo!$A$2:$O$10,MATCH($J121,Planes_Trabajo!$A$2:$A$10,0),MATCH(AA$1,Planes_Trabajo!$A$1:$V$1,0)),"")</f>
        <v>0</v>
      </c>
      <c r="AB121" s="3">
        <f>IFERROR(INDEX(Planes_Trabajo!$A$2:$O$10,MATCH($J121,Planes_Trabajo!$A$2:$A$10,0),MATCH(AB$1,Planes_Trabajo!$A$1:$V$1,0)),"")</f>
        <v>0</v>
      </c>
      <c r="AC121" s="3" t="str">
        <f>IFERROR(INDEX(Planes_Trabajo!$A$2:$O$10,MATCH($J121,Planes_Trabajo!$A$2:$A$10,0),MATCH(AC$1,Planes_Trabajo!$A$1:$V$1,0)),"")</f>
        <v>DEE27</v>
      </c>
      <c r="AD121" s="3" t="str">
        <f>IFERROR(IF(INDEX(Planes_Trabajo!$A$2:$O$10,MATCH($J121,Planes_Trabajo!$A$2:$A$10,0),MATCH(AD$1,Planes_Trabajo!$A$1:$V$1,0))=0,"",INDEX(Planes_Trabajo!$A$2:$O$10,MATCH($J121,Planes_Trabajo!$A$2:$A$10,0),MATCH(AD$1,Planes_Trabajo!$A$1:$V$1,0))),"")</f>
        <v>PODARED02PLANES</v>
      </c>
      <c r="AE121" s="3" t="str">
        <f>IFERROR(IF(INDEX(Planes_Trabajo!$A$2:$O$10,MATCH($J121,Planes_Trabajo!$A$2:$A$10,0),MATCH(AE$1,Planes_Trabajo!$A$1:$V$1,0))=0,"",INDEX(Planes_Trabajo!$A$2:$O$10,MATCH($J121,Planes_Trabajo!$A$2:$A$10,0),MATCH(AE$1,Planes_Trabajo!$A$1:$V$1,0))),"")</f>
        <v>DESPEJAR</v>
      </c>
      <c r="AF121" s="3">
        <f>IFERROR(INDEX(Planes_Trabajo!$A$2:$O$10,MATCH($J121,Planes_Trabajo!$A$2:$A$10,0),MATCH(AF$1,Planes_Trabajo!$A$1:$V$1,0)),"")</f>
        <v>2</v>
      </c>
      <c r="AG121" s="3">
        <f>IFERROR(VLOOKUP(K121,Tablas_Apoyo!$R$2:$S$5,2,0),"")</f>
        <v>1088345128</v>
      </c>
      <c r="AH121" s="3" t="str">
        <f>IFERROR(VLOOKUP(L121,Tablas_Apoyo!$U$2:$V$13,2,0),"")</f>
        <v>9862651</v>
      </c>
      <c r="AI121" s="3">
        <f>IFERROR(INDEX(Planes_Trabajo!$A$2:$O$10,MATCH($J121,Planes_Trabajo!$A$2:$A$10,0),MATCH(AI$1,Planes_Trabajo!$A$1:$V$1,0)),"")</f>
        <v>1088257828</v>
      </c>
      <c r="AJ121" s="3" t="str">
        <f>IFERROR(INDEX(Planes_Trabajo!$A$2:$O$10,MATCH($J121,Planes_Trabajo!$A$2:$A$10,0),MATCH(AJ$1,Planes_Trabajo!$A$1:$V$1,0)),"")</f>
        <v>06337600</v>
      </c>
      <c r="AK121" s="3" t="str">
        <f>IFERROR(INDEX(Planes_Trabajo!$A$2:$O$10,MATCH($J121,Planes_Trabajo!$A$2:$A$10,0),MATCH(AK$1,Planes_Trabajo!$A$1:$V$1,0)),"")</f>
        <v>743</v>
      </c>
      <c r="AL121" s="3" t="str">
        <f>IFERROR(IF(INDEX(Planes_Trabajo!$A$2:$O$10,MATCH($J121,Planes_Trabajo!$A$2:$A$10,0),MATCH(AL$1,Planes_Trabajo!$A$1:$V$1,0))=0,"",INDEX(Planes_Trabajo!$A$2:$O$10,MATCH($J121,Planes_Trabajo!$A$2:$A$10,0),MATCH(AL$1,Planes_Trabajo!$A$1:$V$1,0))),"")</f>
        <v>CW298393</v>
      </c>
    </row>
    <row r="122" spans="1:38" x14ac:dyDescent="0.25">
      <c r="A122">
        <v>120</v>
      </c>
      <c r="B122" s="4" t="s">
        <v>519</v>
      </c>
      <c r="C122" s="4"/>
      <c r="D122" s="4">
        <v>207084</v>
      </c>
      <c r="E122" s="4">
        <v>1</v>
      </c>
      <c r="F122" s="4">
        <v>1</v>
      </c>
      <c r="G122" s="4">
        <v>1</v>
      </c>
      <c r="H122" s="4">
        <v>0</v>
      </c>
      <c r="I122" s="4">
        <v>0</v>
      </c>
      <c r="J122" s="4" t="s">
        <v>524</v>
      </c>
      <c r="K122" s="4" t="s">
        <v>51</v>
      </c>
      <c r="L122" s="4" t="s">
        <v>64</v>
      </c>
      <c r="M122" s="4" t="s">
        <v>909</v>
      </c>
      <c r="N122" s="4" t="str">
        <f>VLOOKUP($D122,Apoyo!$K$2:$M$14,2,0)</f>
        <v>01/07/2024 07:00:00</v>
      </c>
      <c r="O122" s="4" t="str">
        <f>VLOOKUP($D122,Apoyo!$K$2:$M$14,3,0)</f>
        <v>26/07/2024 17:00:00</v>
      </c>
      <c r="P122" s="4" t="str">
        <f>VLOOKUP($D122,Apoyo!$K$2:$M$14,2,0)</f>
        <v>01/07/2024 07:00:00</v>
      </c>
      <c r="Q122" s="4" t="str">
        <f>VLOOKUP($D122,Apoyo!$K$2:$M$14,3,0)</f>
        <v>26/07/2024 17:00:00</v>
      </c>
      <c r="R122" s="4" t="s">
        <v>565</v>
      </c>
      <c r="S122" s="4" t="s">
        <v>695</v>
      </c>
      <c r="T122" s="4" t="s">
        <v>91</v>
      </c>
      <c r="U122" s="4" t="s">
        <v>533</v>
      </c>
      <c r="V122" s="3" t="str">
        <f t="shared" si="2"/>
        <v>C-0605-5</v>
      </c>
      <c r="W122" s="3" t="str">
        <f>IFERROR(VLOOKUP(T122,Tablas_Apoyo!$A$2:$B$26,2,0),"")</f>
        <v>PVMTTO \ CONTROL_GUADUALES</v>
      </c>
      <c r="X122" s="3" t="str">
        <f>IFERROR(INDEX(Planes_Trabajo!$A$2:$O$10,MATCH($J122,Planes_Trabajo!$A$2:$A$10,0),MATCH(X$1,Planes_Trabajo!$A$1:$V$1,0)),"")</f>
        <v>MP</v>
      </c>
      <c r="Y122" s="3" t="str">
        <f>IFERROR(IF(INDEX(Planes_Trabajo!$A$2:$O$10,MATCH($J122,Planes_Trabajo!$A$2:$A$10,0),MATCH(Y$1,Planes_Trabajo!$A$1:$V$1,0))=0,"",INDEX(Planes_Trabajo!$A$2:$O$10,MATCH($J122,Planes_Trabajo!$A$2:$A$10,0),MATCH(Y$1,Planes_Trabajo!$A$1:$V$1,0))),"")</f>
        <v/>
      </c>
      <c r="Z122" s="3">
        <f>IFERROR(INDEX(Planes_Trabajo!$A$2:$O$10,MATCH($J122,Planes_Trabajo!$A$2:$A$10,0),MATCH(Z$1,Planes_Trabajo!$A$1:$V$1,0)),"")</f>
        <v>3</v>
      </c>
      <c r="AA122" s="3">
        <f>IFERROR(INDEX(Planes_Trabajo!$A$2:$O$10,MATCH($J122,Planes_Trabajo!$A$2:$A$10,0),MATCH(AA$1,Planes_Trabajo!$A$1:$V$1,0)),"")</f>
        <v>0</v>
      </c>
      <c r="AB122" s="3">
        <f>IFERROR(INDEX(Planes_Trabajo!$A$2:$O$10,MATCH($J122,Planes_Trabajo!$A$2:$A$10,0),MATCH(AB$1,Planes_Trabajo!$A$1:$V$1,0)),"")</f>
        <v>0</v>
      </c>
      <c r="AC122" s="3" t="str">
        <f>IFERROR(INDEX(Planes_Trabajo!$A$2:$O$10,MATCH($J122,Planes_Trabajo!$A$2:$A$10,0),MATCH(AC$1,Planes_Trabajo!$A$1:$V$1,0)),"")</f>
        <v>DEE27</v>
      </c>
      <c r="AD122" s="3" t="str">
        <f>IFERROR(IF(INDEX(Planes_Trabajo!$A$2:$O$10,MATCH($J122,Planes_Trabajo!$A$2:$A$10,0),MATCH(AD$1,Planes_Trabajo!$A$1:$V$1,0))=0,"",INDEX(Planes_Trabajo!$A$2:$O$10,MATCH($J122,Planes_Trabajo!$A$2:$A$10,0),MATCH(AD$1,Planes_Trabajo!$A$1:$V$1,0))),"")</f>
        <v>PODARED02PLANES</v>
      </c>
      <c r="AE122" s="3" t="str">
        <f>IFERROR(IF(INDEX(Planes_Trabajo!$A$2:$O$10,MATCH($J122,Planes_Trabajo!$A$2:$A$10,0),MATCH(AE$1,Planes_Trabajo!$A$1:$V$1,0))=0,"",INDEX(Planes_Trabajo!$A$2:$O$10,MATCH($J122,Planes_Trabajo!$A$2:$A$10,0),MATCH(AE$1,Planes_Trabajo!$A$1:$V$1,0))),"")</f>
        <v>DESPEJAR</v>
      </c>
      <c r="AF122" s="3">
        <f>IFERROR(INDEX(Planes_Trabajo!$A$2:$O$10,MATCH($J122,Planes_Trabajo!$A$2:$A$10,0),MATCH(AF$1,Planes_Trabajo!$A$1:$V$1,0)),"")</f>
        <v>2</v>
      </c>
      <c r="AG122" s="3">
        <f>IFERROR(VLOOKUP(K122,Tablas_Apoyo!$R$2:$S$5,2,0),"")</f>
        <v>1088345128</v>
      </c>
      <c r="AH122" s="3" t="str">
        <f>IFERROR(VLOOKUP(L122,Tablas_Apoyo!$U$2:$V$13,2,0),"")</f>
        <v>9862651</v>
      </c>
      <c r="AI122" s="3">
        <f>IFERROR(INDEX(Planes_Trabajo!$A$2:$O$10,MATCH($J122,Planes_Trabajo!$A$2:$A$10,0),MATCH(AI$1,Planes_Trabajo!$A$1:$V$1,0)),"")</f>
        <v>1088257828</v>
      </c>
      <c r="AJ122" s="3" t="str">
        <f>IFERROR(INDEX(Planes_Trabajo!$A$2:$O$10,MATCH($J122,Planes_Trabajo!$A$2:$A$10,0),MATCH(AJ$1,Planes_Trabajo!$A$1:$V$1,0)),"")</f>
        <v>06337600</v>
      </c>
      <c r="AK122" s="3" t="str">
        <f>IFERROR(INDEX(Planes_Trabajo!$A$2:$O$10,MATCH($J122,Planes_Trabajo!$A$2:$A$10,0),MATCH(AK$1,Planes_Trabajo!$A$1:$V$1,0)),"")</f>
        <v>743</v>
      </c>
      <c r="AL122" s="3" t="str">
        <f>IFERROR(IF(INDEX(Planes_Trabajo!$A$2:$O$10,MATCH($J122,Planes_Trabajo!$A$2:$A$10,0),MATCH(AL$1,Planes_Trabajo!$A$1:$V$1,0))=0,"",INDEX(Planes_Trabajo!$A$2:$O$10,MATCH($J122,Planes_Trabajo!$A$2:$A$10,0),MATCH(AL$1,Planes_Trabajo!$A$1:$V$1,0))),"")</f>
        <v>CW298393</v>
      </c>
    </row>
    <row r="123" spans="1:38" x14ac:dyDescent="0.25">
      <c r="A123">
        <v>121</v>
      </c>
      <c r="B123" s="4" t="s">
        <v>546</v>
      </c>
      <c r="C123" s="4">
        <v>208015</v>
      </c>
      <c r="D123" s="4">
        <v>207084</v>
      </c>
      <c r="E123" s="4">
        <v>1</v>
      </c>
      <c r="F123" s="4">
        <v>1</v>
      </c>
      <c r="G123" s="4">
        <v>1</v>
      </c>
      <c r="H123" s="4">
        <v>0</v>
      </c>
      <c r="I123" s="4">
        <v>0</v>
      </c>
      <c r="J123" s="4" t="s">
        <v>524</v>
      </c>
      <c r="K123" s="4" t="s">
        <v>51</v>
      </c>
      <c r="L123" s="4" t="s">
        <v>64</v>
      </c>
      <c r="M123" s="4" t="s">
        <v>910</v>
      </c>
      <c r="N123" s="4" t="str">
        <f>VLOOKUP($D123,Apoyo!$K$2:$M$14,2,0)</f>
        <v>01/07/2024 07:00:00</v>
      </c>
      <c r="O123" s="4" t="str">
        <f>VLOOKUP($D123,Apoyo!$K$2:$M$14,3,0)</f>
        <v>26/07/2024 17:00:00</v>
      </c>
      <c r="P123" s="4" t="str">
        <f>VLOOKUP($D123,Apoyo!$K$2:$M$14,2,0)</f>
        <v>01/07/2024 07:00:00</v>
      </c>
      <c r="Q123" s="4" t="str">
        <f>VLOOKUP($D123,Apoyo!$K$2:$M$14,3,0)</f>
        <v>26/07/2024 17:00:00</v>
      </c>
      <c r="R123" s="4" t="s">
        <v>565</v>
      </c>
      <c r="S123" s="4" t="s">
        <v>696</v>
      </c>
      <c r="T123" s="4" t="s">
        <v>91</v>
      </c>
      <c r="U123" s="4" t="s">
        <v>533</v>
      </c>
      <c r="V123" s="3" t="str">
        <f t="shared" si="2"/>
        <v>S-1169-5</v>
      </c>
      <c r="W123" s="3" t="str">
        <f>IFERROR(VLOOKUP(T123,Tablas_Apoyo!$A$2:$B$26,2,0),"")</f>
        <v>PVMTTO \ CONTROL_GUADUALES</v>
      </c>
      <c r="X123" s="3" t="str">
        <f>IFERROR(INDEX(Planes_Trabajo!$A$2:$O$10,MATCH($J123,Planes_Trabajo!$A$2:$A$10,0),MATCH(X$1,Planes_Trabajo!$A$1:$V$1,0)),"")</f>
        <v>MP</v>
      </c>
      <c r="Y123" s="3" t="str">
        <f>IFERROR(IF(INDEX(Planes_Trabajo!$A$2:$O$10,MATCH($J123,Planes_Trabajo!$A$2:$A$10,0),MATCH(Y$1,Planes_Trabajo!$A$1:$V$1,0))=0,"",INDEX(Planes_Trabajo!$A$2:$O$10,MATCH($J123,Planes_Trabajo!$A$2:$A$10,0),MATCH(Y$1,Planes_Trabajo!$A$1:$V$1,0))),"")</f>
        <v/>
      </c>
      <c r="Z123" s="3">
        <f>IFERROR(INDEX(Planes_Trabajo!$A$2:$O$10,MATCH($J123,Planes_Trabajo!$A$2:$A$10,0),MATCH(Z$1,Planes_Trabajo!$A$1:$V$1,0)),"")</f>
        <v>3</v>
      </c>
      <c r="AA123" s="3">
        <f>IFERROR(INDEX(Planes_Trabajo!$A$2:$O$10,MATCH($J123,Planes_Trabajo!$A$2:$A$10,0),MATCH(AA$1,Planes_Trabajo!$A$1:$V$1,0)),"")</f>
        <v>0</v>
      </c>
      <c r="AB123" s="3">
        <f>IFERROR(INDEX(Planes_Trabajo!$A$2:$O$10,MATCH($J123,Planes_Trabajo!$A$2:$A$10,0),MATCH(AB$1,Planes_Trabajo!$A$1:$V$1,0)),"")</f>
        <v>0</v>
      </c>
      <c r="AC123" s="3" t="str">
        <f>IFERROR(INDEX(Planes_Trabajo!$A$2:$O$10,MATCH($J123,Planes_Trabajo!$A$2:$A$10,0),MATCH(AC$1,Planes_Trabajo!$A$1:$V$1,0)),"")</f>
        <v>DEE27</v>
      </c>
      <c r="AD123" s="3" t="str">
        <f>IFERROR(IF(INDEX(Planes_Trabajo!$A$2:$O$10,MATCH($J123,Planes_Trabajo!$A$2:$A$10,0),MATCH(AD$1,Planes_Trabajo!$A$1:$V$1,0))=0,"",INDEX(Planes_Trabajo!$A$2:$O$10,MATCH($J123,Planes_Trabajo!$A$2:$A$10,0),MATCH(AD$1,Planes_Trabajo!$A$1:$V$1,0))),"")</f>
        <v>PODARED02PLANES</v>
      </c>
      <c r="AE123" s="3" t="str">
        <f>IFERROR(IF(INDEX(Planes_Trabajo!$A$2:$O$10,MATCH($J123,Planes_Trabajo!$A$2:$A$10,0),MATCH(AE$1,Planes_Trabajo!$A$1:$V$1,0))=0,"",INDEX(Planes_Trabajo!$A$2:$O$10,MATCH($J123,Planes_Trabajo!$A$2:$A$10,0),MATCH(AE$1,Planes_Trabajo!$A$1:$V$1,0))),"")</f>
        <v>DESPEJAR</v>
      </c>
      <c r="AF123" s="3">
        <f>IFERROR(INDEX(Planes_Trabajo!$A$2:$O$10,MATCH($J123,Planes_Trabajo!$A$2:$A$10,0),MATCH(AF$1,Planes_Trabajo!$A$1:$V$1,0)),"")</f>
        <v>2</v>
      </c>
      <c r="AG123" s="3">
        <f>IFERROR(VLOOKUP(K123,Tablas_Apoyo!$R$2:$S$5,2,0),"")</f>
        <v>1088345128</v>
      </c>
      <c r="AH123" s="3" t="str">
        <f>IFERROR(VLOOKUP(L123,Tablas_Apoyo!$U$2:$V$13,2,0),"")</f>
        <v>9862651</v>
      </c>
      <c r="AI123" s="3">
        <f>IFERROR(INDEX(Planes_Trabajo!$A$2:$O$10,MATCH($J123,Planes_Trabajo!$A$2:$A$10,0),MATCH(AI$1,Planes_Trabajo!$A$1:$V$1,0)),"")</f>
        <v>1088257828</v>
      </c>
      <c r="AJ123" s="3" t="str">
        <f>IFERROR(INDEX(Planes_Trabajo!$A$2:$O$10,MATCH($J123,Planes_Trabajo!$A$2:$A$10,0),MATCH(AJ$1,Planes_Trabajo!$A$1:$V$1,0)),"")</f>
        <v>06337600</v>
      </c>
      <c r="AK123" s="3" t="str">
        <f>IFERROR(INDEX(Planes_Trabajo!$A$2:$O$10,MATCH($J123,Planes_Trabajo!$A$2:$A$10,0),MATCH(AK$1,Planes_Trabajo!$A$1:$V$1,0)),"")</f>
        <v>743</v>
      </c>
      <c r="AL123" s="3" t="str">
        <f>IFERROR(IF(INDEX(Planes_Trabajo!$A$2:$O$10,MATCH($J123,Planes_Trabajo!$A$2:$A$10,0),MATCH(AL$1,Planes_Trabajo!$A$1:$V$1,0))=0,"",INDEX(Planes_Trabajo!$A$2:$O$10,MATCH($J123,Planes_Trabajo!$A$2:$A$10,0),MATCH(AL$1,Planes_Trabajo!$A$1:$V$1,0))),"")</f>
        <v>CW298393</v>
      </c>
    </row>
    <row r="124" spans="1:38" x14ac:dyDescent="0.25">
      <c r="A124">
        <v>122</v>
      </c>
      <c r="B124" s="4" t="s">
        <v>546</v>
      </c>
      <c r="C124" s="4">
        <v>208020</v>
      </c>
      <c r="D124" s="4">
        <v>207084</v>
      </c>
      <c r="E124" s="4">
        <v>1</v>
      </c>
      <c r="F124" s="4">
        <v>1</v>
      </c>
      <c r="G124" s="4">
        <v>1</v>
      </c>
      <c r="H124" s="4">
        <v>0</v>
      </c>
      <c r="I124" s="4">
        <v>0</v>
      </c>
      <c r="J124" s="4" t="s">
        <v>524</v>
      </c>
      <c r="K124" s="4" t="s">
        <v>51</v>
      </c>
      <c r="L124" s="4" t="s">
        <v>64</v>
      </c>
      <c r="M124" s="4" t="s">
        <v>911</v>
      </c>
      <c r="N124" s="4" t="str">
        <f>VLOOKUP($D124,Apoyo!$K$2:$M$14,2,0)</f>
        <v>01/07/2024 07:00:00</v>
      </c>
      <c r="O124" s="4" t="str">
        <f>VLOOKUP($D124,Apoyo!$K$2:$M$14,3,0)</f>
        <v>26/07/2024 17:00:00</v>
      </c>
      <c r="P124" s="4" t="str">
        <f>VLOOKUP($D124,Apoyo!$K$2:$M$14,2,0)</f>
        <v>01/07/2024 07:00:00</v>
      </c>
      <c r="Q124" s="4" t="str">
        <f>VLOOKUP($D124,Apoyo!$K$2:$M$14,3,0)</f>
        <v>26/07/2024 17:00:00</v>
      </c>
      <c r="R124" s="4" t="s">
        <v>565</v>
      </c>
      <c r="S124" s="4" t="s">
        <v>697</v>
      </c>
      <c r="T124" s="4" t="s">
        <v>91</v>
      </c>
      <c r="U124" s="4" t="s">
        <v>533</v>
      </c>
      <c r="V124" s="3" t="str">
        <f t="shared" si="2"/>
        <v>S-1423-5</v>
      </c>
      <c r="W124" s="3" t="str">
        <f>IFERROR(VLOOKUP(T124,Tablas_Apoyo!$A$2:$B$26,2,0),"")</f>
        <v>PVMTTO \ CONTROL_GUADUALES</v>
      </c>
      <c r="X124" s="3" t="str">
        <f>IFERROR(INDEX(Planes_Trabajo!$A$2:$O$10,MATCH($J124,Planes_Trabajo!$A$2:$A$10,0),MATCH(X$1,Planes_Trabajo!$A$1:$V$1,0)),"")</f>
        <v>MP</v>
      </c>
      <c r="Y124" s="3" t="str">
        <f>IFERROR(IF(INDEX(Planes_Trabajo!$A$2:$O$10,MATCH($J124,Planes_Trabajo!$A$2:$A$10,0),MATCH(Y$1,Planes_Trabajo!$A$1:$V$1,0))=0,"",INDEX(Planes_Trabajo!$A$2:$O$10,MATCH($J124,Planes_Trabajo!$A$2:$A$10,0),MATCH(Y$1,Planes_Trabajo!$A$1:$V$1,0))),"")</f>
        <v/>
      </c>
      <c r="Z124" s="3">
        <f>IFERROR(INDEX(Planes_Trabajo!$A$2:$O$10,MATCH($J124,Planes_Trabajo!$A$2:$A$10,0),MATCH(Z$1,Planes_Trabajo!$A$1:$V$1,0)),"")</f>
        <v>3</v>
      </c>
      <c r="AA124" s="3">
        <f>IFERROR(INDEX(Planes_Trabajo!$A$2:$O$10,MATCH($J124,Planes_Trabajo!$A$2:$A$10,0),MATCH(AA$1,Planes_Trabajo!$A$1:$V$1,0)),"")</f>
        <v>0</v>
      </c>
      <c r="AB124" s="3">
        <f>IFERROR(INDEX(Planes_Trabajo!$A$2:$O$10,MATCH($J124,Planes_Trabajo!$A$2:$A$10,0),MATCH(AB$1,Planes_Trabajo!$A$1:$V$1,0)),"")</f>
        <v>0</v>
      </c>
      <c r="AC124" s="3" t="str">
        <f>IFERROR(INDEX(Planes_Trabajo!$A$2:$O$10,MATCH($J124,Planes_Trabajo!$A$2:$A$10,0),MATCH(AC$1,Planes_Trabajo!$A$1:$V$1,0)),"")</f>
        <v>DEE27</v>
      </c>
      <c r="AD124" s="3" t="str">
        <f>IFERROR(IF(INDEX(Planes_Trabajo!$A$2:$O$10,MATCH($J124,Planes_Trabajo!$A$2:$A$10,0),MATCH(AD$1,Planes_Trabajo!$A$1:$V$1,0))=0,"",INDEX(Planes_Trabajo!$A$2:$O$10,MATCH($J124,Planes_Trabajo!$A$2:$A$10,0),MATCH(AD$1,Planes_Trabajo!$A$1:$V$1,0))),"")</f>
        <v>PODARED02PLANES</v>
      </c>
      <c r="AE124" s="3" t="str">
        <f>IFERROR(IF(INDEX(Planes_Trabajo!$A$2:$O$10,MATCH($J124,Planes_Trabajo!$A$2:$A$10,0),MATCH(AE$1,Planes_Trabajo!$A$1:$V$1,0))=0,"",INDEX(Planes_Trabajo!$A$2:$O$10,MATCH($J124,Planes_Trabajo!$A$2:$A$10,0),MATCH(AE$1,Planes_Trabajo!$A$1:$V$1,0))),"")</f>
        <v>DESPEJAR</v>
      </c>
      <c r="AF124" s="3">
        <f>IFERROR(INDEX(Planes_Trabajo!$A$2:$O$10,MATCH($J124,Planes_Trabajo!$A$2:$A$10,0),MATCH(AF$1,Planes_Trabajo!$A$1:$V$1,0)),"")</f>
        <v>2</v>
      </c>
      <c r="AG124" s="3">
        <f>IFERROR(VLOOKUP(K124,Tablas_Apoyo!$R$2:$S$5,2,0),"")</f>
        <v>1088345128</v>
      </c>
      <c r="AH124" s="3" t="str">
        <f>IFERROR(VLOOKUP(L124,Tablas_Apoyo!$U$2:$V$13,2,0),"")</f>
        <v>9862651</v>
      </c>
      <c r="AI124" s="3">
        <f>IFERROR(INDEX(Planes_Trabajo!$A$2:$O$10,MATCH($J124,Planes_Trabajo!$A$2:$A$10,0),MATCH(AI$1,Planes_Trabajo!$A$1:$V$1,0)),"")</f>
        <v>1088257828</v>
      </c>
      <c r="AJ124" s="3" t="str">
        <f>IFERROR(INDEX(Planes_Trabajo!$A$2:$O$10,MATCH($J124,Planes_Trabajo!$A$2:$A$10,0),MATCH(AJ$1,Planes_Trabajo!$A$1:$V$1,0)),"")</f>
        <v>06337600</v>
      </c>
      <c r="AK124" s="3" t="str">
        <f>IFERROR(INDEX(Planes_Trabajo!$A$2:$O$10,MATCH($J124,Planes_Trabajo!$A$2:$A$10,0),MATCH(AK$1,Planes_Trabajo!$A$1:$V$1,0)),"")</f>
        <v>743</v>
      </c>
      <c r="AL124" s="3" t="str">
        <f>IFERROR(IF(INDEX(Planes_Trabajo!$A$2:$O$10,MATCH($J124,Planes_Trabajo!$A$2:$A$10,0),MATCH(AL$1,Planes_Trabajo!$A$1:$V$1,0))=0,"",INDEX(Planes_Trabajo!$A$2:$O$10,MATCH($J124,Planes_Trabajo!$A$2:$A$10,0),MATCH(AL$1,Planes_Trabajo!$A$1:$V$1,0))),"")</f>
        <v>CW298393</v>
      </c>
    </row>
    <row r="125" spans="1:38" x14ac:dyDescent="0.25">
      <c r="A125">
        <v>123</v>
      </c>
      <c r="B125" s="4" t="s">
        <v>546</v>
      </c>
      <c r="C125" s="4">
        <v>208022</v>
      </c>
      <c r="D125" s="4">
        <v>207084</v>
      </c>
      <c r="E125" s="4">
        <v>1</v>
      </c>
      <c r="F125" s="4">
        <v>1</v>
      </c>
      <c r="G125" s="4">
        <v>1</v>
      </c>
      <c r="H125" s="4">
        <v>0</v>
      </c>
      <c r="I125" s="4">
        <v>0</v>
      </c>
      <c r="J125" s="4" t="s">
        <v>524</v>
      </c>
      <c r="K125" s="4" t="s">
        <v>51</v>
      </c>
      <c r="L125" s="4" t="s">
        <v>64</v>
      </c>
      <c r="M125" s="4" t="s">
        <v>912</v>
      </c>
      <c r="N125" s="4" t="str">
        <f>VLOOKUP($D125,Apoyo!$K$2:$M$14,2,0)</f>
        <v>01/07/2024 07:00:00</v>
      </c>
      <c r="O125" s="4" t="str">
        <f>VLOOKUP($D125,Apoyo!$K$2:$M$14,3,0)</f>
        <v>26/07/2024 17:00:00</v>
      </c>
      <c r="P125" s="4" t="str">
        <f>VLOOKUP($D125,Apoyo!$K$2:$M$14,2,0)</f>
        <v>01/07/2024 07:00:00</v>
      </c>
      <c r="Q125" s="4" t="str">
        <f>VLOOKUP($D125,Apoyo!$K$2:$M$14,3,0)</f>
        <v>26/07/2024 17:00:00</v>
      </c>
      <c r="R125" s="4" t="s">
        <v>565</v>
      </c>
      <c r="S125" s="4" t="s">
        <v>698</v>
      </c>
      <c r="T125" s="4" t="s">
        <v>91</v>
      </c>
      <c r="U125" s="4" t="s">
        <v>533</v>
      </c>
      <c r="V125" s="3" t="str">
        <f t="shared" si="2"/>
        <v>S-1661-5</v>
      </c>
      <c r="W125" s="3" t="str">
        <f>IFERROR(VLOOKUP(T125,Tablas_Apoyo!$A$2:$B$26,2,0),"")</f>
        <v>PVMTTO \ CONTROL_GUADUALES</v>
      </c>
      <c r="X125" s="3" t="str">
        <f>IFERROR(INDEX(Planes_Trabajo!$A$2:$O$10,MATCH($J125,Planes_Trabajo!$A$2:$A$10,0),MATCH(X$1,Planes_Trabajo!$A$1:$V$1,0)),"")</f>
        <v>MP</v>
      </c>
      <c r="Y125" s="3" t="str">
        <f>IFERROR(IF(INDEX(Planes_Trabajo!$A$2:$O$10,MATCH($J125,Planes_Trabajo!$A$2:$A$10,0),MATCH(Y$1,Planes_Trabajo!$A$1:$V$1,0))=0,"",INDEX(Planes_Trabajo!$A$2:$O$10,MATCH($J125,Planes_Trabajo!$A$2:$A$10,0),MATCH(Y$1,Planes_Trabajo!$A$1:$V$1,0))),"")</f>
        <v/>
      </c>
      <c r="Z125" s="3">
        <f>IFERROR(INDEX(Planes_Trabajo!$A$2:$O$10,MATCH($J125,Planes_Trabajo!$A$2:$A$10,0),MATCH(Z$1,Planes_Trabajo!$A$1:$V$1,0)),"")</f>
        <v>3</v>
      </c>
      <c r="AA125" s="3">
        <f>IFERROR(INDEX(Planes_Trabajo!$A$2:$O$10,MATCH($J125,Planes_Trabajo!$A$2:$A$10,0),MATCH(AA$1,Planes_Trabajo!$A$1:$V$1,0)),"")</f>
        <v>0</v>
      </c>
      <c r="AB125" s="3">
        <f>IFERROR(INDEX(Planes_Trabajo!$A$2:$O$10,MATCH($J125,Planes_Trabajo!$A$2:$A$10,0),MATCH(AB$1,Planes_Trabajo!$A$1:$V$1,0)),"")</f>
        <v>0</v>
      </c>
      <c r="AC125" s="3" t="str">
        <f>IFERROR(INDEX(Planes_Trabajo!$A$2:$O$10,MATCH($J125,Planes_Trabajo!$A$2:$A$10,0),MATCH(AC$1,Planes_Trabajo!$A$1:$V$1,0)),"")</f>
        <v>DEE27</v>
      </c>
      <c r="AD125" s="3" t="str">
        <f>IFERROR(IF(INDEX(Planes_Trabajo!$A$2:$O$10,MATCH($J125,Planes_Trabajo!$A$2:$A$10,0),MATCH(AD$1,Planes_Trabajo!$A$1:$V$1,0))=0,"",INDEX(Planes_Trabajo!$A$2:$O$10,MATCH($J125,Planes_Trabajo!$A$2:$A$10,0),MATCH(AD$1,Planes_Trabajo!$A$1:$V$1,0))),"")</f>
        <v>PODARED02PLANES</v>
      </c>
      <c r="AE125" s="3" t="str">
        <f>IFERROR(IF(INDEX(Planes_Trabajo!$A$2:$O$10,MATCH($J125,Planes_Trabajo!$A$2:$A$10,0),MATCH(AE$1,Planes_Trabajo!$A$1:$V$1,0))=0,"",INDEX(Planes_Trabajo!$A$2:$O$10,MATCH($J125,Planes_Trabajo!$A$2:$A$10,0),MATCH(AE$1,Planes_Trabajo!$A$1:$V$1,0))),"")</f>
        <v>DESPEJAR</v>
      </c>
      <c r="AF125" s="3">
        <f>IFERROR(INDEX(Planes_Trabajo!$A$2:$O$10,MATCH($J125,Planes_Trabajo!$A$2:$A$10,0),MATCH(AF$1,Planes_Trabajo!$A$1:$V$1,0)),"")</f>
        <v>2</v>
      </c>
      <c r="AG125" s="3">
        <f>IFERROR(VLOOKUP(K125,Tablas_Apoyo!$R$2:$S$5,2,0),"")</f>
        <v>1088345128</v>
      </c>
      <c r="AH125" s="3" t="str">
        <f>IFERROR(VLOOKUP(L125,Tablas_Apoyo!$U$2:$V$13,2,0),"")</f>
        <v>9862651</v>
      </c>
      <c r="AI125" s="3">
        <f>IFERROR(INDEX(Planes_Trabajo!$A$2:$O$10,MATCH($J125,Planes_Trabajo!$A$2:$A$10,0),MATCH(AI$1,Planes_Trabajo!$A$1:$V$1,0)),"")</f>
        <v>1088257828</v>
      </c>
      <c r="AJ125" s="3" t="str">
        <f>IFERROR(INDEX(Planes_Trabajo!$A$2:$O$10,MATCH($J125,Planes_Trabajo!$A$2:$A$10,0),MATCH(AJ$1,Planes_Trabajo!$A$1:$V$1,0)),"")</f>
        <v>06337600</v>
      </c>
      <c r="AK125" s="3" t="str">
        <f>IFERROR(INDEX(Planes_Trabajo!$A$2:$O$10,MATCH($J125,Planes_Trabajo!$A$2:$A$10,0),MATCH(AK$1,Planes_Trabajo!$A$1:$V$1,0)),"")</f>
        <v>743</v>
      </c>
      <c r="AL125" s="3" t="str">
        <f>IFERROR(IF(INDEX(Planes_Trabajo!$A$2:$O$10,MATCH($J125,Planes_Trabajo!$A$2:$A$10,0),MATCH(AL$1,Planes_Trabajo!$A$1:$V$1,0))=0,"",INDEX(Planes_Trabajo!$A$2:$O$10,MATCH($J125,Planes_Trabajo!$A$2:$A$10,0),MATCH(AL$1,Planes_Trabajo!$A$1:$V$1,0))),"")</f>
        <v>CW298393</v>
      </c>
    </row>
    <row r="126" spans="1:38" x14ac:dyDescent="0.25">
      <c r="A126">
        <v>124</v>
      </c>
      <c r="B126" s="4" t="s">
        <v>546</v>
      </c>
      <c r="C126" s="4">
        <v>208024</v>
      </c>
      <c r="D126" s="4">
        <v>207084</v>
      </c>
      <c r="E126" s="4">
        <v>1</v>
      </c>
      <c r="F126" s="4">
        <v>1</v>
      </c>
      <c r="G126" s="4">
        <v>1</v>
      </c>
      <c r="H126" s="4">
        <v>0</v>
      </c>
      <c r="I126" s="4">
        <v>0</v>
      </c>
      <c r="J126" s="4" t="s">
        <v>524</v>
      </c>
      <c r="K126" s="4" t="s">
        <v>51</v>
      </c>
      <c r="L126" s="4" t="s">
        <v>64</v>
      </c>
      <c r="M126" s="4" t="s">
        <v>913</v>
      </c>
      <c r="N126" s="4" t="str">
        <f>VLOOKUP($D126,Apoyo!$K$2:$M$14,2,0)</f>
        <v>01/07/2024 07:00:00</v>
      </c>
      <c r="O126" s="4" t="str">
        <f>VLOOKUP($D126,Apoyo!$K$2:$M$14,3,0)</f>
        <v>26/07/2024 17:00:00</v>
      </c>
      <c r="P126" s="4" t="str">
        <f>VLOOKUP($D126,Apoyo!$K$2:$M$14,2,0)</f>
        <v>01/07/2024 07:00:00</v>
      </c>
      <c r="Q126" s="4" t="str">
        <f>VLOOKUP($D126,Apoyo!$K$2:$M$14,3,0)</f>
        <v>26/07/2024 17:00:00</v>
      </c>
      <c r="R126" s="4" t="s">
        <v>565</v>
      </c>
      <c r="S126" s="4" t="s">
        <v>699</v>
      </c>
      <c r="T126" s="4" t="s">
        <v>91</v>
      </c>
      <c r="U126" s="4" t="s">
        <v>533</v>
      </c>
      <c r="V126" s="3" t="str">
        <f t="shared" si="2"/>
        <v>S-1761-5</v>
      </c>
      <c r="W126" s="3" t="str">
        <f>IFERROR(VLOOKUP(T126,Tablas_Apoyo!$A$2:$B$26,2,0),"")</f>
        <v>PVMTTO \ CONTROL_GUADUALES</v>
      </c>
      <c r="X126" s="3" t="str">
        <f>IFERROR(INDEX(Planes_Trabajo!$A$2:$O$10,MATCH($J126,Planes_Trabajo!$A$2:$A$10,0),MATCH(X$1,Planes_Trabajo!$A$1:$V$1,0)),"")</f>
        <v>MP</v>
      </c>
      <c r="Y126" s="3" t="str">
        <f>IFERROR(IF(INDEX(Planes_Trabajo!$A$2:$O$10,MATCH($J126,Planes_Trabajo!$A$2:$A$10,0),MATCH(Y$1,Planes_Trabajo!$A$1:$V$1,0))=0,"",INDEX(Planes_Trabajo!$A$2:$O$10,MATCH($J126,Planes_Trabajo!$A$2:$A$10,0),MATCH(Y$1,Planes_Trabajo!$A$1:$V$1,0))),"")</f>
        <v/>
      </c>
      <c r="Z126" s="3">
        <f>IFERROR(INDEX(Planes_Trabajo!$A$2:$O$10,MATCH($J126,Planes_Trabajo!$A$2:$A$10,0),MATCH(Z$1,Planes_Trabajo!$A$1:$V$1,0)),"")</f>
        <v>3</v>
      </c>
      <c r="AA126" s="3">
        <f>IFERROR(INDEX(Planes_Trabajo!$A$2:$O$10,MATCH($J126,Planes_Trabajo!$A$2:$A$10,0),MATCH(AA$1,Planes_Trabajo!$A$1:$V$1,0)),"")</f>
        <v>0</v>
      </c>
      <c r="AB126" s="3">
        <f>IFERROR(INDEX(Planes_Trabajo!$A$2:$O$10,MATCH($J126,Planes_Trabajo!$A$2:$A$10,0),MATCH(AB$1,Planes_Trabajo!$A$1:$V$1,0)),"")</f>
        <v>0</v>
      </c>
      <c r="AC126" s="3" t="str">
        <f>IFERROR(INDEX(Planes_Trabajo!$A$2:$O$10,MATCH($J126,Planes_Trabajo!$A$2:$A$10,0),MATCH(AC$1,Planes_Trabajo!$A$1:$V$1,0)),"")</f>
        <v>DEE27</v>
      </c>
      <c r="AD126" s="3" t="str">
        <f>IFERROR(IF(INDEX(Planes_Trabajo!$A$2:$O$10,MATCH($J126,Planes_Trabajo!$A$2:$A$10,0),MATCH(AD$1,Planes_Trabajo!$A$1:$V$1,0))=0,"",INDEX(Planes_Trabajo!$A$2:$O$10,MATCH($J126,Planes_Trabajo!$A$2:$A$10,0),MATCH(AD$1,Planes_Trabajo!$A$1:$V$1,0))),"")</f>
        <v>PODARED02PLANES</v>
      </c>
      <c r="AE126" s="3" t="str">
        <f>IFERROR(IF(INDEX(Planes_Trabajo!$A$2:$O$10,MATCH($J126,Planes_Trabajo!$A$2:$A$10,0),MATCH(AE$1,Planes_Trabajo!$A$1:$V$1,0))=0,"",INDEX(Planes_Trabajo!$A$2:$O$10,MATCH($J126,Planes_Trabajo!$A$2:$A$10,0),MATCH(AE$1,Planes_Trabajo!$A$1:$V$1,0))),"")</f>
        <v>DESPEJAR</v>
      </c>
      <c r="AF126" s="3">
        <f>IFERROR(INDEX(Planes_Trabajo!$A$2:$O$10,MATCH($J126,Planes_Trabajo!$A$2:$A$10,0),MATCH(AF$1,Planes_Trabajo!$A$1:$V$1,0)),"")</f>
        <v>2</v>
      </c>
      <c r="AG126" s="3">
        <f>IFERROR(VLOOKUP(K126,Tablas_Apoyo!$R$2:$S$5,2,0),"")</f>
        <v>1088345128</v>
      </c>
      <c r="AH126" s="3" t="str">
        <f>IFERROR(VLOOKUP(L126,Tablas_Apoyo!$U$2:$V$13,2,0),"")</f>
        <v>9862651</v>
      </c>
      <c r="AI126" s="3">
        <f>IFERROR(INDEX(Planes_Trabajo!$A$2:$O$10,MATCH($J126,Planes_Trabajo!$A$2:$A$10,0),MATCH(AI$1,Planes_Trabajo!$A$1:$V$1,0)),"")</f>
        <v>1088257828</v>
      </c>
      <c r="AJ126" s="3" t="str">
        <f>IFERROR(INDEX(Planes_Trabajo!$A$2:$O$10,MATCH($J126,Planes_Trabajo!$A$2:$A$10,0),MATCH(AJ$1,Planes_Trabajo!$A$1:$V$1,0)),"")</f>
        <v>06337600</v>
      </c>
      <c r="AK126" s="3" t="str">
        <f>IFERROR(INDEX(Planes_Trabajo!$A$2:$O$10,MATCH($J126,Planes_Trabajo!$A$2:$A$10,0),MATCH(AK$1,Planes_Trabajo!$A$1:$V$1,0)),"")</f>
        <v>743</v>
      </c>
      <c r="AL126" s="3" t="str">
        <f>IFERROR(IF(INDEX(Planes_Trabajo!$A$2:$O$10,MATCH($J126,Planes_Trabajo!$A$2:$A$10,0),MATCH(AL$1,Planes_Trabajo!$A$1:$V$1,0))=0,"",INDEX(Planes_Trabajo!$A$2:$O$10,MATCH($J126,Planes_Trabajo!$A$2:$A$10,0),MATCH(AL$1,Planes_Trabajo!$A$1:$V$1,0))),"")</f>
        <v>CW298393</v>
      </c>
    </row>
    <row r="127" spans="1:38" x14ac:dyDescent="0.25">
      <c r="A127">
        <v>125</v>
      </c>
      <c r="B127" s="4" t="s">
        <v>546</v>
      </c>
      <c r="C127" s="4">
        <v>208027</v>
      </c>
      <c r="D127" s="4">
        <v>207084</v>
      </c>
      <c r="E127" s="4">
        <v>1</v>
      </c>
      <c r="F127" s="4">
        <v>1</v>
      </c>
      <c r="G127" s="4">
        <v>1</v>
      </c>
      <c r="H127" s="4">
        <v>0</v>
      </c>
      <c r="I127" s="4">
        <v>0</v>
      </c>
      <c r="J127" s="4" t="s">
        <v>524</v>
      </c>
      <c r="K127" s="4" t="s">
        <v>51</v>
      </c>
      <c r="L127" s="4" t="s">
        <v>64</v>
      </c>
      <c r="M127" s="4" t="s">
        <v>914</v>
      </c>
      <c r="N127" s="4" t="str">
        <f>VLOOKUP($D127,Apoyo!$K$2:$M$14,2,0)</f>
        <v>01/07/2024 07:00:00</v>
      </c>
      <c r="O127" s="4" t="str">
        <f>VLOOKUP($D127,Apoyo!$K$2:$M$14,3,0)</f>
        <v>26/07/2024 17:00:00</v>
      </c>
      <c r="P127" s="4" t="str">
        <f>VLOOKUP($D127,Apoyo!$K$2:$M$14,2,0)</f>
        <v>01/07/2024 07:00:00</v>
      </c>
      <c r="Q127" s="4" t="str">
        <f>VLOOKUP($D127,Apoyo!$K$2:$M$14,3,0)</f>
        <v>26/07/2024 17:00:00</v>
      </c>
      <c r="R127" s="4" t="s">
        <v>565</v>
      </c>
      <c r="S127" s="4" t="s">
        <v>700</v>
      </c>
      <c r="T127" s="4" t="s">
        <v>91</v>
      </c>
      <c r="U127" s="4" t="s">
        <v>533</v>
      </c>
      <c r="V127" s="3" t="str">
        <f t="shared" si="2"/>
        <v>S-1957-5</v>
      </c>
      <c r="W127" s="3" t="str">
        <f>IFERROR(VLOOKUP(T127,Tablas_Apoyo!$A$2:$B$26,2,0),"")</f>
        <v>PVMTTO \ CONTROL_GUADUALES</v>
      </c>
      <c r="X127" s="3" t="str">
        <f>IFERROR(INDEX(Planes_Trabajo!$A$2:$O$10,MATCH($J127,Planes_Trabajo!$A$2:$A$10,0),MATCH(X$1,Planes_Trabajo!$A$1:$V$1,0)),"")</f>
        <v>MP</v>
      </c>
      <c r="Y127" s="3" t="str">
        <f>IFERROR(IF(INDEX(Planes_Trabajo!$A$2:$O$10,MATCH($J127,Planes_Trabajo!$A$2:$A$10,0),MATCH(Y$1,Planes_Trabajo!$A$1:$V$1,0))=0,"",INDEX(Planes_Trabajo!$A$2:$O$10,MATCH($J127,Planes_Trabajo!$A$2:$A$10,0),MATCH(Y$1,Planes_Trabajo!$A$1:$V$1,0))),"")</f>
        <v/>
      </c>
      <c r="Z127" s="3">
        <f>IFERROR(INDEX(Planes_Trabajo!$A$2:$O$10,MATCH($J127,Planes_Trabajo!$A$2:$A$10,0),MATCH(Z$1,Planes_Trabajo!$A$1:$V$1,0)),"")</f>
        <v>3</v>
      </c>
      <c r="AA127" s="3">
        <f>IFERROR(INDEX(Planes_Trabajo!$A$2:$O$10,MATCH($J127,Planes_Trabajo!$A$2:$A$10,0),MATCH(AA$1,Planes_Trabajo!$A$1:$V$1,0)),"")</f>
        <v>0</v>
      </c>
      <c r="AB127" s="3">
        <f>IFERROR(INDEX(Planes_Trabajo!$A$2:$O$10,MATCH($J127,Planes_Trabajo!$A$2:$A$10,0),MATCH(AB$1,Planes_Trabajo!$A$1:$V$1,0)),"")</f>
        <v>0</v>
      </c>
      <c r="AC127" s="3" t="str">
        <f>IFERROR(INDEX(Planes_Trabajo!$A$2:$O$10,MATCH($J127,Planes_Trabajo!$A$2:$A$10,0),MATCH(AC$1,Planes_Trabajo!$A$1:$V$1,0)),"")</f>
        <v>DEE27</v>
      </c>
      <c r="AD127" s="3" t="str">
        <f>IFERROR(IF(INDEX(Planes_Trabajo!$A$2:$O$10,MATCH($J127,Planes_Trabajo!$A$2:$A$10,0),MATCH(AD$1,Planes_Trabajo!$A$1:$V$1,0))=0,"",INDEX(Planes_Trabajo!$A$2:$O$10,MATCH($J127,Planes_Trabajo!$A$2:$A$10,0),MATCH(AD$1,Planes_Trabajo!$A$1:$V$1,0))),"")</f>
        <v>PODARED02PLANES</v>
      </c>
      <c r="AE127" s="3" t="str">
        <f>IFERROR(IF(INDEX(Planes_Trabajo!$A$2:$O$10,MATCH($J127,Planes_Trabajo!$A$2:$A$10,0),MATCH(AE$1,Planes_Trabajo!$A$1:$V$1,0))=0,"",INDEX(Planes_Trabajo!$A$2:$O$10,MATCH($J127,Planes_Trabajo!$A$2:$A$10,0),MATCH(AE$1,Planes_Trabajo!$A$1:$V$1,0))),"")</f>
        <v>DESPEJAR</v>
      </c>
      <c r="AF127" s="3">
        <f>IFERROR(INDEX(Planes_Trabajo!$A$2:$O$10,MATCH($J127,Planes_Trabajo!$A$2:$A$10,0),MATCH(AF$1,Planes_Trabajo!$A$1:$V$1,0)),"")</f>
        <v>2</v>
      </c>
      <c r="AG127" s="3">
        <f>IFERROR(VLOOKUP(K127,Tablas_Apoyo!$R$2:$S$5,2,0),"")</f>
        <v>1088345128</v>
      </c>
      <c r="AH127" s="3" t="str">
        <f>IFERROR(VLOOKUP(L127,Tablas_Apoyo!$U$2:$V$13,2,0),"")</f>
        <v>9862651</v>
      </c>
      <c r="AI127" s="3">
        <f>IFERROR(INDEX(Planes_Trabajo!$A$2:$O$10,MATCH($J127,Planes_Trabajo!$A$2:$A$10,0),MATCH(AI$1,Planes_Trabajo!$A$1:$V$1,0)),"")</f>
        <v>1088257828</v>
      </c>
      <c r="AJ127" s="3" t="str">
        <f>IFERROR(INDEX(Planes_Trabajo!$A$2:$O$10,MATCH($J127,Planes_Trabajo!$A$2:$A$10,0),MATCH(AJ$1,Planes_Trabajo!$A$1:$V$1,0)),"")</f>
        <v>06337600</v>
      </c>
      <c r="AK127" s="3" t="str">
        <f>IFERROR(INDEX(Planes_Trabajo!$A$2:$O$10,MATCH($J127,Planes_Trabajo!$A$2:$A$10,0),MATCH(AK$1,Planes_Trabajo!$A$1:$V$1,0)),"")</f>
        <v>743</v>
      </c>
      <c r="AL127" s="3" t="str">
        <f>IFERROR(IF(INDEX(Planes_Trabajo!$A$2:$O$10,MATCH($J127,Planes_Trabajo!$A$2:$A$10,0),MATCH(AL$1,Planes_Trabajo!$A$1:$V$1,0))=0,"",INDEX(Planes_Trabajo!$A$2:$O$10,MATCH($J127,Planes_Trabajo!$A$2:$A$10,0),MATCH(AL$1,Planes_Trabajo!$A$1:$V$1,0))),"")</f>
        <v>CW298393</v>
      </c>
    </row>
    <row r="128" spans="1:38" x14ac:dyDescent="0.25">
      <c r="A128">
        <v>126</v>
      </c>
      <c r="B128" s="4" t="s">
        <v>546</v>
      </c>
      <c r="C128" s="4">
        <v>208029</v>
      </c>
      <c r="D128" s="4">
        <v>207084</v>
      </c>
      <c r="E128" s="4">
        <v>1</v>
      </c>
      <c r="F128" s="4">
        <v>1</v>
      </c>
      <c r="G128" s="4">
        <v>1</v>
      </c>
      <c r="H128" s="4">
        <v>0</v>
      </c>
      <c r="I128" s="4">
        <v>0</v>
      </c>
      <c r="J128" s="4" t="s">
        <v>524</v>
      </c>
      <c r="K128" s="4" t="s">
        <v>51</v>
      </c>
      <c r="L128" s="4" t="s">
        <v>64</v>
      </c>
      <c r="M128" s="4" t="s">
        <v>915</v>
      </c>
      <c r="N128" s="4" t="str">
        <f>VLOOKUP($D128,Apoyo!$K$2:$M$14,2,0)</f>
        <v>01/07/2024 07:00:00</v>
      </c>
      <c r="O128" s="4" t="str">
        <f>VLOOKUP($D128,Apoyo!$K$2:$M$14,3,0)</f>
        <v>26/07/2024 17:00:00</v>
      </c>
      <c r="P128" s="4" t="str">
        <f>VLOOKUP($D128,Apoyo!$K$2:$M$14,2,0)</f>
        <v>01/07/2024 07:00:00</v>
      </c>
      <c r="Q128" s="4" t="str">
        <f>VLOOKUP($D128,Apoyo!$K$2:$M$14,3,0)</f>
        <v>26/07/2024 17:00:00</v>
      </c>
      <c r="R128" s="4" t="s">
        <v>565</v>
      </c>
      <c r="S128" s="4" t="s">
        <v>701</v>
      </c>
      <c r="T128" s="4" t="s">
        <v>91</v>
      </c>
      <c r="U128" s="4" t="s">
        <v>533</v>
      </c>
      <c r="V128" s="3" t="str">
        <f t="shared" si="2"/>
        <v>S-1962-5</v>
      </c>
      <c r="W128" s="3" t="str">
        <f>IFERROR(VLOOKUP(T128,Tablas_Apoyo!$A$2:$B$26,2,0),"")</f>
        <v>PVMTTO \ CONTROL_GUADUALES</v>
      </c>
      <c r="X128" s="3" t="str">
        <f>IFERROR(INDEX(Planes_Trabajo!$A$2:$O$10,MATCH($J128,Planes_Trabajo!$A$2:$A$10,0),MATCH(X$1,Planes_Trabajo!$A$1:$V$1,0)),"")</f>
        <v>MP</v>
      </c>
      <c r="Y128" s="3" t="str">
        <f>IFERROR(IF(INDEX(Planes_Trabajo!$A$2:$O$10,MATCH($J128,Planes_Trabajo!$A$2:$A$10,0),MATCH(Y$1,Planes_Trabajo!$A$1:$V$1,0))=0,"",INDEX(Planes_Trabajo!$A$2:$O$10,MATCH($J128,Planes_Trabajo!$A$2:$A$10,0),MATCH(Y$1,Planes_Trabajo!$A$1:$V$1,0))),"")</f>
        <v/>
      </c>
      <c r="Z128" s="3">
        <f>IFERROR(INDEX(Planes_Trabajo!$A$2:$O$10,MATCH($J128,Planes_Trabajo!$A$2:$A$10,0),MATCH(Z$1,Planes_Trabajo!$A$1:$V$1,0)),"")</f>
        <v>3</v>
      </c>
      <c r="AA128" s="3">
        <f>IFERROR(INDEX(Planes_Trabajo!$A$2:$O$10,MATCH($J128,Planes_Trabajo!$A$2:$A$10,0),MATCH(AA$1,Planes_Trabajo!$A$1:$V$1,0)),"")</f>
        <v>0</v>
      </c>
      <c r="AB128" s="3">
        <f>IFERROR(INDEX(Planes_Trabajo!$A$2:$O$10,MATCH($J128,Planes_Trabajo!$A$2:$A$10,0),MATCH(AB$1,Planes_Trabajo!$A$1:$V$1,0)),"")</f>
        <v>0</v>
      </c>
      <c r="AC128" s="3" t="str">
        <f>IFERROR(INDEX(Planes_Trabajo!$A$2:$O$10,MATCH($J128,Planes_Trabajo!$A$2:$A$10,0),MATCH(AC$1,Planes_Trabajo!$A$1:$V$1,0)),"")</f>
        <v>DEE27</v>
      </c>
      <c r="AD128" s="3" t="str">
        <f>IFERROR(IF(INDEX(Planes_Trabajo!$A$2:$O$10,MATCH($J128,Planes_Trabajo!$A$2:$A$10,0),MATCH(AD$1,Planes_Trabajo!$A$1:$V$1,0))=0,"",INDEX(Planes_Trabajo!$A$2:$O$10,MATCH($J128,Planes_Trabajo!$A$2:$A$10,0),MATCH(AD$1,Planes_Trabajo!$A$1:$V$1,0))),"")</f>
        <v>PODARED02PLANES</v>
      </c>
      <c r="AE128" s="3" t="str">
        <f>IFERROR(IF(INDEX(Planes_Trabajo!$A$2:$O$10,MATCH($J128,Planes_Trabajo!$A$2:$A$10,0),MATCH(AE$1,Planes_Trabajo!$A$1:$V$1,0))=0,"",INDEX(Planes_Trabajo!$A$2:$O$10,MATCH($J128,Planes_Trabajo!$A$2:$A$10,0),MATCH(AE$1,Planes_Trabajo!$A$1:$V$1,0))),"")</f>
        <v>DESPEJAR</v>
      </c>
      <c r="AF128" s="3">
        <f>IFERROR(INDEX(Planes_Trabajo!$A$2:$O$10,MATCH($J128,Planes_Trabajo!$A$2:$A$10,0),MATCH(AF$1,Planes_Trabajo!$A$1:$V$1,0)),"")</f>
        <v>2</v>
      </c>
      <c r="AG128" s="3">
        <f>IFERROR(VLOOKUP(K128,Tablas_Apoyo!$R$2:$S$5,2,0),"")</f>
        <v>1088345128</v>
      </c>
      <c r="AH128" s="3" t="str">
        <f>IFERROR(VLOOKUP(L128,Tablas_Apoyo!$U$2:$V$13,2,0),"")</f>
        <v>9862651</v>
      </c>
      <c r="AI128" s="3">
        <f>IFERROR(INDEX(Planes_Trabajo!$A$2:$O$10,MATCH($J128,Planes_Trabajo!$A$2:$A$10,0),MATCH(AI$1,Planes_Trabajo!$A$1:$V$1,0)),"")</f>
        <v>1088257828</v>
      </c>
      <c r="AJ128" s="3" t="str">
        <f>IFERROR(INDEX(Planes_Trabajo!$A$2:$O$10,MATCH($J128,Planes_Trabajo!$A$2:$A$10,0),MATCH(AJ$1,Planes_Trabajo!$A$1:$V$1,0)),"")</f>
        <v>06337600</v>
      </c>
      <c r="AK128" s="3" t="str">
        <f>IFERROR(INDEX(Planes_Trabajo!$A$2:$O$10,MATCH($J128,Planes_Trabajo!$A$2:$A$10,0),MATCH(AK$1,Planes_Trabajo!$A$1:$V$1,0)),"")</f>
        <v>743</v>
      </c>
      <c r="AL128" s="3" t="str">
        <f>IFERROR(IF(INDEX(Planes_Trabajo!$A$2:$O$10,MATCH($J128,Planes_Trabajo!$A$2:$A$10,0),MATCH(AL$1,Planes_Trabajo!$A$1:$V$1,0))=0,"",INDEX(Planes_Trabajo!$A$2:$O$10,MATCH($J128,Planes_Trabajo!$A$2:$A$10,0),MATCH(AL$1,Planes_Trabajo!$A$1:$V$1,0))),"")</f>
        <v>CW298393</v>
      </c>
    </row>
    <row r="129" spans="1:38" x14ac:dyDescent="0.25">
      <c r="A129">
        <v>127</v>
      </c>
      <c r="B129" s="4" t="s">
        <v>546</v>
      </c>
      <c r="C129" s="4">
        <v>208031</v>
      </c>
      <c r="D129" s="4">
        <v>207084</v>
      </c>
      <c r="E129" s="4">
        <v>1</v>
      </c>
      <c r="F129" s="4">
        <v>1</v>
      </c>
      <c r="G129" s="4">
        <v>1</v>
      </c>
      <c r="H129" s="4">
        <v>0</v>
      </c>
      <c r="I129" s="4">
        <v>0</v>
      </c>
      <c r="J129" s="4" t="s">
        <v>524</v>
      </c>
      <c r="K129" s="4" t="s">
        <v>51</v>
      </c>
      <c r="L129" s="4" t="s">
        <v>64</v>
      </c>
      <c r="M129" s="4" t="s">
        <v>916</v>
      </c>
      <c r="N129" s="4" t="str">
        <f>VLOOKUP($D129,Apoyo!$K$2:$M$14,2,0)</f>
        <v>01/07/2024 07:00:00</v>
      </c>
      <c r="O129" s="4" t="str">
        <f>VLOOKUP($D129,Apoyo!$K$2:$M$14,3,0)</f>
        <v>26/07/2024 17:00:00</v>
      </c>
      <c r="P129" s="4" t="str">
        <f>VLOOKUP($D129,Apoyo!$K$2:$M$14,2,0)</f>
        <v>01/07/2024 07:00:00</v>
      </c>
      <c r="Q129" s="4" t="str">
        <f>VLOOKUP($D129,Apoyo!$K$2:$M$14,3,0)</f>
        <v>26/07/2024 17:00:00</v>
      </c>
      <c r="R129" s="4" t="s">
        <v>565</v>
      </c>
      <c r="S129" s="4" t="s">
        <v>702</v>
      </c>
      <c r="T129" s="4" t="s">
        <v>91</v>
      </c>
      <c r="U129" s="4" t="s">
        <v>533</v>
      </c>
      <c r="V129" s="3" t="str">
        <f t="shared" si="2"/>
        <v>S-2018-5</v>
      </c>
      <c r="W129" s="3" t="str">
        <f>IFERROR(VLOOKUP(T129,Tablas_Apoyo!$A$2:$B$26,2,0),"")</f>
        <v>PVMTTO \ CONTROL_GUADUALES</v>
      </c>
      <c r="X129" s="3" t="str">
        <f>IFERROR(INDEX(Planes_Trabajo!$A$2:$O$10,MATCH($J129,Planes_Trabajo!$A$2:$A$10,0),MATCH(X$1,Planes_Trabajo!$A$1:$V$1,0)),"")</f>
        <v>MP</v>
      </c>
      <c r="Y129" s="3" t="str">
        <f>IFERROR(IF(INDEX(Planes_Trabajo!$A$2:$O$10,MATCH($J129,Planes_Trabajo!$A$2:$A$10,0),MATCH(Y$1,Planes_Trabajo!$A$1:$V$1,0))=0,"",INDEX(Planes_Trabajo!$A$2:$O$10,MATCH($J129,Planes_Trabajo!$A$2:$A$10,0),MATCH(Y$1,Planes_Trabajo!$A$1:$V$1,0))),"")</f>
        <v/>
      </c>
      <c r="Z129" s="3">
        <f>IFERROR(INDEX(Planes_Trabajo!$A$2:$O$10,MATCH($J129,Planes_Trabajo!$A$2:$A$10,0),MATCH(Z$1,Planes_Trabajo!$A$1:$V$1,0)),"")</f>
        <v>3</v>
      </c>
      <c r="AA129" s="3">
        <f>IFERROR(INDEX(Planes_Trabajo!$A$2:$O$10,MATCH($J129,Planes_Trabajo!$A$2:$A$10,0),MATCH(AA$1,Planes_Trabajo!$A$1:$V$1,0)),"")</f>
        <v>0</v>
      </c>
      <c r="AB129" s="3">
        <f>IFERROR(INDEX(Planes_Trabajo!$A$2:$O$10,MATCH($J129,Planes_Trabajo!$A$2:$A$10,0),MATCH(AB$1,Planes_Trabajo!$A$1:$V$1,0)),"")</f>
        <v>0</v>
      </c>
      <c r="AC129" s="3" t="str">
        <f>IFERROR(INDEX(Planes_Trabajo!$A$2:$O$10,MATCH($J129,Planes_Trabajo!$A$2:$A$10,0),MATCH(AC$1,Planes_Trabajo!$A$1:$V$1,0)),"")</f>
        <v>DEE27</v>
      </c>
      <c r="AD129" s="3" t="str">
        <f>IFERROR(IF(INDEX(Planes_Trabajo!$A$2:$O$10,MATCH($J129,Planes_Trabajo!$A$2:$A$10,0),MATCH(AD$1,Planes_Trabajo!$A$1:$V$1,0))=0,"",INDEX(Planes_Trabajo!$A$2:$O$10,MATCH($J129,Planes_Trabajo!$A$2:$A$10,0),MATCH(AD$1,Planes_Trabajo!$A$1:$V$1,0))),"")</f>
        <v>PODARED02PLANES</v>
      </c>
      <c r="AE129" s="3" t="str">
        <f>IFERROR(IF(INDEX(Planes_Trabajo!$A$2:$O$10,MATCH($J129,Planes_Trabajo!$A$2:$A$10,0),MATCH(AE$1,Planes_Trabajo!$A$1:$V$1,0))=0,"",INDEX(Planes_Trabajo!$A$2:$O$10,MATCH($J129,Planes_Trabajo!$A$2:$A$10,0),MATCH(AE$1,Planes_Trabajo!$A$1:$V$1,0))),"")</f>
        <v>DESPEJAR</v>
      </c>
      <c r="AF129" s="3">
        <f>IFERROR(INDEX(Planes_Trabajo!$A$2:$O$10,MATCH($J129,Planes_Trabajo!$A$2:$A$10,0),MATCH(AF$1,Planes_Trabajo!$A$1:$V$1,0)),"")</f>
        <v>2</v>
      </c>
      <c r="AG129" s="3">
        <f>IFERROR(VLOOKUP(K129,Tablas_Apoyo!$R$2:$S$5,2,0),"")</f>
        <v>1088345128</v>
      </c>
      <c r="AH129" s="3" t="str">
        <f>IFERROR(VLOOKUP(L129,Tablas_Apoyo!$U$2:$V$13,2,0),"")</f>
        <v>9862651</v>
      </c>
      <c r="AI129" s="3">
        <f>IFERROR(INDEX(Planes_Trabajo!$A$2:$O$10,MATCH($J129,Planes_Trabajo!$A$2:$A$10,0),MATCH(AI$1,Planes_Trabajo!$A$1:$V$1,0)),"")</f>
        <v>1088257828</v>
      </c>
      <c r="AJ129" s="3" t="str">
        <f>IFERROR(INDEX(Planes_Trabajo!$A$2:$O$10,MATCH($J129,Planes_Trabajo!$A$2:$A$10,0),MATCH(AJ$1,Planes_Trabajo!$A$1:$V$1,0)),"")</f>
        <v>06337600</v>
      </c>
      <c r="AK129" s="3" t="str">
        <f>IFERROR(INDEX(Planes_Trabajo!$A$2:$O$10,MATCH($J129,Planes_Trabajo!$A$2:$A$10,0),MATCH(AK$1,Planes_Trabajo!$A$1:$V$1,0)),"")</f>
        <v>743</v>
      </c>
      <c r="AL129" s="3" t="str">
        <f>IFERROR(IF(INDEX(Planes_Trabajo!$A$2:$O$10,MATCH($J129,Planes_Trabajo!$A$2:$A$10,0),MATCH(AL$1,Planes_Trabajo!$A$1:$V$1,0))=0,"",INDEX(Planes_Trabajo!$A$2:$O$10,MATCH($J129,Planes_Trabajo!$A$2:$A$10,0),MATCH(AL$1,Planes_Trabajo!$A$1:$V$1,0))),"")</f>
        <v>CW298393</v>
      </c>
    </row>
    <row r="130" spans="1:38" x14ac:dyDescent="0.25">
      <c r="A130">
        <v>128</v>
      </c>
      <c r="B130" s="4" t="s">
        <v>546</v>
      </c>
      <c r="C130" s="4">
        <v>208033</v>
      </c>
      <c r="D130" s="4">
        <v>207084</v>
      </c>
      <c r="E130" s="4">
        <v>1</v>
      </c>
      <c r="F130" s="4">
        <v>1</v>
      </c>
      <c r="G130" s="4">
        <v>1</v>
      </c>
      <c r="H130" s="4">
        <v>0</v>
      </c>
      <c r="I130" s="4">
        <v>0</v>
      </c>
      <c r="J130" s="4" t="s">
        <v>524</v>
      </c>
      <c r="K130" s="4" t="s">
        <v>51</v>
      </c>
      <c r="L130" s="4" t="s">
        <v>64</v>
      </c>
      <c r="M130" s="4" t="s">
        <v>917</v>
      </c>
      <c r="N130" s="4" t="str">
        <f>VLOOKUP($D130,Apoyo!$K$2:$M$14,2,0)</f>
        <v>01/07/2024 07:00:00</v>
      </c>
      <c r="O130" s="4" t="str">
        <f>VLOOKUP($D130,Apoyo!$K$2:$M$14,3,0)</f>
        <v>26/07/2024 17:00:00</v>
      </c>
      <c r="P130" s="4" t="str">
        <f>VLOOKUP($D130,Apoyo!$K$2:$M$14,2,0)</f>
        <v>01/07/2024 07:00:00</v>
      </c>
      <c r="Q130" s="4" t="str">
        <f>VLOOKUP($D130,Apoyo!$K$2:$M$14,3,0)</f>
        <v>26/07/2024 17:00:00</v>
      </c>
      <c r="R130" s="4" t="s">
        <v>565</v>
      </c>
      <c r="S130" s="4" t="s">
        <v>703</v>
      </c>
      <c r="T130" s="4" t="s">
        <v>91</v>
      </c>
      <c r="U130" s="4" t="s">
        <v>533</v>
      </c>
      <c r="V130" s="3" t="str">
        <f t="shared" si="2"/>
        <v>S-2087-5</v>
      </c>
      <c r="W130" s="3" t="str">
        <f>IFERROR(VLOOKUP(T130,Tablas_Apoyo!$A$2:$B$26,2,0),"")</f>
        <v>PVMTTO \ CONTROL_GUADUALES</v>
      </c>
      <c r="X130" s="3" t="str">
        <f>IFERROR(INDEX(Planes_Trabajo!$A$2:$O$10,MATCH($J130,Planes_Trabajo!$A$2:$A$10,0),MATCH(X$1,Planes_Trabajo!$A$1:$V$1,0)),"")</f>
        <v>MP</v>
      </c>
      <c r="Y130" s="3" t="str">
        <f>IFERROR(IF(INDEX(Planes_Trabajo!$A$2:$O$10,MATCH($J130,Planes_Trabajo!$A$2:$A$10,0),MATCH(Y$1,Planes_Trabajo!$A$1:$V$1,0))=0,"",INDEX(Planes_Trabajo!$A$2:$O$10,MATCH($J130,Planes_Trabajo!$A$2:$A$10,0),MATCH(Y$1,Planes_Trabajo!$A$1:$V$1,0))),"")</f>
        <v/>
      </c>
      <c r="Z130" s="3">
        <f>IFERROR(INDEX(Planes_Trabajo!$A$2:$O$10,MATCH($J130,Planes_Trabajo!$A$2:$A$10,0),MATCH(Z$1,Planes_Trabajo!$A$1:$V$1,0)),"")</f>
        <v>3</v>
      </c>
      <c r="AA130" s="3">
        <f>IFERROR(INDEX(Planes_Trabajo!$A$2:$O$10,MATCH($J130,Planes_Trabajo!$A$2:$A$10,0),MATCH(AA$1,Planes_Trabajo!$A$1:$V$1,0)),"")</f>
        <v>0</v>
      </c>
      <c r="AB130" s="3">
        <f>IFERROR(INDEX(Planes_Trabajo!$A$2:$O$10,MATCH($J130,Planes_Trabajo!$A$2:$A$10,0),MATCH(AB$1,Planes_Trabajo!$A$1:$V$1,0)),"")</f>
        <v>0</v>
      </c>
      <c r="AC130" s="3" t="str">
        <f>IFERROR(INDEX(Planes_Trabajo!$A$2:$O$10,MATCH($J130,Planes_Trabajo!$A$2:$A$10,0),MATCH(AC$1,Planes_Trabajo!$A$1:$V$1,0)),"")</f>
        <v>DEE27</v>
      </c>
      <c r="AD130" s="3" t="str">
        <f>IFERROR(IF(INDEX(Planes_Trabajo!$A$2:$O$10,MATCH($J130,Planes_Trabajo!$A$2:$A$10,0),MATCH(AD$1,Planes_Trabajo!$A$1:$V$1,0))=0,"",INDEX(Planes_Trabajo!$A$2:$O$10,MATCH($J130,Planes_Trabajo!$A$2:$A$10,0),MATCH(AD$1,Planes_Trabajo!$A$1:$V$1,0))),"")</f>
        <v>PODARED02PLANES</v>
      </c>
      <c r="AE130" s="3" t="str">
        <f>IFERROR(IF(INDEX(Planes_Trabajo!$A$2:$O$10,MATCH($J130,Planes_Trabajo!$A$2:$A$10,0),MATCH(AE$1,Planes_Trabajo!$A$1:$V$1,0))=0,"",INDEX(Planes_Trabajo!$A$2:$O$10,MATCH($J130,Planes_Trabajo!$A$2:$A$10,0),MATCH(AE$1,Planes_Trabajo!$A$1:$V$1,0))),"")</f>
        <v>DESPEJAR</v>
      </c>
      <c r="AF130" s="3">
        <f>IFERROR(INDEX(Planes_Trabajo!$A$2:$O$10,MATCH($J130,Planes_Trabajo!$A$2:$A$10,0),MATCH(AF$1,Planes_Trabajo!$A$1:$V$1,0)),"")</f>
        <v>2</v>
      </c>
      <c r="AG130" s="3">
        <f>IFERROR(VLOOKUP(K130,Tablas_Apoyo!$R$2:$S$5,2,0),"")</f>
        <v>1088345128</v>
      </c>
      <c r="AH130" s="3" t="str">
        <f>IFERROR(VLOOKUP(L130,Tablas_Apoyo!$U$2:$V$13,2,0),"")</f>
        <v>9862651</v>
      </c>
      <c r="AI130" s="3">
        <f>IFERROR(INDEX(Planes_Trabajo!$A$2:$O$10,MATCH($J130,Planes_Trabajo!$A$2:$A$10,0),MATCH(AI$1,Planes_Trabajo!$A$1:$V$1,0)),"")</f>
        <v>1088257828</v>
      </c>
      <c r="AJ130" s="3" t="str">
        <f>IFERROR(INDEX(Planes_Trabajo!$A$2:$O$10,MATCH($J130,Planes_Trabajo!$A$2:$A$10,0),MATCH(AJ$1,Planes_Trabajo!$A$1:$V$1,0)),"")</f>
        <v>06337600</v>
      </c>
      <c r="AK130" s="3" t="str">
        <f>IFERROR(INDEX(Planes_Trabajo!$A$2:$O$10,MATCH($J130,Planes_Trabajo!$A$2:$A$10,0),MATCH(AK$1,Planes_Trabajo!$A$1:$V$1,0)),"")</f>
        <v>743</v>
      </c>
      <c r="AL130" s="3" t="str">
        <f>IFERROR(IF(INDEX(Planes_Trabajo!$A$2:$O$10,MATCH($J130,Planes_Trabajo!$A$2:$A$10,0),MATCH(AL$1,Planes_Trabajo!$A$1:$V$1,0))=0,"",INDEX(Planes_Trabajo!$A$2:$O$10,MATCH($J130,Planes_Trabajo!$A$2:$A$10,0),MATCH(AL$1,Planes_Trabajo!$A$1:$V$1,0))),"")</f>
        <v>CW298393</v>
      </c>
    </row>
    <row r="131" spans="1:38" x14ac:dyDescent="0.25">
      <c r="A131">
        <v>129</v>
      </c>
      <c r="B131" s="4" t="s">
        <v>546</v>
      </c>
      <c r="C131" s="4">
        <v>208035</v>
      </c>
      <c r="D131" s="4">
        <v>207084</v>
      </c>
      <c r="E131" s="4">
        <v>1</v>
      </c>
      <c r="F131" s="4">
        <v>1</v>
      </c>
      <c r="G131" s="4">
        <v>1</v>
      </c>
      <c r="H131" s="4">
        <v>0</v>
      </c>
      <c r="I131" s="4">
        <v>0</v>
      </c>
      <c r="J131" s="4" t="s">
        <v>524</v>
      </c>
      <c r="K131" s="4" t="s">
        <v>51</v>
      </c>
      <c r="L131" s="4" t="s">
        <v>64</v>
      </c>
      <c r="M131" s="4" t="s">
        <v>918</v>
      </c>
      <c r="N131" s="4" t="str">
        <f>VLOOKUP($D131,Apoyo!$K$2:$M$14,2,0)</f>
        <v>01/07/2024 07:00:00</v>
      </c>
      <c r="O131" s="4" t="str">
        <f>VLOOKUP($D131,Apoyo!$K$2:$M$14,3,0)</f>
        <v>26/07/2024 17:00:00</v>
      </c>
      <c r="P131" s="4" t="str">
        <f>VLOOKUP($D131,Apoyo!$K$2:$M$14,2,0)</f>
        <v>01/07/2024 07:00:00</v>
      </c>
      <c r="Q131" s="4" t="str">
        <f>VLOOKUP($D131,Apoyo!$K$2:$M$14,3,0)</f>
        <v>26/07/2024 17:00:00</v>
      </c>
      <c r="R131" s="4" t="s">
        <v>565</v>
      </c>
      <c r="S131" s="4" t="s">
        <v>704</v>
      </c>
      <c r="T131" s="4" t="s">
        <v>91</v>
      </c>
      <c r="U131" s="4" t="s">
        <v>533</v>
      </c>
      <c r="V131" s="3" t="str">
        <f t="shared" si="2"/>
        <v>S-2251-5</v>
      </c>
      <c r="W131" s="3" t="str">
        <f>IFERROR(VLOOKUP(T131,Tablas_Apoyo!$A$2:$B$26,2,0),"")</f>
        <v>PVMTTO \ CONTROL_GUADUALES</v>
      </c>
      <c r="X131" s="3" t="str">
        <f>IFERROR(INDEX(Planes_Trabajo!$A$2:$O$10,MATCH($J131,Planes_Trabajo!$A$2:$A$10,0),MATCH(X$1,Planes_Trabajo!$A$1:$V$1,0)),"")</f>
        <v>MP</v>
      </c>
      <c r="Y131" s="3" t="str">
        <f>IFERROR(IF(INDEX(Planes_Trabajo!$A$2:$O$10,MATCH($J131,Planes_Trabajo!$A$2:$A$10,0),MATCH(Y$1,Planes_Trabajo!$A$1:$V$1,0))=0,"",INDEX(Planes_Trabajo!$A$2:$O$10,MATCH($J131,Planes_Trabajo!$A$2:$A$10,0),MATCH(Y$1,Planes_Trabajo!$A$1:$V$1,0))),"")</f>
        <v/>
      </c>
      <c r="Z131" s="3">
        <f>IFERROR(INDEX(Planes_Trabajo!$A$2:$O$10,MATCH($J131,Planes_Trabajo!$A$2:$A$10,0),MATCH(Z$1,Planes_Trabajo!$A$1:$V$1,0)),"")</f>
        <v>3</v>
      </c>
      <c r="AA131" s="3">
        <f>IFERROR(INDEX(Planes_Trabajo!$A$2:$O$10,MATCH($J131,Planes_Trabajo!$A$2:$A$10,0),MATCH(AA$1,Planes_Trabajo!$A$1:$V$1,0)),"")</f>
        <v>0</v>
      </c>
      <c r="AB131" s="3">
        <f>IFERROR(INDEX(Planes_Trabajo!$A$2:$O$10,MATCH($J131,Planes_Trabajo!$A$2:$A$10,0),MATCH(AB$1,Planes_Trabajo!$A$1:$V$1,0)),"")</f>
        <v>0</v>
      </c>
      <c r="AC131" s="3" t="str">
        <f>IFERROR(INDEX(Planes_Trabajo!$A$2:$O$10,MATCH($J131,Planes_Trabajo!$A$2:$A$10,0),MATCH(AC$1,Planes_Trabajo!$A$1:$V$1,0)),"")</f>
        <v>DEE27</v>
      </c>
      <c r="AD131" s="3" t="str">
        <f>IFERROR(IF(INDEX(Planes_Trabajo!$A$2:$O$10,MATCH($J131,Planes_Trabajo!$A$2:$A$10,0),MATCH(AD$1,Planes_Trabajo!$A$1:$V$1,0))=0,"",INDEX(Planes_Trabajo!$A$2:$O$10,MATCH($J131,Planes_Trabajo!$A$2:$A$10,0),MATCH(AD$1,Planes_Trabajo!$A$1:$V$1,0))),"")</f>
        <v>PODARED02PLANES</v>
      </c>
      <c r="AE131" s="3" t="str">
        <f>IFERROR(IF(INDEX(Planes_Trabajo!$A$2:$O$10,MATCH($J131,Planes_Trabajo!$A$2:$A$10,0),MATCH(AE$1,Planes_Trabajo!$A$1:$V$1,0))=0,"",INDEX(Planes_Trabajo!$A$2:$O$10,MATCH($J131,Planes_Trabajo!$A$2:$A$10,0),MATCH(AE$1,Planes_Trabajo!$A$1:$V$1,0))),"")</f>
        <v>DESPEJAR</v>
      </c>
      <c r="AF131" s="3">
        <f>IFERROR(INDEX(Planes_Trabajo!$A$2:$O$10,MATCH($J131,Planes_Trabajo!$A$2:$A$10,0),MATCH(AF$1,Planes_Trabajo!$A$1:$V$1,0)),"")</f>
        <v>2</v>
      </c>
      <c r="AG131" s="3">
        <f>IFERROR(VLOOKUP(K131,Tablas_Apoyo!$R$2:$S$5,2,0),"")</f>
        <v>1088345128</v>
      </c>
      <c r="AH131" s="3" t="str">
        <f>IFERROR(VLOOKUP(L131,Tablas_Apoyo!$U$2:$V$13,2,0),"")</f>
        <v>9862651</v>
      </c>
      <c r="AI131" s="3">
        <f>IFERROR(INDEX(Planes_Trabajo!$A$2:$O$10,MATCH($J131,Planes_Trabajo!$A$2:$A$10,0),MATCH(AI$1,Planes_Trabajo!$A$1:$V$1,0)),"")</f>
        <v>1088257828</v>
      </c>
      <c r="AJ131" s="3" t="str">
        <f>IFERROR(INDEX(Planes_Trabajo!$A$2:$O$10,MATCH($J131,Planes_Trabajo!$A$2:$A$10,0),MATCH(AJ$1,Planes_Trabajo!$A$1:$V$1,0)),"")</f>
        <v>06337600</v>
      </c>
      <c r="AK131" s="3" t="str">
        <f>IFERROR(INDEX(Planes_Trabajo!$A$2:$O$10,MATCH($J131,Planes_Trabajo!$A$2:$A$10,0),MATCH(AK$1,Planes_Trabajo!$A$1:$V$1,0)),"")</f>
        <v>743</v>
      </c>
      <c r="AL131" s="3" t="str">
        <f>IFERROR(IF(INDEX(Planes_Trabajo!$A$2:$O$10,MATCH($J131,Planes_Trabajo!$A$2:$A$10,0),MATCH(AL$1,Planes_Trabajo!$A$1:$V$1,0))=0,"",INDEX(Planes_Trabajo!$A$2:$O$10,MATCH($J131,Planes_Trabajo!$A$2:$A$10,0),MATCH(AL$1,Planes_Trabajo!$A$1:$V$1,0))),"")</f>
        <v>CW298393</v>
      </c>
    </row>
    <row r="132" spans="1:38" x14ac:dyDescent="0.25">
      <c r="A132">
        <v>130</v>
      </c>
      <c r="B132" s="4" t="s">
        <v>546</v>
      </c>
      <c r="C132" s="4">
        <v>208038</v>
      </c>
      <c r="D132" s="4">
        <v>207084</v>
      </c>
      <c r="E132" s="4">
        <v>1</v>
      </c>
      <c r="F132" s="4">
        <v>1</v>
      </c>
      <c r="G132" s="4">
        <v>1</v>
      </c>
      <c r="H132" s="4">
        <v>0</v>
      </c>
      <c r="I132" s="4">
        <v>0</v>
      </c>
      <c r="J132" s="4" t="s">
        <v>524</v>
      </c>
      <c r="K132" s="4" t="s">
        <v>51</v>
      </c>
      <c r="L132" s="4" t="s">
        <v>64</v>
      </c>
      <c r="M132" s="4" t="s">
        <v>919</v>
      </c>
      <c r="N132" s="4" t="str">
        <f>VLOOKUP($D132,Apoyo!$K$2:$M$14,2,0)</f>
        <v>01/07/2024 07:00:00</v>
      </c>
      <c r="O132" s="4" t="str">
        <f>VLOOKUP($D132,Apoyo!$K$2:$M$14,3,0)</f>
        <v>26/07/2024 17:00:00</v>
      </c>
      <c r="P132" s="4" t="str">
        <f>VLOOKUP($D132,Apoyo!$K$2:$M$14,2,0)</f>
        <v>01/07/2024 07:00:00</v>
      </c>
      <c r="Q132" s="4" t="str">
        <f>VLOOKUP($D132,Apoyo!$K$2:$M$14,3,0)</f>
        <v>26/07/2024 17:00:00</v>
      </c>
      <c r="R132" s="4" t="s">
        <v>565</v>
      </c>
      <c r="S132" s="4" t="s">
        <v>705</v>
      </c>
      <c r="T132" s="4" t="s">
        <v>91</v>
      </c>
      <c r="U132" s="4" t="s">
        <v>533</v>
      </c>
      <c r="V132" s="3" t="str">
        <f t="shared" si="2"/>
        <v>S-2264-5</v>
      </c>
      <c r="W132" s="3" t="str">
        <f>IFERROR(VLOOKUP(T132,Tablas_Apoyo!$A$2:$B$26,2,0),"")</f>
        <v>PVMTTO \ CONTROL_GUADUALES</v>
      </c>
      <c r="X132" s="3" t="str">
        <f>IFERROR(INDEX(Planes_Trabajo!$A$2:$O$10,MATCH($J132,Planes_Trabajo!$A$2:$A$10,0),MATCH(X$1,Planes_Trabajo!$A$1:$V$1,0)),"")</f>
        <v>MP</v>
      </c>
      <c r="Y132" s="3" t="str">
        <f>IFERROR(IF(INDEX(Planes_Trabajo!$A$2:$O$10,MATCH($J132,Planes_Trabajo!$A$2:$A$10,0),MATCH(Y$1,Planes_Trabajo!$A$1:$V$1,0))=0,"",INDEX(Planes_Trabajo!$A$2:$O$10,MATCH($J132,Planes_Trabajo!$A$2:$A$10,0),MATCH(Y$1,Planes_Trabajo!$A$1:$V$1,0))),"")</f>
        <v/>
      </c>
      <c r="Z132" s="3">
        <f>IFERROR(INDEX(Planes_Trabajo!$A$2:$O$10,MATCH($J132,Planes_Trabajo!$A$2:$A$10,0),MATCH(Z$1,Planes_Trabajo!$A$1:$V$1,0)),"")</f>
        <v>3</v>
      </c>
      <c r="AA132" s="3">
        <f>IFERROR(INDEX(Planes_Trabajo!$A$2:$O$10,MATCH($J132,Planes_Trabajo!$A$2:$A$10,0),MATCH(AA$1,Planes_Trabajo!$A$1:$V$1,0)),"")</f>
        <v>0</v>
      </c>
      <c r="AB132" s="3">
        <f>IFERROR(INDEX(Planes_Trabajo!$A$2:$O$10,MATCH($J132,Planes_Trabajo!$A$2:$A$10,0),MATCH(AB$1,Planes_Trabajo!$A$1:$V$1,0)),"")</f>
        <v>0</v>
      </c>
      <c r="AC132" s="3" t="str">
        <f>IFERROR(INDEX(Planes_Trabajo!$A$2:$O$10,MATCH($J132,Planes_Trabajo!$A$2:$A$10,0),MATCH(AC$1,Planes_Trabajo!$A$1:$V$1,0)),"")</f>
        <v>DEE27</v>
      </c>
      <c r="AD132" s="3" t="str">
        <f>IFERROR(IF(INDEX(Planes_Trabajo!$A$2:$O$10,MATCH($J132,Planes_Trabajo!$A$2:$A$10,0),MATCH(AD$1,Planes_Trabajo!$A$1:$V$1,0))=0,"",INDEX(Planes_Trabajo!$A$2:$O$10,MATCH($J132,Planes_Trabajo!$A$2:$A$10,0),MATCH(AD$1,Planes_Trabajo!$A$1:$V$1,0))),"")</f>
        <v>PODARED02PLANES</v>
      </c>
      <c r="AE132" s="3" t="str">
        <f>IFERROR(IF(INDEX(Planes_Trabajo!$A$2:$O$10,MATCH($J132,Planes_Trabajo!$A$2:$A$10,0),MATCH(AE$1,Planes_Trabajo!$A$1:$V$1,0))=0,"",INDEX(Planes_Trabajo!$A$2:$O$10,MATCH($J132,Planes_Trabajo!$A$2:$A$10,0),MATCH(AE$1,Planes_Trabajo!$A$1:$V$1,0))),"")</f>
        <v>DESPEJAR</v>
      </c>
      <c r="AF132" s="3">
        <f>IFERROR(INDEX(Planes_Trabajo!$A$2:$O$10,MATCH($J132,Planes_Trabajo!$A$2:$A$10,0),MATCH(AF$1,Planes_Trabajo!$A$1:$V$1,0)),"")</f>
        <v>2</v>
      </c>
      <c r="AG132" s="3">
        <f>IFERROR(VLOOKUP(K132,Tablas_Apoyo!$R$2:$S$5,2,0),"")</f>
        <v>1088345128</v>
      </c>
      <c r="AH132" s="3" t="str">
        <f>IFERROR(VLOOKUP(L132,Tablas_Apoyo!$U$2:$V$13,2,0),"")</f>
        <v>9862651</v>
      </c>
      <c r="AI132" s="3">
        <f>IFERROR(INDEX(Planes_Trabajo!$A$2:$O$10,MATCH($J132,Planes_Trabajo!$A$2:$A$10,0),MATCH(AI$1,Planes_Trabajo!$A$1:$V$1,0)),"")</f>
        <v>1088257828</v>
      </c>
      <c r="AJ132" s="3" t="str">
        <f>IFERROR(INDEX(Planes_Trabajo!$A$2:$O$10,MATCH($J132,Planes_Trabajo!$A$2:$A$10,0),MATCH(AJ$1,Planes_Trabajo!$A$1:$V$1,0)),"")</f>
        <v>06337600</v>
      </c>
      <c r="AK132" s="3" t="str">
        <f>IFERROR(INDEX(Planes_Trabajo!$A$2:$O$10,MATCH($J132,Planes_Trabajo!$A$2:$A$10,0),MATCH(AK$1,Planes_Trabajo!$A$1:$V$1,0)),"")</f>
        <v>743</v>
      </c>
      <c r="AL132" s="3" t="str">
        <f>IFERROR(IF(INDEX(Planes_Trabajo!$A$2:$O$10,MATCH($J132,Planes_Trabajo!$A$2:$A$10,0),MATCH(AL$1,Planes_Trabajo!$A$1:$V$1,0))=0,"",INDEX(Planes_Trabajo!$A$2:$O$10,MATCH($J132,Planes_Trabajo!$A$2:$A$10,0),MATCH(AL$1,Planes_Trabajo!$A$1:$V$1,0))),"")</f>
        <v>CW298393</v>
      </c>
    </row>
    <row r="133" spans="1:38" x14ac:dyDescent="0.25">
      <c r="A133">
        <v>131</v>
      </c>
      <c r="B133" s="4" t="s">
        <v>546</v>
      </c>
      <c r="C133" s="4">
        <v>208040</v>
      </c>
      <c r="D133" s="4">
        <v>207084</v>
      </c>
      <c r="E133" s="4">
        <v>1</v>
      </c>
      <c r="F133" s="4">
        <v>1</v>
      </c>
      <c r="G133" s="4">
        <v>1</v>
      </c>
      <c r="H133" s="4">
        <v>0</v>
      </c>
      <c r="I133" s="4">
        <v>0</v>
      </c>
      <c r="J133" s="4" t="s">
        <v>524</v>
      </c>
      <c r="K133" s="4" t="s">
        <v>51</v>
      </c>
      <c r="L133" s="4" t="s">
        <v>64</v>
      </c>
      <c r="M133" s="4" t="s">
        <v>920</v>
      </c>
      <c r="N133" s="4" t="str">
        <f>VLOOKUP($D133,Apoyo!$K$2:$M$14,2,0)</f>
        <v>01/07/2024 07:00:00</v>
      </c>
      <c r="O133" s="4" t="str">
        <f>VLOOKUP($D133,Apoyo!$K$2:$M$14,3,0)</f>
        <v>26/07/2024 17:00:00</v>
      </c>
      <c r="P133" s="4" t="str">
        <f>VLOOKUP($D133,Apoyo!$K$2:$M$14,2,0)</f>
        <v>01/07/2024 07:00:00</v>
      </c>
      <c r="Q133" s="4" t="str">
        <f>VLOOKUP($D133,Apoyo!$K$2:$M$14,3,0)</f>
        <v>26/07/2024 17:00:00</v>
      </c>
      <c r="R133" s="4" t="s">
        <v>565</v>
      </c>
      <c r="S133" s="4" t="s">
        <v>706</v>
      </c>
      <c r="T133" s="4" t="s">
        <v>91</v>
      </c>
      <c r="U133" s="4" t="s">
        <v>533</v>
      </c>
      <c r="V133" s="3" t="str">
        <f t="shared" si="2"/>
        <v>S-2274-5</v>
      </c>
      <c r="W133" s="3" t="str">
        <f>IFERROR(VLOOKUP(T133,Tablas_Apoyo!$A$2:$B$26,2,0),"")</f>
        <v>PVMTTO \ CONTROL_GUADUALES</v>
      </c>
      <c r="X133" s="3" t="str">
        <f>IFERROR(INDEX(Planes_Trabajo!$A$2:$O$10,MATCH($J133,Planes_Trabajo!$A$2:$A$10,0),MATCH(X$1,Planes_Trabajo!$A$1:$V$1,0)),"")</f>
        <v>MP</v>
      </c>
      <c r="Y133" s="3" t="str">
        <f>IFERROR(IF(INDEX(Planes_Trabajo!$A$2:$O$10,MATCH($J133,Planes_Trabajo!$A$2:$A$10,0),MATCH(Y$1,Planes_Trabajo!$A$1:$V$1,0))=0,"",INDEX(Planes_Trabajo!$A$2:$O$10,MATCH($J133,Planes_Trabajo!$A$2:$A$10,0),MATCH(Y$1,Planes_Trabajo!$A$1:$V$1,0))),"")</f>
        <v/>
      </c>
      <c r="Z133" s="3">
        <f>IFERROR(INDEX(Planes_Trabajo!$A$2:$O$10,MATCH($J133,Planes_Trabajo!$A$2:$A$10,0),MATCH(Z$1,Planes_Trabajo!$A$1:$V$1,0)),"")</f>
        <v>3</v>
      </c>
      <c r="AA133" s="3">
        <f>IFERROR(INDEX(Planes_Trabajo!$A$2:$O$10,MATCH($J133,Planes_Trabajo!$A$2:$A$10,0),MATCH(AA$1,Planes_Trabajo!$A$1:$V$1,0)),"")</f>
        <v>0</v>
      </c>
      <c r="AB133" s="3">
        <f>IFERROR(INDEX(Planes_Trabajo!$A$2:$O$10,MATCH($J133,Planes_Trabajo!$A$2:$A$10,0),MATCH(AB$1,Planes_Trabajo!$A$1:$V$1,0)),"")</f>
        <v>0</v>
      </c>
      <c r="AC133" s="3" t="str">
        <f>IFERROR(INDEX(Planes_Trabajo!$A$2:$O$10,MATCH($J133,Planes_Trabajo!$A$2:$A$10,0),MATCH(AC$1,Planes_Trabajo!$A$1:$V$1,0)),"")</f>
        <v>DEE27</v>
      </c>
      <c r="AD133" s="3" t="str">
        <f>IFERROR(IF(INDEX(Planes_Trabajo!$A$2:$O$10,MATCH($J133,Planes_Trabajo!$A$2:$A$10,0),MATCH(AD$1,Planes_Trabajo!$A$1:$V$1,0))=0,"",INDEX(Planes_Trabajo!$A$2:$O$10,MATCH($J133,Planes_Trabajo!$A$2:$A$10,0),MATCH(AD$1,Planes_Trabajo!$A$1:$V$1,0))),"")</f>
        <v>PODARED02PLANES</v>
      </c>
      <c r="AE133" s="3" t="str">
        <f>IFERROR(IF(INDEX(Planes_Trabajo!$A$2:$O$10,MATCH($J133,Planes_Trabajo!$A$2:$A$10,0),MATCH(AE$1,Planes_Trabajo!$A$1:$V$1,0))=0,"",INDEX(Planes_Trabajo!$A$2:$O$10,MATCH($J133,Planes_Trabajo!$A$2:$A$10,0),MATCH(AE$1,Planes_Trabajo!$A$1:$V$1,0))),"")</f>
        <v>DESPEJAR</v>
      </c>
      <c r="AF133" s="3">
        <f>IFERROR(INDEX(Planes_Trabajo!$A$2:$O$10,MATCH($J133,Planes_Trabajo!$A$2:$A$10,0),MATCH(AF$1,Planes_Trabajo!$A$1:$V$1,0)),"")</f>
        <v>2</v>
      </c>
      <c r="AG133" s="3">
        <f>IFERROR(VLOOKUP(K133,Tablas_Apoyo!$R$2:$S$5,2,0),"")</f>
        <v>1088345128</v>
      </c>
      <c r="AH133" s="3" t="str">
        <f>IFERROR(VLOOKUP(L133,Tablas_Apoyo!$U$2:$V$13,2,0),"")</f>
        <v>9862651</v>
      </c>
      <c r="AI133" s="3">
        <f>IFERROR(INDEX(Planes_Trabajo!$A$2:$O$10,MATCH($J133,Planes_Trabajo!$A$2:$A$10,0),MATCH(AI$1,Planes_Trabajo!$A$1:$V$1,0)),"")</f>
        <v>1088257828</v>
      </c>
      <c r="AJ133" s="3" t="str">
        <f>IFERROR(INDEX(Planes_Trabajo!$A$2:$O$10,MATCH($J133,Planes_Trabajo!$A$2:$A$10,0),MATCH(AJ$1,Planes_Trabajo!$A$1:$V$1,0)),"")</f>
        <v>06337600</v>
      </c>
      <c r="AK133" s="3" t="str">
        <f>IFERROR(INDEX(Planes_Trabajo!$A$2:$O$10,MATCH($J133,Planes_Trabajo!$A$2:$A$10,0),MATCH(AK$1,Planes_Trabajo!$A$1:$V$1,0)),"")</f>
        <v>743</v>
      </c>
      <c r="AL133" s="3" t="str">
        <f>IFERROR(IF(INDEX(Planes_Trabajo!$A$2:$O$10,MATCH($J133,Planes_Trabajo!$A$2:$A$10,0),MATCH(AL$1,Planes_Trabajo!$A$1:$V$1,0))=0,"",INDEX(Planes_Trabajo!$A$2:$O$10,MATCH($J133,Planes_Trabajo!$A$2:$A$10,0),MATCH(AL$1,Planes_Trabajo!$A$1:$V$1,0))),"")</f>
        <v>CW298393</v>
      </c>
    </row>
    <row r="134" spans="1:38" x14ac:dyDescent="0.25">
      <c r="A134">
        <v>132</v>
      </c>
      <c r="B134" s="4" t="s">
        <v>546</v>
      </c>
      <c r="C134" s="4">
        <v>208042</v>
      </c>
      <c r="D134" s="4">
        <v>207084</v>
      </c>
      <c r="E134" s="4">
        <v>1</v>
      </c>
      <c r="F134" s="4">
        <v>1</v>
      </c>
      <c r="G134" s="4">
        <v>1</v>
      </c>
      <c r="H134" s="4">
        <v>0</v>
      </c>
      <c r="I134" s="4">
        <v>0</v>
      </c>
      <c r="J134" s="4" t="s">
        <v>524</v>
      </c>
      <c r="K134" s="4" t="s">
        <v>51</v>
      </c>
      <c r="L134" s="4" t="s">
        <v>64</v>
      </c>
      <c r="M134" s="4" t="s">
        <v>921</v>
      </c>
      <c r="N134" s="4" t="str">
        <f>VLOOKUP($D134,Apoyo!$K$2:$M$14,2,0)</f>
        <v>01/07/2024 07:00:00</v>
      </c>
      <c r="O134" s="4" t="str">
        <f>VLOOKUP($D134,Apoyo!$K$2:$M$14,3,0)</f>
        <v>26/07/2024 17:00:00</v>
      </c>
      <c r="P134" s="4" t="str">
        <f>VLOOKUP($D134,Apoyo!$K$2:$M$14,2,0)</f>
        <v>01/07/2024 07:00:00</v>
      </c>
      <c r="Q134" s="4" t="str">
        <f>VLOOKUP($D134,Apoyo!$K$2:$M$14,3,0)</f>
        <v>26/07/2024 17:00:00</v>
      </c>
      <c r="R134" s="4" t="s">
        <v>565</v>
      </c>
      <c r="S134" s="4" t="s">
        <v>707</v>
      </c>
      <c r="T134" s="4" t="s">
        <v>91</v>
      </c>
      <c r="U134" s="4" t="s">
        <v>533</v>
      </c>
      <c r="V134" s="3" t="str">
        <f t="shared" si="2"/>
        <v>S-443-5</v>
      </c>
      <c r="W134" s="3" t="str">
        <f>IFERROR(VLOOKUP(T134,Tablas_Apoyo!$A$2:$B$26,2,0),"")</f>
        <v>PVMTTO \ CONTROL_GUADUALES</v>
      </c>
      <c r="X134" s="3" t="str">
        <f>IFERROR(INDEX(Planes_Trabajo!$A$2:$O$10,MATCH($J134,Planes_Trabajo!$A$2:$A$10,0),MATCH(X$1,Planes_Trabajo!$A$1:$V$1,0)),"")</f>
        <v>MP</v>
      </c>
      <c r="Y134" s="3" t="str">
        <f>IFERROR(IF(INDEX(Planes_Trabajo!$A$2:$O$10,MATCH($J134,Planes_Trabajo!$A$2:$A$10,0),MATCH(Y$1,Planes_Trabajo!$A$1:$V$1,0))=0,"",INDEX(Planes_Trabajo!$A$2:$O$10,MATCH($J134,Planes_Trabajo!$A$2:$A$10,0),MATCH(Y$1,Planes_Trabajo!$A$1:$V$1,0))),"")</f>
        <v/>
      </c>
      <c r="Z134" s="3">
        <f>IFERROR(INDEX(Planes_Trabajo!$A$2:$O$10,MATCH($J134,Planes_Trabajo!$A$2:$A$10,0),MATCH(Z$1,Planes_Trabajo!$A$1:$V$1,0)),"")</f>
        <v>3</v>
      </c>
      <c r="AA134" s="3">
        <f>IFERROR(INDEX(Planes_Trabajo!$A$2:$O$10,MATCH($J134,Planes_Trabajo!$A$2:$A$10,0),MATCH(AA$1,Planes_Trabajo!$A$1:$V$1,0)),"")</f>
        <v>0</v>
      </c>
      <c r="AB134" s="3">
        <f>IFERROR(INDEX(Planes_Trabajo!$A$2:$O$10,MATCH($J134,Planes_Trabajo!$A$2:$A$10,0),MATCH(AB$1,Planes_Trabajo!$A$1:$V$1,0)),"")</f>
        <v>0</v>
      </c>
      <c r="AC134" s="3" t="str">
        <f>IFERROR(INDEX(Planes_Trabajo!$A$2:$O$10,MATCH($J134,Planes_Trabajo!$A$2:$A$10,0),MATCH(AC$1,Planes_Trabajo!$A$1:$V$1,0)),"")</f>
        <v>DEE27</v>
      </c>
      <c r="AD134" s="3" t="str">
        <f>IFERROR(IF(INDEX(Planes_Trabajo!$A$2:$O$10,MATCH($J134,Planes_Trabajo!$A$2:$A$10,0),MATCH(AD$1,Planes_Trabajo!$A$1:$V$1,0))=0,"",INDEX(Planes_Trabajo!$A$2:$O$10,MATCH($J134,Planes_Trabajo!$A$2:$A$10,0),MATCH(AD$1,Planes_Trabajo!$A$1:$V$1,0))),"")</f>
        <v>PODARED02PLANES</v>
      </c>
      <c r="AE134" s="3" t="str">
        <f>IFERROR(IF(INDEX(Planes_Trabajo!$A$2:$O$10,MATCH($J134,Planes_Trabajo!$A$2:$A$10,0),MATCH(AE$1,Planes_Trabajo!$A$1:$V$1,0))=0,"",INDEX(Planes_Trabajo!$A$2:$O$10,MATCH($J134,Planes_Trabajo!$A$2:$A$10,0),MATCH(AE$1,Planes_Trabajo!$A$1:$V$1,0))),"")</f>
        <v>DESPEJAR</v>
      </c>
      <c r="AF134" s="3">
        <f>IFERROR(INDEX(Planes_Trabajo!$A$2:$O$10,MATCH($J134,Planes_Trabajo!$A$2:$A$10,0),MATCH(AF$1,Planes_Trabajo!$A$1:$V$1,0)),"")</f>
        <v>2</v>
      </c>
      <c r="AG134" s="3">
        <f>IFERROR(VLOOKUP(K134,Tablas_Apoyo!$R$2:$S$5,2,0),"")</f>
        <v>1088345128</v>
      </c>
      <c r="AH134" s="3" t="str">
        <f>IFERROR(VLOOKUP(L134,Tablas_Apoyo!$U$2:$V$13,2,0),"")</f>
        <v>9862651</v>
      </c>
      <c r="AI134" s="3">
        <f>IFERROR(INDEX(Planes_Trabajo!$A$2:$O$10,MATCH($J134,Planes_Trabajo!$A$2:$A$10,0),MATCH(AI$1,Planes_Trabajo!$A$1:$V$1,0)),"")</f>
        <v>1088257828</v>
      </c>
      <c r="AJ134" s="3" t="str">
        <f>IFERROR(INDEX(Planes_Trabajo!$A$2:$O$10,MATCH($J134,Planes_Trabajo!$A$2:$A$10,0),MATCH(AJ$1,Planes_Trabajo!$A$1:$V$1,0)),"")</f>
        <v>06337600</v>
      </c>
      <c r="AK134" s="3" t="str">
        <f>IFERROR(INDEX(Planes_Trabajo!$A$2:$O$10,MATCH($J134,Planes_Trabajo!$A$2:$A$10,0),MATCH(AK$1,Planes_Trabajo!$A$1:$V$1,0)),"")</f>
        <v>743</v>
      </c>
      <c r="AL134" s="3" t="str">
        <f>IFERROR(IF(INDEX(Planes_Trabajo!$A$2:$O$10,MATCH($J134,Planes_Trabajo!$A$2:$A$10,0),MATCH(AL$1,Planes_Trabajo!$A$1:$V$1,0))=0,"",INDEX(Planes_Trabajo!$A$2:$O$10,MATCH($J134,Planes_Trabajo!$A$2:$A$10,0),MATCH(AL$1,Planes_Trabajo!$A$1:$V$1,0))),"")</f>
        <v>CW298393</v>
      </c>
    </row>
    <row r="135" spans="1:38" x14ac:dyDescent="0.25">
      <c r="A135">
        <v>133</v>
      </c>
      <c r="B135" s="4" t="s">
        <v>546</v>
      </c>
      <c r="C135" s="4">
        <v>208044</v>
      </c>
      <c r="D135" s="4">
        <v>207084</v>
      </c>
      <c r="E135" s="4">
        <v>1</v>
      </c>
      <c r="F135" s="4">
        <v>1</v>
      </c>
      <c r="G135" s="4">
        <v>1</v>
      </c>
      <c r="H135" s="4">
        <v>0</v>
      </c>
      <c r="I135" s="4">
        <v>0</v>
      </c>
      <c r="J135" s="4" t="s">
        <v>524</v>
      </c>
      <c r="K135" s="4" t="s">
        <v>51</v>
      </c>
      <c r="L135" s="4" t="s">
        <v>64</v>
      </c>
      <c r="M135" s="4" t="s">
        <v>922</v>
      </c>
      <c r="N135" s="4" t="str">
        <f>VLOOKUP($D135,Apoyo!$K$2:$M$14,2,0)</f>
        <v>01/07/2024 07:00:00</v>
      </c>
      <c r="O135" s="4" t="str">
        <f>VLOOKUP($D135,Apoyo!$K$2:$M$14,3,0)</f>
        <v>26/07/2024 17:00:00</v>
      </c>
      <c r="P135" s="4" t="str">
        <f>VLOOKUP($D135,Apoyo!$K$2:$M$14,2,0)</f>
        <v>01/07/2024 07:00:00</v>
      </c>
      <c r="Q135" s="4" t="str">
        <f>VLOOKUP($D135,Apoyo!$K$2:$M$14,3,0)</f>
        <v>26/07/2024 17:00:00</v>
      </c>
      <c r="R135" s="4" t="s">
        <v>565</v>
      </c>
      <c r="S135" s="4" t="s">
        <v>708</v>
      </c>
      <c r="T135" s="4" t="s">
        <v>91</v>
      </c>
      <c r="U135" s="4" t="s">
        <v>533</v>
      </c>
      <c r="V135" s="3" t="str">
        <f t="shared" si="2"/>
        <v>S-991-5</v>
      </c>
      <c r="W135" s="3" t="str">
        <f>IFERROR(VLOOKUP(T135,Tablas_Apoyo!$A$2:$B$26,2,0),"")</f>
        <v>PVMTTO \ CONTROL_GUADUALES</v>
      </c>
      <c r="X135" s="3" t="str">
        <f>IFERROR(INDEX(Planes_Trabajo!$A$2:$O$10,MATCH($J135,Planes_Trabajo!$A$2:$A$10,0),MATCH(X$1,Planes_Trabajo!$A$1:$V$1,0)),"")</f>
        <v>MP</v>
      </c>
      <c r="Y135" s="3" t="str">
        <f>IFERROR(IF(INDEX(Planes_Trabajo!$A$2:$O$10,MATCH($J135,Planes_Trabajo!$A$2:$A$10,0),MATCH(Y$1,Planes_Trabajo!$A$1:$V$1,0))=0,"",INDEX(Planes_Trabajo!$A$2:$O$10,MATCH($J135,Planes_Trabajo!$A$2:$A$10,0),MATCH(Y$1,Planes_Trabajo!$A$1:$V$1,0))),"")</f>
        <v/>
      </c>
      <c r="Z135" s="3">
        <f>IFERROR(INDEX(Planes_Trabajo!$A$2:$O$10,MATCH($J135,Planes_Trabajo!$A$2:$A$10,0),MATCH(Z$1,Planes_Trabajo!$A$1:$V$1,0)),"")</f>
        <v>3</v>
      </c>
      <c r="AA135" s="3">
        <f>IFERROR(INDEX(Planes_Trabajo!$A$2:$O$10,MATCH($J135,Planes_Trabajo!$A$2:$A$10,0),MATCH(AA$1,Planes_Trabajo!$A$1:$V$1,0)),"")</f>
        <v>0</v>
      </c>
      <c r="AB135" s="3">
        <f>IFERROR(INDEX(Planes_Trabajo!$A$2:$O$10,MATCH($J135,Planes_Trabajo!$A$2:$A$10,0),MATCH(AB$1,Planes_Trabajo!$A$1:$V$1,0)),"")</f>
        <v>0</v>
      </c>
      <c r="AC135" s="3" t="str">
        <f>IFERROR(INDEX(Planes_Trabajo!$A$2:$O$10,MATCH($J135,Planes_Trabajo!$A$2:$A$10,0),MATCH(AC$1,Planes_Trabajo!$A$1:$V$1,0)),"")</f>
        <v>DEE27</v>
      </c>
      <c r="AD135" s="3" t="str">
        <f>IFERROR(IF(INDEX(Planes_Trabajo!$A$2:$O$10,MATCH($J135,Planes_Trabajo!$A$2:$A$10,0),MATCH(AD$1,Planes_Trabajo!$A$1:$V$1,0))=0,"",INDEX(Planes_Trabajo!$A$2:$O$10,MATCH($J135,Planes_Trabajo!$A$2:$A$10,0),MATCH(AD$1,Planes_Trabajo!$A$1:$V$1,0))),"")</f>
        <v>PODARED02PLANES</v>
      </c>
      <c r="AE135" s="3" t="str">
        <f>IFERROR(IF(INDEX(Planes_Trabajo!$A$2:$O$10,MATCH($J135,Planes_Trabajo!$A$2:$A$10,0),MATCH(AE$1,Planes_Trabajo!$A$1:$V$1,0))=0,"",INDEX(Planes_Trabajo!$A$2:$O$10,MATCH($J135,Planes_Trabajo!$A$2:$A$10,0),MATCH(AE$1,Planes_Trabajo!$A$1:$V$1,0))),"")</f>
        <v>DESPEJAR</v>
      </c>
      <c r="AF135" s="3">
        <f>IFERROR(INDEX(Planes_Trabajo!$A$2:$O$10,MATCH($J135,Planes_Trabajo!$A$2:$A$10,0),MATCH(AF$1,Planes_Trabajo!$A$1:$V$1,0)),"")</f>
        <v>2</v>
      </c>
      <c r="AG135" s="3">
        <f>IFERROR(VLOOKUP(K135,Tablas_Apoyo!$R$2:$S$5,2,0),"")</f>
        <v>1088345128</v>
      </c>
      <c r="AH135" s="3" t="str">
        <f>IFERROR(VLOOKUP(L135,Tablas_Apoyo!$U$2:$V$13,2,0),"")</f>
        <v>9862651</v>
      </c>
      <c r="AI135" s="3">
        <f>IFERROR(INDEX(Planes_Trabajo!$A$2:$O$10,MATCH($J135,Planes_Trabajo!$A$2:$A$10,0),MATCH(AI$1,Planes_Trabajo!$A$1:$V$1,0)),"")</f>
        <v>1088257828</v>
      </c>
      <c r="AJ135" s="3" t="str">
        <f>IFERROR(INDEX(Planes_Trabajo!$A$2:$O$10,MATCH($J135,Planes_Trabajo!$A$2:$A$10,0),MATCH(AJ$1,Planes_Trabajo!$A$1:$V$1,0)),"")</f>
        <v>06337600</v>
      </c>
      <c r="AK135" s="3" t="str">
        <f>IFERROR(INDEX(Planes_Trabajo!$A$2:$O$10,MATCH($J135,Planes_Trabajo!$A$2:$A$10,0),MATCH(AK$1,Planes_Trabajo!$A$1:$V$1,0)),"")</f>
        <v>743</v>
      </c>
      <c r="AL135" s="3" t="str">
        <f>IFERROR(IF(INDEX(Planes_Trabajo!$A$2:$O$10,MATCH($J135,Planes_Trabajo!$A$2:$A$10,0),MATCH(AL$1,Planes_Trabajo!$A$1:$V$1,0))=0,"",INDEX(Planes_Trabajo!$A$2:$O$10,MATCH($J135,Planes_Trabajo!$A$2:$A$10,0),MATCH(AL$1,Planes_Trabajo!$A$1:$V$1,0))),"")</f>
        <v>CW298393</v>
      </c>
    </row>
    <row r="136" spans="1:38" x14ac:dyDescent="0.25">
      <c r="A136">
        <v>134</v>
      </c>
      <c r="B136" s="4" t="s">
        <v>546</v>
      </c>
      <c r="C136" s="4">
        <v>208046</v>
      </c>
      <c r="D136" s="4">
        <v>207084</v>
      </c>
      <c r="E136" s="4">
        <v>1</v>
      </c>
      <c r="F136" s="4">
        <v>1</v>
      </c>
      <c r="G136" s="4">
        <v>1</v>
      </c>
      <c r="H136" s="4">
        <v>0</v>
      </c>
      <c r="I136" s="4">
        <v>0</v>
      </c>
      <c r="J136" s="4" t="s">
        <v>524</v>
      </c>
      <c r="K136" s="4" t="s">
        <v>51</v>
      </c>
      <c r="L136" s="4" t="s">
        <v>64</v>
      </c>
      <c r="M136" s="4" t="s">
        <v>923</v>
      </c>
      <c r="N136" s="4" t="str">
        <f>VLOOKUP($D136,Apoyo!$K$2:$M$14,2,0)</f>
        <v>01/07/2024 07:00:00</v>
      </c>
      <c r="O136" s="4" t="str">
        <f>VLOOKUP($D136,Apoyo!$K$2:$M$14,3,0)</f>
        <v>26/07/2024 17:00:00</v>
      </c>
      <c r="P136" s="4" t="str">
        <f>VLOOKUP($D136,Apoyo!$K$2:$M$14,2,0)</f>
        <v>01/07/2024 07:00:00</v>
      </c>
      <c r="Q136" s="4" t="str">
        <f>VLOOKUP($D136,Apoyo!$K$2:$M$14,3,0)</f>
        <v>26/07/2024 17:00:00</v>
      </c>
      <c r="R136" s="4" t="s">
        <v>565</v>
      </c>
      <c r="S136" s="4" t="s">
        <v>709</v>
      </c>
      <c r="T136" s="4" t="s">
        <v>91</v>
      </c>
      <c r="U136" s="4" t="s">
        <v>533</v>
      </c>
      <c r="V136" s="3" t="str">
        <f t="shared" si="2"/>
        <v>SR-0018-5</v>
      </c>
      <c r="W136" s="3" t="str">
        <f>IFERROR(VLOOKUP(T136,Tablas_Apoyo!$A$2:$B$26,2,0),"")</f>
        <v>PVMTTO \ CONTROL_GUADUALES</v>
      </c>
      <c r="X136" s="3" t="str">
        <f>IFERROR(INDEX(Planes_Trabajo!$A$2:$O$10,MATCH($J136,Planes_Trabajo!$A$2:$A$10,0),MATCH(X$1,Planes_Trabajo!$A$1:$V$1,0)),"")</f>
        <v>MP</v>
      </c>
      <c r="Y136" s="3" t="str">
        <f>IFERROR(IF(INDEX(Planes_Trabajo!$A$2:$O$10,MATCH($J136,Planes_Trabajo!$A$2:$A$10,0),MATCH(Y$1,Planes_Trabajo!$A$1:$V$1,0))=0,"",INDEX(Planes_Trabajo!$A$2:$O$10,MATCH($J136,Planes_Trabajo!$A$2:$A$10,0),MATCH(Y$1,Planes_Trabajo!$A$1:$V$1,0))),"")</f>
        <v/>
      </c>
      <c r="Z136" s="3">
        <f>IFERROR(INDEX(Planes_Trabajo!$A$2:$O$10,MATCH($J136,Planes_Trabajo!$A$2:$A$10,0),MATCH(Z$1,Planes_Trabajo!$A$1:$V$1,0)),"")</f>
        <v>3</v>
      </c>
      <c r="AA136" s="3">
        <f>IFERROR(INDEX(Planes_Trabajo!$A$2:$O$10,MATCH($J136,Planes_Trabajo!$A$2:$A$10,0),MATCH(AA$1,Planes_Trabajo!$A$1:$V$1,0)),"")</f>
        <v>0</v>
      </c>
      <c r="AB136" s="3">
        <f>IFERROR(INDEX(Planes_Trabajo!$A$2:$O$10,MATCH($J136,Planes_Trabajo!$A$2:$A$10,0),MATCH(AB$1,Planes_Trabajo!$A$1:$V$1,0)),"")</f>
        <v>0</v>
      </c>
      <c r="AC136" s="3" t="str">
        <f>IFERROR(INDEX(Planes_Trabajo!$A$2:$O$10,MATCH($J136,Planes_Trabajo!$A$2:$A$10,0),MATCH(AC$1,Planes_Trabajo!$A$1:$V$1,0)),"")</f>
        <v>DEE27</v>
      </c>
      <c r="AD136" s="3" t="str">
        <f>IFERROR(IF(INDEX(Planes_Trabajo!$A$2:$O$10,MATCH($J136,Planes_Trabajo!$A$2:$A$10,0),MATCH(AD$1,Planes_Trabajo!$A$1:$V$1,0))=0,"",INDEX(Planes_Trabajo!$A$2:$O$10,MATCH($J136,Planes_Trabajo!$A$2:$A$10,0),MATCH(AD$1,Planes_Trabajo!$A$1:$V$1,0))),"")</f>
        <v>PODARED02PLANES</v>
      </c>
      <c r="AE136" s="3" t="str">
        <f>IFERROR(IF(INDEX(Planes_Trabajo!$A$2:$O$10,MATCH($J136,Planes_Trabajo!$A$2:$A$10,0),MATCH(AE$1,Planes_Trabajo!$A$1:$V$1,0))=0,"",INDEX(Planes_Trabajo!$A$2:$O$10,MATCH($J136,Planes_Trabajo!$A$2:$A$10,0),MATCH(AE$1,Planes_Trabajo!$A$1:$V$1,0))),"")</f>
        <v>DESPEJAR</v>
      </c>
      <c r="AF136" s="3">
        <f>IFERROR(INDEX(Planes_Trabajo!$A$2:$O$10,MATCH($J136,Planes_Trabajo!$A$2:$A$10,0),MATCH(AF$1,Planes_Trabajo!$A$1:$V$1,0)),"")</f>
        <v>2</v>
      </c>
      <c r="AG136" s="3">
        <f>IFERROR(VLOOKUP(K136,Tablas_Apoyo!$R$2:$S$5,2,0),"")</f>
        <v>1088345128</v>
      </c>
      <c r="AH136" s="3" t="str">
        <f>IFERROR(VLOOKUP(L136,Tablas_Apoyo!$U$2:$V$13,2,0),"")</f>
        <v>9862651</v>
      </c>
      <c r="AI136" s="3">
        <f>IFERROR(INDEX(Planes_Trabajo!$A$2:$O$10,MATCH($J136,Planes_Trabajo!$A$2:$A$10,0),MATCH(AI$1,Planes_Trabajo!$A$1:$V$1,0)),"")</f>
        <v>1088257828</v>
      </c>
      <c r="AJ136" s="3" t="str">
        <f>IFERROR(INDEX(Planes_Trabajo!$A$2:$O$10,MATCH($J136,Planes_Trabajo!$A$2:$A$10,0),MATCH(AJ$1,Planes_Trabajo!$A$1:$V$1,0)),"")</f>
        <v>06337600</v>
      </c>
      <c r="AK136" s="3" t="str">
        <f>IFERROR(INDEX(Planes_Trabajo!$A$2:$O$10,MATCH($J136,Planes_Trabajo!$A$2:$A$10,0),MATCH(AK$1,Planes_Trabajo!$A$1:$V$1,0)),"")</f>
        <v>743</v>
      </c>
      <c r="AL136" s="3" t="str">
        <f>IFERROR(IF(INDEX(Planes_Trabajo!$A$2:$O$10,MATCH($J136,Planes_Trabajo!$A$2:$A$10,0),MATCH(AL$1,Planes_Trabajo!$A$1:$V$1,0))=0,"",INDEX(Planes_Trabajo!$A$2:$O$10,MATCH($J136,Planes_Trabajo!$A$2:$A$10,0),MATCH(AL$1,Planes_Trabajo!$A$1:$V$1,0))),"")</f>
        <v>CW298393</v>
      </c>
    </row>
    <row r="137" spans="1:38" x14ac:dyDescent="0.25">
      <c r="A137">
        <v>135</v>
      </c>
      <c r="B137" s="4" t="s">
        <v>546</v>
      </c>
      <c r="C137" s="4">
        <v>208048</v>
      </c>
      <c r="D137" s="4">
        <v>207090</v>
      </c>
      <c r="E137" s="4">
        <v>1</v>
      </c>
      <c r="F137" s="4">
        <v>1</v>
      </c>
      <c r="G137" s="4">
        <v>1</v>
      </c>
      <c r="H137" s="4">
        <v>0</v>
      </c>
      <c r="I137" s="4">
        <v>0</v>
      </c>
      <c r="J137" s="4" t="s">
        <v>524</v>
      </c>
      <c r="K137" s="4" t="s">
        <v>51</v>
      </c>
      <c r="L137" s="4" t="s">
        <v>64</v>
      </c>
      <c r="M137" s="4" t="s">
        <v>924</v>
      </c>
      <c r="N137" s="4" t="str">
        <f>VLOOKUP($D137,Apoyo!$K$2:$M$14,2,0)</f>
        <v>01/07/2024 07:00:00</v>
      </c>
      <c r="O137" s="4" t="str">
        <f>VLOOKUP($D137,Apoyo!$K$2:$M$14,3,0)</f>
        <v>26/07/2024 17:00:00</v>
      </c>
      <c r="P137" s="4" t="str">
        <f>VLOOKUP($D137,Apoyo!$K$2:$M$14,2,0)</f>
        <v>01/07/2024 07:00:00</v>
      </c>
      <c r="Q137" s="4" t="str">
        <f>VLOOKUP($D137,Apoyo!$K$2:$M$14,3,0)</f>
        <v>26/07/2024 17:00:00</v>
      </c>
      <c r="R137" s="4" t="s">
        <v>566</v>
      </c>
      <c r="S137" s="4" t="s">
        <v>710</v>
      </c>
      <c r="T137" s="4" t="s">
        <v>91</v>
      </c>
      <c r="U137" s="4" t="s">
        <v>533</v>
      </c>
      <c r="V137" s="3" t="str">
        <f t="shared" si="2"/>
        <v>C-0355-5</v>
      </c>
      <c r="W137" s="3" t="str">
        <f>IFERROR(VLOOKUP(T137,Tablas_Apoyo!$A$2:$B$26,2,0),"")</f>
        <v>PVMTTO \ CONTROL_GUADUALES</v>
      </c>
      <c r="X137" s="3" t="str">
        <f>IFERROR(INDEX(Planes_Trabajo!$A$2:$O$10,MATCH($J137,Planes_Trabajo!$A$2:$A$10,0),MATCH(X$1,Planes_Trabajo!$A$1:$V$1,0)),"")</f>
        <v>MP</v>
      </c>
      <c r="Y137" s="3" t="str">
        <f>IFERROR(IF(INDEX(Planes_Trabajo!$A$2:$O$10,MATCH($J137,Planes_Trabajo!$A$2:$A$10,0),MATCH(Y$1,Planes_Trabajo!$A$1:$V$1,0))=0,"",INDEX(Planes_Trabajo!$A$2:$O$10,MATCH($J137,Planes_Trabajo!$A$2:$A$10,0),MATCH(Y$1,Planes_Trabajo!$A$1:$V$1,0))),"")</f>
        <v/>
      </c>
      <c r="Z137" s="3">
        <f>IFERROR(INDEX(Planes_Trabajo!$A$2:$O$10,MATCH($J137,Planes_Trabajo!$A$2:$A$10,0),MATCH(Z$1,Planes_Trabajo!$A$1:$V$1,0)),"")</f>
        <v>3</v>
      </c>
      <c r="AA137" s="3">
        <f>IFERROR(INDEX(Planes_Trabajo!$A$2:$O$10,MATCH($J137,Planes_Trabajo!$A$2:$A$10,0),MATCH(AA$1,Planes_Trabajo!$A$1:$V$1,0)),"")</f>
        <v>0</v>
      </c>
      <c r="AB137" s="3">
        <f>IFERROR(INDEX(Planes_Trabajo!$A$2:$O$10,MATCH($J137,Planes_Trabajo!$A$2:$A$10,0),MATCH(AB$1,Planes_Trabajo!$A$1:$V$1,0)),"")</f>
        <v>0</v>
      </c>
      <c r="AC137" s="3" t="str">
        <f>IFERROR(INDEX(Planes_Trabajo!$A$2:$O$10,MATCH($J137,Planes_Trabajo!$A$2:$A$10,0),MATCH(AC$1,Planes_Trabajo!$A$1:$V$1,0)),"")</f>
        <v>DEE27</v>
      </c>
      <c r="AD137" s="3" t="str">
        <f>IFERROR(IF(INDEX(Planes_Trabajo!$A$2:$O$10,MATCH($J137,Planes_Trabajo!$A$2:$A$10,0),MATCH(AD$1,Planes_Trabajo!$A$1:$V$1,0))=0,"",INDEX(Planes_Trabajo!$A$2:$O$10,MATCH($J137,Planes_Trabajo!$A$2:$A$10,0),MATCH(AD$1,Planes_Trabajo!$A$1:$V$1,0))),"")</f>
        <v>PODARED02PLANES</v>
      </c>
      <c r="AE137" s="3" t="str">
        <f>IFERROR(IF(INDEX(Planes_Trabajo!$A$2:$O$10,MATCH($J137,Planes_Trabajo!$A$2:$A$10,0),MATCH(AE$1,Planes_Trabajo!$A$1:$V$1,0))=0,"",INDEX(Planes_Trabajo!$A$2:$O$10,MATCH($J137,Planes_Trabajo!$A$2:$A$10,0),MATCH(AE$1,Planes_Trabajo!$A$1:$V$1,0))),"")</f>
        <v>DESPEJAR</v>
      </c>
      <c r="AF137" s="3">
        <f>IFERROR(INDEX(Planes_Trabajo!$A$2:$O$10,MATCH($J137,Planes_Trabajo!$A$2:$A$10,0),MATCH(AF$1,Planes_Trabajo!$A$1:$V$1,0)),"")</f>
        <v>2</v>
      </c>
      <c r="AG137" s="3">
        <f>IFERROR(VLOOKUP(K137,Tablas_Apoyo!$R$2:$S$5,2,0),"")</f>
        <v>1088345128</v>
      </c>
      <c r="AH137" s="3" t="str">
        <f>IFERROR(VLOOKUP(L137,Tablas_Apoyo!$U$2:$V$13,2,0),"")</f>
        <v>9862651</v>
      </c>
      <c r="AI137" s="3">
        <f>IFERROR(INDEX(Planes_Trabajo!$A$2:$O$10,MATCH($J137,Planes_Trabajo!$A$2:$A$10,0),MATCH(AI$1,Planes_Trabajo!$A$1:$V$1,0)),"")</f>
        <v>1088257828</v>
      </c>
      <c r="AJ137" s="3" t="str">
        <f>IFERROR(INDEX(Planes_Trabajo!$A$2:$O$10,MATCH($J137,Planes_Trabajo!$A$2:$A$10,0),MATCH(AJ$1,Planes_Trabajo!$A$1:$V$1,0)),"")</f>
        <v>06337600</v>
      </c>
      <c r="AK137" s="3" t="str">
        <f>IFERROR(INDEX(Planes_Trabajo!$A$2:$O$10,MATCH($J137,Planes_Trabajo!$A$2:$A$10,0),MATCH(AK$1,Planes_Trabajo!$A$1:$V$1,0)),"")</f>
        <v>743</v>
      </c>
      <c r="AL137" s="3" t="str">
        <f>IFERROR(IF(INDEX(Planes_Trabajo!$A$2:$O$10,MATCH($J137,Planes_Trabajo!$A$2:$A$10,0),MATCH(AL$1,Planes_Trabajo!$A$1:$V$1,0))=0,"",INDEX(Planes_Trabajo!$A$2:$O$10,MATCH($J137,Planes_Trabajo!$A$2:$A$10,0),MATCH(AL$1,Planes_Trabajo!$A$1:$V$1,0))),"")</f>
        <v>CW298393</v>
      </c>
    </row>
    <row r="138" spans="1:38" x14ac:dyDescent="0.25">
      <c r="A138">
        <v>136</v>
      </c>
      <c r="B138" s="4" t="s">
        <v>546</v>
      </c>
      <c r="C138" s="4">
        <v>208050</v>
      </c>
      <c r="D138" s="4">
        <v>207090</v>
      </c>
      <c r="E138" s="4">
        <v>1</v>
      </c>
      <c r="F138" s="4">
        <v>1</v>
      </c>
      <c r="G138" s="4">
        <v>1</v>
      </c>
      <c r="H138" s="4">
        <v>0</v>
      </c>
      <c r="I138" s="4">
        <v>0</v>
      </c>
      <c r="J138" s="4" t="s">
        <v>524</v>
      </c>
      <c r="K138" s="4" t="s">
        <v>51</v>
      </c>
      <c r="L138" s="4" t="s">
        <v>64</v>
      </c>
      <c r="M138" s="4" t="s">
        <v>925</v>
      </c>
      <c r="N138" s="4" t="str">
        <f>VLOOKUP($D138,Apoyo!$K$2:$M$14,2,0)</f>
        <v>01/07/2024 07:00:00</v>
      </c>
      <c r="O138" s="4" t="str">
        <f>VLOOKUP($D138,Apoyo!$K$2:$M$14,3,0)</f>
        <v>26/07/2024 17:00:00</v>
      </c>
      <c r="P138" s="4" t="str">
        <f>VLOOKUP($D138,Apoyo!$K$2:$M$14,2,0)</f>
        <v>01/07/2024 07:00:00</v>
      </c>
      <c r="Q138" s="4" t="str">
        <f>VLOOKUP($D138,Apoyo!$K$2:$M$14,3,0)</f>
        <v>26/07/2024 17:00:00</v>
      </c>
      <c r="R138" s="4" t="s">
        <v>566</v>
      </c>
      <c r="S138" s="4" t="s">
        <v>711</v>
      </c>
      <c r="T138" s="4" t="s">
        <v>91</v>
      </c>
      <c r="U138" s="4" t="s">
        <v>533</v>
      </c>
      <c r="V138" s="3" t="str">
        <f t="shared" si="2"/>
        <v>R-096-5</v>
      </c>
      <c r="W138" s="3" t="str">
        <f>IFERROR(VLOOKUP(T138,Tablas_Apoyo!$A$2:$B$26,2,0),"")</f>
        <v>PVMTTO \ CONTROL_GUADUALES</v>
      </c>
      <c r="X138" s="3" t="str">
        <f>IFERROR(INDEX(Planes_Trabajo!$A$2:$O$10,MATCH($J138,Planes_Trabajo!$A$2:$A$10,0),MATCH(X$1,Planes_Trabajo!$A$1:$V$1,0)),"")</f>
        <v>MP</v>
      </c>
      <c r="Y138" s="3" t="str">
        <f>IFERROR(IF(INDEX(Planes_Trabajo!$A$2:$O$10,MATCH($J138,Planes_Trabajo!$A$2:$A$10,0),MATCH(Y$1,Planes_Trabajo!$A$1:$V$1,0))=0,"",INDEX(Planes_Trabajo!$A$2:$O$10,MATCH($J138,Planes_Trabajo!$A$2:$A$10,0),MATCH(Y$1,Planes_Trabajo!$A$1:$V$1,0))),"")</f>
        <v/>
      </c>
      <c r="Z138" s="3">
        <f>IFERROR(INDEX(Planes_Trabajo!$A$2:$O$10,MATCH($J138,Planes_Trabajo!$A$2:$A$10,0),MATCH(Z$1,Planes_Trabajo!$A$1:$V$1,0)),"")</f>
        <v>3</v>
      </c>
      <c r="AA138" s="3">
        <f>IFERROR(INDEX(Planes_Trabajo!$A$2:$O$10,MATCH($J138,Planes_Trabajo!$A$2:$A$10,0),MATCH(AA$1,Planes_Trabajo!$A$1:$V$1,0)),"")</f>
        <v>0</v>
      </c>
      <c r="AB138" s="3">
        <f>IFERROR(INDEX(Planes_Trabajo!$A$2:$O$10,MATCH($J138,Planes_Trabajo!$A$2:$A$10,0),MATCH(AB$1,Planes_Trabajo!$A$1:$V$1,0)),"")</f>
        <v>0</v>
      </c>
      <c r="AC138" s="3" t="str">
        <f>IFERROR(INDEX(Planes_Trabajo!$A$2:$O$10,MATCH($J138,Planes_Trabajo!$A$2:$A$10,0),MATCH(AC$1,Planes_Trabajo!$A$1:$V$1,0)),"")</f>
        <v>DEE27</v>
      </c>
      <c r="AD138" s="3" t="str">
        <f>IFERROR(IF(INDEX(Planes_Trabajo!$A$2:$O$10,MATCH($J138,Planes_Trabajo!$A$2:$A$10,0),MATCH(AD$1,Planes_Trabajo!$A$1:$V$1,0))=0,"",INDEX(Planes_Trabajo!$A$2:$O$10,MATCH($J138,Planes_Trabajo!$A$2:$A$10,0),MATCH(AD$1,Planes_Trabajo!$A$1:$V$1,0))),"")</f>
        <v>PODARED02PLANES</v>
      </c>
      <c r="AE138" s="3" t="str">
        <f>IFERROR(IF(INDEX(Planes_Trabajo!$A$2:$O$10,MATCH($J138,Planes_Trabajo!$A$2:$A$10,0),MATCH(AE$1,Planes_Trabajo!$A$1:$V$1,0))=0,"",INDEX(Planes_Trabajo!$A$2:$O$10,MATCH($J138,Planes_Trabajo!$A$2:$A$10,0),MATCH(AE$1,Planes_Trabajo!$A$1:$V$1,0))),"")</f>
        <v>DESPEJAR</v>
      </c>
      <c r="AF138" s="3">
        <f>IFERROR(INDEX(Planes_Trabajo!$A$2:$O$10,MATCH($J138,Planes_Trabajo!$A$2:$A$10,0),MATCH(AF$1,Planes_Trabajo!$A$1:$V$1,0)),"")</f>
        <v>2</v>
      </c>
      <c r="AG138" s="3">
        <f>IFERROR(VLOOKUP(K138,Tablas_Apoyo!$R$2:$S$5,2,0),"")</f>
        <v>1088345128</v>
      </c>
      <c r="AH138" s="3" t="str">
        <f>IFERROR(VLOOKUP(L138,Tablas_Apoyo!$U$2:$V$13,2,0),"")</f>
        <v>9862651</v>
      </c>
      <c r="AI138" s="3">
        <f>IFERROR(INDEX(Planes_Trabajo!$A$2:$O$10,MATCH($J138,Planes_Trabajo!$A$2:$A$10,0),MATCH(AI$1,Planes_Trabajo!$A$1:$V$1,0)),"")</f>
        <v>1088257828</v>
      </c>
      <c r="AJ138" s="3" t="str">
        <f>IFERROR(INDEX(Planes_Trabajo!$A$2:$O$10,MATCH($J138,Planes_Trabajo!$A$2:$A$10,0),MATCH(AJ$1,Planes_Trabajo!$A$1:$V$1,0)),"")</f>
        <v>06337600</v>
      </c>
      <c r="AK138" s="3" t="str">
        <f>IFERROR(INDEX(Planes_Trabajo!$A$2:$O$10,MATCH($J138,Planes_Trabajo!$A$2:$A$10,0),MATCH(AK$1,Planes_Trabajo!$A$1:$V$1,0)),"")</f>
        <v>743</v>
      </c>
      <c r="AL138" s="3" t="str">
        <f>IFERROR(IF(INDEX(Planes_Trabajo!$A$2:$O$10,MATCH($J138,Planes_Trabajo!$A$2:$A$10,0),MATCH(AL$1,Planes_Trabajo!$A$1:$V$1,0))=0,"",INDEX(Planes_Trabajo!$A$2:$O$10,MATCH($J138,Planes_Trabajo!$A$2:$A$10,0),MATCH(AL$1,Planes_Trabajo!$A$1:$V$1,0))),"")</f>
        <v>CW298393</v>
      </c>
    </row>
    <row r="139" spans="1:38" x14ac:dyDescent="0.25">
      <c r="A139">
        <v>137</v>
      </c>
      <c r="B139" s="4" t="s">
        <v>546</v>
      </c>
      <c r="C139" s="4">
        <v>208052</v>
      </c>
      <c r="D139" s="4">
        <v>207090</v>
      </c>
      <c r="E139" s="4">
        <v>1</v>
      </c>
      <c r="F139" s="4">
        <v>1</v>
      </c>
      <c r="G139" s="4">
        <v>1</v>
      </c>
      <c r="H139" s="4">
        <v>0</v>
      </c>
      <c r="I139" s="4">
        <v>0</v>
      </c>
      <c r="J139" s="4" t="s">
        <v>524</v>
      </c>
      <c r="K139" s="4" t="s">
        <v>51</v>
      </c>
      <c r="L139" s="4" t="s">
        <v>64</v>
      </c>
      <c r="M139" s="4" t="s">
        <v>926</v>
      </c>
      <c r="N139" s="4" t="str">
        <f>VLOOKUP($D139,Apoyo!$K$2:$M$14,2,0)</f>
        <v>01/07/2024 07:00:00</v>
      </c>
      <c r="O139" s="4" t="str">
        <f>VLOOKUP($D139,Apoyo!$K$2:$M$14,3,0)</f>
        <v>26/07/2024 17:00:00</v>
      </c>
      <c r="P139" s="4" t="str">
        <f>VLOOKUP($D139,Apoyo!$K$2:$M$14,2,0)</f>
        <v>01/07/2024 07:00:00</v>
      </c>
      <c r="Q139" s="4" t="str">
        <f>VLOOKUP($D139,Apoyo!$K$2:$M$14,3,0)</f>
        <v>26/07/2024 17:00:00</v>
      </c>
      <c r="R139" s="4" t="s">
        <v>566</v>
      </c>
      <c r="S139" s="4" t="s">
        <v>712</v>
      </c>
      <c r="T139" s="4" t="s">
        <v>91</v>
      </c>
      <c r="U139" s="4" t="s">
        <v>533</v>
      </c>
      <c r="V139" s="3" t="str">
        <f t="shared" si="2"/>
        <v>S-1337-5</v>
      </c>
      <c r="W139" s="3" t="str">
        <f>IFERROR(VLOOKUP(T139,Tablas_Apoyo!$A$2:$B$26,2,0),"")</f>
        <v>PVMTTO \ CONTROL_GUADUALES</v>
      </c>
      <c r="X139" s="3" t="str">
        <f>IFERROR(INDEX(Planes_Trabajo!$A$2:$O$10,MATCH($J139,Planes_Trabajo!$A$2:$A$10,0),MATCH(X$1,Planes_Trabajo!$A$1:$V$1,0)),"")</f>
        <v>MP</v>
      </c>
      <c r="Y139" s="3" t="str">
        <f>IFERROR(IF(INDEX(Planes_Trabajo!$A$2:$O$10,MATCH($J139,Planes_Trabajo!$A$2:$A$10,0),MATCH(Y$1,Planes_Trabajo!$A$1:$V$1,0))=0,"",INDEX(Planes_Trabajo!$A$2:$O$10,MATCH($J139,Planes_Trabajo!$A$2:$A$10,0),MATCH(Y$1,Planes_Trabajo!$A$1:$V$1,0))),"")</f>
        <v/>
      </c>
      <c r="Z139" s="3">
        <f>IFERROR(INDEX(Planes_Trabajo!$A$2:$O$10,MATCH($J139,Planes_Trabajo!$A$2:$A$10,0),MATCH(Z$1,Planes_Trabajo!$A$1:$V$1,0)),"")</f>
        <v>3</v>
      </c>
      <c r="AA139" s="3">
        <f>IFERROR(INDEX(Planes_Trabajo!$A$2:$O$10,MATCH($J139,Planes_Trabajo!$A$2:$A$10,0),MATCH(AA$1,Planes_Trabajo!$A$1:$V$1,0)),"")</f>
        <v>0</v>
      </c>
      <c r="AB139" s="3">
        <f>IFERROR(INDEX(Planes_Trabajo!$A$2:$O$10,MATCH($J139,Planes_Trabajo!$A$2:$A$10,0),MATCH(AB$1,Planes_Trabajo!$A$1:$V$1,0)),"")</f>
        <v>0</v>
      </c>
      <c r="AC139" s="3" t="str">
        <f>IFERROR(INDEX(Planes_Trabajo!$A$2:$O$10,MATCH($J139,Planes_Trabajo!$A$2:$A$10,0),MATCH(AC$1,Planes_Trabajo!$A$1:$V$1,0)),"")</f>
        <v>DEE27</v>
      </c>
      <c r="AD139" s="3" t="str">
        <f>IFERROR(IF(INDEX(Planes_Trabajo!$A$2:$O$10,MATCH($J139,Planes_Trabajo!$A$2:$A$10,0),MATCH(AD$1,Planes_Trabajo!$A$1:$V$1,0))=0,"",INDEX(Planes_Trabajo!$A$2:$O$10,MATCH($J139,Planes_Trabajo!$A$2:$A$10,0),MATCH(AD$1,Planes_Trabajo!$A$1:$V$1,0))),"")</f>
        <v>PODARED02PLANES</v>
      </c>
      <c r="AE139" s="3" t="str">
        <f>IFERROR(IF(INDEX(Planes_Trabajo!$A$2:$O$10,MATCH($J139,Planes_Trabajo!$A$2:$A$10,0),MATCH(AE$1,Planes_Trabajo!$A$1:$V$1,0))=0,"",INDEX(Planes_Trabajo!$A$2:$O$10,MATCH($J139,Planes_Trabajo!$A$2:$A$10,0),MATCH(AE$1,Planes_Trabajo!$A$1:$V$1,0))),"")</f>
        <v>DESPEJAR</v>
      </c>
      <c r="AF139" s="3">
        <f>IFERROR(INDEX(Planes_Trabajo!$A$2:$O$10,MATCH($J139,Planes_Trabajo!$A$2:$A$10,0),MATCH(AF$1,Planes_Trabajo!$A$1:$V$1,0)),"")</f>
        <v>2</v>
      </c>
      <c r="AG139" s="3">
        <f>IFERROR(VLOOKUP(K139,Tablas_Apoyo!$R$2:$S$5,2,0),"")</f>
        <v>1088345128</v>
      </c>
      <c r="AH139" s="3" t="str">
        <f>IFERROR(VLOOKUP(L139,Tablas_Apoyo!$U$2:$V$13,2,0),"")</f>
        <v>9862651</v>
      </c>
      <c r="AI139" s="3">
        <f>IFERROR(INDEX(Planes_Trabajo!$A$2:$O$10,MATCH($J139,Planes_Trabajo!$A$2:$A$10,0),MATCH(AI$1,Planes_Trabajo!$A$1:$V$1,0)),"")</f>
        <v>1088257828</v>
      </c>
      <c r="AJ139" s="3" t="str">
        <f>IFERROR(INDEX(Planes_Trabajo!$A$2:$O$10,MATCH($J139,Planes_Trabajo!$A$2:$A$10,0),MATCH(AJ$1,Planes_Trabajo!$A$1:$V$1,0)),"")</f>
        <v>06337600</v>
      </c>
      <c r="AK139" s="3" t="str">
        <f>IFERROR(INDEX(Planes_Trabajo!$A$2:$O$10,MATCH($J139,Planes_Trabajo!$A$2:$A$10,0),MATCH(AK$1,Planes_Trabajo!$A$1:$V$1,0)),"")</f>
        <v>743</v>
      </c>
      <c r="AL139" s="3" t="str">
        <f>IFERROR(IF(INDEX(Planes_Trabajo!$A$2:$O$10,MATCH($J139,Planes_Trabajo!$A$2:$A$10,0),MATCH(AL$1,Planes_Trabajo!$A$1:$V$1,0))=0,"",INDEX(Planes_Trabajo!$A$2:$O$10,MATCH($J139,Planes_Trabajo!$A$2:$A$10,0),MATCH(AL$1,Planes_Trabajo!$A$1:$V$1,0))),"")</f>
        <v>CW298393</v>
      </c>
    </row>
    <row r="140" spans="1:38" x14ac:dyDescent="0.25">
      <c r="A140">
        <v>138</v>
      </c>
      <c r="B140" s="4" t="s">
        <v>546</v>
      </c>
      <c r="C140" s="4">
        <v>208054</v>
      </c>
      <c r="D140" s="4">
        <v>207090</v>
      </c>
      <c r="E140" s="4">
        <v>1</v>
      </c>
      <c r="F140" s="4">
        <v>1</v>
      </c>
      <c r="G140" s="4">
        <v>1</v>
      </c>
      <c r="H140" s="4">
        <v>0</v>
      </c>
      <c r="I140" s="4">
        <v>0</v>
      </c>
      <c r="J140" s="4" t="s">
        <v>524</v>
      </c>
      <c r="K140" s="4" t="s">
        <v>51</v>
      </c>
      <c r="L140" s="4" t="s">
        <v>64</v>
      </c>
      <c r="M140" s="4" t="s">
        <v>927</v>
      </c>
      <c r="N140" s="4" t="str">
        <f>VLOOKUP($D140,Apoyo!$K$2:$M$14,2,0)</f>
        <v>01/07/2024 07:00:00</v>
      </c>
      <c r="O140" s="4" t="str">
        <f>VLOOKUP($D140,Apoyo!$K$2:$M$14,3,0)</f>
        <v>26/07/2024 17:00:00</v>
      </c>
      <c r="P140" s="4" t="str">
        <f>VLOOKUP($D140,Apoyo!$K$2:$M$14,2,0)</f>
        <v>01/07/2024 07:00:00</v>
      </c>
      <c r="Q140" s="4" t="str">
        <f>VLOOKUP($D140,Apoyo!$K$2:$M$14,3,0)</f>
        <v>26/07/2024 17:00:00</v>
      </c>
      <c r="R140" s="4" t="s">
        <v>566</v>
      </c>
      <c r="S140" s="4" t="s">
        <v>713</v>
      </c>
      <c r="T140" s="4" t="s">
        <v>91</v>
      </c>
      <c r="U140" s="4" t="s">
        <v>533</v>
      </c>
      <c r="V140" s="3" t="str">
        <f t="shared" si="2"/>
        <v>S-1421-5</v>
      </c>
      <c r="W140" s="3" t="str">
        <f>IFERROR(VLOOKUP(T140,Tablas_Apoyo!$A$2:$B$26,2,0),"")</f>
        <v>PVMTTO \ CONTROL_GUADUALES</v>
      </c>
      <c r="X140" s="3" t="str">
        <f>IFERROR(INDEX(Planes_Trabajo!$A$2:$O$10,MATCH($J140,Planes_Trabajo!$A$2:$A$10,0),MATCH(X$1,Planes_Trabajo!$A$1:$V$1,0)),"")</f>
        <v>MP</v>
      </c>
      <c r="Y140" s="3" t="str">
        <f>IFERROR(IF(INDEX(Planes_Trabajo!$A$2:$O$10,MATCH($J140,Planes_Trabajo!$A$2:$A$10,0),MATCH(Y$1,Planes_Trabajo!$A$1:$V$1,0))=0,"",INDEX(Planes_Trabajo!$A$2:$O$10,MATCH($J140,Planes_Trabajo!$A$2:$A$10,0),MATCH(Y$1,Planes_Trabajo!$A$1:$V$1,0))),"")</f>
        <v/>
      </c>
      <c r="Z140" s="3">
        <f>IFERROR(INDEX(Planes_Trabajo!$A$2:$O$10,MATCH($J140,Planes_Trabajo!$A$2:$A$10,0),MATCH(Z$1,Planes_Trabajo!$A$1:$V$1,0)),"")</f>
        <v>3</v>
      </c>
      <c r="AA140" s="3">
        <f>IFERROR(INDEX(Planes_Trabajo!$A$2:$O$10,MATCH($J140,Planes_Trabajo!$A$2:$A$10,0),MATCH(AA$1,Planes_Trabajo!$A$1:$V$1,0)),"")</f>
        <v>0</v>
      </c>
      <c r="AB140" s="3">
        <f>IFERROR(INDEX(Planes_Trabajo!$A$2:$O$10,MATCH($J140,Planes_Trabajo!$A$2:$A$10,0),MATCH(AB$1,Planes_Trabajo!$A$1:$V$1,0)),"")</f>
        <v>0</v>
      </c>
      <c r="AC140" s="3" t="str">
        <f>IFERROR(INDEX(Planes_Trabajo!$A$2:$O$10,MATCH($J140,Planes_Trabajo!$A$2:$A$10,0),MATCH(AC$1,Planes_Trabajo!$A$1:$V$1,0)),"")</f>
        <v>DEE27</v>
      </c>
      <c r="AD140" s="3" t="str">
        <f>IFERROR(IF(INDEX(Planes_Trabajo!$A$2:$O$10,MATCH($J140,Planes_Trabajo!$A$2:$A$10,0),MATCH(AD$1,Planes_Trabajo!$A$1:$V$1,0))=0,"",INDEX(Planes_Trabajo!$A$2:$O$10,MATCH($J140,Planes_Trabajo!$A$2:$A$10,0),MATCH(AD$1,Planes_Trabajo!$A$1:$V$1,0))),"")</f>
        <v>PODARED02PLANES</v>
      </c>
      <c r="AE140" s="3" t="str">
        <f>IFERROR(IF(INDEX(Planes_Trabajo!$A$2:$O$10,MATCH($J140,Planes_Trabajo!$A$2:$A$10,0),MATCH(AE$1,Planes_Trabajo!$A$1:$V$1,0))=0,"",INDEX(Planes_Trabajo!$A$2:$O$10,MATCH($J140,Planes_Trabajo!$A$2:$A$10,0),MATCH(AE$1,Planes_Trabajo!$A$1:$V$1,0))),"")</f>
        <v>DESPEJAR</v>
      </c>
      <c r="AF140" s="3">
        <f>IFERROR(INDEX(Planes_Trabajo!$A$2:$O$10,MATCH($J140,Planes_Trabajo!$A$2:$A$10,0),MATCH(AF$1,Planes_Trabajo!$A$1:$V$1,0)),"")</f>
        <v>2</v>
      </c>
      <c r="AG140" s="3">
        <f>IFERROR(VLOOKUP(K140,Tablas_Apoyo!$R$2:$S$5,2,0),"")</f>
        <v>1088345128</v>
      </c>
      <c r="AH140" s="3" t="str">
        <f>IFERROR(VLOOKUP(L140,Tablas_Apoyo!$U$2:$V$13,2,0),"")</f>
        <v>9862651</v>
      </c>
      <c r="AI140" s="3">
        <f>IFERROR(INDEX(Planes_Trabajo!$A$2:$O$10,MATCH($J140,Planes_Trabajo!$A$2:$A$10,0),MATCH(AI$1,Planes_Trabajo!$A$1:$V$1,0)),"")</f>
        <v>1088257828</v>
      </c>
      <c r="AJ140" s="3" t="str">
        <f>IFERROR(INDEX(Planes_Trabajo!$A$2:$O$10,MATCH($J140,Planes_Trabajo!$A$2:$A$10,0),MATCH(AJ$1,Planes_Trabajo!$A$1:$V$1,0)),"")</f>
        <v>06337600</v>
      </c>
      <c r="AK140" s="3" t="str">
        <f>IFERROR(INDEX(Planes_Trabajo!$A$2:$O$10,MATCH($J140,Planes_Trabajo!$A$2:$A$10,0),MATCH(AK$1,Planes_Trabajo!$A$1:$V$1,0)),"")</f>
        <v>743</v>
      </c>
      <c r="AL140" s="3" t="str">
        <f>IFERROR(IF(INDEX(Planes_Trabajo!$A$2:$O$10,MATCH($J140,Planes_Trabajo!$A$2:$A$10,0),MATCH(AL$1,Planes_Trabajo!$A$1:$V$1,0))=0,"",INDEX(Planes_Trabajo!$A$2:$O$10,MATCH($J140,Planes_Trabajo!$A$2:$A$10,0),MATCH(AL$1,Planes_Trabajo!$A$1:$V$1,0))),"")</f>
        <v>CW298393</v>
      </c>
    </row>
    <row r="141" spans="1:38" x14ac:dyDescent="0.25">
      <c r="A141">
        <v>139</v>
      </c>
      <c r="B141" s="4" t="s">
        <v>546</v>
      </c>
      <c r="C141" s="4">
        <v>208056</v>
      </c>
      <c r="D141" s="4">
        <v>207090</v>
      </c>
      <c r="E141" s="4">
        <v>1</v>
      </c>
      <c r="F141" s="4">
        <v>1</v>
      </c>
      <c r="G141" s="4">
        <v>1</v>
      </c>
      <c r="H141" s="4">
        <v>0</v>
      </c>
      <c r="I141" s="4">
        <v>0</v>
      </c>
      <c r="J141" s="4" t="s">
        <v>524</v>
      </c>
      <c r="K141" s="4" t="s">
        <v>51</v>
      </c>
      <c r="L141" s="4" t="s">
        <v>64</v>
      </c>
      <c r="M141" s="4" t="s">
        <v>928</v>
      </c>
      <c r="N141" s="4" t="str">
        <f>VLOOKUP($D141,Apoyo!$K$2:$M$14,2,0)</f>
        <v>01/07/2024 07:00:00</v>
      </c>
      <c r="O141" s="4" t="str">
        <f>VLOOKUP($D141,Apoyo!$K$2:$M$14,3,0)</f>
        <v>26/07/2024 17:00:00</v>
      </c>
      <c r="P141" s="4" t="str">
        <f>VLOOKUP($D141,Apoyo!$K$2:$M$14,2,0)</f>
        <v>01/07/2024 07:00:00</v>
      </c>
      <c r="Q141" s="4" t="str">
        <f>VLOOKUP($D141,Apoyo!$K$2:$M$14,3,0)</f>
        <v>26/07/2024 17:00:00</v>
      </c>
      <c r="R141" s="4" t="s">
        <v>566</v>
      </c>
      <c r="S141" s="4" t="s">
        <v>714</v>
      </c>
      <c r="T141" s="4" t="s">
        <v>91</v>
      </c>
      <c r="U141" s="4" t="s">
        <v>533</v>
      </c>
      <c r="V141" s="3" t="str">
        <f t="shared" si="2"/>
        <v>S-1637-5</v>
      </c>
      <c r="W141" s="3" t="str">
        <f>IFERROR(VLOOKUP(T141,Tablas_Apoyo!$A$2:$B$26,2,0),"")</f>
        <v>PVMTTO \ CONTROL_GUADUALES</v>
      </c>
      <c r="X141" s="3" t="str">
        <f>IFERROR(INDEX(Planes_Trabajo!$A$2:$O$10,MATCH($J141,Planes_Trabajo!$A$2:$A$10,0),MATCH(X$1,Planes_Trabajo!$A$1:$V$1,0)),"")</f>
        <v>MP</v>
      </c>
      <c r="Y141" s="3" t="str">
        <f>IFERROR(IF(INDEX(Planes_Trabajo!$A$2:$O$10,MATCH($J141,Planes_Trabajo!$A$2:$A$10,0),MATCH(Y$1,Planes_Trabajo!$A$1:$V$1,0))=0,"",INDEX(Planes_Trabajo!$A$2:$O$10,MATCH($J141,Planes_Trabajo!$A$2:$A$10,0),MATCH(Y$1,Planes_Trabajo!$A$1:$V$1,0))),"")</f>
        <v/>
      </c>
      <c r="Z141" s="3">
        <f>IFERROR(INDEX(Planes_Trabajo!$A$2:$O$10,MATCH($J141,Planes_Trabajo!$A$2:$A$10,0),MATCH(Z$1,Planes_Trabajo!$A$1:$V$1,0)),"")</f>
        <v>3</v>
      </c>
      <c r="AA141" s="3">
        <f>IFERROR(INDEX(Planes_Trabajo!$A$2:$O$10,MATCH($J141,Planes_Trabajo!$A$2:$A$10,0),MATCH(AA$1,Planes_Trabajo!$A$1:$V$1,0)),"")</f>
        <v>0</v>
      </c>
      <c r="AB141" s="3">
        <f>IFERROR(INDEX(Planes_Trabajo!$A$2:$O$10,MATCH($J141,Planes_Trabajo!$A$2:$A$10,0),MATCH(AB$1,Planes_Trabajo!$A$1:$V$1,0)),"")</f>
        <v>0</v>
      </c>
      <c r="AC141" s="3" t="str">
        <f>IFERROR(INDEX(Planes_Trabajo!$A$2:$O$10,MATCH($J141,Planes_Trabajo!$A$2:$A$10,0),MATCH(AC$1,Planes_Trabajo!$A$1:$V$1,0)),"")</f>
        <v>DEE27</v>
      </c>
      <c r="AD141" s="3" t="str">
        <f>IFERROR(IF(INDEX(Planes_Trabajo!$A$2:$O$10,MATCH($J141,Planes_Trabajo!$A$2:$A$10,0),MATCH(AD$1,Planes_Trabajo!$A$1:$V$1,0))=0,"",INDEX(Planes_Trabajo!$A$2:$O$10,MATCH($J141,Planes_Trabajo!$A$2:$A$10,0),MATCH(AD$1,Planes_Trabajo!$A$1:$V$1,0))),"")</f>
        <v>PODARED02PLANES</v>
      </c>
      <c r="AE141" s="3" t="str">
        <f>IFERROR(IF(INDEX(Planes_Trabajo!$A$2:$O$10,MATCH($J141,Planes_Trabajo!$A$2:$A$10,0),MATCH(AE$1,Planes_Trabajo!$A$1:$V$1,0))=0,"",INDEX(Planes_Trabajo!$A$2:$O$10,MATCH($J141,Planes_Trabajo!$A$2:$A$10,0),MATCH(AE$1,Planes_Trabajo!$A$1:$V$1,0))),"")</f>
        <v>DESPEJAR</v>
      </c>
      <c r="AF141" s="3">
        <f>IFERROR(INDEX(Planes_Trabajo!$A$2:$O$10,MATCH($J141,Planes_Trabajo!$A$2:$A$10,0),MATCH(AF$1,Planes_Trabajo!$A$1:$V$1,0)),"")</f>
        <v>2</v>
      </c>
      <c r="AG141" s="3">
        <f>IFERROR(VLOOKUP(K141,Tablas_Apoyo!$R$2:$S$5,2,0),"")</f>
        <v>1088345128</v>
      </c>
      <c r="AH141" s="3" t="str">
        <f>IFERROR(VLOOKUP(L141,Tablas_Apoyo!$U$2:$V$13,2,0),"")</f>
        <v>9862651</v>
      </c>
      <c r="AI141" s="3">
        <f>IFERROR(INDEX(Planes_Trabajo!$A$2:$O$10,MATCH($J141,Planes_Trabajo!$A$2:$A$10,0),MATCH(AI$1,Planes_Trabajo!$A$1:$V$1,0)),"")</f>
        <v>1088257828</v>
      </c>
      <c r="AJ141" s="3" t="str">
        <f>IFERROR(INDEX(Planes_Trabajo!$A$2:$O$10,MATCH($J141,Planes_Trabajo!$A$2:$A$10,0),MATCH(AJ$1,Planes_Trabajo!$A$1:$V$1,0)),"")</f>
        <v>06337600</v>
      </c>
      <c r="AK141" s="3" t="str">
        <f>IFERROR(INDEX(Planes_Trabajo!$A$2:$O$10,MATCH($J141,Planes_Trabajo!$A$2:$A$10,0),MATCH(AK$1,Planes_Trabajo!$A$1:$V$1,0)),"")</f>
        <v>743</v>
      </c>
      <c r="AL141" s="3" t="str">
        <f>IFERROR(IF(INDEX(Planes_Trabajo!$A$2:$O$10,MATCH($J141,Planes_Trabajo!$A$2:$A$10,0),MATCH(AL$1,Planes_Trabajo!$A$1:$V$1,0))=0,"",INDEX(Planes_Trabajo!$A$2:$O$10,MATCH($J141,Planes_Trabajo!$A$2:$A$10,0),MATCH(AL$1,Planes_Trabajo!$A$1:$V$1,0))),"")</f>
        <v>CW298393</v>
      </c>
    </row>
    <row r="142" spans="1:38" x14ac:dyDescent="0.25">
      <c r="A142">
        <v>140</v>
      </c>
      <c r="B142" s="4" t="s">
        <v>546</v>
      </c>
      <c r="C142" s="4">
        <v>208058</v>
      </c>
      <c r="D142" s="4">
        <v>207090</v>
      </c>
      <c r="E142" s="4">
        <v>1</v>
      </c>
      <c r="F142" s="4">
        <v>1</v>
      </c>
      <c r="G142" s="4">
        <v>1</v>
      </c>
      <c r="H142" s="4">
        <v>0</v>
      </c>
      <c r="I142" s="4">
        <v>0</v>
      </c>
      <c r="J142" s="4" t="s">
        <v>524</v>
      </c>
      <c r="K142" s="4" t="s">
        <v>51</v>
      </c>
      <c r="L142" s="4" t="s">
        <v>64</v>
      </c>
      <c r="M142" s="4" t="s">
        <v>929</v>
      </c>
      <c r="N142" s="4" t="str">
        <f>VLOOKUP($D142,Apoyo!$K$2:$M$14,2,0)</f>
        <v>01/07/2024 07:00:00</v>
      </c>
      <c r="O142" s="4" t="str">
        <f>VLOOKUP($D142,Apoyo!$K$2:$M$14,3,0)</f>
        <v>26/07/2024 17:00:00</v>
      </c>
      <c r="P142" s="4" t="str">
        <f>VLOOKUP($D142,Apoyo!$K$2:$M$14,2,0)</f>
        <v>01/07/2024 07:00:00</v>
      </c>
      <c r="Q142" s="4" t="str">
        <f>VLOOKUP($D142,Apoyo!$K$2:$M$14,3,0)</f>
        <v>26/07/2024 17:00:00</v>
      </c>
      <c r="R142" s="4" t="s">
        <v>566</v>
      </c>
      <c r="S142" s="4" t="s">
        <v>715</v>
      </c>
      <c r="T142" s="4" t="s">
        <v>91</v>
      </c>
      <c r="U142" s="4" t="s">
        <v>533</v>
      </c>
      <c r="V142" s="3" t="str">
        <f t="shared" si="2"/>
        <v>S-1641-5</v>
      </c>
      <c r="W142" s="3" t="str">
        <f>IFERROR(VLOOKUP(T142,Tablas_Apoyo!$A$2:$B$26,2,0),"")</f>
        <v>PVMTTO \ CONTROL_GUADUALES</v>
      </c>
      <c r="X142" s="3" t="str">
        <f>IFERROR(INDEX(Planes_Trabajo!$A$2:$O$10,MATCH($J142,Planes_Trabajo!$A$2:$A$10,0),MATCH(X$1,Planes_Trabajo!$A$1:$V$1,0)),"")</f>
        <v>MP</v>
      </c>
      <c r="Y142" s="3" t="str">
        <f>IFERROR(IF(INDEX(Planes_Trabajo!$A$2:$O$10,MATCH($J142,Planes_Trabajo!$A$2:$A$10,0),MATCH(Y$1,Planes_Trabajo!$A$1:$V$1,0))=0,"",INDEX(Planes_Trabajo!$A$2:$O$10,MATCH($J142,Planes_Trabajo!$A$2:$A$10,0),MATCH(Y$1,Planes_Trabajo!$A$1:$V$1,0))),"")</f>
        <v/>
      </c>
      <c r="Z142" s="3">
        <f>IFERROR(INDEX(Planes_Trabajo!$A$2:$O$10,MATCH($J142,Planes_Trabajo!$A$2:$A$10,0),MATCH(Z$1,Planes_Trabajo!$A$1:$V$1,0)),"")</f>
        <v>3</v>
      </c>
      <c r="AA142" s="3">
        <f>IFERROR(INDEX(Planes_Trabajo!$A$2:$O$10,MATCH($J142,Planes_Trabajo!$A$2:$A$10,0),MATCH(AA$1,Planes_Trabajo!$A$1:$V$1,0)),"")</f>
        <v>0</v>
      </c>
      <c r="AB142" s="3">
        <f>IFERROR(INDEX(Planes_Trabajo!$A$2:$O$10,MATCH($J142,Planes_Trabajo!$A$2:$A$10,0),MATCH(AB$1,Planes_Trabajo!$A$1:$V$1,0)),"")</f>
        <v>0</v>
      </c>
      <c r="AC142" s="3" t="str">
        <f>IFERROR(INDEX(Planes_Trabajo!$A$2:$O$10,MATCH($J142,Planes_Trabajo!$A$2:$A$10,0),MATCH(AC$1,Planes_Trabajo!$A$1:$V$1,0)),"")</f>
        <v>DEE27</v>
      </c>
      <c r="AD142" s="3" t="str">
        <f>IFERROR(IF(INDEX(Planes_Trabajo!$A$2:$O$10,MATCH($J142,Planes_Trabajo!$A$2:$A$10,0),MATCH(AD$1,Planes_Trabajo!$A$1:$V$1,0))=0,"",INDEX(Planes_Trabajo!$A$2:$O$10,MATCH($J142,Planes_Trabajo!$A$2:$A$10,0),MATCH(AD$1,Planes_Trabajo!$A$1:$V$1,0))),"")</f>
        <v>PODARED02PLANES</v>
      </c>
      <c r="AE142" s="3" t="str">
        <f>IFERROR(IF(INDEX(Planes_Trabajo!$A$2:$O$10,MATCH($J142,Planes_Trabajo!$A$2:$A$10,0),MATCH(AE$1,Planes_Trabajo!$A$1:$V$1,0))=0,"",INDEX(Planes_Trabajo!$A$2:$O$10,MATCH($J142,Planes_Trabajo!$A$2:$A$10,0),MATCH(AE$1,Planes_Trabajo!$A$1:$V$1,0))),"")</f>
        <v>DESPEJAR</v>
      </c>
      <c r="AF142" s="3">
        <f>IFERROR(INDEX(Planes_Trabajo!$A$2:$O$10,MATCH($J142,Planes_Trabajo!$A$2:$A$10,0),MATCH(AF$1,Planes_Trabajo!$A$1:$V$1,0)),"")</f>
        <v>2</v>
      </c>
      <c r="AG142" s="3">
        <f>IFERROR(VLOOKUP(K142,Tablas_Apoyo!$R$2:$S$5,2,0),"")</f>
        <v>1088345128</v>
      </c>
      <c r="AH142" s="3" t="str">
        <f>IFERROR(VLOOKUP(L142,Tablas_Apoyo!$U$2:$V$13,2,0),"")</f>
        <v>9862651</v>
      </c>
      <c r="AI142" s="3">
        <f>IFERROR(INDEX(Planes_Trabajo!$A$2:$O$10,MATCH($J142,Planes_Trabajo!$A$2:$A$10,0),MATCH(AI$1,Planes_Trabajo!$A$1:$V$1,0)),"")</f>
        <v>1088257828</v>
      </c>
      <c r="AJ142" s="3" t="str">
        <f>IFERROR(INDEX(Planes_Trabajo!$A$2:$O$10,MATCH($J142,Planes_Trabajo!$A$2:$A$10,0),MATCH(AJ$1,Planes_Trabajo!$A$1:$V$1,0)),"")</f>
        <v>06337600</v>
      </c>
      <c r="AK142" s="3" t="str">
        <f>IFERROR(INDEX(Planes_Trabajo!$A$2:$O$10,MATCH($J142,Planes_Trabajo!$A$2:$A$10,0),MATCH(AK$1,Planes_Trabajo!$A$1:$V$1,0)),"")</f>
        <v>743</v>
      </c>
      <c r="AL142" s="3" t="str">
        <f>IFERROR(IF(INDEX(Planes_Trabajo!$A$2:$O$10,MATCH($J142,Planes_Trabajo!$A$2:$A$10,0),MATCH(AL$1,Planes_Trabajo!$A$1:$V$1,0))=0,"",INDEX(Planes_Trabajo!$A$2:$O$10,MATCH($J142,Planes_Trabajo!$A$2:$A$10,0),MATCH(AL$1,Planes_Trabajo!$A$1:$V$1,0))),"")</f>
        <v>CW298393</v>
      </c>
    </row>
    <row r="143" spans="1:38" x14ac:dyDescent="0.25">
      <c r="A143">
        <v>141</v>
      </c>
      <c r="B143" s="4" t="s">
        <v>546</v>
      </c>
      <c r="C143" s="4">
        <v>208067</v>
      </c>
      <c r="D143" s="4">
        <v>207090</v>
      </c>
      <c r="E143" s="4">
        <v>1</v>
      </c>
      <c r="F143" s="4">
        <v>1</v>
      </c>
      <c r="G143" s="4">
        <v>1</v>
      </c>
      <c r="H143" s="4">
        <v>0</v>
      </c>
      <c r="I143" s="4">
        <v>0</v>
      </c>
      <c r="J143" s="4" t="s">
        <v>524</v>
      </c>
      <c r="K143" s="4" t="s">
        <v>51</v>
      </c>
      <c r="L143" s="4" t="s">
        <v>64</v>
      </c>
      <c r="M143" s="4" t="s">
        <v>930</v>
      </c>
      <c r="N143" s="4" t="str">
        <f>VLOOKUP($D143,Apoyo!$K$2:$M$14,2,0)</f>
        <v>01/07/2024 07:00:00</v>
      </c>
      <c r="O143" s="4" t="str">
        <f>VLOOKUP($D143,Apoyo!$K$2:$M$14,3,0)</f>
        <v>26/07/2024 17:00:00</v>
      </c>
      <c r="P143" s="4" t="str">
        <f>VLOOKUP($D143,Apoyo!$K$2:$M$14,2,0)</f>
        <v>01/07/2024 07:00:00</v>
      </c>
      <c r="Q143" s="4" t="str">
        <f>VLOOKUP($D143,Apoyo!$K$2:$M$14,3,0)</f>
        <v>26/07/2024 17:00:00</v>
      </c>
      <c r="R143" s="4" t="s">
        <v>566</v>
      </c>
      <c r="S143" s="4" t="s">
        <v>716</v>
      </c>
      <c r="T143" s="4" t="s">
        <v>91</v>
      </c>
      <c r="U143" s="4" t="s">
        <v>533</v>
      </c>
      <c r="V143" s="3" t="str">
        <f t="shared" ref="V143:V206" si="3">IFERROR(IF(FIND("-",S143)&gt;0,IF(ISNUMBER(_xlfn.NUMBERVALUE(LEFT(S143,1),".")),_xlfn.CONCAT(S143,"--5"),_xlfn.CONCAT(S143,"-5")),"NA"),S143)</f>
        <v>S-1654-5</v>
      </c>
      <c r="W143" s="3" t="str">
        <f>IFERROR(VLOOKUP(T143,Tablas_Apoyo!$A$2:$B$26,2,0),"")</f>
        <v>PVMTTO \ CONTROL_GUADUALES</v>
      </c>
      <c r="X143" s="3" t="str">
        <f>IFERROR(INDEX(Planes_Trabajo!$A$2:$O$10,MATCH($J143,Planes_Trabajo!$A$2:$A$10,0),MATCH(X$1,Planes_Trabajo!$A$1:$V$1,0)),"")</f>
        <v>MP</v>
      </c>
      <c r="Y143" s="3" t="str">
        <f>IFERROR(IF(INDEX(Planes_Trabajo!$A$2:$O$10,MATCH($J143,Planes_Trabajo!$A$2:$A$10,0),MATCH(Y$1,Planes_Trabajo!$A$1:$V$1,0))=0,"",INDEX(Planes_Trabajo!$A$2:$O$10,MATCH($J143,Planes_Trabajo!$A$2:$A$10,0),MATCH(Y$1,Planes_Trabajo!$A$1:$V$1,0))),"")</f>
        <v/>
      </c>
      <c r="Z143" s="3">
        <f>IFERROR(INDEX(Planes_Trabajo!$A$2:$O$10,MATCH($J143,Planes_Trabajo!$A$2:$A$10,0),MATCH(Z$1,Planes_Trabajo!$A$1:$V$1,0)),"")</f>
        <v>3</v>
      </c>
      <c r="AA143" s="3">
        <f>IFERROR(INDEX(Planes_Trabajo!$A$2:$O$10,MATCH($J143,Planes_Trabajo!$A$2:$A$10,0),MATCH(AA$1,Planes_Trabajo!$A$1:$V$1,0)),"")</f>
        <v>0</v>
      </c>
      <c r="AB143" s="3">
        <f>IFERROR(INDEX(Planes_Trabajo!$A$2:$O$10,MATCH($J143,Planes_Trabajo!$A$2:$A$10,0),MATCH(AB$1,Planes_Trabajo!$A$1:$V$1,0)),"")</f>
        <v>0</v>
      </c>
      <c r="AC143" s="3" t="str">
        <f>IFERROR(INDEX(Planes_Trabajo!$A$2:$O$10,MATCH($J143,Planes_Trabajo!$A$2:$A$10,0),MATCH(AC$1,Planes_Trabajo!$A$1:$V$1,0)),"")</f>
        <v>DEE27</v>
      </c>
      <c r="AD143" s="3" t="str">
        <f>IFERROR(IF(INDEX(Planes_Trabajo!$A$2:$O$10,MATCH($J143,Planes_Trabajo!$A$2:$A$10,0),MATCH(AD$1,Planes_Trabajo!$A$1:$V$1,0))=0,"",INDEX(Planes_Trabajo!$A$2:$O$10,MATCH($J143,Planes_Trabajo!$A$2:$A$10,0),MATCH(AD$1,Planes_Trabajo!$A$1:$V$1,0))),"")</f>
        <v>PODARED02PLANES</v>
      </c>
      <c r="AE143" s="3" t="str">
        <f>IFERROR(IF(INDEX(Planes_Trabajo!$A$2:$O$10,MATCH($J143,Planes_Trabajo!$A$2:$A$10,0),MATCH(AE$1,Planes_Trabajo!$A$1:$V$1,0))=0,"",INDEX(Planes_Trabajo!$A$2:$O$10,MATCH($J143,Planes_Trabajo!$A$2:$A$10,0),MATCH(AE$1,Planes_Trabajo!$A$1:$V$1,0))),"")</f>
        <v>DESPEJAR</v>
      </c>
      <c r="AF143" s="3">
        <f>IFERROR(INDEX(Planes_Trabajo!$A$2:$O$10,MATCH($J143,Planes_Trabajo!$A$2:$A$10,0),MATCH(AF$1,Planes_Trabajo!$A$1:$V$1,0)),"")</f>
        <v>2</v>
      </c>
      <c r="AG143" s="3">
        <f>IFERROR(VLOOKUP(K143,Tablas_Apoyo!$R$2:$S$5,2,0),"")</f>
        <v>1088345128</v>
      </c>
      <c r="AH143" s="3" t="str">
        <f>IFERROR(VLOOKUP(L143,Tablas_Apoyo!$U$2:$V$13,2,0),"")</f>
        <v>9862651</v>
      </c>
      <c r="AI143" s="3">
        <f>IFERROR(INDEX(Planes_Trabajo!$A$2:$O$10,MATCH($J143,Planes_Trabajo!$A$2:$A$10,0),MATCH(AI$1,Planes_Trabajo!$A$1:$V$1,0)),"")</f>
        <v>1088257828</v>
      </c>
      <c r="AJ143" s="3" t="str">
        <f>IFERROR(INDEX(Planes_Trabajo!$A$2:$O$10,MATCH($J143,Planes_Trabajo!$A$2:$A$10,0),MATCH(AJ$1,Planes_Trabajo!$A$1:$V$1,0)),"")</f>
        <v>06337600</v>
      </c>
      <c r="AK143" s="3" t="str">
        <f>IFERROR(INDEX(Planes_Trabajo!$A$2:$O$10,MATCH($J143,Planes_Trabajo!$A$2:$A$10,0),MATCH(AK$1,Planes_Trabajo!$A$1:$V$1,0)),"")</f>
        <v>743</v>
      </c>
      <c r="AL143" s="3" t="str">
        <f>IFERROR(IF(INDEX(Planes_Trabajo!$A$2:$O$10,MATCH($J143,Planes_Trabajo!$A$2:$A$10,0),MATCH(AL$1,Planes_Trabajo!$A$1:$V$1,0))=0,"",INDEX(Planes_Trabajo!$A$2:$O$10,MATCH($J143,Planes_Trabajo!$A$2:$A$10,0),MATCH(AL$1,Planes_Trabajo!$A$1:$V$1,0))),"")</f>
        <v>CW298393</v>
      </c>
    </row>
    <row r="144" spans="1:38" x14ac:dyDescent="0.25">
      <c r="A144">
        <v>142</v>
      </c>
      <c r="B144" s="4" t="s">
        <v>519</v>
      </c>
      <c r="C144" s="4"/>
      <c r="D144" s="4">
        <v>207090</v>
      </c>
      <c r="E144" s="4">
        <v>1</v>
      </c>
      <c r="F144" s="4">
        <v>1</v>
      </c>
      <c r="G144" s="4">
        <v>1</v>
      </c>
      <c r="H144" s="4">
        <v>0</v>
      </c>
      <c r="I144" s="4">
        <v>0</v>
      </c>
      <c r="J144" s="4" t="s">
        <v>524</v>
      </c>
      <c r="K144" s="4" t="s">
        <v>51</v>
      </c>
      <c r="L144" s="4" t="s">
        <v>64</v>
      </c>
      <c r="M144" s="4" t="s">
        <v>931</v>
      </c>
      <c r="N144" s="4" t="str">
        <f>VLOOKUP($D144,Apoyo!$K$2:$M$14,2,0)</f>
        <v>01/07/2024 07:00:00</v>
      </c>
      <c r="O144" s="4" t="str">
        <f>VLOOKUP($D144,Apoyo!$K$2:$M$14,3,0)</f>
        <v>26/07/2024 17:00:00</v>
      </c>
      <c r="P144" s="4" t="str">
        <f>VLOOKUP($D144,Apoyo!$K$2:$M$14,2,0)</f>
        <v>01/07/2024 07:00:00</v>
      </c>
      <c r="Q144" s="4" t="str">
        <f>VLOOKUP($D144,Apoyo!$K$2:$M$14,3,0)</f>
        <v>26/07/2024 17:00:00</v>
      </c>
      <c r="R144" s="4" t="s">
        <v>566</v>
      </c>
      <c r="S144" s="4" t="s">
        <v>717</v>
      </c>
      <c r="T144" s="4" t="s">
        <v>91</v>
      </c>
      <c r="U144" s="4" t="s">
        <v>533</v>
      </c>
      <c r="V144" s="3" t="str">
        <f t="shared" si="3"/>
        <v>S-1811-5</v>
      </c>
      <c r="W144" s="3" t="str">
        <f>IFERROR(VLOOKUP(T144,Tablas_Apoyo!$A$2:$B$26,2,0),"")</f>
        <v>PVMTTO \ CONTROL_GUADUALES</v>
      </c>
      <c r="X144" s="3" t="str">
        <f>IFERROR(INDEX(Planes_Trabajo!$A$2:$O$10,MATCH($J144,Planes_Trabajo!$A$2:$A$10,0),MATCH(X$1,Planes_Trabajo!$A$1:$V$1,0)),"")</f>
        <v>MP</v>
      </c>
      <c r="Y144" s="3" t="str">
        <f>IFERROR(IF(INDEX(Planes_Trabajo!$A$2:$O$10,MATCH($J144,Planes_Trabajo!$A$2:$A$10,0),MATCH(Y$1,Planes_Trabajo!$A$1:$V$1,0))=0,"",INDEX(Planes_Trabajo!$A$2:$O$10,MATCH($J144,Planes_Trabajo!$A$2:$A$10,0),MATCH(Y$1,Planes_Trabajo!$A$1:$V$1,0))),"")</f>
        <v/>
      </c>
      <c r="Z144" s="3">
        <f>IFERROR(INDEX(Planes_Trabajo!$A$2:$O$10,MATCH($J144,Planes_Trabajo!$A$2:$A$10,0),MATCH(Z$1,Planes_Trabajo!$A$1:$V$1,0)),"")</f>
        <v>3</v>
      </c>
      <c r="AA144" s="3">
        <f>IFERROR(INDEX(Planes_Trabajo!$A$2:$O$10,MATCH($J144,Planes_Trabajo!$A$2:$A$10,0),MATCH(AA$1,Planes_Trabajo!$A$1:$V$1,0)),"")</f>
        <v>0</v>
      </c>
      <c r="AB144" s="3">
        <f>IFERROR(INDEX(Planes_Trabajo!$A$2:$O$10,MATCH($J144,Planes_Trabajo!$A$2:$A$10,0),MATCH(AB$1,Planes_Trabajo!$A$1:$V$1,0)),"")</f>
        <v>0</v>
      </c>
      <c r="AC144" s="3" t="str">
        <f>IFERROR(INDEX(Planes_Trabajo!$A$2:$O$10,MATCH($J144,Planes_Trabajo!$A$2:$A$10,0),MATCH(AC$1,Planes_Trabajo!$A$1:$V$1,0)),"")</f>
        <v>DEE27</v>
      </c>
      <c r="AD144" s="3" t="str">
        <f>IFERROR(IF(INDEX(Planes_Trabajo!$A$2:$O$10,MATCH($J144,Planes_Trabajo!$A$2:$A$10,0),MATCH(AD$1,Planes_Trabajo!$A$1:$V$1,0))=0,"",INDEX(Planes_Trabajo!$A$2:$O$10,MATCH($J144,Planes_Trabajo!$A$2:$A$10,0),MATCH(AD$1,Planes_Trabajo!$A$1:$V$1,0))),"")</f>
        <v>PODARED02PLANES</v>
      </c>
      <c r="AE144" s="3" t="str">
        <f>IFERROR(IF(INDEX(Planes_Trabajo!$A$2:$O$10,MATCH($J144,Planes_Trabajo!$A$2:$A$10,0),MATCH(AE$1,Planes_Trabajo!$A$1:$V$1,0))=0,"",INDEX(Planes_Trabajo!$A$2:$O$10,MATCH($J144,Planes_Trabajo!$A$2:$A$10,0),MATCH(AE$1,Planes_Trabajo!$A$1:$V$1,0))),"")</f>
        <v>DESPEJAR</v>
      </c>
      <c r="AF144" s="3">
        <f>IFERROR(INDEX(Planes_Trabajo!$A$2:$O$10,MATCH($J144,Planes_Trabajo!$A$2:$A$10,0),MATCH(AF$1,Planes_Trabajo!$A$1:$V$1,0)),"")</f>
        <v>2</v>
      </c>
      <c r="AG144" s="3">
        <f>IFERROR(VLOOKUP(K144,Tablas_Apoyo!$R$2:$S$5,2,0),"")</f>
        <v>1088345128</v>
      </c>
      <c r="AH144" s="3" t="str">
        <f>IFERROR(VLOOKUP(L144,Tablas_Apoyo!$U$2:$V$13,2,0),"")</f>
        <v>9862651</v>
      </c>
      <c r="AI144" s="3">
        <f>IFERROR(INDEX(Planes_Trabajo!$A$2:$O$10,MATCH($J144,Planes_Trabajo!$A$2:$A$10,0),MATCH(AI$1,Planes_Trabajo!$A$1:$V$1,0)),"")</f>
        <v>1088257828</v>
      </c>
      <c r="AJ144" s="3" t="str">
        <f>IFERROR(INDEX(Planes_Trabajo!$A$2:$O$10,MATCH($J144,Planes_Trabajo!$A$2:$A$10,0),MATCH(AJ$1,Planes_Trabajo!$A$1:$V$1,0)),"")</f>
        <v>06337600</v>
      </c>
      <c r="AK144" s="3" t="str">
        <f>IFERROR(INDEX(Planes_Trabajo!$A$2:$O$10,MATCH($J144,Planes_Trabajo!$A$2:$A$10,0),MATCH(AK$1,Planes_Trabajo!$A$1:$V$1,0)),"")</f>
        <v>743</v>
      </c>
      <c r="AL144" s="3" t="str">
        <f>IFERROR(IF(INDEX(Planes_Trabajo!$A$2:$O$10,MATCH($J144,Planes_Trabajo!$A$2:$A$10,0),MATCH(AL$1,Planes_Trabajo!$A$1:$V$1,0))=0,"",INDEX(Planes_Trabajo!$A$2:$O$10,MATCH($J144,Planes_Trabajo!$A$2:$A$10,0),MATCH(AL$1,Planes_Trabajo!$A$1:$V$1,0))),"")</f>
        <v>CW298393</v>
      </c>
    </row>
    <row r="145" spans="1:38" x14ac:dyDescent="0.25">
      <c r="A145">
        <v>143</v>
      </c>
      <c r="B145" s="4" t="s">
        <v>519</v>
      </c>
      <c r="C145" s="4"/>
      <c r="D145" s="4">
        <v>207090</v>
      </c>
      <c r="E145" s="4">
        <v>1</v>
      </c>
      <c r="F145" s="4">
        <v>1</v>
      </c>
      <c r="G145" s="4">
        <v>1</v>
      </c>
      <c r="H145" s="4">
        <v>0</v>
      </c>
      <c r="I145" s="4">
        <v>0</v>
      </c>
      <c r="J145" s="4" t="s">
        <v>524</v>
      </c>
      <c r="K145" s="4" t="s">
        <v>51</v>
      </c>
      <c r="L145" s="4" t="s">
        <v>64</v>
      </c>
      <c r="M145" s="4" t="s">
        <v>932</v>
      </c>
      <c r="N145" s="4" t="str">
        <f>VLOOKUP($D145,Apoyo!$K$2:$M$14,2,0)</f>
        <v>01/07/2024 07:00:00</v>
      </c>
      <c r="O145" s="4" t="str">
        <f>VLOOKUP($D145,Apoyo!$K$2:$M$14,3,0)</f>
        <v>26/07/2024 17:00:00</v>
      </c>
      <c r="P145" s="4" t="str">
        <f>VLOOKUP($D145,Apoyo!$K$2:$M$14,2,0)</f>
        <v>01/07/2024 07:00:00</v>
      </c>
      <c r="Q145" s="4" t="str">
        <f>VLOOKUP($D145,Apoyo!$K$2:$M$14,3,0)</f>
        <v>26/07/2024 17:00:00</v>
      </c>
      <c r="R145" s="4" t="s">
        <v>566</v>
      </c>
      <c r="S145" s="4" t="s">
        <v>718</v>
      </c>
      <c r="T145" s="4" t="s">
        <v>91</v>
      </c>
      <c r="U145" s="4" t="s">
        <v>533</v>
      </c>
      <c r="V145" s="3" t="str">
        <f t="shared" si="3"/>
        <v>S-1812-5</v>
      </c>
      <c r="W145" s="3" t="str">
        <f>IFERROR(VLOOKUP(T145,Tablas_Apoyo!$A$2:$B$26,2,0),"")</f>
        <v>PVMTTO \ CONTROL_GUADUALES</v>
      </c>
      <c r="X145" s="3" t="str">
        <f>IFERROR(INDEX(Planes_Trabajo!$A$2:$O$10,MATCH($J145,Planes_Trabajo!$A$2:$A$10,0),MATCH(X$1,Planes_Trabajo!$A$1:$V$1,0)),"")</f>
        <v>MP</v>
      </c>
      <c r="Y145" s="3" t="str">
        <f>IFERROR(IF(INDEX(Planes_Trabajo!$A$2:$O$10,MATCH($J145,Planes_Trabajo!$A$2:$A$10,0),MATCH(Y$1,Planes_Trabajo!$A$1:$V$1,0))=0,"",INDEX(Planes_Trabajo!$A$2:$O$10,MATCH($J145,Planes_Trabajo!$A$2:$A$10,0),MATCH(Y$1,Planes_Trabajo!$A$1:$V$1,0))),"")</f>
        <v/>
      </c>
      <c r="Z145" s="3">
        <f>IFERROR(INDEX(Planes_Trabajo!$A$2:$O$10,MATCH($J145,Planes_Trabajo!$A$2:$A$10,0),MATCH(Z$1,Planes_Trabajo!$A$1:$V$1,0)),"")</f>
        <v>3</v>
      </c>
      <c r="AA145" s="3">
        <f>IFERROR(INDEX(Planes_Trabajo!$A$2:$O$10,MATCH($J145,Planes_Trabajo!$A$2:$A$10,0),MATCH(AA$1,Planes_Trabajo!$A$1:$V$1,0)),"")</f>
        <v>0</v>
      </c>
      <c r="AB145" s="3">
        <f>IFERROR(INDEX(Planes_Trabajo!$A$2:$O$10,MATCH($J145,Planes_Trabajo!$A$2:$A$10,0),MATCH(AB$1,Planes_Trabajo!$A$1:$V$1,0)),"")</f>
        <v>0</v>
      </c>
      <c r="AC145" s="3" t="str">
        <f>IFERROR(INDEX(Planes_Trabajo!$A$2:$O$10,MATCH($J145,Planes_Trabajo!$A$2:$A$10,0),MATCH(AC$1,Planes_Trabajo!$A$1:$V$1,0)),"")</f>
        <v>DEE27</v>
      </c>
      <c r="AD145" s="3" t="str">
        <f>IFERROR(IF(INDEX(Planes_Trabajo!$A$2:$O$10,MATCH($J145,Planes_Trabajo!$A$2:$A$10,0),MATCH(AD$1,Planes_Trabajo!$A$1:$V$1,0))=0,"",INDEX(Planes_Trabajo!$A$2:$O$10,MATCH($J145,Planes_Trabajo!$A$2:$A$10,0),MATCH(AD$1,Planes_Trabajo!$A$1:$V$1,0))),"")</f>
        <v>PODARED02PLANES</v>
      </c>
      <c r="AE145" s="3" t="str">
        <f>IFERROR(IF(INDEX(Planes_Trabajo!$A$2:$O$10,MATCH($J145,Planes_Trabajo!$A$2:$A$10,0),MATCH(AE$1,Planes_Trabajo!$A$1:$V$1,0))=0,"",INDEX(Planes_Trabajo!$A$2:$O$10,MATCH($J145,Planes_Trabajo!$A$2:$A$10,0),MATCH(AE$1,Planes_Trabajo!$A$1:$V$1,0))),"")</f>
        <v>DESPEJAR</v>
      </c>
      <c r="AF145" s="3">
        <f>IFERROR(INDEX(Planes_Trabajo!$A$2:$O$10,MATCH($J145,Planes_Trabajo!$A$2:$A$10,0),MATCH(AF$1,Planes_Trabajo!$A$1:$V$1,0)),"")</f>
        <v>2</v>
      </c>
      <c r="AG145" s="3">
        <f>IFERROR(VLOOKUP(K145,Tablas_Apoyo!$R$2:$S$5,2,0),"")</f>
        <v>1088345128</v>
      </c>
      <c r="AH145" s="3" t="str">
        <f>IFERROR(VLOOKUP(L145,Tablas_Apoyo!$U$2:$V$13,2,0),"")</f>
        <v>9862651</v>
      </c>
      <c r="AI145" s="3">
        <f>IFERROR(INDEX(Planes_Trabajo!$A$2:$O$10,MATCH($J145,Planes_Trabajo!$A$2:$A$10,0),MATCH(AI$1,Planes_Trabajo!$A$1:$V$1,0)),"")</f>
        <v>1088257828</v>
      </c>
      <c r="AJ145" s="3" t="str">
        <f>IFERROR(INDEX(Planes_Trabajo!$A$2:$O$10,MATCH($J145,Planes_Trabajo!$A$2:$A$10,0),MATCH(AJ$1,Planes_Trabajo!$A$1:$V$1,0)),"")</f>
        <v>06337600</v>
      </c>
      <c r="AK145" s="3" t="str">
        <f>IFERROR(INDEX(Planes_Trabajo!$A$2:$O$10,MATCH($J145,Planes_Trabajo!$A$2:$A$10,0),MATCH(AK$1,Planes_Trabajo!$A$1:$V$1,0)),"")</f>
        <v>743</v>
      </c>
      <c r="AL145" s="3" t="str">
        <f>IFERROR(IF(INDEX(Planes_Trabajo!$A$2:$O$10,MATCH($J145,Planes_Trabajo!$A$2:$A$10,0),MATCH(AL$1,Planes_Trabajo!$A$1:$V$1,0))=0,"",INDEX(Planes_Trabajo!$A$2:$O$10,MATCH($J145,Planes_Trabajo!$A$2:$A$10,0),MATCH(AL$1,Planes_Trabajo!$A$1:$V$1,0))),"")</f>
        <v>CW298393</v>
      </c>
    </row>
    <row r="146" spans="1:38" x14ac:dyDescent="0.25">
      <c r="A146">
        <v>144</v>
      </c>
      <c r="B146" s="4" t="s">
        <v>519</v>
      </c>
      <c r="C146" s="4"/>
      <c r="D146" s="4">
        <v>207090</v>
      </c>
      <c r="E146" s="4">
        <v>1</v>
      </c>
      <c r="F146" s="4">
        <v>1</v>
      </c>
      <c r="G146" s="4">
        <v>1</v>
      </c>
      <c r="H146" s="4">
        <v>0</v>
      </c>
      <c r="I146" s="4">
        <v>0</v>
      </c>
      <c r="J146" s="4" t="s">
        <v>524</v>
      </c>
      <c r="K146" s="4" t="s">
        <v>51</v>
      </c>
      <c r="L146" s="4" t="s">
        <v>64</v>
      </c>
      <c r="M146" s="4" t="s">
        <v>933</v>
      </c>
      <c r="N146" s="4" t="str">
        <f>VLOOKUP($D146,Apoyo!$K$2:$M$14,2,0)</f>
        <v>01/07/2024 07:00:00</v>
      </c>
      <c r="O146" s="4" t="str">
        <f>VLOOKUP($D146,Apoyo!$K$2:$M$14,3,0)</f>
        <v>26/07/2024 17:00:00</v>
      </c>
      <c r="P146" s="4" t="str">
        <f>VLOOKUP($D146,Apoyo!$K$2:$M$14,2,0)</f>
        <v>01/07/2024 07:00:00</v>
      </c>
      <c r="Q146" s="4" t="str">
        <f>VLOOKUP($D146,Apoyo!$K$2:$M$14,3,0)</f>
        <v>26/07/2024 17:00:00</v>
      </c>
      <c r="R146" s="4" t="s">
        <v>566</v>
      </c>
      <c r="S146" s="4" t="s">
        <v>719</v>
      </c>
      <c r="T146" s="4" t="s">
        <v>91</v>
      </c>
      <c r="U146" s="4" t="s">
        <v>533</v>
      </c>
      <c r="V146" s="3" t="str">
        <f t="shared" si="3"/>
        <v>S-1912-5</v>
      </c>
      <c r="W146" s="3" t="str">
        <f>IFERROR(VLOOKUP(T146,Tablas_Apoyo!$A$2:$B$26,2,0),"")</f>
        <v>PVMTTO \ CONTROL_GUADUALES</v>
      </c>
      <c r="X146" s="3" t="str">
        <f>IFERROR(INDEX(Planes_Trabajo!$A$2:$O$10,MATCH($J146,Planes_Trabajo!$A$2:$A$10,0),MATCH(X$1,Planes_Trabajo!$A$1:$V$1,0)),"")</f>
        <v>MP</v>
      </c>
      <c r="Y146" s="3" t="str">
        <f>IFERROR(IF(INDEX(Planes_Trabajo!$A$2:$O$10,MATCH($J146,Planes_Trabajo!$A$2:$A$10,0),MATCH(Y$1,Planes_Trabajo!$A$1:$V$1,0))=0,"",INDEX(Planes_Trabajo!$A$2:$O$10,MATCH($J146,Planes_Trabajo!$A$2:$A$10,0),MATCH(Y$1,Planes_Trabajo!$A$1:$V$1,0))),"")</f>
        <v/>
      </c>
      <c r="Z146" s="3">
        <f>IFERROR(INDEX(Planes_Trabajo!$A$2:$O$10,MATCH($J146,Planes_Trabajo!$A$2:$A$10,0),MATCH(Z$1,Planes_Trabajo!$A$1:$V$1,0)),"")</f>
        <v>3</v>
      </c>
      <c r="AA146" s="3">
        <f>IFERROR(INDEX(Planes_Trabajo!$A$2:$O$10,MATCH($J146,Planes_Trabajo!$A$2:$A$10,0),MATCH(AA$1,Planes_Trabajo!$A$1:$V$1,0)),"")</f>
        <v>0</v>
      </c>
      <c r="AB146" s="3">
        <f>IFERROR(INDEX(Planes_Trabajo!$A$2:$O$10,MATCH($J146,Planes_Trabajo!$A$2:$A$10,0),MATCH(AB$1,Planes_Trabajo!$A$1:$V$1,0)),"")</f>
        <v>0</v>
      </c>
      <c r="AC146" s="3" t="str">
        <f>IFERROR(INDEX(Planes_Trabajo!$A$2:$O$10,MATCH($J146,Planes_Trabajo!$A$2:$A$10,0),MATCH(AC$1,Planes_Trabajo!$A$1:$V$1,0)),"")</f>
        <v>DEE27</v>
      </c>
      <c r="AD146" s="3" t="str">
        <f>IFERROR(IF(INDEX(Planes_Trabajo!$A$2:$O$10,MATCH($J146,Planes_Trabajo!$A$2:$A$10,0),MATCH(AD$1,Planes_Trabajo!$A$1:$V$1,0))=0,"",INDEX(Planes_Trabajo!$A$2:$O$10,MATCH($J146,Planes_Trabajo!$A$2:$A$10,0),MATCH(AD$1,Planes_Trabajo!$A$1:$V$1,0))),"")</f>
        <v>PODARED02PLANES</v>
      </c>
      <c r="AE146" s="3" t="str">
        <f>IFERROR(IF(INDEX(Planes_Trabajo!$A$2:$O$10,MATCH($J146,Planes_Trabajo!$A$2:$A$10,0),MATCH(AE$1,Planes_Trabajo!$A$1:$V$1,0))=0,"",INDEX(Planes_Trabajo!$A$2:$O$10,MATCH($J146,Planes_Trabajo!$A$2:$A$10,0),MATCH(AE$1,Planes_Trabajo!$A$1:$V$1,0))),"")</f>
        <v>DESPEJAR</v>
      </c>
      <c r="AF146" s="3">
        <f>IFERROR(INDEX(Planes_Trabajo!$A$2:$O$10,MATCH($J146,Planes_Trabajo!$A$2:$A$10,0),MATCH(AF$1,Planes_Trabajo!$A$1:$V$1,0)),"")</f>
        <v>2</v>
      </c>
      <c r="AG146" s="3">
        <f>IFERROR(VLOOKUP(K146,Tablas_Apoyo!$R$2:$S$5,2,0),"")</f>
        <v>1088345128</v>
      </c>
      <c r="AH146" s="3" t="str">
        <f>IFERROR(VLOOKUP(L146,Tablas_Apoyo!$U$2:$V$13,2,0),"")</f>
        <v>9862651</v>
      </c>
      <c r="AI146" s="3">
        <f>IFERROR(INDEX(Planes_Trabajo!$A$2:$O$10,MATCH($J146,Planes_Trabajo!$A$2:$A$10,0),MATCH(AI$1,Planes_Trabajo!$A$1:$V$1,0)),"")</f>
        <v>1088257828</v>
      </c>
      <c r="AJ146" s="3" t="str">
        <f>IFERROR(INDEX(Planes_Trabajo!$A$2:$O$10,MATCH($J146,Planes_Trabajo!$A$2:$A$10,0),MATCH(AJ$1,Planes_Trabajo!$A$1:$V$1,0)),"")</f>
        <v>06337600</v>
      </c>
      <c r="AK146" s="3" t="str">
        <f>IFERROR(INDEX(Planes_Trabajo!$A$2:$O$10,MATCH($J146,Planes_Trabajo!$A$2:$A$10,0),MATCH(AK$1,Planes_Trabajo!$A$1:$V$1,0)),"")</f>
        <v>743</v>
      </c>
      <c r="AL146" s="3" t="str">
        <f>IFERROR(IF(INDEX(Planes_Trabajo!$A$2:$O$10,MATCH($J146,Planes_Trabajo!$A$2:$A$10,0),MATCH(AL$1,Planes_Trabajo!$A$1:$V$1,0))=0,"",INDEX(Planes_Trabajo!$A$2:$O$10,MATCH($J146,Planes_Trabajo!$A$2:$A$10,0),MATCH(AL$1,Planes_Trabajo!$A$1:$V$1,0))),"")</f>
        <v>CW298393</v>
      </c>
    </row>
    <row r="147" spans="1:38" x14ac:dyDescent="0.25">
      <c r="A147">
        <v>145</v>
      </c>
      <c r="B147" s="4" t="s">
        <v>519</v>
      </c>
      <c r="C147" s="4"/>
      <c r="D147" s="4">
        <v>207090</v>
      </c>
      <c r="E147" s="4">
        <v>1</v>
      </c>
      <c r="F147" s="4">
        <v>1</v>
      </c>
      <c r="G147" s="4">
        <v>1</v>
      </c>
      <c r="H147" s="4">
        <v>0</v>
      </c>
      <c r="I147" s="4">
        <v>0</v>
      </c>
      <c r="J147" s="4" t="s">
        <v>524</v>
      </c>
      <c r="K147" s="4" t="s">
        <v>51</v>
      </c>
      <c r="L147" s="4" t="s">
        <v>64</v>
      </c>
      <c r="M147" s="4" t="s">
        <v>934</v>
      </c>
      <c r="N147" s="4" t="str">
        <f>VLOOKUP($D147,Apoyo!$K$2:$M$14,2,0)</f>
        <v>01/07/2024 07:00:00</v>
      </c>
      <c r="O147" s="4" t="str">
        <f>VLOOKUP($D147,Apoyo!$K$2:$M$14,3,0)</f>
        <v>26/07/2024 17:00:00</v>
      </c>
      <c r="P147" s="4" t="str">
        <f>VLOOKUP($D147,Apoyo!$K$2:$M$14,2,0)</f>
        <v>01/07/2024 07:00:00</v>
      </c>
      <c r="Q147" s="4" t="str">
        <f>VLOOKUP($D147,Apoyo!$K$2:$M$14,3,0)</f>
        <v>26/07/2024 17:00:00</v>
      </c>
      <c r="R147" s="4" t="s">
        <v>566</v>
      </c>
      <c r="S147" s="4" t="s">
        <v>720</v>
      </c>
      <c r="T147" s="4" t="s">
        <v>91</v>
      </c>
      <c r="U147" s="4" t="s">
        <v>533</v>
      </c>
      <c r="V147" s="3" t="str">
        <f t="shared" si="3"/>
        <v>S-2020-5</v>
      </c>
      <c r="W147" s="3" t="str">
        <f>IFERROR(VLOOKUP(T147,Tablas_Apoyo!$A$2:$B$26,2,0),"")</f>
        <v>PVMTTO \ CONTROL_GUADUALES</v>
      </c>
      <c r="X147" s="3" t="str">
        <f>IFERROR(INDEX(Planes_Trabajo!$A$2:$O$10,MATCH($J147,Planes_Trabajo!$A$2:$A$10,0),MATCH(X$1,Planes_Trabajo!$A$1:$V$1,0)),"")</f>
        <v>MP</v>
      </c>
      <c r="Y147" s="3" t="str">
        <f>IFERROR(IF(INDEX(Planes_Trabajo!$A$2:$O$10,MATCH($J147,Planes_Trabajo!$A$2:$A$10,0),MATCH(Y$1,Planes_Trabajo!$A$1:$V$1,0))=0,"",INDEX(Planes_Trabajo!$A$2:$O$10,MATCH($J147,Planes_Trabajo!$A$2:$A$10,0),MATCH(Y$1,Planes_Trabajo!$A$1:$V$1,0))),"")</f>
        <v/>
      </c>
      <c r="Z147" s="3">
        <f>IFERROR(INDEX(Planes_Trabajo!$A$2:$O$10,MATCH($J147,Planes_Trabajo!$A$2:$A$10,0),MATCH(Z$1,Planes_Trabajo!$A$1:$V$1,0)),"")</f>
        <v>3</v>
      </c>
      <c r="AA147" s="3">
        <f>IFERROR(INDEX(Planes_Trabajo!$A$2:$O$10,MATCH($J147,Planes_Trabajo!$A$2:$A$10,0),MATCH(AA$1,Planes_Trabajo!$A$1:$V$1,0)),"")</f>
        <v>0</v>
      </c>
      <c r="AB147" s="3">
        <f>IFERROR(INDEX(Planes_Trabajo!$A$2:$O$10,MATCH($J147,Planes_Trabajo!$A$2:$A$10,0),MATCH(AB$1,Planes_Trabajo!$A$1:$V$1,0)),"")</f>
        <v>0</v>
      </c>
      <c r="AC147" s="3" t="str">
        <f>IFERROR(INDEX(Planes_Trabajo!$A$2:$O$10,MATCH($J147,Planes_Trabajo!$A$2:$A$10,0),MATCH(AC$1,Planes_Trabajo!$A$1:$V$1,0)),"")</f>
        <v>DEE27</v>
      </c>
      <c r="AD147" s="3" t="str">
        <f>IFERROR(IF(INDEX(Planes_Trabajo!$A$2:$O$10,MATCH($J147,Planes_Trabajo!$A$2:$A$10,0),MATCH(AD$1,Planes_Trabajo!$A$1:$V$1,0))=0,"",INDEX(Planes_Trabajo!$A$2:$O$10,MATCH($J147,Planes_Trabajo!$A$2:$A$10,0),MATCH(AD$1,Planes_Trabajo!$A$1:$V$1,0))),"")</f>
        <v>PODARED02PLANES</v>
      </c>
      <c r="AE147" s="3" t="str">
        <f>IFERROR(IF(INDEX(Planes_Trabajo!$A$2:$O$10,MATCH($J147,Planes_Trabajo!$A$2:$A$10,0),MATCH(AE$1,Planes_Trabajo!$A$1:$V$1,0))=0,"",INDEX(Planes_Trabajo!$A$2:$O$10,MATCH($J147,Planes_Trabajo!$A$2:$A$10,0),MATCH(AE$1,Planes_Trabajo!$A$1:$V$1,0))),"")</f>
        <v>DESPEJAR</v>
      </c>
      <c r="AF147" s="3">
        <f>IFERROR(INDEX(Planes_Trabajo!$A$2:$O$10,MATCH($J147,Planes_Trabajo!$A$2:$A$10,0),MATCH(AF$1,Planes_Trabajo!$A$1:$V$1,0)),"")</f>
        <v>2</v>
      </c>
      <c r="AG147" s="3">
        <f>IFERROR(VLOOKUP(K147,Tablas_Apoyo!$R$2:$S$5,2,0),"")</f>
        <v>1088345128</v>
      </c>
      <c r="AH147" s="3" t="str">
        <f>IFERROR(VLOOKUP(L147,Tablas_Apoyo!$U$2:$V$13,2,0),"")</f>
        <v>9862651</v>
      </c>
      <c r="AI147" s="3">
        <f>IFERROR(INDEX(Planes_Trabajo!$A$2:$O$10,MATCH($J147,Planes_Trabajo!$A$2:$A$10,0),MATCH(AI$1,Planes_Trabajo!$A$1:$V$1,0)),"")</f>
        <v>1088257828</v>
      </c>
      <c r="AJ147" s="3" t="str">
        <f>IFERROR(INDEX(Planes_Trabajo!$A$2:$O$10,MATCH($J147,Planes_Trabajo!$A$2:$A$10,0),MATCH(AJ$1,Planes_Trabajo!$A$1:$V$1,0)),"")</f>
        <v>06337600</v>
      </c>
      <c r="AK147" s="3" t="str">
        <f>IFERROR(INDEX(Planes_Trabajo!$A$2:$O$10,MATCH($J147,Planes_Trabajo!$A$2:$A$10,0),MATCH(AK$1,Planes_Trabajo!$A$1:$V$1,0)),"")</f>
        <v>743</v>
      </c>
      <c r="AL147" s="3" t="str">
        <f>IFERROR(IF(INDEX(Planes_Trabajo!$A$2:$O$10,MATCH($J147,Planes_Trabajo!$A$2:$A$10,0),MATCH(AL$1,Planes_Trabajo!$A$1:$V$1,0))=0,"",INDEX(Planes_Trabajo!$A$2:$O$10,MATCH($J147,Planes_Trabajo!$A$2:$A$10,0),MATCH(AL$1,Planes_Trabajo!$A$1:$V$1,0))),"")</f>
        <v>CW298393</v>
      </c>
    </row>
    <row r="148" spans="1:38" x14ac:dyDescent="0.25">
      <c r="A148">
        <v>146</v>
      </c>
      <c r="B148" s="4" t="s">
        <v>519</v>
      </c>
      <c r="C148" s="4"/>
      <c r="D148" s="4">
        <v>207090</v>
      </c>
      <c r="E148" s="4">
        <v>1</v>
      </c>
      <c r="F148" s="4">
        <v>1</v>
      </c>
      <c r="G148" s="4">
        <v>1</v>
      </c>
      <c r="H148" s="4">
        <v>0</v>
      </c>
      <c r="I148" s="4">
        <v>0</v>
      </c>
      <c r="J148" s="4" t="s">
        <v>524</v>
      </c>
      <c r="K148" s="4" t="s">
        <v>51</v>
      </c>
      <c r="L148" s="4" t="s">
        <v>64</v>
      </c>
      <c r="M148" s="4" t="s">
        <v>935</v>
      </c>
      <c r="N148" s="4" t="str">
        <f>VLOOKUP($D148,Apoyo!$K$2:$M$14,2,0)</f>
        <v>01/07/2024 07:00:00</v>
      </c>
      <c r="O148" s="4" t="str">
        <f>VLOOKUP($D148,Apoyo!$K$2:$M$14,3,0)</f>
        <v>26/07/2024 17:00:00</v>
      </c>
      <c r="P148" s="4" t="str">
        <f>VLOOKUP($D148,Apoyo!$K$2:$M$14,2,0)</f>
        <v>01/07/2024 07:00:00</v>
      </c>
      <c r="Q148" s="4" t="str">
        <f>VLOOKUP($D148,Apoyo!$K$2:$M$14,3,0)</f>
        <v>26/07/2024 17:00:00</v>
      </c>
      <c r="R148" s="4" t="s">
        <v>566</v>
      </c>
      <c r="S148" s="4" t="s">
        <v>721</v>
      </c>
      <c r="T148" s="4" t="s">
        <v>91</v>
      </c>
      <c r="U148" s="4" t="s">
        <v>533</v>
      </c>
      <c r="V148" s="3" t="str">
        <f t="shared" si="3"/>
        <v>S-2065-5</v>
      </c>
      <c r="W148" s="3" t="str">
        <f>IFERROR(VLOOKUP(T148,Tablas_Apoyo!$A$2:$B$26,2,0),"")</f>
        <v>PVMTTO \ CONTROL_GUADUALES</v>
      </c>
      <c r="X148" s="3" t="str">
        <f>IFERROR(INDEX(Planes_Trabajo!$A$2:$O$10,MATCH($J148,Planes_Trabajo!$A$2:$A$10,0),MATCH(X$1,Planes_Trabajo!$A$1:$V$1,0)),"")</f>
        <v>MP</v>
      </c>
      <c r="Y148" s="3" t="str">
        <f>IFERROR(IF(INDEX(Planes_Trabajo!$A$2:$O$10,MATCH($J148,Planes_Trabajo!$A$2:$A$10,0),MATCH(Y$1,Planes_Trabajo!$A$1:$V$1,0))=0,"",INDEX(Planes_Trabajo!$A$2:$O$10,MATCH($J148,Planes_Trabajo!$A$2:$A$10,0),MATCH(Y$1,Planes_Trabajo!$A$1:$V$1,0))),"")</f>
        <v/>
      </c>
      <c r="Z148" s="3">
        <f>IFERROR(INDEX(Planes_Trabajo!$A$2:$O$10,MATCH($J148,Planes_Trabajo!$A$2:$A$10,0),MATCH(Z$1,Planes_Trabajo!$A$1:$V$1,0)),"")</f>
        <v>3</v>
      </c>
      <c r="AA148" s="3">
        <f>IFERROR(INDEX(Planes_Trabajo!$A$2:$O$10,MATCH($J148,Planes_Trabajo!$A$2:$A$10,0),MATCH(AA$1,Planes_Trabajo!$A$1:$V$1,0)),"")</f>
        <v>0</v>
      </c>
      <c r="AB148" s="3">
        <f>IFERROR(INDEX(Planes_Trabajo!$A$2:$O$10,MATCH($J148,Planes_Trabajo!$A$2:$A$10,0),MATCH(AB$1,Planes_Trabajo!$A$1:$V$1,0)),"")</f>
        <v>0</v>
      </c>
      <c r="AC148" s="3" t="str">
        <f>IFERROR(INDEX(Planes_Trabajo!$A$2:$O$10,MATCH($J148,Planes_Trabajo!$A$2:$A$10,0),MATCH(AC$1,Planes_Trabajo!$A$1:$V$1,0)),"")</f>
        <v>DEE27</v>
      </c>
      <c r="AD148" s="3" t="str">
        <f>IFERROR(IF(INDEX(Planes_Trabajo!$A$2:$O$10,MATCH($J148,Planes_Trabajo!$A$2:$A$10,0),MATCH(AD$1,Planes_Trabajo!$A$1:$V$1,0))=0,"",INDEX(Planes_Trabajo!$A$2:$O$10,MATCH($J148,Planes_Trabajo!$A$2:$A$10,0),MATCH(AD$1,Planes_Trabajo!$A$1:$V$1,0))),"")</f>
        <v>PODARED02PLANES</v>
      </c>
      <c r="AE148" s="3" t="str">
        <f>IFERROR(IF(INDEX(Planes_Trabajo!$A$2:$O$10,MATCH($J148,Planes_Trabajo!$A$2:$A$10,0),MATCH(AE$1,Planes_Trabajo!$A$1:$V$1,0))=0,"",INDEX(Planes_Trabajo!$A$2:$O$10,MATCH($J148,Planes_Trabajo!$A$2:$A$10,0),MATCH(AE$1,Planes_Trabajo!$A$1:$V$1,0))),"")</f>
        <v>DESPEJAR</v>
      </c>
      <c r="AF148" s="3">
        <f>IFERROR(INDEX(Planes_Trabajo!$A$2:$O$10,MATCH($J148,Planes_Trabajo!$A$2:$A$10,0),MATCH(AF$1,Planes_Trabajo!$A$1:$V$1,0)),"")</f>
        <v>2</v>
      </c>
      <c r="AG148" s="3">
        <f>IFERROR(VLOOKUP(K148,Tablas_Apoyo!$R$2:$S$5,2,0),"")</f>
        <v>1088345128</v>
      </c>
      <c r="AH148" s="3" t="str">
        <f>IFERROR(VLOOKUP(L148,Tablas_Apoyo!$U$2:$V$13,2,0),"")</f>
        <v>9862651</v>
      </c>
      <c r="AI148" s="3">
        <f>IFERROR(INDEX(Planes_Trabajo!$A$2:$O$10,MATCH($J148,Planes_Trabajo!$A$2:$A$10,0),MATCH(AI$1,Planes_Trabajo!$A$1:$V$1,0)),"")</f>
        <v>1088257828</v>
      </c>
      <c r="AJ148" s="3" t="str">
        <f>IFERROR(INDEX(Planes_Trabajo!$A$2:$O$10,MATCH($J148,Planes_Trabajo!$A$2:$A$10,0),MATCH(AJ$1,Planes_Trabajo!$A$1:$V$1,0)),"")</f>
        <v>06337600</v>
      </c>
      <c r="AK148" s="3" t="str">
        <f>IFERROR(INDEX(Planes_Trabajo!$A$2:$O$10,MATCH($J148,Planes_Trabajo!$A$2:$A$10,0),MATCH(AK$1,Planes_Trabajo!$A$1:$V$1,0)),"")</f>
        <v>743</v>
      </c>
      <c r="AL148" s="3" t="str">
        <f>IFERROR(IF(INDEX(Planes_Trabajo!$A$2:$O$10,MATCH($J148,Planes_Trabajo!$A$2:$A$10,0),MATCH(AL$1,Planes_Trabajo!$A$1:$V$1,0))=0,"",INDEX(Planes_Trabajo!$A$2:$O$10,MATCH($J148,Planes_Trabajo!$A$2:$A$10,0),MATCH(AL$1,Planes_Trabajo!$A$1:$V$1,0))),"")</f>
        <v>CW298393</v>
      </c>
    </row>
    <row r="149" spans="1:38" x14ac:dyDescent="0.25">
      <c r="A149">
        <v>147</v>
      </c>
      <c r="B149" s="4" t="s">
        <v>519</v>
      </c>
      <c r="C149" s="4"/>
      <c r="D149" s="4">
        <v>207090</v>
      </c>
      <c r="E149" s="4">
        <v>1</v>
      </c>
      <c r="F149" s="4">
        <v>1</v>
      </c>
      <c r="G149" s="4">
        <v>1</v>
      </c>
      <c r="H149" s="4">
        <v>0</v>
      </c>
      <c r="I149" s="4">
        <v>0</v>
      </c>
      <c r="J149" s="4" t="s">
        <v>524</v>
      </c>
      <c r="K149" s="4" t="s">
        <v>51</v>
      </c>
      <c r="L149" s="4" t="s">
        <v>64</v>
      </c>
      <c r="M149" s="4" t="s">
        <v>936</v>
      </c>
      <c r="N149" s="4" t="str">
        <f>VLOOKUP($D149,Apoyo!$K$2:$M$14,2,0)</f>
        <v>01/07/2024 07:00:00</v>
      </c>
      <c r="O149" s="4" t="str">
        <f>VLOOKUP($D149,Apoyo!$K$2:$M$14,3,0)</f>
        <v>26/07/2024 17:00:00</v>
      </c>
      <c r="P149" s="4" t="str">
        <f>VLOOKUP($D149,Apoyo!$K$2:$M$14,2,0)</f>
        <v>01/07/2024 07:00:00</v>
      </c>
      <c r="Q149" s="4" t="str">
        <f>VLOOKUP($D149,Apoyo!$K$2:$M$14,3,0)</f>
        <v>26/07/2024 17:00:00</v>
      </c>
      <c r="R149" s="4" t="s">
        <v>566</v>
      </c>
      <c r="S149" s="4" t="s">
        <v>722</v>
      </c>
      <c r="T149" s="4" t="s">
        <v>91</v>
      </c>
      <c r="U149" s="4" t="s">
        <v>533</v>
      </c>
      <c r="V149" s="3" t="str">
        <f t="shared" si="3"/>
        <v>S-2089-5</v>
      </c>
      <c r="W149" s="3" t="str">
        <f>IFERROR(VLOOKUP(T149,Tablas_Apoyo!$A$2:$B$26,2,0),"")</f>
        <v>PVMTTO \ CONTROL_GUADUALES</v>
      </c>
      <c r="X149" s="3" t="str">
        <f>IFERROR(INDEX(Planes_Trabajo!$A$2:$O$10,MATCH($J149,Planes_Trabajo!$A$2:$A$10,0),MATCH(X$1,Planes_Trabajo!$A$1:$V$1,0)),"")</f>
        <v>MP</v>
      </c>
      <c r="Y149" s="3" t="str">
        <f>IFERROR(IF(INDEX(Planes_Trabajo!$A$2:$O$10,MATCH($J149,Planes_Trabajo!$A$2:$A$10,0),MATCH(Y$1,Planes_Trabajo!$A$1:$V$1,0))=0,"",INDEX(Planes_Trabajo!$A$2:$O$10,MATCH($J149,Planes_Trabajo!$A$2:$A$10,0),MATCH(Y$1,Planes_Trabajo!$A$1:$V$1,0))),"")</f>
        <v/>
      </c>
      <c r="Z149" s="3">
        <f>IFERROR(INDEX(Planes_Trabajo!$A$2:$O$10,MATCH($J149,Planes_Trabajo!$A$2:$A$10,0),MATCH(Z$1,Planes_Trabajo!$A$1:$V$1,0)),"")</f>
        <v>3</v>
      </c>
      <c r="AA149" s="3">
        <f>IFERROR(INDEX(Planes_Trabajo!$A$2:$O$10,MATCH($J149,Planes_Trabajo!$A$2:$A$10,0),MATCH(AA$1,Planes_Trabajo!$A$1:$V$1,0)),"")</f>
        <v>0</v>
      </c>
      <c r="AB149" s="3">
        <f>IFERROR(INDEX(Planes_Trabajo!$A$2:$O$10,MATCH($J149,Planes_Trabajo!$A$2:$A$10,0),MATCH(AB$1,Planes_Trabajo!$A$1:$V$1,0)),"")</f>
        <v>0</v>
      </c>
      <c r="AC149" s="3" t="str">
        <f>IFERROR(INDEX(Planes_Trabajo!$A$2:$O$10,MATCH($J149,Planes_Trabajo!$A$2:$A$10,0),MATCH(AC$1,Planes_Trabajo!$A$1:$V$1,0)),"")</f>
        <v>DEE27</v>
      </c>
      <c r="AD149" s="3" t="str">
        <f>IFERROR(IF(INDEX(Planes_Trabajo!$A$2:$O$10,MATCH($J149,Planes_Trabajo!$A$2:$A$10,0),MATCH(AD$1,Planes_Trabajo!$A$1:$V$1,0))=0,"",INDEX(Planes_Trabajo!$A$2:$O$10,MATCH($J149,Planes_Trabajo!$A$2:$A$10,0),MATCH(AD$1,Planes_Trabajo!$A$1:$V$1,0))),"")</f>
        <v>PODARED02PLANES</v>
      </c>
      <c r="AE149" s="3" t="str">
        <f>IFERROR(IF(INDEX(Planes_Trabajo!$A$2:$O$10,MATCH($J149,Planes_Trabajo!$A$2:$A$10,0),MATCH(AE$1,Planes_Trabajo!$A$1:$V$1,0))=0,"",INDEX(Planes_Trabajo!$A$2:$O$10,MATCH($J149,Planes_Trabajo!$A$2:$A$10,0),MATCH(AE$1,Planes_Trabajo!$A$1:$V$1,0))),"")</f>
        <v>DESPEJAR</v>
      </c>
      <c r="AF149" s="3">
        <f>IFERROR(INDEX(Planes_Trabajo!$A$2:$O$10,MATCH($J149,Planes_Trabajo!$A$2:$A$10,0),MATCH(AF$1,Planes_Trabajo!$A$1:$V$1,0)),"")</f>
        <v>2</v>
      </c>
      <c r="AG149" s="3">
        <f>IFERROR(VLOOKUP(K149,Tablas_Apoyo!$R$2:$S$5,2,0),"")</f>
        <v>1088345128</v>
      </c>
      <c r="AH149" s="3" t="str">
        <f>IFERROR(VLOOKUP(L149,Tablas_Apoyo!$U$2:$V$13,2,0),"")</f>
        <v>9862651</v>
      </c>
      <c r="AI149" s="3">
        <f>IFERROR(INDEX(Planes_Trabajo!$A$2:$O$10,MATCH($J149,Planes_Trabajo!$A$2:$A$10,0),MATCH(AI$1,Planes_Trabajo!$A$1:$V$1,0)),"")</f>
        <v>1088257828</v>
      </c>
      <c r="AJ149" s="3" t="str">
        <f>IFERROR(INDEX(Planes_Trabajo!$A$2:$O$10,MATCH($J149,Planes_Trabajo!$A$2:$A$10,0),MATCH(AJ$1,Planes_Trabajo!$A$1:$V$1,0)),"")</f>
        <v>06337600</v>
      </c>
      <c r="AK149" s="3" t="str">
        <f>IFERROR(INDEX(Planes_Trabajo!$A$2:$O$10,MATCH($J149,Planes_Trabajo!$A$2:$A$10,0),MATCH(AK$1,Planes_Trabajo!$A$1:$V$1,0)),"")</f>
        <v>743</v>
      </c>
      <c r="AL149" s="3" t="str">
        <f>IFERROR(IF(INDEX(Planes_Trabajo!$A$2:$O$10,MATCH($J149,Planes_Trabajo!$A$2:$A$10,0),MATCH(AL$1,Planes_Trabajo!$A$1:$V$1,0))=0,"",INDEX(Planes_Trabajo!$A$2:$O$10,MATCH($J149,Planes_Trabajo!$A$2:$A$10,0),MATCH(AL$1,Planes_Trabajo!$A$1:$V$1,0))),"")</f>
        <v>CW298393</v>
      </c>
    </row>
    <row r="150" spans="1:38" x14ac:dyDescent="0.25">
      <c r="A150">
        <v>148</v>
      </c>
      <c r="B150" s="4" t="s">
        <v>519</v>
      </c>
      <c r="C150" s="4"/>
      <c r="D150" s="4">
        <v>207090</v>
      </c>
      <c r="E150" s="4">
        <v>1</v>
      </c>
      <c r="F150" s="4">
        <v>1</v>
      </c>
      <c r="G150" s="4">
        <v>1</v>
      </c>
      <c r="H150" s="4">
        <v>0</v>
      </c>
      <c r="I150" s="4">
        <v>0</v>
      </c>
      <c r="J150" s="4" t="s">
        <v>524</v>
      </c>
      <c r="K150" s="4" t="s">
        <v>51</v>
      </c>
      <c r="L150" s="4" t="s">
        <v>64</v>
      </c>
      <c r="M150" s="4" t="s">
        <v>937</v>
      </c>
      <c r="N150" s="4" t="str">
        <f>VLOOKUP($D150,Apoyo!$K$2:$M$14,2,0)</f>
        <v>01/07/2024 07:00:00</v>
      </c>
      <c r="O150" s="4" t="str">
        <f>VLOOKUP($D150,Apoyo!$K$2:$M$14,3,0)</f>
        <v>26/07/2024 17:00:00</v>
      </c>
      <c r="P150" s="4" t="str">
        <f>VLOOKUP($D150,Apoyo!$K$2:$M$14,2,0)</f>
        <v>01/07/2024 07:00:00</v>
      </c>
      <c r="Q150" s="4" t="str">
        <f>VLOOKUP($D150,Apoyo!$K$2:$M$14,3,0)</f>
        <v>26/07/2024 17:00:00</v>
      </c>
      <c r="R150" s="4" t="s">
        <v>566</v>
      </c>
      <c r="S150" s="4" t="s">
        <v>723</v>
      </c>
      <c r="T150" s="4" t="s">
        <v>91</v>
      </c>
      <c r="U150" s="4" t="s">
        <v>533</v>
      </c>
      <c r="V150" s="3" t="str">
        <f t="shared" si="3"/>
        <v>S-2129-5</v>
      </c>
      <c r="W150" s="3" t="str">
        <f>IFERROR(VLOOKUP(T150,Tablas_Apoyo!$A$2:$B$26,2,0),"")</f>
        <v>PVMTTO \ CONTROL_GUADUALES</v>
      </c>
      <c r="X150" s="3" t="str">
        <f>IFERROR(INDEX(Planes_Trabajo!$A$2:$O$10,MATCH($J150,Planes_Trabajo!$A$2:$A$10,0),MATCH(X$1,Planes_Trabajo!$A$1:$V$1,0)),"")</f>
        <v>MP</v>
      </c>
      <c r="Y150" s="3" t="str">
        <f>IFERROR(IF(INDEX(Planes_Trabajo!$A$2:$O$10,MATCH($J150,Planes_Trabajo!$A$2:$A$10,0),MATCH(Y$1,Planes_Trabajo!$A$1:$V$1,0))=0,"",INDEX(Planes_Trabajo!$A$2:$O$10,MATCH($J150,Planes_Trabajo!$A$2:$A$10,0),MATCH(Y$1,Planes_Trabajo!$A$1:$V$1,0))),"")</f>
        <v/>
      </c>
      <c r="Z150" s="3">
        <f>IFERROR(INDEX(Planes_Trabajo!$A$2:$O$10,MATCH($J150,Planes_Trabajo!$A$2:$A$10,0),MATCH(Z$1,Planes_Trabajo!$A$1:$V$1,0)),"")</f>
        <v>3</v>
      </c>
      <c r="AA150" s="3">
        <f>IFERROR(INDEX(Planes_Trabajo!$A$2:$O$10,MATCH($J150,Planes_Trabajo!$A$2:$A$10,0),MATCH(AA$1,Planes_Trabajo!$A$1:$V$1,0)),"")</f>
        <v>0</v>
      </c>
      <c r="AB150" s="3">
        <f>IFERROR(INDEX(Planes_Trabajo!$A$2:$O$10,MATCH($J150,Planes_Trabajo!$A$2:$A$10,0),MATCH(AB$1,Planes_Trabajo!$A$1:$V$1,0)),"")</f>
        <v>0</v>
      </c>
      <c r="AC150" s="3" t="str">
        <f>IFERROR(INDEX(Planes_Trabajo!$A$2:$O$10,MATCH($J150,Planes_Trabajo!$A$2:$A$10,0),MATCH(AC$1,Planes_Trabajo!$A$1:$V$1,0)),"")</f>
        <v>DEE27</v>
      </c>
      <c r="AD150" s="3" t="str">
        <f>IFERROR(IF(INDEX(Planes_Trabajo!$A$2:$O$10,MATCH($J150,Planes_Trabajo!$A$2:$A$10,0),MATCH(AD$1,Planes_Trabajo!$A$1:$V$1,0))=0,"",INDEX(Planes_Trabajo!$A$2:$O$10,MATCH($J150,Planes_Trabajo!$A$2:$A$10,0),MATCH(AD$1,Planes_Trabajo!$A$1:$V$1,0))),"")</f>
        <v>PODARED02PLANES</v>
      </c>
      <c r="AE150" s="3" t="str">
        <f>IFERROR(IF(INDEX(Planes_Trabajo!$A$2:$O$10,MATCH($J150,Planes_Trabajo!$A$2:$A$10,0),MATCH(AE$1,Planes_Trabajo!$A$1:$V$1,0))=0,"",INDEX(Planes_Trabajo!$A$2:$O$10,MATCH($J150,Planes_Trabajo!$A$2:$A$10,0),MATCH(AE$1,Planes_Trabajo!$A$1:$V$1,0))),"")</f>
        <v>DESPEJAR</v>
      </c>
      <c r="AF150" s="3">
        <f>IFERROR(INDEX(Planes_Trabajo!$A$2:$O$10,MATCH($J150,Planes_Trabajo!$A$2:$A$10,0),MATCH(AF$1,Planes_Trabajo!$A$1:$V$1,0)),"")</f>
        <v>2</v>
      </c>
      <c r="AG150" s="3">
        <f>IFERROR(VLOOKUP(K150,Tablas_Apoyo!$R$2:$S$5,2,0),"")</f>
        <v>1088345128</v>
      </c>
      <c r="AH150" s="3" t="str">
        <f>IFERROR(VLOOKUP(L150,Tablas_Apoyo!$U$2:$V$13,2,0),"")</f>
        <v>9862651</v>
      </c>
      <c r="AI150" s="3">
        <f>IFERROR(INDEX(Planes_Trabajo!$A$2:$O$10,MATCH($J150,Planes_Trabajo!$A$2:$A$10,0),MATCH(AI$1,Planes_Trabajo!$A$1:$V$1,0)),"")</f>
        <v>1088257828</v>
      </c>
      <c r="AJ150" s="3" t="str">
        <f>IFERROR(INDEX(Planes_Trabajo!$A$2:$O$10,MATCH($J150,Planes_Trabajo!$A$2:$A$10,0),MATCH(AJ$1,Planes_Trabajo!$A$1:$V$1,0)),"")</f>
        <v>06337600</v>
      </c>
      <c r="AK150" s="3" t="str">
        <f>IFERROR(INDEX(Planes_Trabajo!$A$2:$O$10,MATCH($J150,Planes_Trabajo!$A$2:$A$10,0),MATCH(AK$1,Planes_Trabajo!$A$1:$V$1,0)),"")</f>
        <v>743</v>
      </c>
      <c r="AL150" s="3" t="str">
        <f>IFERROR(IF(INDEX(Planes_Trabajo!$A$2:$O$10,MATCH($J150,Planes_Trabajo!$A$2:$A$10,0),MATCH(AL$1,Planes_Trabajo!$A$1:$V$1,0))=0,"",INDEX(Planes_Trabajo!$A$2:$O$10,MATCH($J150,Planes_Trabajo!$A$2:$A$10,0),MATCH(AL$1,Planes_Trabajo!$A$1:$V$1,0))),"")</f>
        <v>CW298393</v>
      </c>
    </row>
    <row r="151" spans="1:38" x14ac:dyDescent="0.25">
      <c r="A151">
        <v>149</v>
      </c>
      <c r="B151" s="4" t="s">
        <v>519</v>
      </c>
      <c r="C151" s="4"/>
      <c r="D151" s="4">
        <v>207090</v>
      </c>
      <c r="E151" s="4">
        <v>1</v>
      </c>
      <c r="F151" s="4">
        <v>1</v>
      </c>
      <c r="G151" s="4">
        <v>1</v>
      </c>
      <c r="H151" s="4">
        <v>0</v>
      </c>
      <c r="I151" s="4">
        <v>0</v>
      </c>
      <c r="J151" s="4" t="s">
        <v>524</v>
      </c>
      <c r="K151" s="4" t="s">
        <v>51</v>
      </c>
      <c r="L151" s="4" t="s">
        <v>64</v>
      </c>
      <c r="M151" s="4" t="s">
        <v>938</v>
      </c>
      <c r="N151" s="4" t="str">
        <f>VLOOKUP($D151,Apoyo!$K$2:$M$14,2,0)</f>
        <v>01/07/2024 07:00:00</v>
      </c>
      <c r="O151" s="4" t="str">
        <f>VLOOKUP($D151,Apoyo!$K$2:$M$14,3,0)</f>
        <v>26/07/2024 17:00:00</v>
      </c>
      <c r="P151" s="4" t="str">
        <f>VLOOKUP($D151,Apoyo!$K$2:$M$14,2,0)</f>
        <v>01/07/2024 07:00:00</v>
      </c>
      <c r="Q151" s="4" t="str">
        <f>VLOOKUP($D151,Apoyo!$K$2:$M$14,3,0)</f>
        <v>26/07/2024 17:00:00</v>
      </c>
      <c r="R151" s="4" t="s">
        <v>566</v>
      </c>
      <c r="S151" s="4" t="s">
        <v>724</v>
      </c>
      <c r="T151" s="4" t="s">
        <v>91</v>
      </c>
      <c r="U151" s="4" t="s">
        <v>533</v>
      </c>
      <c r="V151" s="3" t="str">
        <f t="shared" si="3"/>
        <v>S-2504-5</v>
      </c>
      <c r="W151" s="3" t="str">
        <f>IFERROR(VLOOKUP(T151,Tablas_Apoyo!$A$2:$B$26,2,0),"")</f>
        <v>PVMTTO \ CONTROL_GUADUALES</v>
      </c>
      <c r="X151" s="3" t="str">
        <f>IFERROR(INDEX(Planes_Trabajo!$A$2:$O$10,MATCH($J151,Planes_Trabajo!$A$2:$A$10,0),MATCH(X$1,Planes_Trabajo!$A$1:$V$1,0)),"")</f>
        <v>MP</v>
      </c>
      <c r="Y151" s="3" t="str">
        <f>IFERROR(IF(INDEX(Planes_Trabajo!$A$2:$O$10,MATCH($J151,Planes_Trabajo!$A$2:$A$10,0),MATCH(Y$1,Planes_Trabajo!$A$1:$V$1,0))=0,"",INDEX(Planes_Trabajo!$A$2:$O$10,MATCH($J151,Planes_Trabajo!$A$2:$A$10,0),MATCH(Y$1,Planes_Trabajo!$A$1:$V$1,0))),"")</f>
        <v/>
      </c>
      <c r="Z151" s="3">
        <f>IFERROR(INDEX(Planes_Trabajo!$A$2:$O$10,MATCH($J151,Planes_Trabajo!$A$2:$A$10,0),MATCH(Z$1,Planes_Trabajo!$A$1:$V$1,0)),"")</f>
        <v>3</v>
      </c>
      <c r="AA151" s="3">
        <f>IFERROR(INDEX(Planes_Trabajo!$A$2:$O$10,MATCH($J151,Planes_Trabajo!$A$2:$A$10,0),MATCH(AA$1,Planes_Trabajo!$A$1:$V$1,0)),"")</f>
        <v>0</v>
      </c>
      <c r="AB151" s="3">
        <f>IFERROR(INDEX(Planes_Trabajo!$A$2:$O$10,MATCH($J151,Planes_Trabajo!$A$2:$A$10,0),MATCH(AB$1,Planes_Trabajo!$A$1:$V$1,0)),"")</f>
        <v>0</v>
      </c>
      <c r="AC151" s="3" t="str">
        <f>IFERROR(INDEX(Planes_Trabajo!$A$2:$O$10,MATCH($J151,Planes_Trabajo!$A$2:$A$10,0),MATCH(AC$1,Planes_Trabajo!$A$1:$V$1,0)),"")</f>
        <v>DEE27</v>
      </c>
      <c r="AD151" s="3" t="str">
        <f>IFERROR(IF(INDEX(Planes_Trabajo!$A$2:$O$10,MATCH($J151,Planes_Trabajo!$A$2:$A$10,0),MATCH(AD$1,Planes_Trabajo!$A$1:$V$1,0))=0,"",INDEX(Planes_Trabajo!$A$2:$O$10,MATCH($J151,Planes_Trabajo!$A$2:$A$10,0),MATCH(AD$1,Planes_Trabajo!$A$1:$V$1,0))),"")</f>
        <v>PODARED02PLANES</v>
      </c>
      <c r="AE151" s="3" t="str">
        <f>IFERROR(IF(INDEX(Planes_Trabajo!$A$2:$O$10,MATCH($J151,Planes_Trabajo!$A$2:$A$10,0),MATCH(AE$1,Planes_Trabajo!$A$1:$V$1,0))=0,"",INDEX(Planes_Trabajo!$A$2:$O$10,MATCH($J151,Planes_Trabajo!$A$2:$A$10,0),MATCH(AE$1,Planes_Trabajo!$A$1:$V$1,0))),"")</f>
        <v>DESPEJAR</v>
      </c>
      <c r="AF151" s="3">
        <f>IFERROR(INDEX(Planes_Trabajo!$A$2:$O$10,MATCH($J151,Planes_Trabajo!$A$2:$A$10,0),MATCH(AF$1,Planes_Trabajo!$A$1:$V$1,0)),"")</f>
        <v>2</v>
      </c>
      <c r="AG151" s="3">
        <f>IFERROR(VLOOKUP(K151,Tablas_Apoyo!$R$2:$S$5,2,0),"")</f>
        <v>1088345128</v>
      </c>
      <c r="AH151" s="3" t="str">
        <f>IFERROR(VLOOKUP(L151,Tablas_Apoyo!$U$2:$V$13,2,0),"")</f>
        <v>9862651</v>
      </c>
      <c r="AI151" s="3">
        <f>IFERROR(INDEX(Planes_Trabajo!$A$2:$O$10,MATCH($J151,Planes_Trabajo!$A$2:$A$10,0),MATCH(AI$1,Planes_Trabajo!$A$1:$V$1,0)),"")</f>
        <v>1088257828</v>
      </c>
      <c r="AJ151" s="3" t="str">
        <f>IFERROR(INDEX(Planes_Trabajo!$A$2:$O$10,MATCH($J151,Planes_Trabajo!$A$2:$A$10,0),MATCH(AJ$1,Planes_Trabajo!$A$1:$V$1,0)),"")</f>
        <v>06337600</v>
      </c>
      <c r="AK151" s="3" t="str">
        <f>IFERROR(INDEX(Planes_Trabajo!$A$2:$O$10,MATCH($J151,Planes_Trabajo!$A$2:$A$10,0),MATCH(AK$1,Planes_Trabajo!$A$1:$V$1,0)),"")</f>
        <v>743</v>
      </c>
      <c r="AL151" s="3" t="str">
        <f>IFERROR(IF(INDEX(Planes_Trabajo!$A$2:$O$10,MATCH($J151,Planes_Trabajo!$A$2:$A$10,0),MATCH(AL$1,Planes_Trabajo!$A$1:$V$1,0))=0,"",INDEX(Planes_Trabajo!$A$2:$O$10,MATCH($J151,Planes_Trabajo!$A$2:$A$10,0),MATCH(AL$1,Planes_Trabajo!$A$1:$V$1,0))),"")</f>
        <v>CW298393</v>
      </c>
    </row>
    <row r="152" spans="1:38" x14ac:dyDescent="0.25">
      <c r="A152">
        <v>150</v>
      </c>
      <c r="B152" s="4" t="s">
        <v>519</v>
      </c>
      <c r="C152" s="4"/>
      <c r="D152" s="4">
        <v>207090</v>
      </c>
      <c r="E152" s="4">
        <v>1</v>
      </c>
      <c r="F152" s="4">
        <v>1</v>
      </c>
      <c r="G152" s="4">
        <v>1</v>
      </c>
      <c r="H152" s="4">
        <v>0</v>
      </c>
      <c r="I152" s="4">
        <v>0</v>
      </c>
      <c r="J152" s="4" t="s">
        <v>524</v>
      </c>
      <c r="K152" s="4" t="s">
        <v>51</v>
      </c>
      <c r="L152" s="4" t="s">
        <v>64</v>
      </c>
      <c r="M152" s="4" t="s">
        <v>939</v>
      </c>
      <c r="N152" s="4" t="str">
        <f>VLOOKUP($D152,Apoyo!$K$2:$M$14,2,0)</f>
        <v>01/07/2024 07:00:00</v>
      </c>
      <c r="O152" s="4" t="str">
        <f>VLOOKUP($D152,Apoyo!$K$2:$M$14,3,0)</f>
        <v>26/07/2024 17:00:00</v>
      </c>
      <c r="P152" s="4" t="str">
        <f>VLOOKUP($D152,Apoyo!$K$2:$M$14,2,0)</f>
        <v>01/07/2024 07:00:00</v>
      </c>
      <c r="Q152" s="4" t="str">
        <f>VLOOKUP($D152,Apoyo!$K$2:$M$14,3,0)</f>
        <v>26/07/2024 17:00:00</v>
      </c>
      <c r="R152" s="4" t="s">
        <v>566</v>
      </c>
      <c r="S152" s="4" t="s">
        <v>725</v>
      </c>
      <c r="T152" s="4" t="s">
        <v>91</v>
      </c>
      <c r="U152" s="4" t="s">
        <v>533</v>
      </c>
      <c r="V152" s="3" t="str">
        <f t="shared" si="3"/>
        <v>S-898-5</v>
      </c>
      <c r="W152" s="3" t="str">
        <f>IFERROR(VLOOKUP(T152,Tablas_Apoyo!$A$2:$B$26,2,0),"")</f>
        <v>PVMTTO \ CONTROL_GUADUALES</v>
      </c>
      <c r="X152" s="3" t="str">
        <f>IFERROR(INDEX(Planes_Trabajo!$A$2:$O$10,MATCH($J152,Planes_Trabajo!$A$2:$A$10,0),MATCH(X$1,Planes_Trabajo!$A$1:$V$1,0)),"")</f>
        <v>MP</v>
      </c>
      <c r="Y152" s="3" t="str">
        <f>IFERROR(IF(INDEX(Planes_Trabajo!$A$2:$O$10,MATCH($J152,Planes_Trabajo!$A$2:$A$10,0),MATCH(Y$1,Planes_Trabajo!$A$1:$V$1,0))=0,"",INDEX(Planes_Trabajo!$A$2:$O$10,MATCH($J152,Planes_Trabajo!$A$2:$A$10,0),MATCH(Y$1,Planes_Trabajo!$A$1:$V$1,0))),"")</f>
        <v/>
      </c>
      <c r="Z152" s="3">
        <f>IFERROR(INDEX(Planes_Trabajo!$A$2:$O$10,MATCH($J152,Planes_Trabajo!$A$2:$A$10,0),MATCH(Z$1,Planes_Trabajo!$A$1:$V$1,0)),"")</f>
        <v>3</v>
      </c>
      <c r="AA152" s="3">
        <f>IFERROR(INDEX(Planes_Trabajo!$A$2:$O$10,MATCH($J152,Planes_Trabajo!$A$2:$A$10,0),MATCH(AA$1,Planes_Trabajo!$A$1:$V$1,0)),"")</f>
        <v>0</v>
      </c>
      <c r="AB152" s="3">
        <f>IFERROR(INDEX(Planes_Trabajo!$A$2:$O$10,MATCH($J152,Planes_Trabajo!$A$2:$A$10,0),MATCH(AB$1,Planes_Trabajo!$A$1:$V$1,0)),"")</f>
        <v>0</v>
      </c>
      <c r="AC152" s="3" t="str">
        <f>IFERROR(INDEX(Planes_Trabajo!$A$2:$O$10,MATCH($J152,Planes_Trabajo!$A$2:$A$10,0),MATCH(AC$1,Planes_Trabajo!$A$1:$V$1,0)),"")</f>
        <v>DEE27</v>
      </c>
      <c r="AD152" s="3" t="str">
        <f>IFERROR(IF(INDEX(Planes_Trabajo!$A$2:$O$10,MATCH($J152,Planes_Trabajo!$A$2:$A$10,0),MATCH(AD$1,Planes_Trabajo!$A$1:$V$1,0))=0,"",INDEX(Planes_Trabajo!$A$2:$O$10,MATCH($J152,Planes_Trabajo!$A$2:$A$10,0),MATCH(AD$1,Planes_Trabajo!$A$1:$V$1,0))),"")</f>
        <v>PODARED02PLANES</v>
      </c>
      <c r="AE152" s="3" t="str">
        <f>IFERROR(IF(INDEX(Planes_Trabajo!$A$2:$O$10,MATCH($J152,Planes_Trabajo!$A$2:$A$10,0),MATCH(AE$1,Planes_Trabajo!$A$1:$V$1,0))=0,"",INDEX(Planes_Trabajo!$A$2:$O$10,MATCH($J152,Planes_Trabajo!$A$2:$A$10,0),MATCH(AE$1,Planes_Trabajo!$A$1:$V$1,0))),"")</f>
        <v>DESPEJAR</v>
      </c>
      <c r="AF152" s="3">
        <f>IFERROR(INDEX(Planes_Trabajo!$A$2:$O$10,MATCH($J152,Planes_Trabajo!$A$2:$A$10,0),MATCH(AF$1,Planes_Trabajo!$A$1:$V$1,0)),"")</f>
        <v>2</v>
      </c>
      <c r="AG152" s="3">
        <f>IFERROR(VLOOKUP(K152,Tablas_Apoyo!$R$2:$S$5,2,0),"")</f>
        <v>1088345128</v>
      </c>
      <c r="AH152" s="3" t="str">
        <f>IFERROR(VLOOKUP(L152,Tablas_Apoyo!$U$2:$V$13,2,0),"")</f>
        <v>9862651</v>
      </c>
      <c r="AI152" s="3">
        <f>IFERROR(INDEX(Planes_Trabajo!$A$2:$O$10,MATCH($J152,Planes_Trabajo!$A$2:$A$10,0),MATCH(AI$1,Planes_Trabajo!$A$1:$V$1,0)),"")</f>
        <v>1088257828</v>
      </c>
      <c r="AJ152" s="3" t="str">
        <f>IFERROR(INDEX(Planes_Trabajo!$A$2:$O$10,MATCH($J152,Planes_Trabajo!$A$2:$A$10,0),MATCH(AJ$1,Planes_Trabajo!$A$1:$V$1,0)),"")</f>
        <v>06337600</v>
      </c>
      <c r="AK152" s="3" t="str">
        <f>IFERROR(INDEX(Planes_Trabajo!$A$2:$O$10,MATCH($J152,Planes_Trabajo!$A$2:$A$10,0),MATCH(AK$1,Planes_Trabajo!$A$1:$V$1,0)),"")</f>
        <v>743</v>
      </c>
      <c r="AL152" s="3" t="str">
        <f>IFERROR(IF(INDEX(Planes_Trabajo!$A$2:$O$10,MATCH($J152,Planes_Trabajo!$A$2:$A$10,0),MATCH(AL$1,Planes_Trabajo!$A$1:$V$1,0))=0,"",INDEX(Planes_Trabajo!$A$2:$O$10,MATCH($J152,Planes_Trabajo!$A$2:$A$10,0),MATCH(AL$1,Planes_Trabajo!$A$1:$V$1,0))),"")</f>
        <v>CW298393</v>
      </c>
    </row>
    <row r="153" spans="1:38" x14ac:dyDescent="0.25">
      <c r="A153">
        <v>151</v>
      </c>
      <c r="B153" s="4" t="s">
        <v>519</v>
      </c>
      <c r="C153" s="4"/>
      <c r="D153" s="4">
        <v>207090</v>
      </c>
      <c r="E153" s="4">
        <v>1</v>
      </c>
      <c r="F153" s="4">
        <v>1</v>
      </c>
      <c r="G153" s="4">
        <v>1</v>
      </c>
      <c r="H153" s="4">
        <v>0</v>
      </c>
      <c r="I153" s="4">
        <v>0</v>
      </c>
      <c r="J153" s="4" t="s">
        <v>524</v>
      </c>
      <c r="K153" s="4" t="s">
        <v>51</v>
      </c>
      <c r="L153" s="4" t="s">
        <v>64</v>
      </c>
      <c r="M153" s="4" t="s">
        <v>940</v>
      </c>
      <c r="N153" s="4" t="str">
        <f>VLOOKUP($D153,Apoyo!$K$2:$M$14,2,0)</f>
        <v>01/07/2024 07:00:00</v>
      </c>
      <c r="O153" s="4" t="str">
        <f>VLOOKUP($D153,Apoyo!$K$2:$M$14,3,0)</f>
        <v>26/07/2024 17:00:00</v>
      </c>
      <c r="P153" s="4" t="str">
        <f>VLOOKUP($D153,Apoyo!$K$2:$M$14,2,0)</f>
        <v>01/07/2024 07:00:00</v>
      </c>
      <c r="Q153" s="4" t="str">
        <f>VLOOKUP($D153,Apoyo!$K$2:$M$14,3,0)</f>
        <v>26/07/2024 17:00:00</v>
      </c>
      <c r="R153" s="4" t="s">
        <v>566</v>
      </c>
      <c r="S153" s="4" t="s">
        <v>726</v>
      </c>
      <c r="T153" s="4" t="s">
        <v>91</v>
      </c>
      <c r="U153" s="4" t="s">
        <v>533</v>
      </c>
      <c r="V153" s="3" t="str">
        <f t="shared" si="3"/>
        <v>S-934-5</v>
      </c>
      <c r="W153" s="3" t="str">
        <f>IFERROR(VLOOKUP(T153,Tablas_Apoyo!$A$2:$B$26,2,0),"")</f>
        <v>PVMTTO \ CONTROL_GUADUALES</v>
      </c>
      <c r="X153" s="3" t="str">
        <f>IFERROR(INDEX(Planes_Trabajo!$A$2:$O$10,MATCH($J153,Planes_Trabajo!$A$2:$A$10,0),MATCH(X$1,Planes_Trabajo!$A$1:$V$1,0)),"")</f>
        <v>MP</v>
      </c>
      <c r="Y153" s="3" t="str">
        <f>IFERROR(IF(INDEX(Planes_Trabajo!$A$2:$O$10,MATCH($J153,Planes_Trabajo!$A$2:$A$10,0),MATCH(Y$1,Planes_Trabajo!$A$1:$V$1,0))=0,"",INDEX(Planes_Trabajo!$A$2:$O$10,MATCH($J153,Planes_Trabajo!$A$2:$A$10,0),MATCH(Y$1,Planes_Trabajo!$A$1:$V$1,0))),"")</f>
        <v/>
      </c>
      <c r="Z153" s="3">
        <f>IFERROR(INDEX(Planes_Trabajo!$A$2:$O$10,MATCH($J153,Planes_Trabajo!$A$2:$A$10,0),MATCH(Z$1,Planes_Trabajo!$A$1:$V$1,0)),"")</f>
        <v>3</v>
      </c>
      <c r="AA153" s="3">
        <f>IFERROR(INDEX(Planes_Trabajo!$A$2:$O$10,MATCH($J153,Planes_Trabajo!$A$2:$A$10,0),MATCH(AA$1,Planes_Trabajo!$A$1:$V$1,0)),"")</f>
        <v>0</v>
      </c>
      <c r="AB153" s="3">
        <f>IFERROR(INDEX(Planes_Trabajo!$A$2:$O$10,MATCH($J153,Planes_Trabajo!$A$2:$A$10,0),MATCH(AB$1,Planes_Trabajo!$A$1:$V$1,0)),"")</f>
        <v>0</v>
      </c>
      <c r="AC153" s="3" t="str">
        <f>IFERROR(INDEX(Planes_Trabajo!$A$2:$O$10,MATCH($J153,Planes_Trabajo!$A$2:$A$10,0),MATCH(AC$1,Planes_Trabajo!$A$1:$V$1,0)),"")</f>
        <v>DEE27</v>
      </c>
      <c r="AD153" s="3" t="str">
        <f>IFERROR(IF(INDEX(Planes_Trabajo!$A$2:$O$10,MATCH($J153,Planes_Trabajo!$A$2:$A$10,0),MATCH(AD$1,Planes_Trabajo!$A$1:$V$1,0))=0,"",INDEX(Planes_Trabajo!$A$2:$O$10,MATCH($J153,Planes_Trabajo!$A$2:$A$10,0),MATCH(AD$1,Planes_Trabajo!$A$1:$V$1,0))),"")</f>
        <v>PODARED02PLANES</v>
      </c>
      <c r="AE153" s="3" t="str">
        <f>IFERROR(IF(INDEX(Planes_Trabajo!$A$2:$O$10,MATCH($J153,Planes_Trabajo!$A$2:$A$10,0),MATCH(AE$1,Planes_Trabajo!$A$1:$V$1,0))=0,"",INDEX(Planes_Trabajo!$A$2:$O$10,MATCH($J153,Planes_Trabajo!$A$2:$A$10,0),MATCH(AE$1,Planes_Trabajo!$A$1:$V$1,0))),"")</f>
        <v>DESPEJAR</v>
      </c>
      <c r="AF153" s="3">
        <f>IFERROR(INDEX(Planes_Trabajo!$A$2:$O$10,MATCH($J153,Planes_Trabajo!$A$2:$A$10,0),MATCH(AF$1,Planes_Trabajo!$A$1:$V$1,0)),"")</f>
        <v>2</v>
      </c>
      <c r="AG153" s="3">
        <f>IFERROR(VLOOKUP(K153,Tablas_Apoyo!$R$2:$S$5,2,0),"")</f>
        <v>1088345128</v>
      </c>
      <c r="AH153" s="3" t="str">
        <f>IFERROR(VLOOKUP(L153,Tablas_Apoyo!$U$2:$V$13,2,0),"")</f>
        <v>9862651</v>
      </c>
      <c r="AI153" s="3">
        <f>IFERROR(INDEX(Planes_Trabajo!$A$2:$O$10,MATCH($J153,Planes_Trabajo!$A$2:$A$10,0),MATCH(AI$1,Planes_Trabajo!$A$1:$V$1,0)),"")</f>
        <v>1088257828</v>
      </c>
      <c r="AJ153" s="3" t="str">
        <f>IFERROR(INDEX(Planes_Trabajo!$A$2:$O$10,MATCH($J153,Planes_Trabajo!$A$2:$A$10,0),MATCH(AJ$1,Planes_Trabajo!$A$1:$V$1,0)),"")</f>
        <v>06337600</v>
      </c>
      <c r="AK153" s="3" t="str">
        <f>IFERROR(INDEX(Planes_Trabajo!$A$2:$O$10,MATCH($J153,Planes_Trabajo!$A$2:$A$10,0),MATCH(AK$1,Planes_Trabajo!$A$1:$V$1,0)),"")</f>
        <v>743</v>
      </c>
      <c r="AL153" s="3" t="str">
        <f>IFERROR(IF(INDEX(Planes_Trabajo!$A$2:$O$10,MATCH($J153,Planes_Trabajo!$A$2:$A$10,0),MATCH(AL$1,Planes_Trabajo!$A$1:$V$1,0))=0,"",INDEX(Planes_Trabajo!$A$2:$O$10,MATCH($J153,Planes_Trabajo!$A$2:$A$10,0),MATCH(AL$1,Planes_Trabajo!$A$1:$V$1,0))),"")</f>
        <v>CW298393</v>
      </c>
    </row>
    <row r="154" spans="1:38" x14ac:dyDescent="0.25">
      <c r="A154">
        <v>152</v>
      </c>
      <c r="B154" s="4" t="s">
        <v>519</v>
      </c>
      <c r="C154" s="4"/>
      <c r="D154" s="4">
        <v>207090</v>
      </c>
      <c r="E154" s="4">
        <v>1</v>
      </c>
      <c r="F154" s="4">
        <v>1</v>
      </c>
      <c r="G154" s="4">
        <v>1</v>
      </c>
      <c r="H154" s="4">
        <v>0</v>
      </c>
      <c r="I154" s="4">
        <v>0</v>
      </c>
      <c r="J154" s="4" t="s">
        <v>524</v>
      </c>
      <c r="K154" s="4" t="s">
        <v>51</v>
      </c>
      <c r="L154" s="4" t="s">
        <v>64</v>
      </c>
      <c r="M154" s="4" t="s">
        <v>941</v>
      </c>
      <c r="N154" s="4" t="str">
        <f>VLOOKUP($D154,Apoyo!$K$2:$M$14,2,0)</f>
        <v>01/07/2024 07:00:00</v>
      </c>
      <c r="O154" s="4" t="str">
        <f>VLOOKUP($D154,Apoyo!$K$2:$M$14,3,0)</f>
        <v>26/07/2024 17:00:00</v>
      </c>
      <c r="P154" s="4" t="str">
        <f>VLOOKUP($D154,Apoyo!$K$2:$M$14,2,0)</f>
        <v>01/07/2024 07:00:00</v>
      </c>
      <c r="Q154" s="4" t="str">
        <f>VLOOKUP($D154,Apoyo!$K$2:$M$14,3,0)</f>
        <v>26/07/2024 17:00:00</v>
      </c>
      <c r="R154" s="4" t="s">
        <v>566</v>
      </c>
      <c r="S154" s="4" t="s">
        <v>727</v>
      </c>
      <c r="T154" s="4" t="s">
        <v>91</v>
      </c>
      <c r="U154" s="4" t="s">
        <v>533</v>
      </c>
      <c r="V154" s="3" t="str">
        <f t="shared" si="3"/>
        <v>S-935-5</v>
      </c>
      <c r="W154" s="3" t="str">
        <f>IFERROR(VLOOKUP(T154,Tablas_Apoyo!$A$2:$B$26,2,0),"")</f>
        <v>PVMTTO \ CONTROL_GUADUALES</v>
      </c>
      <c r="X154" s="3" t="str">
        <f>IFERROR(INDEX(Planes_Trabajo!$A$2:$O$10,MATCH($J154,Planes_Trabajo!$A$2:$A$10,0),MATCH(X$1,Planes_Trabajo!$A$1:$V$1,0)),"")</f>
        <v>MP</v>
      </c>
      <c r="Y154" s="3" t="str">
        <f>IFERROR(IF(INDEX(Planes_Trabajo!$A$2:$O$10,MATCH($J154,Planes_Trabajo!$A$2:$A$10,0),MATCH(Y$1,Planes_Trabajo!$A$1:$V$1,0))=0,"",INDEX(Planes_Trabajo!$A$2:$O$10,MATCH($J154,Planes_Trabajo!$A$2:$A$10,0),MATCH(Y$1,Planes_Trabajo!$A$1:$V$1,0))),"")</f>
        <v/>
      </c>
      <c r="Z154" s="3">
        <f>IFERROR(INDEX(Planes_Trabajo!$A$2:$O$10,MATCH($J154,Planes_Trabajo!$A$2:$A$10,0),MATCH(Z$1,Planes_Trabajo!$A$1:$V$1,0)),"")</f>
        <v>3</v>
      </c>
      <c r="AA154" s="3">
        <f>IFERROR(INDEX(Planes_Trabajo!$A$2:$O$10,MATCH($J154,Planes_Trabajo!$A$2:$A$10,0),MATCH(AA$1,Planes_Trabajo!$A$1:$V$1,0)),"")</f>
        <v>0</v>
      </c>
      <c r="AB154" s="3">
        <f>IFERROR(INDEX(Planes_Trabajo!$A$2:$O$10,MATCH($J154,Planes_Trabajo!$A$2:$A$10,0),MATCH(AB$1,Planes_Trabajo!$A$1:$V$1,0)),"")</f>
        <v>0</v>
      </c>
      <c r="AC154" s="3" t="str">
        <f>IFERROR(INDEX(Planes_Trabajo!$A$2:$O$10,MATCH($J154,Planes_Trabajo!$A$2:$A$10,0),MATCH(AC$1,Planes_Trabajo!$A$1:$V$1,0)),"")</f>
        <v>DEE27</v>
      </c>
      <c r="AD154" s="3" t="str">
        <f>IFERROR(IF(INDEX(Planes_Trabajo!$A$2:$O$10,MATCH($J154,Planes_Trabajo!$A$2:$A$10,0),MATCH(AD$1,Planes_Trabajo!$A$1:$V$1,0))=0,"",INDEX(Planes_Trabajo!$A$2:$O$10,MATCH($J154,Planes_Trabajo!$A$2:$A$10,0),MATCH(AD$1,Planes_Trabajo!$A$1:$V$1,0))),"")</f>
        <v>PODARED02PLANES</v>
      </c>
      <c r="AE154" s="3" t="str">
        <f>IFERROR(IF(INDEX(Planes_Trabajo!$A$2:$O$10,MATCH($J154,Planes_Trabajo!$A$2:$A$10,0),MATCH(AE$1,Planes_Trabajo!$A$1:$V$1,0))=0,"",INDEX(Planes_Trabajo!$A$2:$O$10,MATCH($J154,Planes_Trabajo!$A$2:$A$10,0),MATCH(AE$1,Planes_Trabajo!$A$1:$V$1,0))),"")</f>
        <v>DESPEJAR</v>
      </c>
      <c r="AF154" s="3">
        <f>IFERROR(INDEX(Planes_Trabajo!$A$2:$O$10,MATCH($J154,Planes_Trabajo!$A$2:$A$10,0),MATCH(AF$1,Planes_Trabajo!$A$1:$V$1,0)),"")</f>
        <v>2</v>
      </c>
      <c r="AG154" s="3">
        <f>IFERROR(VLOOKUP(K154,Tablas_Apoyo!$R$2:$S$5,2,0),"")</f>
        <v>1088345128</v>
      </c>
      <c r="AH154" s="3" t="str">
        <f>IFERROR(VLOOKUP(L154,Tablas_Apoyo!$U$2:$V$13,2,0),"")</f>
        <v>9862651</v>
      </c>
      <c r="AI154" s="3">
        <f>IFERROR(INDEX(Planes_Trabajo!$A$2:$O$10,MATCH($J154,Planes_Trabajo!$A$2:$A$10,0),MATCH(AI$1,Planes_Trabajo!$A$1:$V$1,0)),"")</f>
        <v>1088257828</v>
      </c>
      <c r="AJ154" s="3" t="str">
        <f>IFERROR(INDEX(Planes_Trabajo!$A$2:$O$10,MATCH($J154,Planes_Trabajo!$A$2:$A$10,0),MATCH(AJ$1,Planes_Trabajo!$A$1:$V$1,0)),"")</f>
        <v>06337600</v>
      </c>
      <c r="AK154" s="3" t="str">
        <f>IFERROR(INDEX(Planes_Trabajo!$A$2:$O$10,MATCH($J154,Planes_Trabajo!$A$2:$A$10,0),MATCH(AK$1,Planes_Trabajo!$A$1:$V$1,0)),"")</f>
        <v>743</v>
      </c>
      <c r="AL154" s="3" t="str">
        <f>IFERROR(IF(INDEX(Planes_Trabajo!$A$2:$O$10,MATCH($J154,Planes_Trabajo!$A$2:$A$10,0),MATCH(AL$1,Planes_Trabajo!$A$1:$V$1,0))=0,"",INDEX(Planes_Trabajo!$A$2:$O$10,MATCH($J154,Planes_Trabajo!$A$2:$A$10,0),MATCH(AL$1,Planes_Trabajo!$A$1:$V$1,0))),"")</f>
        <v>CW298393</v>
      </c>
    </row>
    <row r="155" spans="1:38" x14ac:dyDescent="0.25">
      <c r="A155">
        <v>153</v>
      </c>
      <c r="B155" s="4" t="s">
        <v>519</v>
      </c>
      <c r="C155" s="4"/>
      <c r="D155" s="4">
        <v>207090</v>
      </c>
      <c r="E155" s="4">
        <v>1</v>
      </c>
      <c r="F155" s="4">
        <v>1</v>
      </c>
      <c r="G155" s="4">
        <v>1</v>
      </c>
      <c r="H155" s="4">
        <v>0</v>
      </c>
      <c r="I155" s="4">
        <v>0</v>
      </c>
      <c r="J155" s="4" t="s">
        <v>524</v>
      </c>
      <c r="K155" s="4" t="s">
        <v>51</v>
      </c>
      <c r="L155" s="4" t="s">
        <v>64</v>
      </c>
      <c r="M155" s="4" t="s">
        <v>942</v>
      </c>
      <c r="N155" s="4" t="str">
        <f>VLOOKUP($D155,Apoyo!$K$2:$M$14,2,0)</f>
        <v>01/07/2024 07:00:00</v>
      </c>
      <c r="O155" s="4" t="str">
        <f>VLOOKUP($D155,Apoyo!$K$2:$M$14,3,0)</f>
        <v>26/07/2024 17:00:00</v>
      </c>
      <c r="P155" s="4" t="str">
        <f>VLOOKUP($D155,Apoyo!$K$2:$M$14,2,0)</f>
        <v>01/07/2024 07:00:00</v>
      </c>
      <c r="Q155" s="4" t="str">
        <f>VLOOKUP($D155,Apoyo!$K$2:$M$14,3,0)</f>
        <v>26/07/2024 17:00:00</v>
      </c>
      <c r="R155" s="4" t="s">
        <v>566</v>
      </c>
      <c r="S155" s="4" t="s">
        <v>728</v>
      </c>
      <c r="T155" s="4" t="s">
        <v>91</v>
      </c>
      <c r="U155" s="4" t="s">
        <v>533</v>
      </c>
      <c r="V155" s="3" t="str">
        <f t="shared" si="3"/>
        <v>S-963-5</v>
      </c>
      <c r="W155" s="3" t="str">
        <f>IFERROR(VLOOKUP(T155,Tablas_Apoyo!$A$2:$B$26,2,0),"")</f>
        <v>PVMTTO \ CONTROL_GUADUALES</v>
      </c>
      <c r="X155" s="3" t="str">
        <f>IFERROR(INDEX(Planes_Trabajo!$A$2:$O$10,MATCH($J155,Planes_Trabajo!$A$2:$A$10,0),MATCH(X$1,Planes_Trabajo!$A$1:$V$1,0)),"")</f>
        <v>MP</v>
      </c>
      <c r="Y155" s="3" t="str">
        <f>IFERROR(IF(INDEX(Planes_Trabajo!$A$2:$O$10,MATCH($J155,Planes_Trabajo!$A$2:$A$10,0),MATCH(Y$1,Planes_Trabajo!$A$1:$V$1,0))=0,"",INDEX(Planes_Trabajo!$A$2:$O$10,MATCH($J155,Planes_Trabajo!$A$2:$A$10,0),MATCH(Y$1,Planes_Trabajo!$A$1:$V$1,0))),"")</f>
        <v/>
      </c>
      <c r="Z155" s="3">
        <f>IFERROR(INDEX(Planes_Trabajo!$A$2:$O$10,MATCH($J155,Planes_Trabajo!$A$2:$A$10,0),MATCH(Z$1,Planes_Trabajo!$A$1:$V$1,0)),"")</f>
        <v>3</v>
      </c>
      <c r="AA155" s="3">
        <f>IFERROR(INDEX(Planes_Trabajo!$A$2:$O$10,MATCH($J155,Planes_Trabajo!$A$2:$A$10,0),MATCH(AA$1,Planes_Trabajo!$A$1:$V$1,0)),"")</f>
        <v>0</v>
      </c>
      <c r="AB155" s="3">
        <f>IFERROR(INDEX(Planes_Trabajo!$A$2:$O$10,MATCH($J155,Planes_Trabajo!$A$2:$A$10,0),MATCH(AB$1,Planes_Trabajo!$A$1:$V$1,0)),"")</f>
        <v>0</v>
      </c>
      <c r="AC155" s="3" t="str">
        <f>IFERROR(INDEX(Planes_Trabajo!$A$2:$O$10,MATCH($J155,Planes_Trabajo!$A$2:$A$10,0),MATCH(AC$1,Planes_Trabajo!$A$1:$V$1,0)),"")</f>
        <v>DEE27</v>
      </c>
      <c r="AD155" s="3" t="str">
        <f>IFERROR(IF(INDEX(Planes_Trabajo!$A$2:$O$10,MATCH($J155,Planes_Trabajo!$A$2:$A$10,0),MATCH(AD$1,Planes_Trabajo!$A$1:$V$1,0))=0,"",INDEX(Planes_Trabajo!$A$2:$O$10,MATCH($J155,Planes_Trabajo!$A$2:$A$10,0),MATCH(AD$1,Planes_Trabajo!$A$1:$V$1,0))),"")</f>
        <v>PODARED02PLANES</v>
      </c>
      <c r="AE155" s="3" t="str">
        <f>IFERROR(IF(INDEX(Planes_Trabajo!$A$2:$O$10,MATCH($J155,Planes_Trabajo!$A$2:$A$10,0),MATCH(AE$1,Planes_Trabajo!$A$1:$V$1,0))=0,"",INDEX(Planes_Trabajo!$A$2:$O$10,MATCH($J155,Planes_Trabajo!$A$2:$A$10,0),MATCH(AE$1,Planes_Trabajo!$A$1:$V$1,0))),"")</f>
        <v>DESPEJAR</v>
      </c>
      <c r="AF155" s="3">
        <f>IFERROR(INDEX(Planes_Trabajo!$A$2:$O$10,MATCH($J155,Planes_Trabajo!$A$2:$A$10,0),MATCH(AF$1,Planes_Trabajo!$A$1:$V$1,0)),"")</f>
        <v>2</v>
      </c>
      <c r="AG155" s="3">
        <f>IFERROR(VLOOKUP(K155,Tablas_Apoyo!$R$2:$S$5,2,0),"")</f>
        <v>1088345128</v>
      </c>
      <c r="AH155" s="3" t="str">
        <f>IFERROR(VLOOKUP(L155,Tablas_Apoyo!$U$2:$V$13,2,0),"")</f>
        <v>9862651</v>
      </c>
      <c r="AI155" s="3">
        <f>IFERROR(INDEX(Planes_Trabajo!$A$2:$O$10,MATCH($J155,Planes_Trabajo!$A$2:$A$10,0),MATCH(AI$1,Planes_Trabajo!$A$1:$V$1,0)),"")</f>
        <v>1088257828</v>
      </c>
      <c r="AJ155" s="3" t="str">
        <f>IFERROR(INDEX(Planes_Trabajo!$A$2:$O$10,MATCH($J155,Planes_Trabajo!$A$2:$A$10,0),MATCH(AJ$1,Planes_Trabajo!$A$1:$V$1,0)),"")</f>
        <v>06337600</v>
      </c>
      <c r="AK155" s="3" t="str">
        <f>IFERROR(INDEX(Planes_Trabajo!$A$2:$O$10,MATCH($J155,Planes_Trabajo!$A$2:$A$10,0),MATCH(AK$1,Planes_Trabajo!$A$1:$V$1,0)),"")</f>
        <v>743</v>
      </c>
      <c r="AL155" s="3" t="str">
        <f>IFERROR(IF(INDEX(Planes_Trabajo!$A$2:$O$10,MATCH($J155,Planes_Trabajo!$A$2:$A$10,0),MATCH(AL$1,Planes_Trabajo!$A$1:$V$1,0))=0,"",INDEX(Planes_Trabajo!$A$2:$O$10,MATCH($J155,Planes_Trabajo!$A$2:$A$10,0),MATCH(AL$1,Planes_Trabajo!$A$1:$V$1,0))),"")</f>
        <v>CW298393</v>
      </c>
    </row>
    <row r="156" spans="1:38" x14ac:dyDescent="0.25">
      <c r="A156">
        <v>154</v>
      </c>
      <c r="B156" s="4" t="s">
        <v>519</v>
      </c>
      <c r="C156" s="4"/>
      <c r="D156" s="4">
        <v>207092</v>
      </c>
      <c r="E156" s="4">
        <v>1</v>
      </c>
      <c r="F156" s="4">
        <v>1</v>
      </c>
      <c r="G156" s="4">
        <v>1</v>
      </c>
      <c r="H156" s="4">
        <v>0</v>
      </c>
      <c r="I156" s="4">
        <v>0</v>
      </c>
      <c r="J156" s="4" t="s">
        <v>524</v>
      </c>
      <c r="K156" s="4" t="s">
        <v>51</v>
      </c>
      <c r="L156" s="4" t="s">
        <v>64</v>
      </c>
      <c r="M156" s="4" t="s">
        <v>943</v>
      </c>
      <c r="N156" s="4" t="str">
        <f>VLOOKUP($D156,Apoyo!$K$2:$M$14,2,0)</f>
        <v>01/07/2024 07:00:00</v>
      </c>
      <c r="O156" s="4" t="str">
        <f>VLOOKUP($D156,Apoyo!$K$2:$M$14,3,0)</f>
        <v>26/07/2024 17:00:00</v>
      </c>
      <c r="P156" s="4" t="str">
        <f>VLOOKUP($D156,Apoyo!$K$2:$M$14,2,0)</f>
        <v>01/07/2024 07:00:00</v>
      </c>
      <c r="Q156" s="4" t="str">
        <f>VLOOKUP($D156,Apoyo!$K$2:$M$14,3,0)</f>
        <v>26/07/2024 17:00:00</v>
      </c>
      <c r="R156" s="4" t="s">
        <v>567</v>
      </c>
      <c r="S156" s="4" t="s">
        <v>729</v>
      </c>
      <c r="T156" s="4" t="s">
        <v>91</v>
      </c>
      <c r="U156" s="4" t="s">
        <v>533</v>
      </c>
      <c r="V156" s="3" t="str">
        <f t="shared" si="3"/>
        <v>C-0266-5</v>
      </c>
      <c r="W156" s="3" t="str">
        <f>IFERROR(VLOOKUP(T156,Tablas_Apoyo!$A$2:$B$26,2,0),"")</f>
        <v>PVMTTO \ CONTROL_GUADUALES</v>
      </c>
      <c r="X156" s="3" t="str">
        <f>IFERROR(INDEX(Planes_Trabajo!$A$2:$O$10,MATCH($J156,Planes_Trabajo!$A$2:$A$10,0),MATCH(X$1,Planes_Trabajo!$A$1:$V$1,0)),"")</f>
        <v>MP</v>
      </c>
      <c r="Y156" s="3" t="str">
        <f>IFERROR(IF(INDEX(Planes_Trabajo!$A$2:$O$10,MATCH($J156,Planes_Trabajo!$A$2:$A$10,0),MATCH(Y$1,Planes_Trabajo!$A$1:$V$1,0))=0,"",INDEX(Planes_Trabajo!$A$2:$O$10,MATCH($J156,Planes_Trabajo!$A$2:$A$10,0),MATCH(Y$1,Planes_Trabajo!$A$1:$V$1,0))),"")</f>
        <v/>
      </c>
      <c r="Z156" s="3">
        <f>IFERROR(INDEX(Planes_Trabajo!$A$2:$O$10,MATCH($J156,Planes_Trabajo!$A$2:$A$10,0),MATCH(Z$1,Planes_Trabajo!$A$1:$V$1,0)),"")</f>
        <v>3</v>
      </c>
      <c r="AA156" s="3">
        <f>IFERROR(INDEX(Planes_Trabajo!$A$2:$O$10,MATCH($J156,Planes_Trabajo!$A$2:$A$10,0),MATCH(AA$1,Planes_Trabajo!$A$1:$V$1,0)),"")</f>
        <v>0</v>
      </c>
      <c r="AB156" s="3">
        <f>IFERROR(INDEX(Planes_Trabajo!$A$2:$O$10,MATCH($J156,Planes_Trabajo!$A$2:$A$10,0),MATCH(AB$1,Planes_Trabajo!$A$1:$V$1,0)),"")</f>
        <v>0</v>
      </c>
      <c r="AC156" s="3" t="str">
        <f>IFERROR(INDEX(Planes_Trabajo!$A$2:$O$10,MATCH($J156,Planes_Trabajo!$A$2:$A$10,0),MATCH(AC$1,Planes_Trabajo!$A$1:$V$1,0)),"")</f>
        <v>DEE27</v>
      </c>
      <c r="AD156" s="3" t="str">
        <f>IFERROR(IF(INDEX(Planes_Trabajo!$A$2:$O$10,MATCH($J156,Planes_Trabajo!$A$2:$A$10,0),MATCH(AD$1,Planes_Trabajo!$A$1:$V$1,0))=0,"",INDEX(Planes_Trabajo!$A$2:$O$10,MATCH($J156,Planes_Trabajo!$A$2:$A$10,0),MATCH(AD$1,Planes_Trabajo!$A$1:$V$1,0))),"")</f>
        <v>PODARED02PLANES</v>
      </c>
      <c r="AE156" s="3" t="str">
        <f>IFERROR(IF(INDEX(Planes_Trabajo!$A$2:$O$10,MATCH($J156,Planes_Trabajo!$A$2:$A$10,0),MATCH(AE$1,Planes_Trabajo!$A$1:$V$1,0))=0,"",INDEX(Planes_Trabajo!$A$2:$O$10,MATCH($J156,Planes_Trabajo!$A$2:$A$10,0),MATCH(AE$1,Planes_Trabajo!$A$1:$V$1,0))),"")</f>
        <v>DESPEJAR</v>
      </c>
      <c r="AF156" s="3">
        <f>IFERROR(INDEX(Planes_Trabajo!$A$2:$O$10,MATCH($J156,Planes_Trabajo!$A$2:$A$10,0),MATCH(AF$1,Planes_Trabajo!$A$1:$V$1,0)),"")</f>
        <v>2</v>
      </c>
      <c r="AG156" s="3">
        <f>IFERROR(VLOOKUP(K156,Tablas_Apoyo!$R$2:$S$5,2,0),"")</f>
        <v>1088345128</v>
      </c>
      <c r="AH156" s="3" t="str">
        <f>IFERROR(VLOOKUP(L156,Tablas_Apoyo!$U$2:$V$13,2,0),"")</f>
        <v>9862651</v>
      </c>
      <c r="AI156" s="3">
        <f>IFERROR(INDEX(Planes_Trabajo!$A$2:$O$10,MATCH($J156,Planes_Trabajo!$A$2:$A$10,0),MATCH(AI$1,Planes_Trabajo!$A$1:$V$1,0)),"")</f>
        <v>1088257828</v>
      </c>
      <c r="AJ156" s="3" t="str">
        <f>IFERROR(INDEX(Planes_Trabajo!$A$2:$O$10,MATCH($J156,Planes_Trabajo!$A$2:$A$10,0),MATCH(AJ$1,Planes_Trabajo!$A$1:$V$1,0)),"")</f>
        <v>06337600</v>
      </c>
      <c r="AK156" s="3" t="str">
        <f>IFERROR(INDEX(Planes_Trabajo!$A$2:$O$10,MATCH($J156,Planes_Trabajo!$A$2:$A$10,0),MATCH(AK$1,Planes_Trabajo!$A$1:$V$1,0)),"")</f>
        <v>743</v>
      </c>
      <c r="AL156" s="3" t="str">
        <f>IFERROR(IF(INDEX(Planes_Trabajo!$A$2:$O$10,MATCH($J156,Planes_Trabajo!$A$2:$A$10,0),MATCH(AL$1,Planes_Trabajo!$A$1:$V$1,0))=0,"",INDEX(Planes_Trabajo!$A$2:$O$10,MATCH($J156,Planes_Trabajo!$A$2:$A$10,0),MATCH(AL$1,Planes_Trabajo!$A$1:$V$1,0))),"")</f>
        <v>CW298393</v>
      </c>
    </row>
    <row r="157" spans="1:38" x14ac:dyDescent="0.25">
      <c r="A157">
        <v>155</v>
      </c>
      <c r="B157" s="4" t="s">
        <v>519</v>
      </c>
      <c r="C157" s="4"/>
      <c r="D157" s="4">
        <v>207092</v>
      </c>
      <c r="E157" s="4">
        <v>1</v>
      </c>
      <c r="F157" s="4">
        <v>1</v>
      </c>
      <c r="G157" s="4">
        <v>1</v>
      </c>
      <c r="H157" s="4">
        <v>0</v>
      </c>
      <c r="I157" s="4">
        <v>0</v>
      </c>
      <c r="J157" s="4" t="s">
        <v>524</v>
      </c>
      <c r="K157" s="4" t="s">
        <v>51</v>
      </c>
      <c r="L157" s="4" t="s">
        <v>64</v>
      </c>
      <c r="M157" s="4" t="s">
        <v>944</v>
      </c>
      <c r="N157" s="4" t="str">
        <f>VLOOKUP($D157,Apoyo!$K$2:$M$14,2,0)</f>
        <v>01/07/2024 07:00:00</v>
      </c>
      <c r="O157" s="4" t="str">
        <f>VLOOKUP($D157,Apoyo!$K$2:$M$14,3,0)</f>
        <v>26/07/2024 17:00:00</v>
      </c>
      <c r="P157" s="4" t="str">
        <f>VLOOKUP($D157,Apoyo!$K$2:$M$14,2,0)</f>
        <v>01/07/2024 07:00:00</v>
      </c>
      <c r="Q157" s="4" t="str">
        <f>VLOOKUP($D157,Apoyo!$K$2:$M$14,3,0)</f>
        <v>26/07/2024 17:00:00</v>
      </c>
      <c r="R157" s="4" t="s">
        <v>567</v>
      </c>
      <c r="S157" s="4" t="s">
        <v>730</v>
      </c>
      <c r="T157" s="4" t="s">
        <v>91</v>
      </c>
      <c r="U157" s="4" t="s">
        <v>533</v>
      </c>
      <c r="V157" s="3" t="str">
        <f t="shared" si="3"/>
        <v>C-0285-5</v>
      </c>
      <c r="W157" s="3" t="str">
        <f>IFERROR(VLOOKUP(T157,Tablas_Apoyo!$A$2:$B$26,2,0),"")</f>
        <v>PVMTTO \ CONTROL_GUADUALES</v>
      </c>
      <c r="X157" s="3" t="str">
        <f>IFERROR(INDEX(Planes_Trabajo!$A$2:$O$10,MATCH($J157,Planes_Trabajo!$A$2:$A$10,0),MATCH(X$1,Planes_Trabajo!$A$1:$V$1,0)),"")</f>
        <v>MP</v>
      </c>
      <c r="Y157" s="3" t="str">
        <f>IFERROR(IF(INDEX(Planes_Trabajo!$A$2:$O$10,MATCH($J157,Planes_Trabajo!$A$2:$A$10,0),MATCH(Y$1,Planes_Trabajo!$A$1:$V$1,0))=0,"",INDEX(Planes_Trabajo!$A$2:$O$10,MATCH($J157,Planes_Trabajo!$A$2:$A$10,0),MATCH(Y$1,Planes_Trabajo!$A$1:$V$1,0))),"")</f>
        <v/>
      </c>
      <c r="Z157" s="3">
        <f>IFERROR(INDEX(Planes_Trabajo!$A$2:$O$10,MATCH($J157,Planes_Trabajo!$A$2:$A$10,0),MATCH(Z$1,Planes_Trabajo!$A$1:$V$1,0)),"")</f>
        <v>3</v>
      </c>
      <c r="AA157" s="3">
        <f>IFERROR(INDEX(Planes_Trabajo!$A$2:$O$10,MATCH($J157,Planes_Trabajo!$A$2:$A$10,0),MATCH(AA$1,Planes_Trabajo!$A$1:$V$1,0)),"")</f>
        <v>0</v>
      </c>
      <c r="AB157" s="3">
        <f>IFERROR(INDEX(Planes_Trabajo!$A$2:$O$10,MATCH($J157,Planes_Trabajo!$A$2:$A$10,0),MATCH(AB$1,Planes_Trabajo!$A$1:$V$1,0)),"")</f>
        <v>0</v>
      </c>
      <c r="AC157" s="3" t="str">
        <f>IFERROR(INDEX(Planes_Trabajo!$A$2:$O$10,MATCH($J157,Planes_Trabajo!$A$2:$A$10,0),MATCH(AC$1,Planes_Trabajo!$A$1:$V$1,0)),"")</f>
        <v>DEE27</v>
      </c>
      <c r="AD157" s="3" t="str">
        <f>IFERROR(IF(INDEX(Planes_Trabajo!$A$2:$O$10,MATCH($J157,Planes_Trabajo!$A$2:$A$10,0),MATCH(AD$1,Planes_Trabajo!$A$1:$V$1,0))=0,"",INDEX(Planes_Trabajo!$A$2:$O$10,MATCH($J157,Planes_Trabajo!$A$2:$A$10,0),MATCH(AD$1,Planes_Trabajo!$A$1:$V$1,0))),"")</f>
        <v>PODARED02PLANES</v>
      </c>
      <c r="AE157" s="3" t="str">
        <f>IFERROR(IF(INDEX(Planes_Trabajo!$A$2:$O$10,MATCH($J157,Planes_Trabajo!$A$2:$A$10,0),MATCH(AE$1,Planes_Trabajo!$A$1:$V$1,0))=0,"",INDEX(Planes_Trabajo!$A$2:$O$10,MATCH($J157,Planes_Trabajo!$A$2:$A$10,0),MATCH(AE$1,Planes_Trabajo!$A$1:$V$1,0))),"")</f>
        <v>DESPEJAR</v>
      </c>
      <c r="AF157" s="3">
        <f>IFERROR(INDEX(Planes_Trabajo!$A$2:$O$10,MATCH($J157,Planes_Trabajo!$A$2:$A$10,0),MATCH(AF$1,Planes_Trabajo!$A$1:$V$1,0)),"")</f>
        <v>2</v>
      </c>
      <c r="AG157" s="3">
        <f>IFERROR(VLOOKUP(K157,Tablas_Apoyo!$R$2:$S$5,2,0),"")</f>
        <v>1088345128</v>
      </c>
      <c r="AH157" s="3" t="str">
        <f>IFERROR(VLOOKUP(L157,Tablas_Apoyo!$U$2:$V$13,2,0),"")</f>
        <v>9862651</v>
      </c>
      <c r="AI157" s="3">
        <f>IFERROR(INDEX(Planes_Trabajo!$A$2:$O$10,MATCH($J157,Planes_Trabajo!$A$2:$A$10,0),MATCH(AI$1,Planes_Trabajo!$A$1:$V$1,0)),"")</f>
        <v>1088257828</v>
      </c>
      <c r="AJ157" s="3" t="str">
        <f>IFERROR(INDEX(Planes_Trabajo!$A$2:$O$10,MATCH($J157,Planes_Trabajo!$A$2:$A$10,0),MATCH(AJ$1,Planes_Trabajo!$A$1:$V$1,0)),"")</f>
        <v>06337600</v>
      </c>
      <c r="AK157" s="3" t="str">
        <f>IFERROR(INDEX(Planes_Trabajo!$A$2:$O$10,MATCH($J157,Planes_Trabajo!$A$2:$A$10,0),MATCH(AK$1,Planes_Trabajo!$A$1:$V$1,0)),"")</f>
        <v>743</v>
      </c>
      <c r="AL157" s="3" t="str">
        <f>IFERROR(IF(INDEX(Planes_Trabajo!$A$2:$O$10,MATCH($J157,Planes_Trabajo!$A$2:$A$10,0),MATCH(AL$1,Planes_Trabajo!$A$1:$V$1,0))=0,"",INDEX(Planes_Trabajo!$A$2:$O$10,MATCH($J157,Planes_Trabajo!$A$2:$A$10,0),MATCH(AL$1,Planes_Trabajo!$A$1:$V$1,0))),"")</f>
        <v>CW298393</v>
      </c>
    </row>
    <row r="158" spans="1:38" x14ac:dyDescent="0.25">
      <c r="A158">
        <v>156</v>
      </c>
      <c r="B158" s="4" t="s">
        <v>519</v>
      </c>
      <c r="C158" s="4"/>
      <c r="D158" s="4">
        <v>207092</v>
      </c>
      <c r="E158" s="4">
        <v>1</v>
      </c>
      <c r="F158" s="4">
        <v>1</v>
      </c>
      <c r="G158" s="4">
        <v>1</v>
      </c>
      <c r="H158" s="4">
        <v>0</v>
      </c>
      <c r="I158" s="4">
        <v>0</v>
      </c>
      <c r="J158" s="4" t="s">
        <v>524</v>
      </c>
      <c r="K158" s="4" t="s">
        <v>51</v>
      </c>
      <c r="L158" s="4" t="s">
        <v>64</v>
      </c>
      <c r="M158" s="4" t="s">
        <v>945</v>
      </c>
      <c r="N158" s="4" t="str">
        <f>VLOOKUP($D158,Apoyo!$K$2:$M$14,2,0)</f>
        <v>01/07/2024 07:00:00</v>
      </c>
      <c r="O158" s="4" t="str">
        <f>VLOOKUP($D158,Apoyo!$K$2:$M$14,3,0)</f>
        <v>26/07/2024 17:00:00</v>
      </c>
      <c r="P158" s="4" t="str">
        <f>VLOOKUP($D158,Apoyo!$K$2:$M$14,2,0)</f>
        <v>01/07/2024 07:00:00</v>
      </c>
      <c r="Q158" s="4" t="str">
        <f>VLOOKUP($D158,Apoyo!$K$2:$M$14,3,0)</f>
        <v>26/07/2024 17:00:00</v>
      </c>
      <c r="R158" s="4" t="s">
        <v>567</v>
      </c>
      <c r="S158" s="4" t="s">
        <v>731</v>
      </c>
      <c r="T158" s="4" t="s">
        <v>91</v>
      </c>
      <c r="U158" s="4" t="s">
        <v>533</v>
      </c>
      <c r="V158" s="3" t="str">
        <f t="shared" si="3"/>
        <v>C-0286-5</v>
      </c>
      <c r="W158" s="3" t="str">
        <f>IFERROR(VLOOKUP(T158,Tablas_Apoyo!$A$2:$B$26,2,0),"")</f>
        <v>PVMTTO \ CONTROL_GUADUALES</v>
      </c>
      <c r="X158" s="3" t="str">
        <f>IFERROR(INDEX(Planes_Trabajo!$A$2:$O$10,MATCH($J158,Planes_Trabajo!$A$2:$A$10,0),MATCH(X$1,Planes_Trabajo!$A$1:$V$1,0)),"")</f>
        <v>MP</v>
      </c>
      <c r="Y158" s="3" t="str">
        <f>IFERROR(IF(INDEX(Planes_Trabajo!$A$2:$O$10,MATCH($J158,Planes_Trabajo!$A$2:$A$10,0),MATCH(Y$1,Planes_Trabajo!$A$1:$V$1,0))=0,"",INDEX(Planes_Trabajo!$A$2:$O$10,MATCH($J158,Planes_Trabajo!$A$2:$A$10,0),MATCH(Y$1,Planes_Trabajo!$A$1:$V$1,0))),"")</f>
        <v/>
      </c>
      <c r="Z158" s="3">
        <f>IFERROR(INDEX(Planes_Trabajo!$A$2:$O$10,MATCH($J158,Planes_Trabajo!$A$2:$A$10,0),MATCH(Z$1,Planes_Trabajo!$A$1:$V$1,0)),"")</f>
        <v>3</v>
      </c>
      <c r="AA158" s="3">
        <f>IFERROR(INDEX(Planes_Trabajo!$A$2:$O$10,MATCH($J158,Planes_Trabajo!$A$2:$A$10,0),MATCH(AA$1,Planes_Trabajo!$A$1:$V$1,0)),"")</f>
        <v>0</v>
      </c>
      <c r="AB158" s="3">
        <f>IFERROR(INDEX(Planes_Trabajo!$A$2:$O$10,MATCH($J158,Planes_Trabajo!$A$2:$A$10,0),MATCH(AB$1,Planes_Trabajo!$A$1:$V$1,0)),"")</f>
        <v>0</v>
      </c>
      <c r="AC158" s="3" t="str">
        <f>IFERROR(INDEX(Planes_Trabajo!$A$2:$O$10,MATCH($J158,Planes_Trabajo!$A$2:$A$10,0),MATCH(AC$1,Planes_Trabajo!$A$1:$V$1,0)),"")</f>
        <v>DEE27</v>
      </c>
      <c r="AD158" s="3" t="str">
        <f>IFERROR(IF(INDEX(Planes_Trabajo!$A$2:$O$10,MATCH($J158,Planes_Trabajo!$A$2:$A$10,0),MATCH(AD$1,Planes_Trabajo!$A$1:$V$1,0))=0,"",INDEX(Planes_Trabajo!$A$2:$O$10,MATCH($J158,Planes_Trabajo!$A$2:$A$10,0),MATCH(AD$1,Planes_Trabajo!$A$1:$V$1,0))),"")</f>
        <v>PODARED02PLANES</v>
      </c>
      <c r="AE158" s="3" t="str">
        <f>IFERROR(IF(INDEX(Planes_Trabajo!$A$2:$O$10,MATCH($J158,Planes_Trabajo!$A$2:$A$10,0),MATCH(AE$1,Planes_Trabajo!$A$1:$V$1,0))=0,"",INDEX(Planes_Trabajo!$A$2:$O$10,MATCH($J158,Planes_Trabajo!$A$2:$A$10,0),MATCH(AE$1,Planes_Trabajo!$A$1:$V$1,0))),"")</f>
        <v>DESPEJAR</v>
      </c>
      <c r="AF158" s="3">
        <f>IFERROR(INDEX(Planes_Trabajo!$A$2:$O$10,MATCH($J158,Planes_Trabajo!$A$2:$A$10,0),MATCH(AF$1,Planes_Trabajo!$A$1:$V$1,0)),"")</f>
        <v>2</v>
      </c>
      <c r="AG158" s="3">
        <f>IFERROR(VLOOKUP(K158,Tablas_Apoyo!$R$2:$S$5,2,0),"")</f>
        <v>1088345128</v>
      </c>
      <c r="AH158" s="3" t="str">
        <f>IFERROR(VLOOKUP(L158,Tablas_Apoyo!$U$2:$V$13,2,0),"")</f>
        <v>9862651</v>
      </c>
      <c r="AI158" s="3">
        <f>IFERROR(INDEX(Planes_Trabajo!$A$2:$O$10,MATCH($J158,Planes_Trabajo!$A$2:$A$10,0),MATCH(AI$1,Planes_Trabajo!$A$1:$V$1,0)),"")</f>
        <v>1088257828</v>
      </c>
      <c r="AJ158" s="3" t="str">
        <f>IFERROR(INDEX(Planes_Trabajo!$A$2:$O$10,MATCH($J158,Planes_Trabajo!$A$2:$A$10,0),MATCH(AJ$1,Planes_Trabajo!$A$1:$V$1,0)),"")</f>
        <v>06337600</v>
      </c>
      <c r="AK158" s="3" t="str">
        <f>IFERROR(INDEX(Planes_Trabajo!$A$2:$O$10,MATCH($J158,Planes_Trabajo!$A$2:$A$10,0),MATCH(AK$1,Planes_Trabajo!$A$1:$V$1,0)),"")</f>
        <v>743</v>
      </c>
      <c r="AL158" s="3" t="str">
        <f>IFERROR(IF(INDEX(Planes_Trabajo!$A$2:$O$10,MATCH($J158,Planes_Trabajo!$A$2:$A$10,0),MATCH(AL$1,Planes_Trabajo!$A$1:$V$1,0))=0,"",INDEX(Planes_Trabajo!$A$2:$O$10,MATCH($J158,Planes_Trabajo!$A$2:$A$10,0),MATCH(AL$1,Planes_Trabajo!$A$1:$V$1,0))),"")</f>
        <v>CW298393</v>
      </c>
    </row>
    <row r="159" spans="1:38" x14ac:dyDescent="0.25">
      <c r="A159">
        <v>157</v>
      </c>
      <c r="B159" s="4" t="s">
        <v>519</v>
      </c>
      <c r="C159" s="4"/>
      <c r="D159" s="4">
        <v>207092</v>
      </c>
      <c r="E159" s="4">
        <v>1</v>
      </c>
      <c r="F159" s="4">
        <v>1</v>
      </c>
      <c r="G159" s="4">
        <v>1</v>
      </c>
      <c r="H159" s="4">
        <v>0</v>
      </c>
      <c r="I159" s="4">
        <v>0</v>
      </c>
      <c r="J159" s="4" t="s">
        <v>524</v>
      </c>
      <c r="K159" s="4" t="s">
        <v>51</v>
      </c>
      <c r="L159" s="4" t="s">
        <v>64</v>
      </c>
      <c r="M159" s="4" t="s">
        <v>946</v>
      </c>
      <c r="N159" s="4" t="str">
        <f>VLOOKUP($D159,Apoyo!$K$2:$M$14,2,0)</f>
        <v>01/07/2024 07:00:00</v>
      </c>
      <c r="O159" s="4" t="str">
        <f>VLOOKUP($D159,Apoyo!$K$2:$M$14,3,0)</f>
        <v>26/07/2024 17:00:00</v>
      </c>
      <c r="P159" s="4" t="str">
        <f>VLOOKUP($D159,Apoyo!$K$2:$M$14,2,0)</f>
        <v>01/07/2024 07:00:00</v>
      </c>
      <c r="Q159" s="4" t="str">
        <f>VLOOKUP($D159,Apoyo!$K$2:$M$14,3,0)</f>
        <v>26/07/2024 17:00:00</v>
      </c>
      <c r="R159" s="4" t="s">
        <v>567</v>
      </c>
      <c r="S159" s="4" t="s">
        <v>732</v>
      </c>
      <c r="T159" s="4" t="s">
        <v>91</v>
      </c>
      <c r="U159" s="4" t="s">
        <v>533</v>
      </c>
      <c r="V159" s="3" t="str">
        <f t="shared" si="3"/>
        <v>C-0299-5</v>
      </c>
      <c r="W159" s="3" t="str">
        <f>IFERROR(VLOOKUP(T159,Tablas_Apoyo!$A$2:$B$26,2,0),"")</f>
        <v>PVMTTO \ CONTROL_GUADUALES</v>
      </c>
      <c r="X159" s="3" t="str">
        <f>IFERROR(INDEX(Planes_Trabajo!$A$2:$O$10,MATCH($J159,Planes_Trabajo!$A$2:$A$10,0),MATCH(X$1,Planes_Trabajo!$A$1:$V$1,0)),"")</f>
        <v>MP</v>
      </c>
      <c r="Y159" s="3" t="str">
        <f>IFERROR(IF(INDEX(Planes_Trabajo!$A$2:$O$10,MATCH($J159,Planes_Trabajo!$A$2:$A$10,0),MATCH(Y$1,Planes_Trabajo!$A$1:$V$1,0))=0,"",INDEX(Planes_Trabajo!$A$2:$O$10,MATCH($J159,Planes_Trabajo!$A$2:$A$10,0),MATCH(Y$1,Planes_Trabajo!$A$1:$V$1,0))),"")</f>
        <v/>
      </c>
      <c r="Z159" s="3">
        <f>IFERROR(INDEX(Planes_Trabajo!$A$2:$O$10,MATCH($J159,Planes_Trabajo!$A$2:$A$10,0),MATCH(Z$1,Planes_Trabajo!$A$1:$V$1,0)),"")</f>
        <v>3</v>
      </c>
      <c r="AA159" s="3">
        <f>IFERROR(INDEX(Planes_Trabajo!$A$2:$O$10,MATCH($J159,Planes_Trabajo!$A$2:$A$10,0),MATCH(AA$1,Planes_Trabajo!$A$1:$V$1,0)),"")</f>
        <v>0</v>
      </c>
      <c r="AB159" s="3">
        <f>IFERROR(INDEX(Planes_Trabajo!$A$2:$O$10,MATCH($J159,Planes_Trabajo!$A$2:$A$10,0),MATCH(AB$1,Planes_Trabajo!$A$1:$V$1,0)),"")</f>
        <v>0</v>
      </c>
      <c r="AC159" s="3" t="str">
        <f>IFERROR(INDEX(Planes_Trabajo!$A$2:$O$10,MATCH($J159,Planes_Trabajo!$A$2:$A$10,0),MATCH(AC$1,Planes_Trabajo!$A$1:$V$1,0)),"")</f>
        <v>DEE27</v>
      </c>
      <c r="AD159" s="3" t="str">
        <f>IFERROR(IF(INDEX(Planes_Trabajo!$A$2:$O$10,MATCH($J159,Planes_Trabajo!$A$2:$A$10,0),MATCH(AD$1,Planes_Trabajo!$A$1:$V$1,0))=0,"",INDEX(Planes_Trabajo!$A$2:$O$10,MATCH($J159,Planes_Trabajo!$A$2:$A$10,0),MATCH(AD$1,Planes_Trabajo!$A$1:$V$1,0))),"")</f>
        <v>PODARED02PLANES</v>
      </c>
      <c r="AE159" s="3" t="str">
        <f>IFERROR(IF(INDEX(Planes_Trabajo!$A$2:$O$10,MATCH($J159,Planes_Trabajo!$A$2:$A$10,0),MATCH(AE$1,Planes_Trabajo!$A$1:$V$1,0))=0,"",INDEX(Planes_Trabajo!$A$2:$O$10,MATCH($J159,Planes_Trabajo!$A$2:$A$10,0),MATCH(AE$1,Planes_Trabajo!$A$1:$V$1,0))),"")</f>
        <v>DESPEJAR</v>
      </c>
      <c r="AF159" s="3">
        <f>IFERROR(INDEX(Planes_Trabajo!$A$2:$O$10,MATCH($J159,Planes_Trabajo!$A$2:$A$10,0),MATCH(AF$1,Planes_Trabajo!$A$1:$V$1,0)),"")</f>
        <v>2</v>
      </c>
      <c r="AG159" s="3">
        <f>IFERROR(VLOOKUP(K159,Tablas_Apoyo!$R$2:$S$5,2,0),"")</f>
        <v>1088345128</v>
      </c>
      <c r="AH159" s="3" t="str">
        <f>IFERROR(VLOOKUP(L159,Tablas_Apoyo!$U$2:$V$13,2,0),"")</f>
        <v>9862651</v>
      </c>
      <c r="AI159" s="3">
        <f>IFERROR(INDEX(Planes_Trabajo!$A$2:$O$10,MATCH($J159,Planes_Trabajo!$A$2:$A$10,0),MATCH(AI$1,Planes_Trabajo!$A$1:$V$1,0)),"")</f>
        <v>1088257828</v>
      </c>
      <c r="AJ159" s="3" t="str">
        <f>IFERROR(INDEX(Planes_Trabajo!$A$2:$O$10,MATCH($J159,Planes_Trabajo!$A$2:$A$10,0),MATCH(AJ$1,Planes_Trabajo!$A$1:$V$1,0)),"")</f>
        <v>06337600</v>
      </c>
      <c r="AK159" s="3" t="str">
        <f>IFERROR(INDEX(Planes_Trabajo!$A$2:$O$10,MATCH($J159,Planes_Trabajo!$A$2:$A$10,0),MATCH(AK$1,Planes_Trabajo!$A$1:$V$1,0)),"")</f>
        <v>743</v>
      </c>
      <c r="AL159" s="3" t="str">
        <f>IFERROR(IF(INDEX(Planes_Trabajo!$A$2:$O$10,MATCH($J159,Planes_Trabajo!$A$2:$A$10,0),MATCH(AL$1,Planes_Trabajo!$A$1:$V$1,0))=0,"",INDEX(Planes_Trabajo!$A$2:$O$10,MATCH($J159,Planes_Trabajo!$A$2:$A$10,0),MATCH(AL$1,Planes_Trabajo!$A$1:$V$1,0))),"")</f>
        <v>CW298393</v>
      </c>
    </row>
    <row r="160" spans="1:38" x14ac:dyDescent="0.25">
      <c r="A160">
        <v>158</v>
      </c>
      <c r="B160" s="4" t="s">
        <v>519</v>
      </c>
      <c r="C160" s="4"/>
      <c r="D160" s="4">
        <v>207092</v>
      </c>
      <c r="E160" s="4">
        <v>1</v>
      </c>
      <c r="F160" s="4">
        <v>1</v>
      </c>
      <c r="G160" s="4">
        <v>1</v>
      </c>
      <c r="H160" s="4">
        <v>0</v>
      </c>
      <c r="I160" s="4">
        <v>0</v>
      </c>
      <c r="J160" s="4" t="s">
        <v>524</v>
      </c>
      <c r="K160" s="4" t="s">
        <v>51</v>
      </c>
      <c r="L160" s="4" t="s">
        <v>64</v>
      </c>
      <c r="M160" s="4" t="s">
        <v>947</v>
      </c>
      <c r="N160" s="4" t="str">
        <f>VLOOKUP($D160,Apoyo!$K$2:$M$14,2,0)</f>
        <v>01/07/2024 07:00:00</v>
      </c>
      <c r="O160" s="4" t="str">
        <f>VLOOKUP($D160,Apoyo!$K$2:$M$14,3,0)</f>
        <v>26/07/2024 17:00:00</v>
      </c>
      <c r="P160" s="4" t="str">
        <f>VLOOKUP($D160,Apoyo!$K$2:$M$14,2,0)</f>
        <v>01/07/2024 07:00:00</v>
      </c>
      <c r="Q160" s="4" t="str">
        <f>VLOOKUP($D160,Apoyo!$K$2:$M$14,3,0)</f>
        <v>26/07/2024 17:00:00</v>
      </c>
      <c r="R160" s="4" t="s">
        <v>567</v>
      </c>
      <c r="S160" s="4" t="s">
        <v>733</v>
      </c>
      <c r="T160" s="4" t="s">
        <v>91</v>
      </c>
      <c r="U160" s="4" t="s">
        <v>533</v>
      </c>
      <c r="V160" s="3" t="str">
        <f t="shared" si="3"/>
        <v>C-0562-5</v>
      </c>
      <c r="W160" s="3" t="str">
        <f>IFERROR(VLOOKUP(T160,Tablas_Apoyo!$A$2:$B$26,2,0),"")</f>
        <v>PVMTTO \ CONTROL_GUADUALES</v>
      </c>
      <c r="X160" s="3" t="str">
        <f>IFERROR(INDEX(Planes_Trabajo!$A$2:$O$10,MATCH($J160,Planes_Trabajo!$A$2:$A$10,0),MATCH(X$1,Planes_Trabajo!$A$1:$V$1,0)),"")</f>
        <v>MP</v>
      </c>
      <c r="Y160" s="3" t="str">
        <f>IFERROR(IF(INDEX(Planes_Trabajo!$A$2:$O$10,MATCH($J160,Planes_Trabajo!$A$2:$A$10,0),MATCH(Y$1,Planes_Trabajo!$A$1:$V$1,0))=0,"",INDEX(Planes_Trabajo!$A$2:$O$10,MATCH($J160,Planes_Trabajo!$A$2:$A$10,0),MATCH(Y$1,Planes_Trabajo!$A$1:$V$1,0))),"")</f>
        <v/>
      </c>
      <c r="Z160" s="3">
        <f>IFERROR(INDEX(Planes_Trabajo!$A$2:$O$10,MATCH($J160,Planes_Trabajo!$A$2:$A$10,0),MATCH(Z$1,Planes_Trabajo!$A$1:$V$1,0)),"")</f>
        <v>3</v>
      </c>
      <c r="AA160" s="3">
        <f>IFERROR(INDEX(Planes_Trabajo!$A$2:$O$10,MATCH($J160,Planes_Trabajo!$A$2:$A$10,0),MATCH(AA$1,Planes_Trabajo!$A$1:$V$1,0)),"")</f>
        <v>0</v>
      </c>
      <c r="AB160" s="3">
        <f>IFERROR(INDEX(Planes_Trabajo!$A$2:$O$10,MATCH($J160,Planes_Trabajo!$A$2:$A$10,0),MATCH(AB$1,Planes_Trabajo!$A$1:$V$1,0)),"")</f>
        <v>0</v>
      </c>
      <c r="AC160" s="3" t="str">
        <f>IFERROR(INDEX(Planes_Trabajo!$A$2:$O$10,MATCH($J160,Planes_Trabajo!$A$2:$A$10,0),MATCH(AC$1,Planes_Trabajo!$A$1:$V$1,0)),"")</f>
        <v>DEE27</v>
      </c>
      <c r="AD160" s="3" t="str">
        <f>IFERROR(IF(INDEX(Planes_Trabajo!$A$2:$O$10,MATCH($J160,Planes_Trabajo!$A$2:$A$10,0),MATCH(AD$1,Planes_Trabajo!$A$1:$V$1,0))=0,"",INDEX(Planes_Trabajo!$A$2:$O$10,MATCH($J160,Planes_Trabajo!$A$2:$A$10,0),MATCH(AD$1,Planes_Trabajo!$A$1:$V$1,0))),"")</f>
        <v>PODARED02PLANES</v>
      </c>
      <c r="AE160" s="3" t="str">
        <f>IFERROR(IF(INDEX(Planes_Trabajo!$A$2:$O$10,MATCH($J160,Planes_Trabajo!$A$2:$A$10,0),MATCH(AE$1,Planes_Trabajo!$A$1:$V$1,0))=0,"",INDEX(Planes_Trabajo!$A$2:$O$10,MATCH($J160,Planes_Trabajo!$A$2:$A$10,0),MATCH(AE$1,Planes_Trabajo!$A$1:$V$1,0))),"")</f>
        <v>DESPEJAR</v>
      </c>
      <c r="AF160" s="3">
        <f>IFERROR(INDEX(Planes_Trabajo!$A$2:$O$10,MATCH($J160,Planes_Trabajo!$A$2:$A$10,0),MATCH(AF$1,Planes_Trabajo!$A$1:$V$1,0)),"")</f>
        <v>2</v>
      </c>
      <c r="AG160" s="3">
        <f>IFERROR(VLOOKUP(K160,Tablas_Apoyo!$R$2:$S$5,2,0),"")</f>
        <v>1088345128</v>
      </c>
      <c r="AH160" s="3" t="str">
        <f>IFERROR(VLOOKUP(L160,Tablas_Apoyo!$U$2:$V$13,2,0),"")</f>
        <v>9862651</v>
      </c>
      <c r="AI160" s="3">
        <f>IFERROR(INDEX(Planes_Trabajo!$A$2:$O$10,MATCH($J160,Planes_Trabajo!$A$2:$A$10,0),MATCH(AI$1,Planes_Trabajo!$A$1:$V$1,0)),"")</f>
        <v>1088257828</v>
      </c>
      <c r="AJ160" s="3" t="str">
        <f>IFERROR(INDEX(Planes_Trabajo!$A$2:$O$10,MATCH($J160,Planes_Trabajo!$A$2:$A$10,0),MATCH(AJ$1,Planes_Trabajo!$A$1:$V$1,0)),"")</f>
        <v>06337600</v>
      </c>
      <c r="AK160" s="3" t="str">
        <f>IFERROR(INDEX(Planes_Trabajo!$A$2:$O$10,MATCH($J160,Planes_Trabajo!$A$2:$A$10,0),MATCH(AK$1,Planes_Trabajo!$A$1:$V$1,0)),"")</f>
        <v>743</v>
      </c>
      <c r="AL160" s="3" t="str">
        <f>IFERROR(IF(INDEX(Planes_Trabajo!$A$2:$O$10,MATCH($J160,Planes_Trabajo!$A$2:$A$10,0),MATCH(AL$1,Planes_Trabajo!$A$1:$V$1,0))=0,"",INDEX(Planes_Trabajo!$A$2:$O$10,MATCH($J160,Planes_Trabajo!$A$2:$A$10,0),MATCH(AL$1,Planes_Trabajo!$A$1:$V$1,0))),"")</f>
        <v>CW298393</v>
      </c>
    </row>
    <row r="161" spans="1:38" x14ac:dyDescent="0.25">
      <c r="A161">
        <v>159</v>
      </c>
      <c r="B161" s="4" t="s">
        <v>519</v>
      </c>
      <c r="C161" s="4"/>
      <c r="D161" s="4">
        <v>207092</v>
      </c>
      <c r="E161" s="4">
        <v>1</v>
      </c>
      <c r="F161" s="4">
        <v>1</v>
      </c>
      <c r="G161" s="4">
        <v>1</v>
      </c>
      <c r="H161" s="4">
        <v>0</v>
      </c>
      <c r="I161" s="4">
        <v>0</v>
      </c>
      <c r="J161" s="4" t="s">
        <v>524</v>
      </c>
      <c r="K161" s="4" t="s">
        <v>51</v>
      </c>
      <c r="L161" s="4" t="s">
        <v>64</v>
      </c>
      <c r="M161" s="4" t="s">
        <v>948</v>
      </c>
      <c r="N161" s="4" t="str">
        <f>VLOOKUP($D161,Apoyo!$K$2:$M$14,2,0)</f>
        <v>01/07/2024 07:00:00</v>
      </c>
      <c r="O161" s="4" t="str">
        <f>VLOOKUP($D161,Apoyo!$K$2:$M$14,3,0)</f>
        <v>26/07/2024 17:00:00</v>
      </c>
      <c r="P161" s="4" t="str">
        <f>VLOOKUP($D161,Apoyo!$K$2:$M$14,2,0)</f>
        <v>01/07/2024 07:00:00</v>
      </c>
      <c r="Q161" s="4" t="str">
        <f>VLOOKUP($D161,Apoyo!$K$2:$M$14,3,0)</f>
        <v>26/07/2024 17:00:00</v>
      </c>
      <c r="R161" s="4" t="s">
        <v>567</v>
      </c>
      <c r="S161" s="4" t="s">
        <v>734</v>
      </c>
      <c r="T161" s="4" t="s">
        <v>91</v>
      </c>
      <c r="U161" s="4" t="s">
        <v>533</v>
      </c>
      <c r="V161" s="3" t="str">
        <f t="shared" si="3"/>
        <v>C-0932-5</v>
      </c>
      <c r="W161" s="3" t="str">
        <f>IFERROR(VLOOKUP(T161,Tablas_Apoyo!$A$2:$B$26,2,0),"")</f>
        <v>PVMTTO \ CONTROL_GUADUALES</v>
      </c>
      <c r="X161" s="3" t="str">
        <f>IFERROR(INDEX(Planes_Trabajo!$A$2:$O$10,MATCH($J161,Planes_Trabajo!$A$2:$A$10,0),MATCH(X$1,Planes_Trabajo!$A$1:$V$1,0)),"")</f>
        <v>MP</v>
      </c>
      <c r="Y161" s="3" t="str">
        <f>IFERROR(IF(INDEX(Planes_Trabajo!$A$2:$O$10,MATCH($J161,Planes_Trabajo!$A$2:$A$10,0),MATCH(Y$1,Planes_Trabajo!$A$1:$V$1,0))=0,"",INDEX(Planes_Trabajo!$A$2:$O$10,MATCH($J161,Planes_Trabajo!$A$2:$A$10,0),MATCH(Y$1,Planes_Trabajo!$A$1:$V$1,0))),"")</f>
        <v/>
      </c>
      <c r="Z161" s="3">
        <f>IFERROR(INDEX(Planes_Trabajo!$A$2:$O$10,MATCH($J161,Planes_Trabajo!$A$2:$A$10,0),MATCH(Z$1,Planes_Trabajo!$A$1:$V$1,0)),"")</f>
        <v>3</v>
      </c>
      <c r="AA161" s="3">
        <f>IFERROR(INDEX(Planes_Trabajo!$A$2:$O$10,MATCH($J161,Planes_Trabajo!$A$2:$A$10,0),MATCH(AA$1,Planes_Trabajo!$A$1:$V$1,0)),"")</f>
        <v>0</v>
      </c>
      <c r="AB161" s="3">
        <f>IFERROR(INDEX(Planes_Trabajo!$A$2:$O$10,MATCH($J161,Planes_Trabajo!$A$2:$A$10,0),MATCH(AB$1,Planes_Trabajo!$A$1:$V$1,0)),"")</f>
        <v>0</v>
      </c>
      <c r="AC161" s="3" t="str">
        <f>IFERROR(INDEX(Planes_Trabajo!$A$2:$O$10,MATCH($J161,Planes_Trabajo!$A$2:$A$10,0),MATCH(AC$1,Planes_Trabajo!$A$1:$V$1,0)),"")</f>
        <v>DEE27</v>
      </c>
      <c r="AD161" s="3" t="str">
        <f>IFERROR(IF(INDEX(Planes_Trabajo!$A$2:$O$10,MATCH($J161,Planes_Trabajo!$A$2:$A$10,0),MATCH(AD$1,Planes_Trabajo!$A$1:$V$1,0))=0,"",INDEX(Planes_Trabajo!$A$2:$O$10,MATCH($J161,Planes_Trabajo!$A$2:$A$10,0),MATCH(AD$1,Planes_Trabajo!$A$1:$V$1,0))),"")</f>
        <v>PODARED02PLANES</v>
      </c>
      <c r="AE161" s="3" t="str">
        <f>IFERROR(IF(INDEX(Planes_Trabajo!$A$2:$O$10,MATCH($J161,Planes_Trabajo!$A$2:$A$10,0),MATCH(AE$1,Planes_Trabajo!$A$1:$V$1,0))=0,"",INDEX(Planes_Trabajo!$A$2:$O$10,MATCH($J161,Planes_Trabajo!$A$2:$A$10,0),MATCH(AE$1,Planes_Trabajo!$A$1:$V$1,0))),"")</f>
        <v>DESPEJAR</v>
      </c>
      <c r="AF161" s="3">
        <f>IFERROR(INDEX(Planes_Trabajo!$A$2:$O$10,MATCH($J161,Planes_Trabajo!$A$2:$A$10,0),MATCH(AF$1,Planes_Trabajo!$A$1:$V$1,0)),"")</f>
        <v>2</v>
      </c>
      <c r="AG161" s="3">
        <f>IFERROR(VLOOKUP(K161,Tablas_Apoyo!$R$2:$S$5,2,0),"")</f>
        <v>1088345128</v>
      </c>
      <c r="AH161" s="3" t="str">
        <f>IFERROR(VLOOKUP(L161,Tablas_Apoyo!$U$2:$V$13,2,0),"")</f>
        <v>9862651</v>
      </c>
      <c r="AI161" s="3">
        <f>IFERROR(INDEX(Planes_Trabajo!$A$2:$O$10,MATCH($J161,Planes_Trabajo!$A$2:$A$10,0),MATCH(AI$1,Planes_Trabajo!$A$1:$V$1,0)),"")</f>
        <v>1088257828</v>
      </c>
      <c r="AJ161" s="3" t="str">
        <f>IFERROR(INDEX(Planes_Trabajo!$A$2:$O$10,MATCH($J161,Planes_Trabajo!$A$2:$A$10,0),MATCH(AJ$1,Planes_Trabajo!$A$1:$V$1,0)),"")</f>
        <v>06337600</v>
      </c>
      <c r="AK161" s="3" t="str">
        <f>IFERROR(INDEX(Planes_Trabajo!$A$2:$O$10,MATCH($J161,Planes_Trabajo!$A$2:$A$10,0),MATCH(AK$1,Planes_Trabajo!$A$1:$V$1,0)),"")</f>
        <v>743</v>
      </c>
      <c r="AL161" s="3" t="str">
        <f>IFERROR(IF(INDEX(Planes_Trabajo!$A$2:$O$10,MATCH($J161,Planes_Trabajo!$A$2:$A$10,0),MATCH(AL$1,Planes_Trabajo!$A$1:$V$1,0))=0,"",INDEX(Planes_Trabajo!$A$2:$O$10,MATCH($J161,Planes_Trabajo!$A$2:$A$10,0),MATCH(AL$1,Planes_Trabajo!$A$1:$V$1,0))),"")</f>
        <v>CW298393</v>
      </c>
    </row>
    <row r="162" spans="1:38" x14ac:dyDescent="0.25">
      <c r="A162">
        <v>160</v>
      </c>
      <c r="B162" s="4" t="s">
        <v>519</v>
      </c>
      <c r="C162" s="4"/>
      <c r="D162" s="4">
        <v>207092</v>
      </c>
      <c r="E162" s="4">
        <v>1</v>
      </c>
      <c r="F162" s="4">
        <v>1</v>
      </c>
      <c r="G162" s="4">
        <v>1</v>
      </c>
      <c r="H162" s="4">
        <v>0</v>
      </c>
      <c r="I162" s="4">
        <v>0</v>
      </c>
      <c r="J162" s="4" t="s">
        <v>524</v>
      </c>
      <c r="K162" s="4" t="s">
        <v>51</v>
      </c>
      <c r="L162" s="4" t="s">
        <v>64</v>
      </c>
      <c r="M162" s="4" t="s">
        <v>949</v>
      </c>
      <c r="N162" s="4" t="str">
        <f>VLOOKUP($D162,Apoyo!$K$2:$M$14,2,0)</f>
        <v>01/07/2024 07:00:00</v>
      </c>
      <c r="O162" s="4" t="str">
        <f>VLOOKUP($D162,Apoyo!$K$2:$M$14,3,0)</f>
        <v>26/07/2024 17:00:00</v>
      </c>
      <c r="P162" s="4" t="str">
        <f>VLOOKUP($D162,Apoyo!$K$2:$M$14,2,0)</f>
        <v>01/07/2024 07:00:00</v>
      </c>
      <c r="Q162" s="4" t="str">
        <f>VLOOKUP($D162,Apoyo!$K$2:$M$14,3,0)</f>
        <v>26/07/2024 17:00:00</v>
      </c>
      <c r="R162" s="4" t="s">
        <v>567</v>
      </c>
      <c r="S162" s="4" t="s">
        <v>735</v>
      </c>
      <c r="T162" s="4" t="s">
        <v>91</v>
      </c>
      <c r="U162" s="4" t="s">
        <v>533</v>
      </c>
      <c r="V162" s="3" t="str">
        <f t="shared" si="3"/>
        <v>C-0933-5</v>
      </c>
      <c r="W162" s="3" t="str">
        <f>IFERROR(VLOOKUP(T162,Tablas_Apoyo!$A$2:$B$26,2,0),"")</f>
        <v>PVMTTO \ CONTROL_GUADUALES</v>
      </c>
      <c r="X162" s="3" t="str">
        <f>IFERROR(INDEX(Planes_Trabajo!$A$2:$O$10,MATCH($J162,Planes_Trabajo!$A$2:$A$10,0),MATCH(X$1,Planes_Trabajo!$A$1:$V$1,0)),"")</f>
        <v>MP</v>
      </c>
      <c r="Y162" s="3" t="str">
        <f>IFERROR(IF(INDEX(Planes_Trabajo!$A$2:$O$10,MATCH($J162,Planes_Trabajo!$A$2:$A$10,0),MATCH(Y$1,Planes_Trabajo!$A$1:$V$1,0))=0,"",INDEX(Planes_Trabajo!$A$2:$O$10,MATCH($J162,Planes_Trabajo!$A$2:$A$10,0),MATCH(Y$1,Planes_Trabajo!$A$1:$V$1,0))),"")</f>
        <v/>
      </c>
      <c r="Z162" s="3">
        <f>IFERROR(INDEX(Planes_Trabajo!$A$2:$O$10,MATCH($J162,Planes_Trabajo!$A$2:$A$10,0),MATCH(Z$1,Planes_Trabajo!$A$1:$V$1,0)),"")</f>
        <v>3</v>
      </c>
      <c r="AA162" s="3">
        <f>IFERROR(INDEX(Planes_Trabajo!$A$2:$O$10,MATCH($J162,Planes_Trabajo!$A$2:$A$10,0),MATCH(AA$1,Planes_Trabajo!$A$1:$V$1,0)),"")</f>
        <v>0</v>
      </c>
      <c r="AB162" s="3">
        <f>IFERROR(INDEX(Planes_Trabajo!$A$2:$O$10,MATCH($J162,Planes_Trabajo!$A$2:$A$10,0),MATCH(AB$1,Planes_Trabajo!$A$1:$V$1,0)),"")</f>
        <v>0</v>
      </c>
      <c r="AC162" s="3" t="str">
        <f>IFERROR(INDEX(Planes_Trabajo!$A$2:$O$10,MATCH($J162,Planes_Trabajo!$A$2:$A$10,0),MATCH(AC$1,Planes_Trabajo!$A$1:$V$1,0)),"")</f>
        <v>DEE27</v>
      </c>
      <c r="AD162" s="3" t="str">
        <f>IFERROR(IF(INDEX(Planes_Trabajo!$A$2:$O$10,MATCH($J162,Planes_Trabajo!$A$2:$A$10,0),MATCH(AD$1,Planes_Trabajo!$A$1:$V$1,0))=0,"",INDEX(Planes_Trabajo!$A$2:$O$10,MATCH($J162,Planes_Trabajo!$A$2:$A$10,0),MATCH(AD$1,Planes_Trabajo!$A$1:$V$1,0))),"")</f>
        <v>PODARED02PLANES</v>
      </c>
      <c r="AE162" s="3" t="str">
        <f>IFERROR(IF(INDEX(Planes_Trabajo!$A$2:$O$10,MATCH($J162,Planes_Trabajo!$A$2:$A$10,0),MATCH(AE$1,Planes_Trabajo!$A$1:$V$1,0))=0,"",INDEX(Planes_Trabajo!$A$2:$O$10,MATCH($J162,Planes_Trabajo!$A$2:$A$10,0),MATCH(AE$1,Planes_Trabajo!$A$1:$V$1,0))),"")</f>
        <v>DESPEJAR</v>
      </c>
      <c r="AF162" s="3">
        <f>IFERROR(INDEX(Planes_Trabajo!$A$2:$O$10,MATCH($J162,Planes_Trabajo!$A$2:$A$10,0),MATCH(AF$1,Planes_Trabajo!$A$1:$V$1,0)),"")</f>
        <v>2</v>
      </c>
      <c r="AG162" s="3">
        <f>IFERROR(VLOOKUP(K162,Tablas_Apoyo!$R$2:$S$5,2,0),"")</f>
        <v>1088345128</v>
      </c>
      <c r="AH162" s="3" t="str">
        <f>IFERROR(VLOOKUP(L162,Tablas_Apoyo!$U$2:$V$13,2,0),"")</f>
        <v>9862651</v>
      </c>
      <c r="AI162" s="3">
        <f>IFERROR(INDEX(Planes_Trabajo!$A$2:$O$10,MATCH($J162,Planes_Trabajo!$A$2:$A$10,0),MATCH(AI$1,Planes_Trabajo!$A$1:$V$1,0)),"")</f>
        <v>1088257828</v>
      </c>
      <c r="AJ162" s="3" t="str">
        <f>IFERROR(INDEX(Planes_Trabajo!$A$2:$O$10,MATCH($J162,Planes_Trabajo!$A$2:$A$10,0),MATCH(AJ$1,Planes_Trabajo!$A$1:$V$1,0)),"")</f>
        <v>06337600</v>
      </c>
      <c r="AK162" s="3" t="str">
        <f>IFERROR(INDEX(Planes_Trabajo!$A$2:$O$10,MATCH($J162,Planes_Trabajo!$A$2:$A$10,0),MATCH(AK$1,Planes_Trabajo!$A$1:$V$1,0)),"")</f>
        <v>743</v>
      </c>
      <c r="AL162" s="3" t="str">
        <f>IFERROR(IF(INDEX(Planes_Trabajo!$A$2:$O$10,MATCH($J162,Planes_Trabajo!$A$2:$A$10,0),MATCH(AL$1,Planes_Trabajo!$A$1:$V$1,0))=0,"",INDEX(Planes_Trabajo!$A$2:$O$10,MATCH($J162,Planes_Trabajo!$A$2:$A$10,0),MATCH(AL$1,Planes_Trabajo!$A$1:$V$1,0))),"")</f>
        <v>CW298393</v>
      </c>
    </row>
    <row r="163" spans="1:38" x14ac:dyDescent="0.25">
      <c r="A163">
        <v>161</v>
      </c>
      <c r="B163" s="4" t="s">
        <v>519</v>
      </c>
      <c r="C163" s="4"/>
      <c r="D163" s="4">
        <v>207092</v>
      </c>
      <c r="E163" s="4">
        <v>1</v>
      </c>
      <c r="F163" s="4">
        <v>1</v>
      </c>
      <c r="G163" s="4">
        <v>1</v>
      </c>
      <c r="H163" s="4">
        <v>0</v>
      </c>
      <c r="I163" s="4">
        <v>0</v>
      </c>
      <c r="J163" s="4" t="s">
        <v>524</v>
      </c>
      <c r="K163" s="4" t="s">
        <v>51</v>
      </c>
      <c r="L163" s="4" t="s">
        <v>64</v>
      </c>
      <c r="M163" s="4" t="s">
        <v>950</v>
      </c>
      <c r="N163" s="4" t="str">
        <f>VLOOKUP($D163,Apoyo!$K$2:$M$14,2,0)</f>
        <v>01/07/2024 07:00:00</v>
      </c>
      <c r="O163" s="4" t="str">
        <f>VLOOKUP($D163,Apoyo!$K$2:$M$14,3,0)</f>
        <v>26/07/2024 17:00:00</v>
      </c>
      <c r="P163" s="4" t="str">
        <f>VLOOKUP($D163,Apoyo!$K$2:$M$14,2,0)</f>
        <v>01/07/2024 07:00:00</v>
      </c>
      <c r="Q163" s="4" t="str">
        <f>VLOOKUP($D163,Apoyo!$K$2:$M$14,3,0)</f>
        <v>26/07/2024 17:00:00</v>
      </c>
      <c r="R163" s="4" t="s">
        <v>567</v>
      </c>
      <c r="S163" s="4" t="s">
        <v>736</v>
      </c>
      <c r="T163" s="4" t="s">
        <v>91</v>
      </c>
      <c r="U163" s="4" t="s">
        <v>533</v>
      </c>
      <c r="V163" s="3" t="str">
        <f t="shared" si="3"/>
        <v>C-0934-5</v>
      </c>
      <c r="W163" s="3" t="str">
        <f>IFERROR(VLOOKUP(T163,Tablas_Apoyo!$A$2:$B$26,2,0),"")</f>
        <v>PVMTTO \ CONTROL_GUADUALES</v>
      </c>
      <c r="X163" s="3" t="str">
        <f>IFERROR(INDEX(Planes_Trabajo!$A$2:$O$10,MATCH($J163,Planes_Trabajo!$A$2:$A$10,0),MATCH(X$1,Planes_Trabajo!$A$1:$V$1,0)),"")</f>
        <v>MP</v>
      </c>
      <c r="Y163" s="3" t="str">
        <f>IFERROR(IF(INDEX(Planes_Trabajo!$A$2:$O$10,MATCH($J163,Planes_Trabajo!$A$2:$A$10,0),MATCH(Y$1,Planes_Trabajo!$A$1:$V$1,0))=0,"",INDEX(Planes_Trabajo!$A$2:$O$10,MATCH($J163,Planes_Trabajo!$A$2:$A$10,0),MATCH(Y$1,Planes_Trabajo!$A$1:$V$1,0))),"")</f>
        <v/>
      </c>
      <c r="Z163" s="3">
        <f>IFERROR(INDEX(Planes_Trabajo!$A$2:$O$10,MATCH($J163,Planes_Trabajo!$A$2:$A$10,0),MATCH(Z$1,Planes_Trabajo!$A$1:$V$1,0)),"")</f>
        <v>3</v>
      </c>
      <c r="AA163" s="3">
        <f>IFERROR(INDEX(Planes_Trabajo!$A$2:$O$10,MATCH($J163,Planes_Trabajo!$A$2:$A$10,0),MATCH(AA$1,Planes_Trabajo!$A$1:$V$1,0)),"")</f>
        <v>0</v>
      </c>
      <c r="AB163" s="3">
        <f>IFERROR(INDEX(Planes_Trabajo!$A$2:$O$10,MATCH($J163,Planes_Trabajo!$A$2:$A$10,0),MATCH(AB$1,Planes_Trabajo!$A$1:$V$1,0)),"")</f>
        <v>0</v>
      </c>
      <c r="AC163" s="3" t="str">
        <f>IFERROR(INDEX(Planes_Trabajo!$A$2:$O$10,MATCH($J163,Planes_Trabajo!$A$2:$A$10,0),MATCH(AC$1,Planes_Trabajo!$A$1:$V$1,0)),"")</f>
        <v>DEE27</v>
      </c>
      <c r="AD163" s="3" t="str">
        <f>IFERROR(IF(INDEX(Planes_Trabajo!$A$2:$O$10,MATCH($J163,Planes_Trabajo!$A$2:$A$10,0),MATCH(AD$1,Planes_Trabajo!$A$1:$V$1,0))=0,"",INDEX(Planes_Trabajo!$A$2:$O$10,MATCH($J163,Planes_Trabajo!$A$2:$A$10,0),MATCH(AD$1,Planes_Trabajo!$A$1:$V$1,0))),"")</f>
        <v>PODARED02PLANES</v>
      </c>
      <c r="AE163" s="3" t="str">
        <f>IFERROR(IF(INDEX(Planes_Trabajo!$A$2:$O$10,MATCH($J163,Planes_Trabajo!$A$2:$A$10,0),MATCH(AE$1,Planes_Trabajo!$A$1:$V$1,0))=0,"",INDEX(Planes_Trabajo!$A$2:$O$10,MATCH($J163,Planes_Trabajo!$A$2:$A$10,0),MATCH(AE$1,Planes_Trabajo!$A$1:$V$1,0))),"")</f>
        <v>DESPEJAR</v>
      </c>
      <c r="AF163" s="3">
        <f>IFERROR(INDEX(Planes_Trabajo!$A$2:$O$10,MATCH($J163,Planes_Trabajo!$A$2:$A$10,0),MATCH(AF$1,Planes_Trabajo!$A$1:$V$1,0)),"")</f>
        <v>2</v>
      </c>
      <c r="AG163" s="3">
        <f>IFERROR(VLOOKUP(K163,Tablas_Apoyo!$R$2:$S$5,2,0),"")</f>
        <v>1088345128</v>
      </c>
      <c r="AH163" s="3" t="str">
        <f>IFERROR(VLOOKUP(L163,Tablas_Apoyo!$U$2:$V$13,2,0),"")</f>
        <v>9862651</v>
      </c>
      <c r="AI163" s="3">
        <f>IFERROR(INDEX(Planes_Trabajo!$A$2:$O$10,MATCH($J163,Planes_Trabajo!$A$2:$A$10,0),MATCH(AI$1,Planes_Trabajo!$A$1:$V$1,0)),"")</f>
        <v>1088257828</v>
      </c>
      <c r="AJ163" s="3" t="str">
        <f>IFERROR(INDEX(Planes_Trabajo!$A$2:$O$10,MATCH($J163,Planes_Trabajo!$A$2:$A$10,0),MATCH(AJ$1,Planes_Trabajo!$A$1:$V$1,0)),"")</f>
        <v>06337600</v>
      </c>
      <c r="AK163" s="3" t="str">
        <f>IFERROR(INDEX(Planes_Trabajo!$A$2:$O$10,MATCH($J163,Planes_Trabajo!$A$2:$A$10,0),MATCH(AK$1,Planes_Trabajo!$A$1:$V$1,0)),"")</f>
        <v>743</v>
      </c>
      <c r="AL163" s="3" t="str">
        <f>IFERROR(IF(INDEX(Planes_Trabajo!$A$2:$O$10,MATCH($J163,Planes_Trabajo!$A$2:$A$10,0),MATCH(AL$1,Planes_Trabajo!$A$1:$V$1,0))=0,"",INDEX(Planes_Trabajo!$A$2:$O$10,MATCH($J163,Planes_Trabajo!$A$2:$A$10,0),MATCH(AL$1,Planes_Trabajo!$A$1:$V$1,0))),"")</f>
        <v>CW298393</v>
      </c>
    </row>
    <row r="164" spans="1:38" x14ac:dyDescent="0.25">
      <c r="A164">
        <v>162</v>
      </c>
      <c r="B164" s="4" t="s">
        <v>519</v>
      </c>
      <c r="C164" s="4"/>
      <c r="D164" s="4">
        <v>207092</v>
      </c>
      <c r="E164" s="4">
        <v>1</v>
      </c>
      <c r="F164" s="4">
        <v>1</v>
      </c>
      <c r="G164" s="4">
        <v>1</v>
      </c>
      <c r="H164" s="4">
        <v>0</v>
      </c>
      <c r="I164" s="4">
        <v>0</v>
      </c>
      <c r="J164" s="4" t="s">
        <v>524</v>
      </c>
      <c r="K164" s="4" t="s">
        <v>51</v>
      </c>
      <c r="L164" s="4" t="s">
        <v>64</v>
      </c>
      <c r="M164" s="4" t="s">
        <v>951</v>
      </c>
      <c r="N164" s="4" t="str">
        <f>VLOOKUP($D164,Apoyo!$K$2:$M$14,2,0)</f>
        <v>01/07/2024 07:00:00</v>
      </c>
      <c r="O164" s="4" t="str">
        <f>VLOOKUP($D164,Apoyo!$K$2:$M$14,3,0)</f>
        <v>26/07/2024 17:00:00</v>
      </c>
      <c r="P164" s="4" t="str">
        <f>VLOOKUP($D164,Apoyo!$K$2:$M$14,2,0)</f>
        <v>01/07/2024 07:00:00</v>
      </c>
      <c r="Q164" s="4" t="str">
        <f>VLOOKUP($D164,Apoyo!$K$2:$M$14,3,0)</f>
        <v>26/07/2024 17:00:00</v>
      </c>
      <c r="R164" s="4" t="s">
        <v>567</v>
      </c>
      <c r="S164" s="4" t="s">
        <v>737</v>
      </c>
      <c r="T164" s="4" t="s">
        <v>91</v>
      </c>
      <c r="U164" s="4" t="s">
        <v>533</v>
      </c>
      <c r="V164" s="3" t="str">
        <f t="shared" si="3"/>
        <v>R-103-5</v>
      </c>
      <c r="W164" s="3" t="str">
        <f>IFERROR(VLOOKUP(T164,Tablas_Apoyo!$A$2:$B$26,2,0),"")</f>
        <v>PVMTTO \ CONTROL_GUADUALES</v>
      </c>
      <c r="X164" s="3" t="str">
        <f>IFERROR(INDEX(Planes_Trabajo!$A$2:$O$10,MATCH($J164,Planes_Trabajo!$A$2:$A$10,0),MATCH(X$1,Planes_Trabajo!$A$1:$V$1,0)),"")</f>
        <v>MP</v>
      </c>
      <c r="Y164" s="3" t="str">
        <f>IFERROR(IF(INDEX(Planes_Trabajo!$A$2:$O$10,MATCH($J164,Planes_Trabajo!$A$2:$A$10,0),MATCH(Y$1,Planes_Trabajo!$A$1:$V$1,0))=0,"",INDEX(Planes_Trabajo!$A$2:$O$10,MATCH($J164,Planes_Trabajo!$A$2:$A$10,0),MATCH(Y$1,Planes_Trabajo!$A$1:$V$1,0))),"")</f>
        <v/>
      </c>
      <c r="Z164" s="3">
        <f>IFERROR(INDEX(Planes_Trabajo!$A$2:$O$10,MATCH($J164,Planes_Trabajo!$A$2:$A$10,0),MATCH(Z$1,Planes_Trabajo!$A$1:$V$1,0)),"")</f>
        <v>3</v>
      </c>
      <c r="AA164" s="3">
        <f>IFERROR(INDEX(Planes_Trabajo!$A$2:$O$10,MATCH($J164,Planes_Trabajo!$A$2:$A$10,0),MATCH(AA$1,Planes_Trabajo!$A$1:$V$1,0)),"")</f>
        <v>0</v>
      </c>
      <c r="AB164" s="3">
        <f>IFERROR(INDEX(Planes_Trabajo!$A$2:$O$10,MATCH($J164,Planes_Trabajo!$A$2:$A$10,0),MATCH(AB$1,Planes_Trabajo!$A$1:$V$1,0)),"")</f>
        <v>0</v>
      </c>
      <c r="AC164" s="3" t="str">
        <f>IFERROR(INDEX(Planes_Trabajo!$A$2:$O$10,MATCH($J164,Planes_Trabajo!$A$2:$A$10,0),MATCH(AC$1,Planes_Trabajo!$A$1:$V$1,0)),"")</f>
        <v>DEE27</v>
      </c>
      <c r="AD164" s="3" t="str">
        <f>IFERROR(IF(INDEX(Planes_Trabajo!$A$2:$O$10,MATCH($J164,Planes_Trabajo!$A$2:$A$10,0),MATCH(AD$1,Planes_Trabajo!$A$1:$V$1,0))=0,"",INDEX(Planes_Trabajo!$A$2:$O$10,MATCH($J164,Planes_Trabajo!$A$2:$A$10,0),MATCH(AD$1,Planes_Trabajo!$A$1:$V$1,0))),"")</f>
        <v>PODARED02PLANES</v>
      </c>
      <c r="AE164" s="3" t="str">
        <f>IFERROR(IF(INDEX(Planes_Trabajo!$A$2:$O$10,MATCH($J164,Planes_Trabajo!$A$2:$A$10,0),MATCH(AE$1,Planes_Trabajo!$A$1:$V$1,0))=0,"",INDEX(Planes_Trabajo!$A$2:$O$10,MATCH($J164,Planes_Trabajo!$A$2:$A$10,0),MATCH(AE$1,Planes_Trabajo!$A$1:$V$1,0))),"")</f>
        <v>DESPEJAR</v>
      </c>
      <c r="AF164" s="3">
        <f>IFERROR(INDEX(Planes_Trabajo!$A$2:$O$10,MATCH($J164,Planes_Trabajo!$A$2:$A$10,0),MATCH(AF$1,Planes_Trabajo!$A$1:$V$1,0)),"")</f>
        <v>2</v>
      </c>
      <c r="AG164" s="3">
        <f>IFERROR(VLOOKUP(K164,Tablas_Apoyo!$R$2:$S$5,2,0),"")</f>
        <v>1088345128</v>
      </c>
      <c r="AH164" s="3" t="str">
        <f>IFERROR(VLOOKUP(L164,Tablas_Apoyo!$U$2:$V$13,2,0),"")</f>
        <v>9862651</v>
      </c>
      <c r="AI164" s="3">
        <f>IFERROR(INDEX(Planes_Trabajo!$A$2:$O$10,MATCH($J164,Planes_Trabajo!$A$2:$A$10,0),MATCH(AI$1,Planes_Trabajo!$A$1:$V$1,0)),"")</f>
        <v>1088257828</v>
      </c>
      <c r="AJ164" s="3" t="str">
        <f>IFERROR(INDEX(Planes_Trabajo!$A$2:$O$10,MATCH($J164,Planes_Trabajo!$A$2:$A$10,0),MATCH(AJ$1,Planes_Trabajo!$A$1:$V$1,0)),"")</f>
        <v>06337600</v>
      </c>
      <c r="AK164" s="3" t="str">
        <f>IFERROR(INDEX(Planes_Trabajo!$A$2:$O$10,MATCH($J164,Planes_Trabajo!$A$2:$A$10,0),MATCH(AK$1,Planes_Trabajo!$A$1:$V$1,0)),"")</f>
        <v>743</v>
      </c>
      <c r="AL164" s="3" t="str">
        <f>IFERROR(IF(INDEX(Planes_Trabajo!$A$2:$O$10,MATCH($J164,Planes_Trabajo!$A$2:$A$10,0),MATCH(AL$1,Planes_Trabajo!$A$1:$V$1,0))=0,"",INDEX(Planes_Trabajo!$A$2:$O$10,MATCH($J164,Planes_Trabajo!$A$2:$A$10,0),MATCH(AL$1,Planes_Trabajo!$A$1:$V$1,0))),"")</f>
        <v>CW298393</v>
      </c>
    </row>
    <row r="165" spans="1:38" x14ac:dyDescent="0.25">
      <c r="A165">
        <v>163</v>
      </c>
      <c r="B165" s="4" t="s">
        <v>519</v>
      </c>
      <c r="C165" s="4"/>
      <c r="D165" s="4">
        <v>207092</v>
      </c>
      <c r="E165" s="4">
        <v>1</v>
      </c>
      <c r="F165" s="4">
        <v>1</v>
      </c>
      <c r="G165" s="4">
        <v>1</v>
      </c>
      <c r="H165" s="4">
        <v>0</v>
      </c>
      <c r="I165" s="4">
        <v>0</v>
      </c>
      <c r="J165" s="4" t="s">
        <v>524</v>
      </c>
      <c r="K165" s="4" t="s">
        <v>51</v>
      </c>
      <c r="L165" s="4" t="s">
        <v>64</v>
      </c>
      <c r="M165" s="4" t="s">
        <v>952</v>
      </c>
      <c r="N165" s="4" t="str">
        <f>VLOOKUP($D165,Apoyo!$K$2:$M$14,2,0)</f>
        <v>01/07/2024 07:00:00</v>
      </c>
      <c r="O165" s="4" t="str">
        <f>VLOOKUP($D165,Apoyo!$K$2:$M$14,3,0)</f>
        <v>26/07/2024 17:00:00</v>
      </c>
      <c r="P165" s="4" t="str">
        <f>VLOOKUP($D165,Apoyo!$K$2:$M$14,2,0)</f>
        <v>01/07/2024 07:00:00</v>
      </c>
      <c r="Q165" s="4" t="str">
        <f>VLOOKUP($D165,Apoyo!$K$2:$M$14,3,0)</f>
        <v>26/07/2024 17:00:00</v>
      </c>
      <c r="R165" s="4" t="s">
        <v>567</v>
      </c>
      <c r="S165" s="4" t="s">
        <v>738</v>
      </c>
      <c r="T165" s="4" t="s">
        <v>91</v>
      </c>
      <c r="U165" s="4" t="s">
        <v>533</v>
      </c>
      <c r="V165" s="3" t="str">
        <f t="shared" si="3"/>
        <v>S-1173-5</v>
      </c>
      <c r="W165" s="3" t="str">
        <f>IFERROR(VLOOKUP(T165,Tablas_Apoyo!$A$2:$B$26,2,0),"")</f>
        <v>PVMTTO \ CONTROL_GUADUALES</v>
      </c>
      <c r="X165" s="3" t="str">
        <f>IFERROR(INDEX(Planes_Trabajo!$A$2:$O$10,MATCH($J165,Planes_Trabajo!$A$2:$A$10,0),MATCH(X$1,Planes_Trabajo!$A$1:$V$1,0)),"")</f>
        <v>MP</v>
      </c>
      <c r="Y165" s="3" t="str">
        <f>IFERROR(IF(INDEX(Planes_Trabajo!$A$2:$O$10,MATCH($J165,Planes_Trabajo!$A$2:$A$10,0),MATCH(Y$1,Planes_Trabajo!$A$1:$V$1,0))=0,"",INDEX(Planes_Trabajo!$A$2:$O$10,MATCH($J165,Planes_Trabajo!$A$2:$A$10,0),MATCH(Y$1,Planes_Trabajo!$A$1:$V$1,0))),"")</f>
        <v/>
      </c>
      <c r="Z165" s="3">
        <f>IFERROR(INDEX(Planes_Trabajo!$A$2:$O$10,MATCH($J165,Planes_Trabajo!$A$2:$A$10,0),MATCH(Z$1,Planes_Trabajo!$A$1:$V$1,0)),"")</f>
        <v>3</v>
      </c>
      <c r="AA165" s="3">
        <f>IFERROR(INDEX(Planes_Trabajo!$A$2:$O$10,MATCH($J165,Planes_Trabajo!$A$2:$A$10,0),MATCH(AA$1,Planes_Trabajo!$A$1:$V$1,0)),"")</f>
        <v>0</v>
      </c>
      <c r="AB165" s="3">
        <f>IFERROR(INDEX(Planes_Trabajo!$A$2:$O$10,MATCH($J165,Planes_Trabajo!$A$2:$A$10,0),MATCH(AB$1,Planes_Trabajo!$A$1:$V$1,0)),"")</f>
        <v>0</v>
      </c>
      <c r="AC165" s="3" t="str">
        <f>IFERROR(INDEX(Planes_Trabajo!$A$2:$O$10,MATCH($J165,Planes_Trabajo!$A$2:$A$10,0),MATCH(AC$1,Planes_Trabajo!$A$1:$V$1,0)),"")</f>
        <v>DEE27</v>
      </c>
      <c r="AD165" s="3" t="str">
        <f>IFERROR(IF(INDEX(Planes_Trabajo!$A$2:$O$10,MATCH($J165,Planes_Trabajo!$A$2:$A$10,0),MATCH(AD$1,Planes_Trabajo!$A$1:$V$1,0))=0,"",INDEX(Planes_Trabajo!$A$2:$O$10,MATCH($J165,Planes_Trabajo!$A$2:$A$10,0),MATCH(AD$1,Planes_Trabajo!$A$1:$V$1,0))),"")</f>
        <v>PODARED02PLANES</v>
      </c>
      <c r="AE165" s="3" t="str">
        <f>IFERROR(IF(INDEX(Planes_Trabajo!$A$2:$O$10,MATCH($J165,Planes_Trabajo!$A$2:$A$10,0),MATCH(AE$1,Planes_Trabajo!$A$1:$V$1,0))=0,"",INDEX(Planes_Trabajo!$A$2:$O$10,MATCH($J165,Planes_Trabajo!$A$2:$A$10,0),MATCH(AE$1,Planes_Trabajo!$A$1:$V$1,0))),"")</f>
        <v>DESPEJAR</v>
      </c>
      <c r="AF165" s="3">
        <f>IFERROR(INDEX(Planes_Trabajo!$A$2:$O$10,MATCH($J165,Planes_Trabajo!$A$2:$A$10,0),MATCH(AF$1,Planes_Trabajo!$A$1:$V$1,0)),"")</f>
        <v>2</v>
      </c>
      <c r="AG165" s="3">
        <f>IFERROR(VLOOKUP(K165,Tablas_Apoyo!$R$2:$S$5,2,0),"")</f>
        <v>1088345128</v>
      </c>
      <c r="AH165" s="3" t="str">
        <f>IFERROR(VLOOKUP(L165,Tablas_Apoyo!$U$2:$V$13,2,0),"")</f>
        <v>9862651</v>
      </c>
      <c r="AI165" s="3">
        <f>IFERROR(INDEX(Planes_Trabajo!$A$2:$O$10,MATCH($J165,Planes_Trabajo!$A$2:$A$10,0),MATCH(AI$1,Planes_Trabajo!$A$1:$V$1,0)),"")</f>
        <v>1088257828</v>
      </c>
      <c r="AJ165" s="3" t="str">
        <f>IFERROR(INDEX(Planes_Trabajo!$A$2:$O$10,MATCH($J165,Planes_Trabajo!$A$2:$A$10,0),MATCH(AJ$1,Planes_Trabajo!$A$1:$V$1,0)),"")</f>
        <v>06337600</v>
      </c>
      <c r="AK165" s="3" t="str">
        <f>IFERROR(INDEX(Planes_Trabajo!$A$2:$O$10,MATCH($J165,Planes_Trabajo!$A$2:$A$10,0),MATCH(AK$1,Planes_Trabajo!$A$1:$V$1,0)),"")</f>
        <v>743</v>
      </c>
      <c r="AL165" s="3" t="str">
        <f>IFERROR(IF(INDEX(Planes_Trabajo!$A$2:$O$10,MATCH($J165,Planes_Trabajo!$A$2:$A$10,0),MATCH(AL$1,Planes_Trabajo!$A$1:$V$1,0))=0,"",INDEX(Planes_Trabajo!$A$2:$O$10,MATCH($J165,Planes_Trabajo!$A$2:$A$10,0),MATCH(AL$1,Planes_Trabajo!$A$1:$V$1,0))),"")</f>
        <v>CW298393</v>
      </c>
    </row>
    <row r="166" spans="1:38" x14ac:dyDescent="0.25">
      <c r="A166">
        <v>164</v>
      </c>
      <c r="B166" s="4" t="s">
        <v>519</v>
      </c>
      <c r="C166" s="4"/>
      <c r="D166" s="4">
        <v>207092</v>
      </c>
      <c r="E166" s="4">
        <v>1</v>
      </c>
      <c r="F166" s="4">
        <v>1</v>
      </c>
      <c r="G166" s="4">
        <v>1</v>
      </c>
      <c r="H166" s="4">
        <v>0</v>
      </c>
      <c r="I166" s="4">
        <v>0</v>
      </c>
      <c r="J166" s="4" t="s">
        <v>524</v>
      </c>
      <c r="K166" s="4" t="s">
        <v>51</v>
      </c>
      <c r="L166" s="4" t="s">
        <v>64</v>
      </c>
      <c r="M166" s="4" t="s">
        <v>953</v>
      </c>
      <c r="N166" s="4" t="str">
        <f>VLOOKUP($D166,Apoyo!$K$2:$M$14,2,0)</f>
        <v>01/07/2024 07:00:00</v>
      </c>
      <c r="O166" s="4" t="str">
        <f>VLOOKUP($D166,Apoyo!$K$2:$M$14,3,0)</f>
        <v>26/07/2024 17:00:00</v>
      </c>
      <c r="P166" s="4" t="str">
        <f>VLOOKUP($D166,Apoyo!$K$2:$M$14,2,0)</f>
        <v>01/07/2024 07:00:00</v>
      </c>
      <c r="Q166" s="4" t="str">
        <f>VLOOKUP($D166,Apoyo!$K$2:$M$14,3,0)</f>
        <v>26/07/2024 17:00:00</v>
      </c>
      <c r="R166" s="4" t="s">
        <v>567</v>
      </c>
      <c r="S166" s="4" t="s">
        <v>739</v>
      </c>
      <c r="T166" s="4" t="s">
        <v>91</v>
      </c>
      <c r="U166" s="4" t="s">
        <v>533</v>
      </c>
      <c r="V166" s="3" t="str">
        <f t="shared" si="3"/>
        <v>S-1297-5</v>
      </c>
      <c r="W166" s="3" t="str">
        <f>IFERROR(VLOOKUP(T166,Tablas_Apoyo!$A$2:$B$26,2,0),"")</f>
        <v>PVMTTO \ CONTROL_GUADUALES</v>
      </c>
      <c r="X166" s="3" t="str">
        <f>IFERROR(INDEX(Planes_Trabajo!$A$2:$O$10,MATCH($J166,Planes_Trabajo!$A$2:$A$10,0),MATCH(X$1,Planes_Trabajo!$A$1:$V$1,0)),"")</f>
        <v>MP</v>
      </c>
      <c r="Y166" s="3" t="str">
        <f>IFERROR(IF(INDEX(Planes_Trabajo!$A$2:$O$10,MATCH($J166,Planes_Trabajo!$A$2:$A$10,0),MATCH(Y$1,Planes_Trabajo!$A$1:$V$1,0))=0,"",INDEX(Planes_Trabajo!$A$2:$O$10,MATCH($J166,Planes_Trabajo!$A$2:$A$10,0),MATCH(Y$1,Planes_Trabajo!$A$1:$V$1,0))),"")</f>
        <v/>
      </c>
      <c r="Z166" s="3">
        <f>IFERROR(INDEX(Planes_Trabajo!$A$2:$O$10,MATCH($J166,Planes_Trabajo!$A$2:$A$10,0),MATCH(Z$1,Planes_Trabajo!$A$1:$V$1,0)),"")</f>
        <v>3</v>
      </c>
      <c r="AA166" s="3">
        <f>IFERROR(INDEX(Planes_Trabajo!$A$2:$O$10,MATCH($J166,Planes_Trabajo!$A$2:$A$10,0),MATCH(AA$1,Planes_Trabajo!$A$1:$V$1,0)),"")</f>
        <v>0</v>
      </c>
      <c r="AB166" s="3">
        <f>IFERROR(INDEX(Planes_Trabajo!$A$2:$O$10,MATCH($J166,Planes_Trabajo!$A$2:$A$10,0),MATCH(AB$1,Planes_Trabajo!$A$1:$V$1,0)),"")</f>
        <v>0</v>
      </c>
      <c r="AC166" s="3" t="str">
        <f>IFERROR(INDEX(Planes_Trabajo!$A$2:$O$10,MATCH($J166,Planes_Trabajo!$A$2:$A$10,0),MATCH(AC$1,Planes_Trabajo!$A$1:$V$1,0)),"")</f>
        <v>DEE27</v>
      </c>
      <c r="AD166" s="3" t="str">
        <f>IFERROR(IF(INDEX(Planes_Trabajo!$A$2:$O$10,MATCH($J166,Planes_Trabajo!$A$2:$A$10,0),MATCH(AD$1,Planes_Trabajo!$A$1:$V$1,0))=0,"",INDEX(Planes_Trabajo!$A$2:$O$10,MATCH($J166,Planes_Trabajo!$A$2:$A$10,0),MATCH(AD$1,Planes_Trabajo!$A$1:$V$1,0))),"")</f>
        <v>PODARED02PLANES</v>
      </c>
      <c r="AE166" s="3" t="str">
        <f>IFERROR(IF(INDEX(Planes_Trabajo!$A$2:$O$10,MATCH($J166,Planes_Trabajo!$A$2:$A$10,0),MATCH(AE$1,Planes_Trabajo!$A$1:$V$1,0))=0,"",INDEX(Planes_Trabajo!$A$2:$O$10,MATCH($J166,Planes_Trabajo!$A$2:$A$10,0),MATCH(AE$1,Planes_Trabajo!$A$1:$V$1,0))),"")</f>
        <v>DESPEJAR</v>
      </c>
      <c r="AF166" s="3">
        <f>IFERROR(INDEX(Planes_Trabajo!$A$2:$O$10,MATCH($J166,Planes_Trabajo!$A$2:$A$10,0),MATCH(AF$1,Planes_Trabajo!$A$1:$V$1,0)),"")</f>
        <v>2</v>
      </c>
      <c r="AG166" s="3">
        <f>IFERROR(VLOOKUP(K166,Tablas_Apoyo!$R$2:$S$5,2,0),"")</f>
        <v>1088345128</v>
      </c>
      <c r="AH166" s="3" t="str">
        <f>IFERROR(VLOOKUP(L166,Tablas_Apoyo!$U$2:$V$13,2,0),"")</f>
        <v>9862651</v>
      </c>
      <c r="AI166" s="3">
        <f>IFERROR(INDEX(Planes_Trabajo!$A$2:$O$10,MATCH($J166,Planes_Trabajo!$A$2:$A$10,0),MATCH(AI$1,Planes_Trabajo!$A$1:$V$1,0)),"")</f>
        <v>1088257828</v>
      </c>
      <c r="AJ166" s="3" t="str">
        <f>IFERROR(INDEX(Planes_Trabajo!$A$2:$O$10,MATCH($J166,Planes_Trabajo!$A$2:$A$10,0),MATCH(AJ$1,Planes_Trabajo!$A$1:$V$1,0)),"")</f>
        <v>06337600</v>
      </c>
      <c r="AK166" s="3" t="str">
        <f>IFERROR(INDEX(Planes_Trabajo!$A$2:$O$10,MATCH($J166,Planes_Trabajo!$A$2:$A$10,0),MATCH(AK$1,Planes_Trabajo!$A$1:$V$1,0)),"")</f>
        <v>743</v>
      </c>
      <c r="AL166" s="3" t="str">
        <f>IFERROR(IF(INDEX(Planes_Trabajo!$A$2:$O$10,MATCH($J166,Planes_Trabajo!$A$2:$A$10,0),MATCH(AL$1,Planes_Trabajo!$A$1:$V$1,0))=0,"",INDEX(Planes_Trabajo!$A$2:$O$10,MATCH($J166,Planes_Trabajo!$A$2:$A$10,0),MATCH(AL$1,Planes_Trabajo!$A$1:$V$1,0))),"")</f>
        <v>CW298393</v>
      </c>
    </row>
    <row r="167" spans="1:38" x14ac:dyDescent="0.25">
      <c r="A167">
        <v>165</v>
      </c>
      <c r="B167" s="4" t="s">
        <v>519</v>
      </c>
      <c r="C167" s="4"/>
      <c r="D167" s="4">
        <v>207092</v>
      </c>
      <c r="E167" s="4">
        <v>1</v>
      </c>
      <c r="F167" s="4">
        <v>1</v>
      </c>
      <c r="G167" s="4">
        <v>1</v>
      </c>
      <c r="H167" s="4">
        <v>0</v>
      </c>
      <c r="I167" s="4">
        <v>0</v>
      </c>
      <c r="J167" s="4" t="s">
        <v>524</v>
      </c>
      <c r="K167" s="4" t="s">
        <v>51</v>
      </c>
      <c r="L167" s="4" t="s">
        <v>64</v>
      </c>
      <c r="M167" s="4" t="s">
        <v>954</v>
      </c>
      <c r="N167" s="4" t="str">
        <f>VLOOKUP($D167,Apoyo!$K$2:$M$14,2,0)</f>
        <v>01/07/2024 07:00:00</v>
      </c>
      <c r="O167" s="4" t="str">
        <f>VLOOKUP($D167,Apoyo!$K$2:$M$14,3,0)</f>
        <v>26/07/2024 17:00:00</v>
      </c>
      <c r="P167" s="4" t="str">
        <f>VLOOKUP($D167,Apoyo!$K$2:$M$14,2,0)</f>
        <v>01/07/2024 07:00:00</v>
      </c>
      <c r="Q167" s="4" t="str">
        <f>VLOOKUP($D167,Apoyo!$K$2:$M$14,3,0)</f>
        <v>26/07/2024 17:00:00</v>
      </c>
      <c r="R167" s="4" t="s">
        <v>567</v>
      </c>
      <c r="S167" s="4" t="s">
        <v>740</v>
      </c>
      <c r="T167" s="4" t="s">
        <v>91</v>
      </c>
      <c r="U167" s="4" t="s">
        <v>533</v>
      </c>
      <c r="V167" s="3" t="str">
        <f t="shared" si="3"/>
        <v>S-1301-5</v>
      </c>
      <c r="W167" s="3" t="str">
        <f>IFERROR(VLOOKUP(T167,Tablas_Apoyo!$A$2:$B$26,2,0),"")</f>
        <v>PVMTTO \ CONTROL_GUADUALES</v>
      </c>
      <c r="X167" s="3" t="str">
        <f>IFERROR(INDEX(Planes_Trabajo!$A$2:$O$10,MATCH($J167,Planes_Trabajo!$A$2:$A$10,0),MATCH(X$1,Planes_Trabajo!$A$1:$V$1,0)),"")</f>
        <v>MP</v>
      </c>
      <c r="Y167" s="3" t="str">
        <f>IFERROR(IF(INDEX(Planes_Trabajo!$A$2:$O$10,MATCH($J167,Planes_Trabajo!$A$2:$A$10,0),MATCH(Y$1,Planes_Trabajo!$A$1:$V$1,0))=0,"",INDEX(Planes_Trabajo!$A$2:$O$10,MATCH($J167,Planes_Trabajo!$A$2:$A$10,0),MATCH(Y$1,Planes_Trabajo!$A$1:$V$1,0))),"")</f>
        <v/>
      </c>
      <c r="Z167" s="3">
        <f>IFERROR(INDEX(Planes_Trabajo!$A$2:$O$10,MATCH($J167,Planes_Trabajo!$A$2:$A$10,0),MATCH(Z$1,Planes_Trabajo!$A$1:$V$1,0)),"")</f>
        <v>3</v>
      </c>
      <c r="AA167" s="3">
        <f>IFERROR(INDEX(Planes_Trabajo!$A$2:$O$10,MATCH($J167,Planes_Trabajo!$A$2:$A$10,0),MATCH(AA$1,Planes_Trabajo!$A$1:$V$1,0)),"")</f>
        <v>0</v>
      </c>
      <c r="AB167" s="3">
        <f>IFERROR(INDEX(Planes_Trabajo!$A$2:$O$10,MATCH($J167,Planes_Trabajo!$A$2:$A$10,0),MATCH(AB$1,Planes_Trabajo!$A$1:$V$1,0)),"")</f>
        <v>0</v>
      </c>
      <c r="AC167" s="3" t="str">
        <f>IFERROR(INDEX(Planes_Trabajo!$A$2:$O$10,MATCH($J167,Planes_Trabajo!$A$2:$A$10,0),MATCH(AC$1,Planes_Trabajo!$A$1:$V$1,0)),"")</f>
        <v>DEE27</v>
      </c>
      <c r="AD167" s="3" t="str">
        <f>IFERROR(IF(INDEX(Planes_Trabajo!$A$2:$O$10,MATCH($J167,Planes_Trabajo!$A$2:$A$10,0),MATCH(AD$1,Planes_Trabajo!$A$1:$V$1,0))=0,"",INDEX(Planes_Trabajo!$A$2:$O$10,MATCH($J167,Planes_Trabajo!$A$2:$A$10,0),MATCH(AD$1,Planes_Trabajo!$A$1:$V$1,0))),"")</f>
        <v>PODARED02PLANES</v>
      </c>
      <c r="AE167" s="3" t="str">
        <f>IFERROR(IF(INDEX(Planes_Trabajo!$A$2:$O$10,MATCH($J167,Planes_Trabajo!$A$2:$A$10,0),MATCH(AE$1,Planes_Trabajo!$A$1:$V$1,0))=0,"",INDEX(Planes_Trabajo!$A$2:$O$10,MATCH($J167,Planes_Trabajo!$A$2:$A$10,0),MATCH(AE$1,Planes_Trabajo!$A$1:$V$1,0))),"")</f>
        <v>DESPEJAR</v>
      </c>
      <c r="AF167" s="3">
        <f>IFERROR(INDEX(Planes_Trabajo!$A$2:$O$10,MATCH($J167,Planes_Trabajo!$A$2:$A$10,0),MATCH(AF$1,Planes_Trabajo!$A$1:$V$1,0)),"")</f>
        <v>2</v>
      </c>
      <c r="AG167" s="3">
        <f>IFERROR(VLOOKUP(K167,Tablas_Apoyo!$R$2:$S$5,2,0),"")</f>
        <v>1088345128</v>
      </c>
      <c r="AH167" s="3" t="str">
        <f>IFERROR(VLOOKUP(L167,Tablas_Apoyo!$U$2:$V$13,2,0),"")</f>
        <v>9862651</v>
      </c>
      <c r="AI167" s="3">
        <f>IFERROR(INDEX(Planes_Trabajo!$A$2:$O$10,MATCH($J167,Planes_Trabajo!$A$2:$A$10,0),MATCH(AI$1,Planes_Trabajo!$A$1:$V$1,0)),"")</f>
        <v>1088257828</v>
      </c>
      <c r="AJ167" s="3" t="str">
        <f>IFERROR(INDEX(Planes_Trabajo!$A$2:$O$10,MATCH($J167,Planes_Trabajo!$A$2:$A$10,0),MATCH(AJ$1,Planes_Trabajo!$A$1:$V$1,0)),"")</f>
        <v>06337600</v>
      </c>
      <c r="AK167" s="3" t="str">
        <f>IFERROR(INDEX(Planes_Trabajo!$A$2:$O$10,MATCH($J167,Planes_Trabajo!$A$2:$A$10,0),MATCH(AK$1,Planes_Trabajo!$A$1:$V$1,0)),"")</f>
        <v>743</v>
      </c>
      <c r="AL167" s="3" t="str">
        <f>IFERROR(IF(INDEX(Planes_Trabajo!$A$2:$O$10,MATCH($J167,Planes_Trabajo!$A$2:$A$10,0),MATCH(AL$1,Planes_Trabajo!$A$1:$V$1,0))=0,"",INDEX(Planes_Trabajo!$A$2:$O$10,MATCH($J167,Planes_Trabajo!$A$2:$A$10,0),MATCH(AL$1,Planes_Trabajo!$A$1:$V$1,0))),"")</f>
        <v>CW298393</v>
      </c>
    </row>
    <row r="168" spans="1:38" x14ac:dyDescent="0.25">
      <c r="A168">
        <v>166</v>
      </c>
      <c r="B168" s="4" t="s">
        <v>519</v>
      </c>
      <c r="C168" s="4"/>
      <c r="D168" s="4">
        <v>207092</v>
      </c>
      <c r="E168" s="4">
        <v>1</v>
      </c>
      <c r="F168" s="4">
        <v>1</v>
      </c>
      <c r="G168" s="4">
        <v>1</v>
      </c>
      <c r="H168" s="4">
        <v>0</v>
      </c>
      <c r="I168" s="4">
        <v>0</v>
      </c>
      <c r="J168" s="4" t="s">
        <v>524</v>
      </c>
      <c r="K168" s="4" t="s">
        <v>51</v>
      </c>
      <c r="L168" s="4" t="s">
        <v>64</v>
      </c>
      <c r="M168" s="4" t="s">
        <v>955</v>
      </c>
      <c r="N168" s="4" t="str">
        <f>VLOOKUP($D168,Apoyo!$K$2:$M$14,2,0)</f>
        <v>01/07/2024 07:00:00</v>
      </c>
      <c r="O168" s="4" t="str">
        <f>VLOOKUP($D168,Apoyo!$K$2:$M$14,3,0)</f>
        <v>26/07/2024 17:00:00</v>
      </c>
      <c r="P168" s="4" t="str">
        <f>VLOOKUP($D168,Apoyo!$K$2:$M$14,2,0)</f>
        <v>01/07/2024 07:00:00</v>
      </c>
      <c r="Q168" s="4" t="str">
        <f>VLOOKUP($D168,Apoyo!$K$2:$M$14,3,0)</f>
        <v>26/07/2024 17:00:00</v>
      </c>
      <c r="R168" s="4" t="s">
        <v>567</v>
      </c>
      <c r="S168" s="4" t="s">
        <v>741</v>
      </c>
      <c r="T168" s="4" t="s">
        <v>91</v>
      </c>
      <c r="U168" s="4" t="s">
        <v>533</v>
      </c>
      <c r="V168" s="3" t="str">
        <f t="shared" si="3"/>
        <v>S-1395-5</v>
      </c>
      <c r="W168" s="3" t="str">
        <f>IFERROR(VLOOKUP(T168,Tablas_Apoyo!$A$2:$B$26,2,0),"")</f>
        <v>PVMTTO \ CONTROL_GUADUALES</v>
      </c>
      <c r="X168" s="3" t="str">
        <f>IFERROR(INDEX(Planes_Trabajo!$A$2:$O$10,MATCH($J168,Planes_Trabajo!$A$2:$A$10,0),MATCH(X$1,Planes_Trabajo!$A$1:$V$1,0)),"")</f>
        <v>MP</v>
      </c>
      <c r="Y168" s="3" t="str">
        <f>IFERROR(IF(INDEX(Planes_Trabajo!$A$2:$O$10,MATCH($J168,Planes_Trabajo!$A$2:$A$10,0),MATCH(Y$1,Planes_Trabajo!$A$1:$V$1,0))=0,"",INDEX(Planes_Trabajo!$A$2:$O$10,MATCH($J168,Planes_Trabajo!$A$2:$A$10,0),MATCH(Y$1,Planes_Trabajo!$A$1:$V$1,0))),"")</f>
        <v/>
      </c>
      <c r="Z168" s="3">
        <f>IFERROR(INDEX(Planes_Trabajo!$A$2:$O$10,MATCH($J168,Planes_Trabajo!$A$2:$A$10,0),MATCH(Z$1,Planes_Trabajo!$A$1:$V$1,0)),"")</f>
        <v>3</v>
      </c>
      <c r="AA168" s="3">
        <f>IFERROR(INDEX(Planes_Trabajo!$A$2:$O$10,MATCH($J168,Planes_Trabajo!$A$2:$A$10,0),MATCH(AA$1,Planes_Trabajo!$A$1:$V$1,0)),"")</f>
        <v>0</v>
      </c>
      <c r="AB168" s="3">
        <f>IFERROR(INDEX(Planes_Trabajo!$A$2:$O$10,MATCH($J168,Planes_Trabajo!$A$2:$A$10,0),MATCH(AB$1,Planes_Trabajo!$A$1:$V$1,0)),"")</f>
        <v>0</v>
      </c>
      <c r="AC168" s="3" t="str">
        <f>IFERROR(INDEX(Planes_Trabajo!$A$2:$O$10,MATCH($J168,Planes_Trabajo!$A$2:$A$10,0),MATCH(AC$1,Planes_Trabajo!$A$1:$V$1,0)),"")</f>
        <v>DEE27</v>
      </c>
      <c r="AD168" s="3" t="str">
        <f>IFERROR(IF(INDEX(Planes_Trabajo!$A$2:$O$10,MATCH($J168,Planes_Trabajo!$A$2:$A$10,0),MATCH(AD$1,Planes_Trabajo!$A$1:$V$1,0))=0,"",INDEX(Planes_Trabajo!$A$2:$O$10,MATCH($J168,Planes_Trabajo!$A$2:$A$10,0),MATCH(AD$1,Planes_Trabajo!$A$1:$V$1,0))),"")</f>
        <v>PODARED02PLANES</v>
      </c>
      <c r="AE168" s="3" t="str">
        <f>IFERROR(IF(INDEX(Planes_Trabajo!$A$2:$O$10,MATCH($J168,Planes_Trabajo!$A$2:$A$10,0),MATCH(AE$1,Planes_Trabajo!$A$1:$V$1,0))=0,"",INDEX(Planes_Trabajo!$A$2:$O$10,MATCH($J168,Planes_Trabajo!$A$2:$A$10,0),MATCH(AE$1,Planes_Trabajo!$A$1:$V$1,0))),"")</f>
        <v>DESPEJAR</v>
      </c>
      <c r="AF168" s="3">
        <f>IFERROR(INDEX(Planes_Trabajo!$A$2:$O$10,MATCH($J168,Planes_Trabajo!$A$2:$A$10,0),MATCH(AF$1,Planes_Trabajo!$A$1:$V$1,0)),"")</f>
        <v>2</v>
      </c>
      <c r="AG168" s="3">
        <f>IFERROR(VLOOKUP(K168,Tablas_Apoyo!$R$2:$S$5,2,0),"")</f>
        <v>1088345128</v>
      </c>
      <c r="AH168" s="3" t="str">
        <f>IFERROR(VLOOKUP(L168,Tablas_Apoyo!$U$2:$V$13,2,0),"")</f>
        <v>9862651</v>
      </c>
      <c r="AI168" s="3">
        <f>IFERROR(INDEX(Planes_Trabajo!$A$2:$O$10,MATCH($J168,Planes_Trabajo!$A$2:$A$10,0),MATCH(AI$1,Planes_Trabajo!$A$1:$V$1,0)),"")</f>
        <v>1088257828</v>
      </c>
      <c r="AJ168" s="3" t="str">
        <f>IFERROR(INDEX(Planes_Trabajo!$A$2:$O$10,MATCH($J168,Planes_Trabajo!$A$2:$A$10,0),MATCH(AJ$1,Planes_Trabajo!$A$1:$V$1,0)),"")</f>
        <v>06337600</v>
      </c>
      <c r="AK168" s="3" t="str">
        <f>IFERROR(INDEX(Planes_Trabajo!$A$2:$O$10,MATCH($J168,Planes_Trabajo!$A$2:$A$10,0),MATCH(AK$1,Planes_Trabajo!$A$1:$V$1,0)),"")</f>
        <v>743</v>
      </c>
      <c r="AL168" s="3" t="str">
        <f>IFERROR(IF(INDEX(Planes_Trabajo!$A$2:$O$10,MATCH($J168,Planes_Trabajo!$A$2:$A$10,0),MATCH(AL$1,Planes_Trabajo!$A$1:$V$1,0))=0,"",INDEX(Planes_Trabajo!$A$2:$O$10,MATCH($J168,Planes_Trabajo!$A$2:$A$10,0),MATCH(AL$1,Planes_Trabajo!$A$1:$V$1,0))),"")</f>
        <v>CW298393</v>
      </c>
    </row>
    <row r="169" spans="1:38" x14ac:dyDescent="0.25">
      <c r="A169">
        <v>167</v>
      </c>
      <c r="B169" s="4" t="s">
        <v>519</v>
      </c>
      <c r="C169" s="4"/>
      <c r="D169" s="4">
        <v>207092</v>
      </c>
      <c r="E169" s="4">
        <v>1</v>
      </c>
      <c r="F169" s="4">
        <v>1</v>
      </c>
      <c r="G169" s="4">
        <v>1</v>
      </c>
      <c r="H169" s="4">
        <v>0</v>
      </c>
      <c r="I169" s="4">
        <v>0</v>
      </c>
      <c r="J169" s="4" t="s">
        <v>524</v>
      </c>
      <c r="K169" s="4" t="s">
        <v>51</v>
      </c>
      <c r="L169" s="4" t="s">
        <v>64</v>
      </c>
      <c r="M169" s="4" t="s">
        <v>956</v>
      </c>
      <c r="N169" s="4" t="str">
        <f>VLOOKUP($D169,Apoyo!$K$2:$M$14,2,0)</f>
        <v>01/07/2024 07:00:00</v>
      </c>
      <c r="O169" s="4" t="str">
        <f>VLOOKUP($D169,Apoyo!$K$2:$M$14,3,0)</f>
        <v>26/07/2024 17:00:00</v>
      </c>
      <c r="P169" s="4" t="str">
        <f>VLOOKUP($D169,Apoyo!$K$2:$M$14,2,0)</f>
        <v>01/07/2024 07:00:00</v>
      </c>
      <c r="Q169" s="4" t="str">
        <f>VLOOKUP($D169,Apoyo!$K$2:$M$14,3,0)</f>
        <v>26/07/2024 17:00:00</v>
      </c>
      <c r="R169" s="4" t="s">
        <v>567</v>
      </c>
      <c r="S169" s="4" t="s">
        <v>742</v>
      </c>
      <c r="T169" s="4" t="s">
        <v>91</v>
      </c>
      <c r="U169" s="4" t="s">
        <v>533</v>
      </c>
      <c r="V169" s="3" t="str">
        <f t="shared" si="3"/>
        <v>S-1396-5</v>
      </c>
      <c r="W169" s="3" t="str">
        <f>IFERROR(VLOOKUP(T169,Tablas_Apoyo!$A$2:$B$26,2,0),"")</f>
        <v>PVMTTO \ CONTROL_GUADUALES</v>
      </c>
      <c r="X169" s="3" t="str">
        <f>IFERROR(INDEX(Planes_Trabajo!$A$2:$O$10,MATCH($J169,Planes_Trabajo!$A$2:$A$10,0),MATCH(X$1,Planes_Trabajo!$A$1:$V$1,0)),"")</f>
        <v>MP</v>
      </c>
      <c r="Y169" s="3" t="str">
        <f>IFERROR(IF(INDEX(Planes_Trabajo!$A$2:$O$10,MATCH($J169,Planes_Trabajo!$A$2:$A$10,0),MATCH(Y$1,Planes_Trabajo!$A$1:$V$1,0))=0,"",INDEX(Planes_Trabajo!$A$2:$O$10,MATCH($J169,Planes_Trabajo!$A$2:$A$10,0),MATCH(Y$1,Planes_Trabajo!$A$1:$V$1,0))),"")</f>
        <v/>
      </c>
      <c r="Z169" s="3">
        <f>IFERROR(INDEX(Planes_Trabajo!$A$2:$O$10,MATCH($J169,Planes_Trabajo!$A$2:$A$10,0),MATCH(Z$1,Planes_Trabajo!$A$1:$V$1,0)),"")</f>
        <v>3</v>
      </c>
      <c r="AA169" s="3">
        <f>IFERROR(INDEX(Planes_Trabajo!$A$2:$O$10,MATCH($J169,Planes_Trabajo!$A$2:$A$10,0),MATCH(AA$1,Planes_Trabajo!$A$1:$V$1,0)),"")</f>
        <v>0</v>
      </c>
      <c r="AB169" s="3">
        <f>IFERROR(INDEX(Planes_Trabajo!$A$2:$O$10,MATCH($J169,Planes_Trabajo!$A$2:$A$10,0),MATCH(AB$1,Planes_Trabajo!$A$1:$V$1,0)),"")</f>
        <v>0</v>
      </c>
      <c r="AC169" s="3" t="str">
        <f>IFERROR(INDEX(Planes_Trabajo!$A$2:$O$10,MATCH($J169,Planes_Trabajo!$A$2:$A$10,0),MATCH(AC$1,Planes_Trabajo!$A$1:$V$1,0)),"")</f>
        <v>DEE27</v>
      </c>
      <c r="AD169" s="3" t="str">
        <f>IFERROR(IF(INDEX(Planes_Trabajo!$A$2:$O$10,MATCH($J169,Planes_Trabajo!$A$2:$A$10,0),MATCH(AD$1,Planes_Trabajo!$A$1:$V$1,0))=0,"",INDEX(Planes_Trabajo!$A$2:$O$10,MATCH($J169,Planes_Trabajo!$A$2:$A$10,0),MATCH(AD$1,Planes_Trabajo!$A$1:$V$1,0))),"")</f>
        <v>PODARED02PLANES</v>
      </c>
      <c r="AE169" s="3" t="str">
        <f>IFERROR(IF(INDEX(Planes_Trabajo!$A$2:$O$10,MATCH($J169,Planes_Trabajo!$A$2:$A$10,0),MATCH(AE$1,Planes_Trabajo!$A$1:$V$1,0))=0,"",INDEX(Planes_Trabajo!$A$2:$O$10,MATCH($J169,Planes_Trabajo!$A$2:$A$10,0),MATCH(AE$1,Planes_Trabajo!$A$1:$V$1,0))),"")</f>
        <v>DESPEJAR</v>
      </c>
      <c r="AF169" s="3">
        <f>IFERROR(INDEX(Planes_Trabajo!$A$2:$O$10,MATCH($J169,Planes_Trabajo!$A$2:$A$10,0),MATCH(AF$1,Planes_Trabajo!$A$1:$V$1,0)),"")</f>
        <v>2</v>
      </c>
      <c r="AG169" s="3">
        <f>IFERROR(VLOOKUP(K169,Tablas_Apoyo!$R$2:$S$5,2,0),"")</f>
        <v>1088345128</v>
      </c>
      <c r="AH169" s="3" t="str">
        <f>IFERROR(VLOOKUP(L169,Tablas_Apoyo!$U$2:$V$13,2,0),"")</f>
        <v>9862651</v>
      </c>
      <c r="AI169" s="3">
        <f>IFERROR(INDEX(Planes_Trabajo!$A$2:$O$10,MATCH($J169,Planes_Trabajo!$A$2:$A$10,0),MATCH(AI$1,Planes_Trabajo!$A$1:$V$1,0)),"")</f>
        <v>1088257828</v>
      </c>
      <c r="AJ169" s="3" t="str">
        <f>IFERROR(INDEX(Planes_Trabajo!$A$2:$O$10,MATCH($J169,Planes_Trabajo!$A$2:$A$10,0),MATCH(AJ$1,Planes_Trabajo!$A$1:$V$1,0)),"")</f>
        <v>06337600</v>
      </c>
      <c r="AK169" s="3" t="str">
        <f>IFERROR(INDEX(Planes_Trabajo!$A$2:$O$10,MATCH($J169,Planes_Trabajo!$A$2:$A$10,0),MATCH(AK$1,Planes_Trabajo!$A$1:$V$1,0)),"")</f>
        <v>743</v>
      </c>
      <c r="AL169" s="3" t="str">
        <f>IFERROR(IF(INDEX(Planes_Trabajo!$A$2:$O$10,MATCH($J169,Planes_Trabajo!$A$2:$A$10,0),MATCH(AL$1,Planes_Trabajo!$A$1:$V$1,0))=0,"",INDEX(Planes_Trabajo!$A$2:$O$10,MATCH($J169,Planes_Trabajo!$A$2:$A$10,0),MATCH(AL$1,Planes_Trabajo!$A$1:$V$1,0))),"")</f>
        <v>CW298393</v>
      </c>
    </row>
    <row r="170" spans="1:38" x14ac:dyDescent="0.25">
      <c r="A170">
        <v>168</v>
      </c>
      <c r="B170" s="4" t="s">
        <v>519</v>
      </c>
      <c r="C170" s="4"/>
      <c r="D170" s="4">
        <v>207092</v>
      </c>
      <c r="E170" s="4">
        <v>1</v>
      </c>
      <c r="F170" s="4">
        <v>1</v>
      </c>
      <c r="G170" s="4">
        <v>1</v>
      </c>
      <c r="H170" s="4">
        <v>0</v>
      </c>
      <c r="I170" s="4">
        <v>0</v>
      </c>
      <c r="J170" s="4" t="s">
        <v>524</v>
      </c>
      <c r="K170" s="4" t="s">
        <v>51</v>
      </c>
      <c r="L170" s="4" t="s">
        <v>64</v>
      </c>
      <c r="M170" s="4" t="s">
        <v>957</v>
      </c>
      <c r="N170" s="4" t="str">
        <f>VLOOKUP($D170,Apoyo!$K$2:$M$14,2,0)</f>
        <v>01/07/2024 07:00:00</v>
      </c>
      <c r="O170" s="4" t="str">
        <f>VLOOKUP($D170,Apoyo!$K$2:$M$14,3,0)</f>
        <v>26/07/2024 17:00:00</v>
      </c>
      <c r="P170" s="4" t="str">
        <f>VLOOKUP($D170,Apoyo!$K$2:$M$14,2,0)</f>
        <v>01/07/2024 07:00:00</v>
      </c>
      <c r="Q170" s="4" t="str">
        <f>VLOOKUP($D170,Apoyo!$K$2:$M$14,3,0)</f>
        <v>26/07/2024 17:00:00</v>
      </c>
      <c r="R170" s="4" t="s">
        <v>567</v>
      </c>
      <c r="S170" s="4" t="s">
        <v>743</v>
      </c>
      <c r="T170" s="4" t="s">
        <v>91</v>
      </c>
      <c r="U170" s="4" t="s">
        <v>533</v>
      </c>
      <c r="V170" s="3" t="str">
        <f t="shared" si="3"/>
        <v>S-1422-5</v>
      </c>
      <c r="W170" s="3" t="str">
        <f>IFERROR(VLOOKUP(T170,Tablas_Apoyo!$A$2:$B$26,2,0),"")</f>
        <v>PVMTTO \ CONTROL_GUADUALES</v>
      </c>
      <c r="X170" s="3" t="str">
        <f>IFERROR(INDEX(Planes_Trabajo!$A$2:$O$10,MATCH($J170,Planes_Trabajo!$A$2:$A$10,0),MATCH(X$1,Planes_Trabajo!$A$1:$V$1,0)),"")</f>
        <v>MP</v>
      </c>
      <c r="Y170" s="3" t="str">
        <f>IFERROR(IF(INDEX(Planes_Trabajo!$A$2:$O$10,MATCH($J170,Planes_Trabajo!$A$2:$A$10,0),MATCH(Y$1,Planes_Trabajo!$A$1:$V$1,0))=0,"",INDEX(Planes_Trabajo!$A$2:$O$10,MATCH($J170,Planes_Trabajo!$A$2:$A$10,0),MATCH(Y$1,Planes_Trabajo!$A$1:$V$1,0))),"")</f>
        <v/>
      </c>
      <c r="Z170" s="3">
        <f>IFERROR(INDEX(Planes_Trabajo!$A$2:$O$10,MATCH($J170,Planes_Trabajo!$A$2:$A$10,0),MATCH(Z$1,Planes_Trabajo!$A$1:$V$1,0)),"")</f>
        <v>3</v>
      </c>
      <c r="AA170" s="3">
        <f>IFERROR(INDEX(Planes_Trabajo!$A$2:$O$10,MATCH($J170,Planes_Trabajo!$A$2:$A$10,0),MATCH(AA$1,Planes_Trabajo!$A$1:$V$1,0)),"")</f>
        <v>0</v>
      </c>
      <c r="AB170" s="3">
        <f>IFERROR(INDEX(Planes_Trabajo!$A$2:$O$10,MATCH($J170,Planes_Trabajo!$A$2:$A$10,0),MATCH(AB$1,Planes_Trabajo!$A$1:$V$1,0)),"")</f>
        <v>0</v>
      </c>
      <c r="AC170" s="3" t="str">
        <f>IFERROR(INDEX(Planes_Trabajo!$A$2:$O$10,MATCH($J170,Planes_Trabajo!$A$2:$A$10,0),MATCH(AC$1,Planes_Trabajo!$A$1:$V$1,0)),"")</f>
        <v>DEE27</v>
      </c>
      <c r="AD170" s="3" t="str">
        <f>IFERROR(IF(INDEX(Planes_Trabajo!$A$2:$O$10,MATCH($J170,Planes_Trabajo!$A$2:$A$10,0),MATCH(AD$1,Planes_Trabajo!$A$1:$V$1,0))=0,"",INDEX(Planes_Trabajo!$A$2:$O$10,MATCH($J170,Planes_Trabajo!$A$2:$A$10,0),MATCH(AD$1,Planes_Trabajo!$A$1:$V$1,0))),"")</f>
        <v>PODARED02PLANES</v>
      </c>
      <c r="AE170" s="3" t="str">
        <f>IFERROR(IF(INDEX(Planes_Trabajo!$A$2:$O$10,MATCH($J170,Planes_Trabajo!$A$2:$A$10,0),MATCH(AE$1,Planes_Trabajo!$A$1:$V$1,0))=0,"",INDEX(Planes_Trabajo!$A$2:$O$10,MATCH($J170,Planes_Trabajo!$A$2:$A$10,0),MATCH(AE$1,Planes_Trabajo!$A$1:$V$1,0))),"")</f>
        <v>DESPEJAR</v>
      </c>
      <c r="AF170" s="3">
        <f>IFERROR(INDEX(Planes_Trabajo!$A$2:$O$10,MATCH($J170,Planes_Trabajo!$A$2:$A$10,0),MATCH(AF$1,Planes_Trabajo!$A$1:$V$1,0)),"")</f>
        <v>2</v>
      </c>
      <c r="AG170" s="3">
        <f>IFERROR(VLOOKUP(K170,Tablas_Apoyo!$R$2:$S$5,2,0),"")</f>
        <v>1088345128</v>
      </c>
      <c r="AH170" s="3" t="str">
        <f>IFERROR(VLOOKUP(L170,Tablas_Apoyo!$U$2:$V$13,2,0),"")</f>
        <v>9862651</v>
      </c>
      <c r="AI170" s="3">
        <f>IFERROR(INDEX(Planes_Trabajo!$A$2:$O$10,MATCH($J170,Planes_Trabajo!$A$2:$A$10,0),MATCH(AI$1,Planes_Trabajo!$A$1:$V$1,0)),"")</f>
        <v>1088257828</v>
      </c>
      <c r="AJ170" s="3" t="str">
        <f>IFERROR(INDEX(Planes_Trabajo!$A$2:$O$10,MATCH($J170,Planes_Trabajo!$A$2:$A$10,0),MATCH(AJ$1,Planes_Trabajo!$A$1:$V$1,0)),"")</f>
        <v>06337600</v>
      </c>
      <c r="AK170" s="3" t="str">
        <f>IFERROR(INDEX(Planes_Trabajo!$A$2:$O$10,MATCH($J170,Planes_Trabajo!$A$2:$A$10,0),MATCH(AK$1,Planes_Trabajo!$A$1:$V$1,0)),"")</f>
        <v>743</v>
      </c>
      <c r="AL170" s="3" t="str">
        <f>IFERROR(IF(INDEX(Planes_Trabajo!$A$2:$O$10,MATCH($J170,Planes_Trabajo!$A$2:$A$10,0),MATCH(AL$1,Planes_Trabajo!$A$1:$V$1,0))=0,"",INDEX(Planes_Trabajo!$A$2:$O$10,MATCH($J170,Planes_Trabajo!$A$2:$A$10,0),MATCH(AL$1,Planes_Trabajo!$A$1:$V$1,0))),"")</f>
        <v>CW298393</v>
      </c>
    </row>
    <row r="171" spans="1:38" x14ac:dyDescent="0.25">
      <c r="A171">
        <v>169</v>
      </c>
      <c r="B171" s="4" t="s">
        <v>519</v>
      </c>
      <c r="C171" s="4"/>
      <c r="D171" s="4">
        <v>207092</v>
      </c>
      <c r="E171" s="4">
        <v>1</v>
      </c>
      <c r="F171" s="4">
        <v>1</v>
      </c>
      <c r="G171" s="4">
        <v>1</v>
      </c>
      <c r="H171" s="4">
        <v>0</v>
      </c>
      <c r="I171" s="4">
        <v>0</v>
      </c>
      <c r="J171" s="4" t="s">
        <v>524</v>
      </c>
      <c r="K171" s="4" t="s">
        <v>51</v>
      </c>
      <c r="L171" s="4" t="s">
        <v>64</v>
      </c>
      <c r="M171" s="4" t="s">
        <v>958</v>
      </c>
      <c r="N171" s="4" t="str">
        <f>VLOOKUP($D171,Apoyo!$K$2:$M$14,2,0)</f>
        <v>01/07/2024 07:00:00</v>
      </c>
      <c r="O171" s="4" t="str">
        <f>VLOOKUP($D171,Apoyo!$K$2:$M$14,3,0)</f>
        <v>26/07/2024 17:00:00</v>
      </c>
      <c r="P171" s="4" t="str">
        <f>VLOOKUP($D171,Apoyo!$K$2:$M$14,2,0)</f>
        <v>01/07/2024 07:00:00</v>
      </c>
      <c r="Q171" s="4" t="str">
        <f>VLOOKUP($D171,Apoyo!$K$2:$M$14,3,0)</f>
        <v>26/07/2024 17:00:00</v>
      </c>
      <c r="R171" s="4" t="s">
        <v>567</v>
      </c>
      <c r="S171" s="4" t="s">
        <v>744</v>
      </c>
      <c r="T171" s="4" t="s">
        <v>91</v>
      </c>
      <c r="U171" s="4" t="s">
        <v>533</v>
      </c>
      <c r="V171" s="3" t="str">
        <f t="shared" si="3"/>
        <v>S-1801-5</v>
      </c>
      <c r="W171" s="3" t="str">
        <f>IFERROR(VLOOKUP(T171,Tablas_Apoyo!$A$2:$B$26,2,0),"")</f>
        <v>PVMTTO \ CONTROL_GUADUALES</v>
      </c>
      <c r="X171" s="3" t="str">
        <f>IFERROR(INDEX(Planes_Trabajo!$A$2:$O$10,MATCH($J171,Planes_Trabajo!$A$2:$A$10,0),MATCH(X$1,Planes_Trabajo!$A$1:$V$1,0)),"")</f>
        <v>MP</v>
      </c>
      <c r="Y171" s="3" t="str">
        <f>IFERROR(IF(INDEX(Planes_Trabajo!$A$2:$O$10,MATCH($J171,Planes_Trabajo!$A$2:$A$10,0),MATCH(Y$1,Planes_Trabajo!$A$1:$V$1,0))=0,"",INDEX(Planes_Trabajo!$A$2:$O$10,MATCH($J171,Planes_Trabajo!$A$2:$A$10,0),MATCH(Y$1,Planes_Trabajo!$A$1:$V$1,0))),"")</f>
        <v/>
      </c>
      <c r="Z171" s="3">
        <f>IFERROR(INDEX(Planes_Trabajo!$A$2:$O$10,MATCH($J171,Planes_Trabajo!$A$2:$A$10,0),MATCH(Z$1,Planes_Trabajo!$A$1:$V$1,0)),"")</f>
        <v>3</v>
      </c>
      <c r="AA171" s="3">
        <f>IFERROR(INDEX(Planes_Trabajo!$A$2:$O$10,MATCH($J171,Planes_Trabajo!$A$2:$A$10,0),MATCH(AA$1,Planes_Trabajo!$A$1:$V$1,0)),"")</f>
        <v>0</v>
      </c>
      <c r="AB171" s="3">
        <f>IFERROR(INDEX(Planes_Trabajo!$A$2:$O$10,MATCH($J171,Planes_Trabajo!$A$2:$A$10,0),MATCH(AB$1,Planes_Trabajo!$A$1:$V$1,0)),"")</f>
        <v>0</v>
      </c>
      <c r="AC171" s="3" t="str">
        <f>IFERROR(INDEX(Planes_Trabajo!$A$2:$O$10,MATCH($J171,Planes_Trabajo!$A$2:$A$10,0),MATCH(AC$1,Planes_Trabajo!$A$1:$V$1,0)),"")</f>
        <v>DEE27</v>
      </c>
      <c r="AD171" s="3" t="str">
        <f>IFERROR(IF(INDEX(Planes_Trabajo!$A$2:$O$10,MATCH($J171,Planes_Trabajo!$A$2:$A$10,0),MATCH(AD$1,Planes_Trabajo!$A$1:$V$1,0))=0,"",INDEX(Planes_Trabajo!$A$2:$O$10,MATCH($J171,Planes_Trabajo!$A$2:$A$10,0),MATCH(AD$1,Planes_Trabajo!$A$1:$V$1,0))),"")</f>
        <v>PODARED02PLANES</v>
      </c>
      <c r="AE171" s="3" t="str">
        <f>IFERROR(IF(INDEX(Planes_Trabajo!$A$2:$O$10,MATCH($J171,Planes_Trabajo!$A$2:$A$10,0),MATCH(AE$1,Planes_Trabajo!$A$1:$V$1,0))=0,"",INDEX(Planes_Trabajo!$A$2:$O$10,MATCH($J171,Planes_Trabajo!$A$2:$A$10,0),MATCH(AE$1,Planes_Trabajo!$A$1:$V$1,0))),"")</f>
        <v>DESPEJAR</v>
      </c>
      <c r="AF171" s="3">
        <f>IFERROR(INDEX(Planes_Trabajo!$A$2:$O$10,MATCH($J171,Planes_Trabajo!$A$2:$A$10,0),MATCH(AF$1,Planes_Trabajo!$A$1:$V$1,0)),"")</f>
        <v>2</v>
      </c>
      <c r="AG171" s="3">
        <f>IFERROR(VLOOKUP(K171,Tablas_Apoyo!$R$2:$S$5,2,0),"")</f>
        <v>1088345128</v>
      </c>
      <c r="AH171" s="3" t="str">
        <f>IFERROR(VLOOKUP(L171,Tablas_Apoyo!$U$2:$V$13,2,0),"")</f>
        <v>9862651</v>
      </c>
      <c r="AI171" s="3">
        <f>IFERROR(INDEX(Planes_Trabajo!$A$2:$O$10,MATCH($J171,Planes_Trabajo!$A$2:$A$10,0),MATCH(AI$1,Planes_Trabajo!$A$1:$V$1,0)),"")</f>
        <v>1088257828</v>
      </c>
      <c r="AJ171" s="3" t="str">
        <f>IFERROR(INDEX(Planes_Trabajo!$A$2:$O$10,MATCH($J171,Planes_Trabajo!$A$2:$A$10,0),MATCH(AJ$1,Planes_Trabajo!$A$1:$V$1,0)),"")</f>
        <v>06337600</v>
      </c>
      <c r="AK171" s="3" t="str">
        <f>IFERROR(INDEX(Planes_Trabajo!$A$2:$O$10,MATCH($J171,Planes_Trabajo!$A$2:$A$10,0),MATCH(AK$1,Planes_Trabajo!$A$1:$V$1,0)),"")</f>
        <v>743</v>
      </c>
      <c r="AL171" s="3" t="str">
        <f>IFERROR(IF(INDEX(Planes_Trabajo!$A$2:$O$10,MATCH($J171,Planes_Trabajo!$A$2:$A$10,0),MATCH(AL$1,Planes_Trabajo!$A$1:$V$1,0))=0,"",INDEX(Planes_Trabajo!$A$2:$O$10,MATCH($J171,Planes_Trabajo!$A$2:$A$10,0),MATCH(AL$1,Planes_Trabajo!$A$1:$V$1,0))),"")</f>
        <v>CW298393</v>
      </c>
    </row>
    <row r="172" spans="1:38" x14ac:dyDescent="0.25">
      <c r="A172">
        <v>170</v>
      </c>
      <c r="B172" s="4" t="s">
        <v>519</v>
      </c>
      <c r="C172" s="4"/>
      <c r="D172" s="4">
        <v>207092</v>
      </c>
      <c r="E172" s="4">
        <v>1</v>
      </c>
      <c r="F172" s="4">
        <v>1</v>
      </c>
      <c r="G172" s="4">
        <v>1</v>
      </c>
      <c r="H172" s="4">
        <v>0</v>
      </c>
      <c r="I172" s="4">
        <v>0</v>
      </c>
      <c r="J172" s="4" t="s">
        <v>524</v>
      </c>
      <c r="K172" s="4" t="s">
        <v>51</v>
      </c>
      <c r="L172" s="4" t="s">
        <v>64</v>
      </c>
      <c r="M172" s="4" t="s">
        <v>959</v>
      </c>
      <c r="N172" s="4" t="str">
        <f>VLOOKUP($D172,Apoyo!$K$2:$M$14,2,0)</f>
        <v>01/07/2024 07:00:00</v>
      </c>
      <c r="O172" s="4" t="str">
        <f>VLOOKUP($D172,Apoyo!$K$2:$M$14,3,0)</f>
        <v>26/07/2024 17:00:00</v>
      </c>
      <c r="P172" s="4" t="str">
        <f>VLOOKUP($D172,Apoyo!$K$2:$M$14,2,0)</f>
        <v>01/07/2024 07:00:00</v>
      </c>
      <c r="Q172" s="4" t="str">
        <f>VLOOKUP($D172,Apoyo!$K$2:$M$14,3,0)</f>
        <v>26/07/2024 17:00:00</v>
      </c>
      <c r="R172" s="4" t="s">
        <v>567</v>
      </c>
      <c r="S172" s="4" t="s">
        <v>745</v>
      </c>
      <c r="T172" s="4" t="s">
        <v>91</v>
      </c>
      <c r="U172" s="4" t="s">
        <v>533</v>
      </c>
      <c r="V172" s="3" t="str">
        <f t="shared" si="3"/>
        <v>S-2058-5</v>
      </c>
      <c r="W172" s="3" t="str">
        <f>IFERROR(VLOOKUP(T172,Tablas_Apoyo!$A$2:$B$26,2,0),"")</f>
        <v>PVMTTO \ CONTROL_GUADUALES</v>
      </c>
      <c r="X172" s="3" t="str">
        <f>IFERROR(INDEX(Planes_Trabajo!$A$2:$O$10,MATCH($J172,Planes_Trabajo!$A$2:$A$10,0),MATCH(X$1,Planes_Trabajo!$A$1:$V$1,0)),"")</f>
        <v>MP</v>
      </c>
      <c r="Y172" s="3" t="str">
        <f>IFERROR(IF(INDEX(Planes_Trabajo!$A$2:$O$10,MATCH($J172,Planes_Trabajo!$A$2:$A$10,0),MATCH(Y$1,Planes_Trabajo!$A$1:$V$1,0))=0,"",INDEX(Planes_Trabajo!$A$2:$O$10,MATCH($J172,Planes_Trabajo!$A$2:$A$10,0),MATCH(Y$1,Planes_Trabajo!$A$1:$V$1,0))),"")</f>
        <v/>
      </c>
      <c r="Z172" s="3">
        <f>IFERROR(INDEX(Planes_Trabajo!$A$2:$O$10,MATCH($J172,Planes_Trabajo!$A$2:$A$10,0),MATCH(Z$1,Planes_Trabajo!$A$1:$V$1,0)),"")</f>
        <v>3</v>
      </c>
      <c r="AA172" s="3">
        <f>IFERROR(INDEX(Planes_Trabajo!$A$2:$O$10,MATCH($J172,Planes_Trabajo!$A$2:$A$10,0),MATCH(AA$1,Planes_Trabajo!$A$1:$V$1,0)),"")</f>
        <v>0</v>
      </c>
      <c r="AB172" s="3">
        <f>IFERROR(INDEX(Planes_Trabajo!$A$2:$O$10,MATCH($J172,Planes_Trabajo!$A$2:$A$10,0),MATCH(AB$1,Planes_Trabajo!$A$1:$V$1,0)),"")</f>
        <v>0</v>
      </c>
      <c r="AC172" s="3" t="str">
        <f>IFERROR(INDEX(Planes_Trabajo!$A$2:$O$10,MATCH($J172,Planes_Trabajo!$A$2:$A$10,0),MATCH(AC$1,Planes_Trabajo!$A$1:$V$1,0)),"")</f>
        <v>DEE27</v>
      </c>
      <c r="AD172" s="3" t="str">
        <f>IFERROR(IF(INDEX(Planes_Trabajo!$A$2:$O$10,MATCH($J172,Planes_Trabajo!$A$2:$A$10,0),MATCH(AD$1,Planes_Trabajo!$A$1:$V$1,0))=0,"",INDEX(Planes_Trabajo!$A$2:$O$10,MATCH($J172,Planes_Trabajo!$A$2:$A$10,0),MATCH(AD$1,Planes_Trabajo!$A$1:$V$1,0))),"")</f>
        <v>PODARED02PLANES</v>
      </c>
      <c r="AE172" s="3" t="str">
        <f>IFERROR(IF(INDEX(Planes_Trabajo!$A$2:$O$10,MATCH($J172,Planes_Trabajo!$A$2:$A$10,0),MATCH(AE$1,Planes_Trabajo!$A$1:$V$1,0))=0,"",INDEX(Planes_Trabajo!$A$2:$O$10,MATCH($J172,Planes_Trabajo!$A$2:$A$10,0),MATCH(AE$1,Planes_Trabajo!$A$1:$V$1,0))),"")</f>
        <v>DESPEJAR</v>
      </c>
      <c r="AF172" s="3">
        <f>IFERROR(INDEX(Planes_Trabajo!$A$2:$O$10,MATCH($J172,Planes_Trabajo!$A$2:$A$10,0),MATCH(AF$1,Planes_Trabajo!$A$1:$V$1,0)),"")</f>
        <v>2</v>
      </c>
      <c r="AG172" s="3">
        <f>IFERROR(VLOOKUP(K172,Tablas_Apoyo!$R$2:$S$5,2,0),"")</f>
        <v>1088345128</v>
      </c>
      <c r="AH172" s="3" t="str">
        <f>IFERROR(VLOOKUP(L172,Tablas_Apoyo!$U$2:$V$13,2,0),"")</f>
        <v>9862651</v>
      </c>
      <c r="AI172" s="3">
        <f>IFERROR(INDEX(Planes_Trabajo!$A$2:$O$10,MATCH($J172,Planes_Trabajo!$A$2:$A$10,0),MATCH(AI$1,Planes_Trabajo!$A$1:$V$1,0)),"")</f>
        <v>1088257828</v>
      </c>
      <c r="AJ172" s="3" t="str">
        <f>IFERROR(INDEX(Planes_Trabajo!$A$2:$O$10,MATCH($J172,Planes_Trabajo!$A$2:$A$10,0),MATCH(AJ$1,Planes_Trabajo!$A$1:$V$1,0)),"")</f>
        <v>06337600</v>
      </c>
      <c r="AK172" s="3" t="str">
        <f>IFERROR(INDEX(Planes_Trabajo!$A$2:$O$10,MATCH($J172,Planes_Trabajo!$A$2:$A$10,0),MATCH(AK$1,Planes_Trabajo!$A$1:$V$1,0)),"")</f>
        <v>743</v>
      </c>
      <c r="AL172" s="3" t="str">
        <f>IFERROR(IF(INDEX(Planes_Trabajo!$A$2:$O$10,MATCH($J172,Planes_Trabajo!$A$2:$A$10,0),MATCH(AL$1,Planes_Trabajo!$A$1:$V$1,0))=0,"",INDEX(Planes_Trabajo!$A$2:$O$10,MATCH($J172,Planes_Trabajo!$A$2:$A$10,0),MATCH(AL$1,Planes_Trabajo!$A$1:$V$1,0))),"")</f>
        <v>CW298393</v>
      </c>
    </row>
    <row r="173" spans="1:38" x14ac:dyDescent="0.25">
      <c r="A173">
        <v>171</v>
      </c>
      <c r="B173" s="4" t="s">
        <v>519</v>
      </c>
      <c r="C173" s="4"/>
      <c r="D173" s="4">
        <v>207092</v>
      </c>
      <c r="E173" s="4">
        <v>1</v>
      </c>
      <c r="F173" s="4">
        <v>1</v>
      </c>
      <c r="G173" s="4">
        <v>1</v>
      </c>
      <c r="H173" s="4">
        <v>0</v>
      </c>
      <c r="I173" s="4">
        <v>0</v>
      </c>
      <c r="J173" s="4" t="s">
        <v>524</v>
      </c>
      <c r="K173" s="4" t="s">
        <v>51</v>
      </c>
      <c r="L173" s="4" t="s">
        <v>64</v>
      </c>
      <c r="M173" s="4" t="s">
        <v>960</v>
      </c>
      <c r="N173" s="4" t="str">
        <f>VLOOKUP($D173,Apoyo!$K$2:$M$14,2,0)</f>
        <v>01/07/2024 07:00:00</v>
      </c>
      <c r="O173" s="4" t="str">
        <f>VLOOKUP($D173,Apoyo!$K$2:$M$14,3,0)</f>
        <v>26/07/2024 17:00:00</v>
      </c>
      <c r="P173" s="4" t="str">
        <f>VLOOKUP($D173,Apoyo!$K$2:$M$14,2,0)</f>
        <v>01/07/2024 07:00:00</v>
      </c>
      <c r="Q173" s="4" t="str">
        <f>VLOOKUP($D173,Apoyo!$K$2:$M$14,3,0)</f>
        <v>26/07/2024 17:00:00</v>
      </c>
      <c r="R173" s="4" t="s">
        <v>567</v>
      </c>
      <c r="S173" s="4" t="s">
        <v>746</v>
      </c>
      <c r="T173" s="4" t="s">
        <v>91</v>
      </c>
      <c r="U173" s="4" t="s">
        <v>533</v>
      </c>
      <c r="V173" s="3" t="str">
        <f t="shared" si="3"/>
        <v>S-359-5</v>
      </c>
      <c r="W173" s="3" t="str">
        <f>IFERROR(VLOOKUP(T173,Tablas_Apoyo!$A$2:$B$26,2,0),"")</f>
        <v>PVMTTO \ CONTROL_GUADUALES</v>
      </c>
      <c r="X173" s="3" t="str">
        <f>IFERROR(INDEX(Planes_Trabajo!$A$2:$O$10,MATCH($J173,Planes_Trabajo!$A$2:$A$10,0),MATCH(X$1,Planes_Trabajo!$A$1:$V$1,0)),"")</f>
        <v>MP</v>
      </c>
      <c r="Y173" s="3" t="str">
        <f>IFERROR(IF(INDEX(Planes_Trabajo!$A$2:$O$10,MATCH($J173,Planes_Trabajo!$A$2:$A$10,0),MATCH(Y$1,Planes_Trabajo!$A$1:$V$1,0))=0,"",INDEX(Planes_Trabajo!$A$2:$O$10,MATCH($J173,Planes_Trabajo!$A$2:$A$10,0),MATCH(Y$1,Planes_Trabajo!$A$1:$V$1,0))),"")</f>
        <v/>
      </c>
      <c r="Z173" s="3">
        <f>IFERROR(INDEX(Planes_Trabajo!$A$2:$O$10,MATCH($J173,Planes_Trabajo!$A$2:$A$10,0),MATCH(Z$1,Planes_Trabajo!$A$1:$V$1,0)),"")</f>
        <v>3</v>
      </c>
      <c r="AA173" s="3">
        <f>IFERROR(INDEX(Planes_Trabajo!$A$2:$O$10,MATCH($J173,Planes_Trabajo!$A$2:$A$10,0),MATCH(AA$1,Planes_Trabajo!$A$1:$V$1,0)),"")</f>
        <v>0</v>
      </c>
      <c r="AB173" s="3">
        <f>IFERROR(INDEX(Planes_Trabajo!$A$2:$O$10,MATCH($J173,Planes_Trabajo!$A$2:$A$10,0),MATCH(AB$1,Planes_Trabajo!$A$1:$V$1,0)),"")</f>
        <v>0</v>
      </c>
      <c r="AC173" s="3" t="str">
        <f>IFERROR(INDEX(Planes_Trabajo!$A$2:$O$10,MATCH($J173,Planes_Trabajo!$A$2:$A$10,0),MATCH(AC$1,Planes_Trabajo!$A$1:$V$1,0)),"")</f>
        <v>DEE27</v>
      </c>
      <c r="AD173" s="3" t="str">
        <f>IFERROR(IF(INDEX(Planes_Trabajo!$A$2:$O$10,MATCH($J173,Planes_Trabajo!$A$2:$A$10,0),MATCH(AD$1,Planes_Trabajo!$A$1:$V$1,0))=0,"",INDEX(Planes_Trabajo!$A$2:$O$10,MATCH($J173,Planes_Trabajo!$A$2:$A$10,0),MATCH(AD$1,Planes_Trabajo!$A$1:$V$1,0))),"")</f>
        <v>PODARED02PLANES</v>
      </c>
      <c r="AE173" s="3" t="str">
        <f>IFERROR(IF(INDEX(Planes_Trabajo!$A$2:$O$10,MATCH($J173,Planes_Trabajo!$A$2:$A$10,0),MATCH(AE$1,Planes_Trabajo!$A$1:$V$1,0))=0,"",INDEX(Planes_Trabajo!$A$2:$O$10,MATCH($J173,Planes_Trabajo!$A$2:$A$10,0),MATCH(AE$1,Planes_Trabajo!$A$1:$V$1,0))),"")</f>
        <v>DESPEJAR</v>
      </c>
      <c r="AF173" s="3">
        <f>IFERROR(INDEX(Planes_Trabajo!$A$2:$O$10,MATCH($J173,Planes_Trabajo!$A$2:$A$10,0),MATCH(AF$1,Planes_Trabajo!$A$1:$V$1,0)),"")</f>
        <v>2</v>
      </c>
      <c r="AG173" s="3">
        <f>IFERROR(VLOOKUP(K173,Tablas_Apoyo!$R$2:$S$5,2,0),"")</f>
        <v>1088345128</v>
      </c>
      <c r="AH173" s="3" t="str">
        <f>IFERROR(VLOOKUP(L173,Tablas_Apoyo!$U$2:$V$13,2,0),"")</f>
        <v>9862651</v>
      </c>
      <c r="AI173" s="3">
        <f>IFERROR(INDEX(Planes_Trabajo!$A$2:$O$10,MATCH($J173,Planes_Trabajo!$A$2:$A$10,0),MATCH(AI$1,Planes_Trabajo!$A$1:$V$1,0)),"")</f>
        <v>1088257828</v>
      </c>
      <c r="AJ173" s="3" t="str">
        <f>IFERROR(INDEX(Planes_Trabajo!$A$2:$O$10,MATCH($J173,Planes_Trabajo!$A$2:$A$10,0),MATCH(AJ$1,Planes_Trabajo!$A$1:$V$1,0)),"")</f>
        <v>06337600</v>
      </c>
      <c r="AK173" s="3" t="str">
        <f>IFERROR(INDEX(Planes_Trabajo!$A$2:$O$10,MATCH($J173,Planes_Trabajo!$A$2:$A$10,0),MATCH(AK$1,Planes_Trabajo!$A$1:$V$1,0)),"")</f>
        <v>743</v>
      </c>
      <c r="AL173" s="3" t="str">
        <f>IFERROR(IF(INDEX(Planes_Trabajo!$A$2:$O$10,MATCH($J173,Planes_Trabajo!$A$2:$A$10,0),MATCH(AL$1,Planes_Trabajo!$A$1:$V$1,0))=0,"",INDEX(Planes_Trabajo!$A$2:$O$10,MATCH($J173,Planes_Trabajo!$A$2:$A$10,0),MATCH(AL$1,Planes_Trabajo!$A$1:$V$1,0))),"")</f>
        <v>CW298393</v>
      </c>
    </row>
    <row r="174" spans="1:38" x14ac:dyDescent="0.25">
      <c r="A174">
        <v>172</v>
      </c>
      <c r="B174" s="4" t="s">
        <v>519</v>
      </c>
      <c r="C174" s="4"/>
      <c r="D174" s="4">
        <v>207092</v>
      </c>
      <c r="E174" s="4">
        <v>1</v>
      </c>
      <c r="F174" s="4">
        <v>1</v>
      </c>
      <c r="G174" s="4">
        <v>1</v>
      </c>
      <c r="H174" s="4">
        <v>0</v>
      </c>
      <c r="I174" s="4">
        <v>0</v>
      </c>
      <c r="J174" s="4" t="s">
        <v>524</v>
      </c>
      <c r="K174" s="4" t="s">
        <v>51</v>
      </c>
      <c r="L174" s="4" t="s">
        <v>64</v>
      </c>
      <c r="M174" s="4" t="s">
        <v>961</v>
      </c>
      <c r="N174" s="4" t="str">
        <f>VLOOKUP($D174,Apoyo!$K$2:$M$14,2,0)</f>
        <v>01/07/2024 07:00:00</v>
      </c>
      <c r="O174" s="4" t="str">
        <f>VLOOKUP($D174,Apoyo!$K$2:$M$14,3,0)</f>
        <v>26/07/2024 17:00:00</v>
      </c>
      <c r="P174" s="4" t="str">
        <f>VLOOKUP($D174,Apoyo!$K$2:$M$14,2,0)</f>
        <v>01/07/2024 07:00:00</v>
      </c>
      <c r="Q174" s="4" t="str">
        <f>VLOOKUP($D174,Apoyo!$K$2:$M$14,3,0)</f>
        <v>26/07/2024 17:00:00</v>
      </c>
      <c r="R174" s="4" t="s">
        <v>567</v>
      </c>
      <c r="S174" s="4" t="s">
        <v>747</v>
      </c>
      <c r="T174" s="4" t="s">
        <v>91</v>
      </c>
      <c r="U174" s="4" t="s">
        <v>533</v>
      </c>
      <c r="V174" s="3" t="str">
        <f t="shared" si="3"/>
        <v>S-366-5</v>
      </c>
      <c r="W174" s="3" t="str">
        <f>IFERROR(VLOOKUP(T174,Tablas_Apoyo!$A$2:$B$26,2,0),"")</f>
        <v>PVMTTO \ CONTROL_GUADUALES</v>
      </c>
      <c r="X174" s="3" t="str">
        <f>IFERROR(INDEX(Planes_Trabajo!$A$2:$O$10,MATCH($J174,Planes_Trabajo!$A$2:$A$10,0),MATCH(X$1,Planes_Trabajo!$A$1:$V$1,0)),"")</f>
        <v>MP</v>
      </c>
      <c r="Y174" s="3" t="str">
        <f>IFERROR(IF(INDEX(Planes_Trabajo!$A$2:$O$10,MATCH($J174,Planes_Trabajo!$A$2:$A$10,0),MATCH(Y$1,Planes_Trabajo!$A$1:$V$1,0))=0,"",INDEX(Planes_Trabajo!$A$2:$O$10,MATCH($J174,Planes_Trabajo!$A$2:$A$10,0),MATCH(Y$1,Planes_Trabajo!$A$1:$V$1,0))),"")</f>
        <v/>
      </c>
      <c r="Z174" s="3">
        <f>IFERROR(INDEX(Planes_Trabajo!$A$2:$O$10,MATCH($J174,Planes_Trabajo!$A$2:$A$10,0),MATCH(Z$1,Planes_Trabajo!$A$1:$V$1,0)),"")</f>
        <v>3</v>
      </c>
      <c r="AA174" s="3">
        <f>IFERROR(INDEX(Planes_Trabajo!$A$2:$O$10,MATCH($J174,Planes_Trabajo!$A$2:$A$10,0),MATCH(AA$1,Planes_Trabajo!$A$1:$V$1,0)),"")</f>
        <v>0</v>
      </c>
      <c r="AB174" s="3">
        <f>IFERROR(INDEX(Planes_Trabajo!$A$2:$O$10,MATCH($J174,Planes_Trabajo!$A$2:$A$10,0),MATCH(AB$1,Planes_Trabajo!$A$1:$V$1,0)),"")</f>
        <v>0</v>
      </c>
      <c r="AC174" s="3" t="str">
        <f>IFERROR(INDEX(Planes_Trabajo!$A$2:$O$10,MATCH($J174,Planes_Trabajo!$A$2:$A$10,0),MATCH(AC$1,Planes_Trabajo!$A$1:$V$1,0)),"")</f>
        <v>DEE27</v>
      </c>
      <c r="AD174" s="3" t="str">
        <f>IFERROR(IF(INDEX(Planes_Trabajo!$A$2:$O$10,MATCH($J174,Planes_Trabajo!$A$2:$A$10,0),MATCH(AD$1,Planes_Trabajo!$A$1:$V$1,0))=0,"",INDEX(Planes_Trabajo!$A$2:$O$10,MATCH($J174,Planes_Trabajo!$A$2:$A$10,0),MATCH(AD$1,Planes_Trabajo!$A$1:$V$1,0))),"")</f>
        <v>PODARED02PLANES</v>
      </c>
      <c r="AE174" s="3" t="str">
        <f>IFERROR(IF(INDEX(Planes_Trabajo!$A$2:$O$10,MATCH($J174,Planes_Trabajo!$A$2:$A$10,0),MATCH(AE$1,Planes_Trabajo!$A$1:$V$1,0))=0,"",INDEX(Planes_Trabajo!$A$2:$O$10,MATCH($J174,Planes_Trabajo!$A$2:$A$10,0),MATCH(AE$1,Planes_Trabajo!$A$1:$V$1,0))),"")</f>
        <v>DESPEJAR</v>
      </c>
      <c r="AF174" s="3">
        <f>IFERROR(INDEX(Planes_Trabajo!$A$2:$O$10,MATCH($J174,Planes_Trabajo!$A$2:$A$10,0),MATCH(AF$1,Planes_Trabajo!$A$1:$V$1,0)),"")</f>
        <v>2</v>
      </c>
      <c r="AG174" s="3">
        <f>IFERROR(VLOOKUP(K174,Tablas_Apoyo!$R$2:$S$5,2,0),"")</f>
        <v>1088345128</v>
      </c>
      <c r="AH174" s="3" t="str">
        <f>IFERROR(VLOOKUP(L174,Tablas_Apoyo!$U$2:$V$13,2,0),"")</f>
        <v>9862651</v>
      </c>
      <c r="AI174" s="3">
        <f>IFERROR(INDEX(Planes_Trabajo!$A$2:$O$10,MATCH($J174,Planes_Trabajo!$A$2:$A$10,0),MATCH(AI$1,Planes_Trabajo!$A$1:$V$1,0)),"")</f>
        <v>1088257828</v>
      </c>
      <c r="AJ174" s="3" t="str">
        <f>IFERROR(INDEX(Planes_Trabajo!$A$2:$O$10,MATCH($J174,Planes_Trabajo!$A$2:$A$10,0),MATCH(AJ$1,Planes_Trabajo!$A$1:$V$1,0)),"")</f>
        <v>06337600</v>
      </c>
      <c r="AK174" s="3" t="str">
        <f>IFERROR(INDEX(Planes_Trabajo!$A$2:$O$10,MATCH($J174,Planes_Trabajo!$A$2:$A$10,0),MATCH(AK$1,Planes_Trabajo!$A$1:$V$1,0)),"")</f>
        <v>743</v>
      </c>
      <c r="AL174" s="3" t="str">
        <f>IFERROR(IF(INDEX(Planes_Trabajo!$A$2:$O$10,MATCH($J174,Planes_Trabajo!$A$2:$A$10,0),MATCH(AL$1,Planes_Trabajo!$A$1:$V$1,0))=0,"",INDEX(Planes_Trabajo!$A$2:$O$10,MATCH($J174,Planes_Trabajo!$A$2:$A$10,0),MATCH(AL$1,Planes_Trabajo!$A$1:$V$1,0))),"")</f>
        <v>CW298393</v>
      </c>
    </row>
    <row r="175" spans="1:38" x14ac:dyDescent="0.25">
      <c r="A175">
        <v>173</v>
      </c>
      <c r="B175" s="4" t="s">
        <v>519</v>
      </c>
      <c r="C175" s="4"/>
      <c r="D175" s="4">
        <v>207092</v>
      </c>
      <c r="E175" s="4">
        <v>1</v>
      </c>
      <c r="F175" s="4">
        <v>1</v>
      </c>
      <c r="G175" s="4">
        <v>1</v>
      </c>
      <c r="H175" s="4">
        <v>0</v>
      </c>
      <c r="I175" s="4">
        <v>0</v>
      </c>
      <c r="J175" s="4" t="s">
        <v>524</v>
      </c>
      <c r="K175" s="4" t="s">
        <v>51</v>
      </c>
      <c r="L175" s="4" t="s">
        <v>64</v>
      </c>
      <c r="M175" s="4" t="s">
        <v>962</v>
      </c>
      <c r="N175" s="4" t="str">
        <f>VLOOKUP($D175,Apoyo!$K$2:$M$14,2,0)</f>
        <v>01/07/2024 07:00:00</v>
      </c>
      <c r="O175" s="4" t="str">
        <f>VLOOKUP($D175,Apoyo!$K$2:$M$14,3,0)</f>
        <v>26/07/2024 17:00:00</v>
      </c>
      <c r="P175" s="4" t="str">
        <f>VLOOKUP($D175,Apoyo!$K$2:$M$14,2,0)</f>
        <v>01/07/2024 07:00:00</v>
      </c>
      <c r="Q175" s="4" t="str">
        <f>VLOOKUP($D175,Apoyo!$K$2:$M$14,3,0)</f>
        <v>26/07/2024 17:00:00</v>
      </c>
      <c r="R175" s="4" t="s">
        <v>567</v>
      </c>
      <c r="S175" s="4" t="s">
        <v>748</v>
      </c>
      <c r="T175" s="4" t="s">
        <v>91</v>
      </c>
      <c r="U175" s="4" t="s">
        <v>533</v>
      </c>
      <c r="V175" s="3" t="str">
        <f t="shared" si="3"/>
        <v>S-374-5</v>
      </c>
      <c r="W175" s="3" t="str">
        <f>IFERROR(VLOOKUP(T175,Tablas_Apoyo!$A$2:$B$26,2,0),"")</f>
        <v>PVMTTO \ CONTROL_GUADUALES</v>
      </c>
      <c r="X175" s="3" t="str">
        <f>IFERROR(INDEX(Planes_Trabajo!$A$2:$O$10,MATCH($J175,Planes_Trabajo!$A$2:$A$10,0),MATCH(X$1,Planes_Trabajo!$A$1:$V$1,0)),"")</f>
        <v>MP</v>
      </c>
      <c r="Y175" s="3" t="str">
        <f>IFERROR(IF(INDEX(Planes_Trabajo!$A$2:$O$10,MATCH($J175,Planes_Trabajo!$A$2:$A$10,0),MATCH(Y$1,Planes_Trabajo!$A$1:$V$1,0))=0,"",INDEX(Planes_Trabajo!$A$2:$O$10,MATCH($J175,Planes_Trabajo!$A$2:$A$10,0),MATCH(Y$1,Planes_Trabajo!$A$1:$V$1,0))),"")</f>
        <v/>
      </c>
      <c r="Z175" s="3">
        <f>IFERROR(INDEX(Planes_Trabajo!$A$2:$O$10,MATCH($J175,Planes_Trabajo!$A$2:$A$10,0),MATCH(Z$1,Planes_Trabajo!$A$1:$V$1,0)),"")</f>
        <v>3</v>
      </c>
      <c r="AA175" s="3">
        <f>IFERROR(INDEX(Planes_Trabajo!$A$2:$O$10,MATCH($J175,Planes_Trabajo!$A$2:$A$10,0),MATCH(AA$1,Planes_Trabajo!$A$1:$V$1,0)),"")</f>
        <v>0</v>
      </c>
      <c r="AB175" s="3">
        <f>IFERROR(INDEX(Planes_Trabajo!$A$2:$O$10,MATCH($J175,Planes_Trabajo!$A$2:$A$10,0),MATCH(AB$1,Planes_Trabajo!$A$1:$V$1,0)),"")</f>
        <v>0</v>
      </c>
      <c r="AC175" s="3" t="str">
        <f>IFERROR(INDEX(Planes_Trabajo!$A$2:$O$10,MATCH($J175,Planes_Trabajo!$A$2:$A$10,0),MATCH(AC$1,Planes_Trabajo!$A$1:$V$1,0)),"")</f>
        <v>DEE27</v>
      </c>
      <c r="AD175" s="3" t="str">
        <f>IFERROR(IF(INDEX(Planes_Trabajo!$A$2:$O$10,MATCH($J175,Planes_Trabajo!$A$2:$A$10,0),MATCH(AD$1,Planes_Trabajo!$A$1:$V$1,0))=0,"",INDEX(Planes_Trabajo!$A$2:$O$10,MATCH($J175,Planes_Trabajo!$A$2:$A$10,0),MATCH(AD$1,Planes_Trabajo!$A$1:$V$1,0))),"")</f>
        <v>PODARED02PLANES</v>
      </c>
      <c r="AE175" s="3" t="str">
        <f>IFERROR(IF(INDEX(Planes_Trabajo!$A$2:$O$10,MATCH($J175,Planes_Trabajo!$A$2:$A$10,0),MATCH(AE$1,Planes_Trabajo!$A$1:$V$1,0))=0,"",INDEX(Planes_Trabajo!$A$2:$O$10,MATCH($J175,Planes_Trabajo!$A$2:$A$10,0),MATCH(AE$1,Planes_Trabajo!$A$1:$V$1,0))),"")</f>
        <v>DESPEJAR</v>
      </c>
      <c r="AF175" s="3">
        <f>IFERROR(INDEX(Planes_Trabajo!$A$2:$O$10,MATCH($J175,Planes_Trabajo!$A$2:$A$10,0),MATCH(AF$1,Planes_Trabajo!$A$1:$V$1,0)),"")</f>
        <v>2</v>
      </c>
      <c r="AG175" s="3">
        <f>IFERROR(VLOOKUP(K175,Tablas_Apoyo!$R$2:$S$5,2,0),"")</f>
        <v>1088345128</v>
      </c>
      <c r="AH175" s="3" t="str">
        <f>IFERROR(VLOOKUP(L175,Tablas_Apoyo!$U$2:$V$13,2,0),"")</f>
        <v>9862651</v>
      </c>
      <c r="AI175" s="3">
        <f>IFERROR(INDEX(Planes_Trabajo!$A$2:$O$10,MATCH($J175,Planes_Trabajo!$A$2:$A$10,0),MATCH(AI$1,Planes_Trabajo!$A$1:$V$1,0)),"")</f>
        <v>1088257828</v>
      </c>
      <c r="AJ175" s="3" t="str">
        <f>IFERROR(INDEX(Planes_Trabajo!$A$2:$O$10,MATCH($J175,Planes_Trabajo!$A$2:$A$10,0),MATCH(AJ$1,Planes_Trabajo!$A$1:$V$1,0)),"")</f>
        <v>06337600</v>
      </c>
      <c r="AK175" s="3" t="str">
        <f>IFERROR(INDEX(Planes_Trabajo!$A$2:$O$10,MATCH($J175,Planes_Trabajo!$A$2:$A$10,0),MATCH(AK$1,Planes_Trabajo!$A$1:$V$1,0)),"")</f>
        <v>743</v>
      </c>
      <c r="AL175" s="3" t="str">
        <f>IFERROR(IF(INDEX(Planes_Trabajo!$A$2:$O$10,MATCH($J175,Planes_Trabajo!$A$2:$A$10,0),MATCH(AL$1,Planes_Trabajo!$A$1:$V$1,0))=0,"",INDEX(Planes_Trabajo!$A$2:$O$10,MATCH($J175,Planes_Trabajo!$A$2:$A$10,0),MATCH(AL$1,Planes_Trabajo!$A$1:$V$1,0))),"")</f>
        <v>CW298393</v>
      </c>
    </row>
    <row r="176" spans="1:38" x14ac:dyDescent="0.25">
      <c r="A176">
        <v>174</v>
      </c>
      <c r="B176" s="4" t="s">
        <v>519</v>
      </c>
      <c r="C176" s="4"/>
      <c r="D176" s="4">
        <v>207092</v>
      </c>
      <c r="E176" s="4">
        <v>1</v>
      </c>
      <c r="F176" s="4">
        <v>1</v>
      </c>
      <c r="G176" s="4">
        <v>1</v>
      </c>
      <c r="H176" s="4">
        <v>0</v>
      </c>
      <c r="I176" s="4">
        <v>0</v>
      </c>
      <c r="J176" s="4" t="s">
        <v>524</v>
      </c>
      <c r="K176" s="4" t="s">
        <v>51</v>
      </c>
      <c r="L176" s="4" t="s">
        <v>64</v>
      </c>
      <c r="M176" s="4" t="s">
        <v>963</v>
      </c>
      <c r="N176" s="4" t="str">
        <f>VLOOKUP($D176,Apoyo!$K$2:$M$14,2,0)</f>
        <v>01/07/2024 07:00:00</v>
      </c>
      <c r="O176" s="4" t="str">
        <f>VLOOKUP($D176,Apoyo!$K$2:$M$14,3,0)</f>
        <v>26/07/2024 17:00:00</v>
      </c>
      <c r="P176" s="4" t="str">
        <f>VLOOKUP($D176,Apoyo!$K$2:$M$14,2,0)</f>
        <v>01/07/2024 07:00:00</v>
      </c>
      <c r="Q176" s="4" t="str">
        <f>VLOOKUP($D176,Apoyo!$K$2:$M$14,3,0)</f>
        <v>26/07/2024 17:00:00</v>
      </c>
      <c r="R176" s="4" t="s">
        <v>567</v>
      </c>
      <c r="S176" s="4" t="s">
        <v>749</v>
      </c>
      <c r="T176" s="4" t="s">
        <v>91</v>
      </c>
      <c r="U176" s="4" t="s">
        <v>533</v>
      </c>
      <c r="V176" s="3" t="str">
        <f t="shared" si="3"/>
        <v>S-380-5</v>
      </c>
      <c r="W176" s="3" t="str">
        <f>IFERROR(VLOOKUP(T176,Tablas_Apoyo!$A$2:$B$26,2,0),"")</f>
        <v>PVMTTO \ CONTROL_GUADUALES</v>
      </c>
      <c r="X176" s="3" t="str">
        <f>IFERROR(INDEX(Planes_Trabajo!$A$2:$O$10,MATCH($J176,Planes_Trabajo!$A$2:$A$10,0),MATCH(X$1,Planes_Trabajo!$A$1:$V$1,0)),"")</f>
        <v>MP</v>
      </c>
      <c r="Y176" s="3" t="str">
        <f>IFERROR(IF(INDEX(Planes_Trabajo!$A$2:$O$10,MATCH($J176,Planes_Trabajo!$A$2:$A$10,0),MATCH(Y$1,Planes_Trabajo!$A$1:$V$1,0))=0,"",INDEX(Planes_Trabajo!$A$2:$O$10,MATCH($J176,Planes_Trabajo!$A$2:$A$10,0),MATCH(Y$1,Planes_Trabajo!$A$1:$V$1,0))),"")</f>
        <v/>
      </c>
      <c r="Z176" s="3">
        <f>IFERROR(INDEX(Planes_Trabajo!$A$2:$O$10,MATCH($J176,Planes_Trabajo!$A$2:$A$10,0),MATCH(Z$1,Planes_Trabajo!$A$1:$V$1,0)),"")</f>
        <v>3</v>
      </c>
      <c r="AA176" s="3">
        <f>IFERROR(INDEX(Planes_Trabajo!$A$2:$O$10,MATCH($J176,Planes_Trabajo!$A$2:$A$10,0),MATCH(AA$1,Planes_Trabajo!$A$1:$V$1,0)),"")</f>
        <v>0</v>
      </c>
      <c r="AB176" s="3">
        <f>IFERROR(INDEX(Planes_Trabajo!$A$2:$O$10,MATCH($J176,Planes_Trabajo!$A$2:$A$10,0),MATCH(AB$1,Planes_Trabajo!$A$1:$V$1,0)),"")</f>
        <v>0</v>
      </c>
      <c r="AC176" s="3" t="str">
        <f>IFERROR(INDEX(Planes_Trabajo!$A$2:$O$10,MATCH($J176,Planes_Trabajo!$A$2:$A$10,0),MATCH(AC$1,Planes_Trabajo!$A$1:$V$1,0)),"")</f>
        <v>DEE27</v>
      </c>
      <c r="AD176" s="3" t="str">
        <f>IFERROR(IF(INDEX(Planes_Trabajo!$A$2:$O$10,MATCH($J176,Planes_Trabajo!$A$2:$A$10,0),MATCH(AD$1,Planes_Trabajo!$A$1:$V$1,0))=0,"",INDEX(Planes_Trabajo!$A$2:$O$10,MATCH($J176,Planes_Trabajo!$A$2:$A$10,0),MATCH(AD$1,Planes_Trabajo!$A$1:$V$1,0))),"")</f>
        <v>PODARED02PLANES</v>
      </c>
      <c r="AE176" s="3" t="str">
        <f>IFERROR(IF(INDEX(Planes_Trabajo!$A$2:$O$10,MATCH($J176,Planes_Trabajo!$A$2:$A$10,0),MATCH(AE$1,Planes_Trabajo!$A$1:$V$1,0))=0,"",INDEX(Planes_Trabajo!$A$2:$O$10,MATCH($J176,Planes_Trabajo!$A$2:$A$10,0),MATCH(AE$1,Planes_Trabajo!$A$1:$V$1,0))),"")</f>
        <v>DESPEJAR</v>
      </c>
      <c r="AF176" s="3">
        <f>IFERROR(INDEX(Planes_Trabajo!$A$2:$O$10,MATCH($J176,Planes_Trabajo!$A$2:$A$10,0),MATCH(AF$1,Planes_Trabajo!$A$1:$V$1,0)),"")</f>
        <v>2</v>
      </c>
      <c r="AG176" s="3">
        <f>IFERROR(VLOOKUP(K176,Tablas_Apoyo!$R$2:$S$5,2,0),"")</f>
        <v>1088345128</v>
      </c>
      <c r="AH176" s="3" t="str">
        <f>IFERROR(VLOOKUP(L176,Tablas_Apoyo!$U$2:$V$13,2,0),"")</f>
        <v>9862651</v>
      </c>
      <c r="AI176" s="3">
        <f>IFERROR(INDEX(Planes_Trabajo!$A$2:$O$10,MATCH($J176,Planes_Trabajo!$A$2:$A$10,0),MATCH(AI$1,Planes_Trabajo!$A$1:$V$1,0)),"")</f>
        <v>1088257828</v>
      </c>
      <c r="AJ176" s="3" t="str">
        <f>IFERROR(INDEX(Planes_Trabajo!$A$2:$O$10,MATCH($J176,Planes_Trabajo!$A$2:$A$10,0),MATCH(AJ$1,Planes_Trabajo!$A$1:$V$1,0)),"")</f>
        <v>06337600</v>
      </c>
      <c r="AK176" s="3" t="str">
        <f>IFERROR(INDEX(Planes_Trabajo!$A$2:$O$10,MATCH($J176,Planes_Trabajo!$A$2:$A$10,0),MATCH(AK$1,Planes_Trabajo!$A$1:$V$1,0)),"")</f>
        <v>743</v>
      </c>
      <c r="AL176" s="3" t="str">
        <f>IFERROR(IF(INDEX(Planes_Trabajo!$A$2:$O$10,MATCH($J176,Planes_Trabajo!$A$2:$A$10,0),MATCH(AL$1,Planes_Trabajo!$A$1:$V$1,0))=0,"",INDEX(Planes_Trabajo!$A$2:$O$10,MATCH($J176,Planes_Trabajo!$A$2:$A$10,0),MATCH(AL$1,Planes_Trabajo!$A$1:$V$1,0))),"")</f>
        <v>CW298393</v>
      </c>
    </row>
    <row r="177" spans="1:38" x14ac:dyDescent="0.25">
      <c r="A177">
        <v>175</v>
      </c>
      <c r="B177" s="4" t="s">
        <v>519</v>
      </c>
      <c r="C177" s="4"/>
      <c r="D177" s="4">
        <v>207092</v>
      </c>
      <c r="E177" s="4">
        <v>1</v>
      </c>
      <c r="F177" s="4">
        <v>1</v>
      </c>
      <c r="G177" s="4">
        <v>1</v>
      </c>
      <c r="H177" s="4">
        <v>0</v>
      </c>
      <c r="I177" s="4">
        <v>0</v>
      </c>
      <c r="J177" s="4" t="s">
        <v>524</v>
      </c>
      <c r="K177" s="4" t="s">
        <v>51</v>
      </c>
      <c r="L177" s="4" t="s">
        <v>64</v>
      </c>
      <c r="M177" s="4" t="s">
        <v>964</v>
      </c>
      <c r="N177" s="4" t="str">
        <f>VLOOKUP($D177,Apoyo!$K$2:$M$14,2,0)</f>
        <v>01/07/2024 07:00:00</v>
      </c>
      <c r="O177" s="4" t="str">
        <f>VLOOKUP($D177,Apoyo!$K$2:$M$14,3,0)</f>
        <v>26/07/2024 17:00:00</v>
      </c>
      <c r="P177" s="4" t="str">
        <f>VLOOKUP($D177,Apoyo!$K$2:$M$14,2,0)</f>
        <v>01/07/2024 07:00:00</v>
      </c>
      <c r="Q177" s="4" t="str">
        <f>VLOOKUP($D177,Apoyo!$K$2:$M$14,3,0)</f>
        <v>26/07/2024 17:00:00</v>
      </c>
      <c r="R177" s="4" t="s">
        <v>567</v>
      </c>
      <c r="S177" s="4" t="s">
        <v>750</v>
      </c>
      <c r="T177" s="4" t="s">
        <v>91</v>
      </c>
      <c r="U177" s="4" t="s">
        <v>533</v>
      </c>
      <c r="V177" s="3" t="str">
        <f t="shared" si="3"/>
        <v>S-800-5</v>
      </c>
      <c r="W177" s="3" t="str">
        <f>IFERROR(VLOOKUP(T177,Tablas_Apoyo!$A$2:$B$26,2,0),"")</f>
        <v>PVMTTO \ CONTROL_GUADUALES</v>
      </c>
      <c r="X177" s="3" t="str">
        <f>IFERROR(INDEX(Planes_Trabajo!$A$2:$O$10,MATCH($J177,Planes_Trabajo!$A$2:$A$10,0),MATCH(X$1,Planes_Trabajo!$A$1:$V$1,0)),"")</f>
        <v>MP</v>
      </c>
      <c r="Y177" s="3" t="str">
        <f>IFERROR(IF(INDEX(Planes_Trabajo!$A$2:$O$10,MATCH($J177,Planes_Trabajo!$A$2:$A$10,0),MATCH(Y$1,Planes_Trabajo!$A$1:$V$1,0))=0,"",INDEX(Planes_Trabajo!$A$2:$O$10,MATCH($J177,Planes_Trabajo!$A$2:$A$10,0),MATCH(Y$1,Planes_Trabajo!$A$1:$V$1,0))),"")</f>
        <v/>
      </c>
      <c r="Z177" s="3">
        <f>IFERROR(INDEX(Planes_Trabajo!$A$2:$O$10,MATCH($J177,Planes_Trabajo!$A$2:$A$10,0),MATCH(Z$1,Planes_Trabajo!$A$1:$V$1,0)),"")</f>
        <v>3</v>
      </c>
      <c r="AA177" s="3">
        <f>IFERROR(INDEX(Planes_Trabajo!$A$2:$O$10,MATCH($J177,Planes_Trabajo!$A$2:$A$10,0),MATCH(AA$1,Planes_Trabajo!$A$1:$V$1,0)),"")</f>
        <v>0</v>
      </c>
      <c r="AB177" s="3">
        <f>IFERROR(INDEX(Planes_Trabajo!$A$2:$O$10,MATCH($J177,Planes_Trabajo!$A$2:$A$10,0),MATCH(AB$1,Planes_Trabajo!$A$1:$V$1,0)),"")</f>
        <v>0</v>
      </c>
      <c r="AC177" s="3" t="str">
        <f>IFERROR(INDEX(Planes_Trabajo!$A$2:$O$10,MATCH($J177,Planes_Trabajo!$A$2:$A$10,0),MATCH(AC$1,Planes_Trabajo!$A$1:$V$1,0)),"")</f>
        <v>DEE27</v>
      </c>
      <c r="AD177" s="3" t="str">
        <f>IFERROR(IF(INDEX(Planes_Trabajo!$A$2:$O$10,MATCH($J177,Planes_Trabajo!$A$2:$A$10,0),MATCH(AD$1,Planes_Trabajo!$A$1:$V$1,0))=0,"",INDEX(Planes_Trabajo!$A$2:$O$10,MATCH($J177,Planes_Trabajo!$A$2:$A$10,0),MATCH(AD$1,Planes_Trabajo!$A$1:$V$1,0))),"")</f>
        <v>PODARED02PLANES</v>
      </c>
      <c r="AE177" s="3" t="str">
        <f>IFERROR(IF(INDEX(Planes_Trabajo!$A$2:$O$10,MATCH($J177,Planes_Trabajo!$A$2:$A$10,0),MATCH(AE$1,Planes_Trabajo!$A$1:$V$1,0))=0,"",INDEX(Planes_Trabajo!$A$2:$O$10,MATCH($J177,Planes_Trabajo!$A$2:$A$10,0),MATCH(AE$1,Planes_Trabajo!$A$1:$V$1,0))),"")</f>
        <v>DESPEJAR</v>
      </c>
      <c r="AF177" s="3">
        <f>IFERROR(INDEX(Planes_Trabajo!$A$2:$O$10,MATCH($J177,Planes_Trabajo!$A$2:$A$10,0),MATCH(AF$1,Planes_Trabajo!$A$1:$V$1,0)),"")</f>
        <v>2</v>
      </c>
      <c r="AG177" s="3">
        <f>IFERROR(VLOOKUP(K177,Tablas_Apoyo!$R$2:$S$5,2,0),"")</f>
        <v>1088345128</v>
      </c>
      <c r="AH177" s="3" t="str">
        <f>IFERROR(VLOOKUP(L177,Tablas_Apoyo!$U$2:$V$13,2,0),"")</f>
        <v>9862651</v>
      </c>
      <c r="AI177" s="3">
        <f>IFERROR(INDEX(Planes_Trabajo!$A$2:$O$10,MATCH($J177,Planes_Trabajo!$A$2:$A$10,0),MATCH(AI$1,Planes_Trabajo!$A$1:$V$1,0)),"")</f>
        <v>1088257828</v>
      </c>
      <c r="AJ177" s="3" t="str">
        <f>IFERROR(INDEX(Planes_Trabajo!$A$2:$O$10,MATCH($J177,Planes_Trabajo!$A$2:$A$10,0),MATCH(AJ$1,Planes_Trabajo!$A$1:$V$1,0)),"")</f>
        <v>06337600</v>
      </c>
      <c r="AK177" s="3" t="str">
        <f>IFERROR(INDEX(Planes_Trabajo!$A$2:$O$10,MATCH($J177,Planes_Trabajo!$A$2:$A$10,0),MATCH(AK$1,Planes_Trabajo!$A$1:$V$1,0)),"")</f>
        <v>743</v>
      </c>
      <c r="AL177" s="3" t="str">
        <f>IFERROR(IF(INDEX(Planes_Trabajo!$A$2:$O$10,MATCH($J177,Planes_Trabajo!$A$2:$A$10,0),MATCH(AL$1,Planes_Trabajo!$A$1:$V$1,0))=0,"",INDEX(Planes_Trabajo!$A$2:$O$10,MATCH($J177,Planes_Trabajo!$A$2:$A$10,0),MATCH(AL$1,Planes_Trabajo!$A$1:$V$1,0))),"")</f>
        <v>CW298393</v>
      </c>
    </row>
    <row r="178" spans="1:38" x14ac:dyDescent="0.25">
      <c r="A178">
        <v>176</v>
      </c>
      <c r="B178" s="4" t="s">
        <v>519</v>
      </c>
      <c r="C178" s="4"/>
      <c r="D178" s="4">
        <v>207092</v>
      </c>
      <c r="E178" s="4">
        <v>1</v>
      </c>
      <c r="F178" s="4">
        <v>1</v>
      </c>
      <c r="G178" s="4">
        <v>1</v>
      </c>
      <c r="H178" s="4">
        <v>0</v>
      </c>
      <c r="I178" s="4">
        <v>0</v>
      </c>
      <c r="J178" s="4" t="s">
        <v>524</v>
      </c>
      <c r="K178" s="4" t="s">
        <v>51</v>
      </c>
      <c r="L178" s="4" t="s">
        <v>64</v>
      </c>
      <c r="M178" s="4" t="s">
        <v>965</v>
      </c>
      <c r="N178" s="4" t="str">
        <f>VLOOKUP($D178,Apoyo!$K$2:$M$14,2,0)</f>
        <v>01/07/2024 07:00:00</v>
      </c>
      <c r="O178" s="4" t="str">
        <f>VLOOKUP($D178,Apoyo!$K$2:$M$14,3,0)</f>
        <v>26/07/2024 17:00:00</v>
      </c>
      <c r="P178" s="4" t="str">
        <f>VLOOKUP($D178,Apoyo!$K$2:$M$14,2,0)</f>
        <v>01/07/2024 07:00:00</v>
      </c>
      <c r="Q178" s="4" t="str">
        <f>VLOOKUP($D178,Apoyo!$K$2:$M$14,3,0)</f>
        <v>26/07/2024 17:00:00</v>
      </c>
      <c r="R178" s="4" t="s">
        <v>567</v>
      </c>
      <c r="S178" s="4" t="s">
        <v>751</v>
      </c>
      <c r="T178" s="4" t="s">
        <v>91</v>
      </c>
      <c r="U178" s="4" t="s">
        <v>533</v>
      </c>
      <c r="V178" s="3" t="str">
        <f t="shared" si="3"/>
        <v>S-802-5</v>
      </c>
      <c r="W178" s="3" t="str">
        <f>IFERROR(VLOOKUP(T178,Tablas_Apoyo!$A$2:$B$26,2,0),"")</f>
        <v>PVMTTO \ CONTROL_GUADUALES</v>
      </c>
      <c r="X178" s="3" t="str">
        <f>IFERROR(INDEX(Planes_Trabajo!$A$2:$O$10,MATCH($J178,Planes_Trabajo!$A$2:$A$10,0),MATCH(X$1,Planes_Trabajo!$A$1:$V$1,0)),"")</f>
        <v>MP</v>
      </c>
      <c r="Y178" s="3" t="str">
        <f>IFERROR(IF(INDEX(Planes_Trabajo!$A$2:$O$10,MATCH($J178,Planes_Trabajo!$A$2:$A$10,0),MATCH(Y$1,Planes_Trabajo!$A$1:$V$1,0))=0,"",INDEX(Planes_Trabajo!$A$2:$O$10,MATCH($J178,Planes_Trabajo!$A$2:$A$10,0),MATCH(Y$1,Planes_Trabajo!$A$1:$V$1,0))),"")</f>
        <v/>
      </c>
      <c r="Z178" s="3">
        <f>IFERROR(INDEX(Planes_Trabajo!$A$2:$O$10,MATCH($J178,Planes_Trabajo!$A$2:$A$10,0),MATCH(Z$1,Planes_Trabajo!$A$1:$V$1,0)),"")</f>
        <v>3</v>
      </c>
      <c r="AA178" s="3">
        <f>IFERROR(INDEX(Planes_Trabajo!$A$2:$O$10,MATCH($J178,Planes_Trabajo!$A$2:$A$10,0),MATCH(AA$1,Planes_Trabajo!$A$1:$V$1,0)),"")</f>
        <v>0</v>
      </c>
      <c r="AB178" s="3">
        <f>IFERROR(INDEX(Planes_Trabajo!$A$2:$O$10,MATCH($J178,Planes_Trabajo!$A$2:$A$10,0),MATCH(AB$1,Planes_Trabajo!$A$1:$V$1,0)),"")</f>
        <v>0</v>
      </c>
      <c r="AC178" s="3" t="str">
        <f>IFERROR(INDEX(Planes_Trabajo!$A$2:$O$10,MATCH($J178,Planes_Trabajo!$A$2:$A$10,0),MATCH(AC$1,Planes_Trabajo!$A$1:$V$1,0)),"")</f>
        <v>DEE27</v>
      </c>
      <c r="AD178" s="3" t="str">
        <f>IFERROR(IF(INDEX(Planes_Trabajo!$A$2:$O$10,MATCH($J178,Planes_Trabajo!$A$2:$A$10,0),MATCH(AD$1,Planes_Trabajo!$A$1:$V$1,0))=0,"",INDEX(Planes_Trabajo!$A$2:$O$10,MATCH($J178,Planes_Trabajo!$A$2:$A$10,0),MATCH(AD$1,Planes_Trabajo!$A$1:$V$1,0))),"")</f>
        <v>PODARED02PLANES</v>
      </c>
      <c r="AE178" s="3" t="str">
        <f>IFERROR(IF(INDEX(Planes_Trabajo!$A$2:$O$10,MATCH($J178,Planes_Trabajo!$A$2:$A$10,0),MATCH(AE$1,Planes_Trabajo!$A$1:$V$1,0))=0,"",INDEX(Planes_Trabajo!$A$2:$O$10,MATCH($J178,Planes_Trabajo!$A$2:$A$10,0),MATCH(AE$1,Planes_Trabajo!$A$1:$V$1,0))),"")</f>
        <v>DESPEJAR</v>
      </c>
      <c r="AF178" s="3">
        <f>IFERROR(INDEX(Planes_Trabajo!$A$2:$O$10,MATCH($J178,Planes_Trabajo!$A$2:$A$10,0),MATCH(AF$1,Planes_Trabajo!$A$1:$V$1,0)),"")</f>
        <v>2</v>
      </c>
      <c r="AG178" s="3">
        <f>IFERROR(VLOOKUP(K178,Tablas_Apoyo!$R$2:$S$5,2,0),"")</f>
        <v>1088345128</v>
      </c>
      <c r="AH178" s="3" t="str">
        <f>IFERROR(VLOOKUP(L178,Tablas_Apoyo!$U$2:$V$13,2,0),"")</f>
        <v>9862651</v>
      </c>
      <c r="AI178" s="3">
        <f>IFERROR(INDEX(Planes_Trabajo!$A$2:$O$10,MATCH($J178,Planes_Trabajo!$A$2:$A$10,0),MATCH(AI$1,Planes_Trabajo!$A$1:$V$1,0)),"")</f>
        <v>1088257828</v>
      </c>
      <c r="AJ178" s="3" t="str">
        <f>IFERROR(INDEX(Planes_Trabajo!$A$2:$O$10,MATCH($J178,Planes_Trabajo!$A$2:$A$10,0),MATCH(AJ$1,Planes_Trabajo!$A$1:$V$1,0)),"")</f>
        <v>06337600</v>
      </c>
      <c r="AK178" s="3" t="str">
        <f>IFERROR(INDEX(Planes_Trabajo!$A$2:$O$10,MATCH($J178,Planes_Trabajo!$A$2:$A$10,0),MATCH(AK$1,Planes_Trabajo!$A$1:$V$1,0)),"")</f>
        <v>743</v>
      </c>
      <c r="AL178" s="3" t="str">
        <f>IFERROR(IF(INDEX(Planes_Trabajo!$A$2:$O$10,MATCH($J178,Planes_Trabajo!$A$2:$A$10,0),MATCH(AL$1,Planes_Trabajo!$A$1:$V$1,0))=0,"",INDEX(Planes_Trabajo!$A$2:$O$10,MATCH($J178,Planes_Trabajo!$A$2:$A$10,0),MATCH(AL$1,Planes_Trabajo!$A$1:$V$1,0))),"")</f>
        <v>CW298393</v>
      </c>
    </row>
    <row r="179" spans="1:38" x14ac:dyDescent="0.25">
      <c r="A179">
        <v>177</v>
      </c>
      <c r="B179" s="4" t="s">
        <v>519</v>
      </c>
      <c r="C179" s="4"/>
      <c r="D179" s="4">
        <v>207092</v>
      </c>
      <c r="E179" s="4">
        <v>1</v>
      </c>
      <c r="F179" s="4">
        <v>1</v>
      </c>
      <c r="G179" s="4">
        <v>1</v>
      </c>
      <c r="H179" s="4">
        <v>0</v>
      </c>
      <c r="I179" s="4">
        <v>0</v>
      </c>
      <c r="J179" s="4" t="s">
        <v>524</v>
      </c>
      <c r="K179" s="4" t="s">
        <v>51</v>
      </c>
      <c r="L179" s="4" t="s">
        <v>64</v>
      </c>
      <c r="M179" s="4" t="s">
        <v>966</v>
      </c>
      <c r="N179" s="4" t="str">
        <f>VLOOKUP($D179,Apoyo!$K$2:$M$14,2,0)</f>
        <v>01/07/2024 07:00:00</v>
      </c>
      <c r="O179" s="4" t="str">
        <f>VLOOKUP($D179,Apoyo!$K$2:$M$14,3,0)</f>
        <v>26/07/2024 17:00:00</v>
      </c>
      <c r="P179" s="4" t="str">
        <f>VLOOKUP($D179,Apoyo!$K$2:$M$14,2,0)</f>
        <v>01/07/2024 07:00:00</v>
      </c>
      <c r="Q179" s="4" t="str">
        <f>VLOOKUP($D179,Apoyo!$K$2:$M$14,3,0)</f>
        <v>26/07/2024 17:00:00</v>
      </c>
      <c r="R179" s="4" t="s">
        <v>567</v>
      </c>
      <c r="S179" s="4" t="s">
        <v>752</v>
      </c>
      <c r="T179" s="4" t="s">
        <v>91</v>
      </c>
      <c r="U179" s="4" t="s">
        <v>533</v>
      </c>
      <c r="V179" s="3" t="str">
        <f t="shared" si="3"/>
        <v>S-878-5</v>
      </c>
      <c r="W179" s="3" t="str">
        <f>IFERROR(VLOOKUP(T179,Tablas_Apoyo!$A$2:$B$26,2,0),"")</f>
        <v>PVMTTO \ CONTROL_GUADUALES</v>
      </c>
      <c r="X179" s="3" t="str">
        <f>IFERROR(INDEX(Planes_Trabajo!$A$2:$O$10,MATCH($J179,Planes_Trabajo!$A$2:$A$10,0),MATCH(X$1,Planes_Trabajo!$A$1:$V$1,0)),"")</f>
        <v>MP</v>
      </c>
      <c r="Y179" s="3" t="str">
        <f>IFERROR(IF(INDEX(Planes_Trabajo!$A$2:$O$10,MATCH($J179,Planes_Trabajo!$A$2:$A$10,0),MATCH(Y$1,Planes_Trabajo!$A$1:$V$1,0))=0,"",INDEX(Planes_Trabajo!$A$2:$O$10,MATCH($J179,Planes_Trabajo!$A$2:$A$10,0),MATCH(Y$1,Planes_Trabajo!$A$1:$V$1,0))),"")</f>
        <v/>
      </c>
      <c r="Z179" s="3">
        <f>IFERROR(INDEX(Planes_Trabajo!$A$2:$O$10,MATCH($J179,Planes_Trabajo!$A$2:$A$10,0),MATCH(Z$1,Planes_Trabajo!$A$1:$V$1,0)),"")</f>
        <v>3</v>
      </c>
      <c r="AA179" s="3">
        <f>IFERROR(INDEX(Planes_Trabajo!$A$2:$O$10,MATCH($J179,Planes_Trabajo!$A$2:$A$10,0),MATCH(AA$1,Planes_Trabajo!$A$1:$V$1,0)),"")</f>
        <v>0</v>
      </c>
      <c r="AB179" s="3">
        <f>IFERROR(INDEX(Planes_Trabajo!$A$2:$O$10,MATCH($J179,Planes_Trabajo!$A$2:$A$10,0),MATCH(AB$1,Planes_Trabajo!$A$1:$V$1,0)),"")</f>
        <v>0</v>
      </c>
      <c r="AC179" s="3" t="str">
        <f>IFERROR(INDEX(Planes_Trabajo!$A$2:$O$10,MATCH($J179,Planes_Trabajo!$A$2:$A$10,0),MATCH(AC$1,Planes_Trabajo!$A$1:$V$1,0)),"")</f>
        <v>DEE27</v>
      </c>
      <c r="AD179" s="3" t="str">
        <f>IFERROR(IF(INDEX(Planes_Trabajo!$A$2:$O$10,MATCH($J179,Planes_Trabajo!$A$2:$A$10,0),MATCH(AD$1,Planes_Trabajo!$A$1:$V$1,0))=0,"",INDEX(Planes_Trabajo!$A$2:$O$10,MATCH($J179,Planes_Trabajo!$A$2:$A$10,0),MATCH(AD$1,Planes_Trabajo!$A$1:$V$1,0))),"")</f>
        <v>PODARED02PLANES</v>
      </c>
      <c r="AE179" s="3" t="str">
        <f>IFERROR(IF(INDEX(Planes_Trabajo!$A$2:$O$10,MATCH($J179,Planes_Trabajo!$A$2:$A$10,0),MATCH(AE$1,Planes_Trabajo!$A$1:$V$1,0))=0,"",INDEX(Planes_Trabajo!$A$2:$O$10,MATCH($J179,Planes_Trabajo!$A$2:$A$10,0),MATCH(AE$1,Planes_Trabajo!$A$1:$V$1,0))),"")</f>
        <v>DESPEJAR</v>
      </c>
      <c r="AF179" s="3">
        <f>IFERROR(INDEX(Planes_Trabajo!$A$2:$O$10,MATCH($J179,Planes_Trabajo!$A$2:$A$10,0),MATCH(AF$1,Planes_Trabajo!$A$1:$V$1,0)),"")</f>
        <v>2</v>
      </c>
      <c r="AG179" s="3">
        <f>IFERROR(VLOOKUP(K179,Tablas_Apoyo!$R$2:$S$5,2,0),"")</f>
        <v>1088345128</v>
      </c>
      <c r="AH179" s="3" t="str">
        <f>IFERROR(VLOOKUP(L179,Tablas_Apoyo!$U$2:$V$13,2,0),"")</f>
        <v>9862651</v>
      </c>
      <c r="AI179" s="3">
        <f>IFERROR(INDEX(Planes_Trabajo!$A$2:$O$10,MATCH($J179,Planes_Trabajo!$A$2:$A$10,0),MATCH(AI$1,Planes_Trabajo!$A$1:$V$1,0)),"")</f>
        <v>1088257828</v>
      </c>
      <c r="AJ179" s="3" t="str">
        <f>IFERROR(INDEX(Planes_Trabajo!$A$2:$O$10,MATCH($J179,Planes_Trabajo!$A$2:$A$10,0),MATCH(AJ$1,Planes_Trabajo!$A$1:$V$1,0)),"")</f>
        <v>06337600</v>
      </c>
      <c r="AK179" s="3" t="str">
        <f>IFERROR(INDEX(Planes_Trabajo!$A$2:$O$10,MATCH($J179,Planes_Trabajo!$A$2:$A$10,0),MATCH(AK$1,Planes_Trabajo!$A$1:$V$1,0)),"")</f>
        <v>743</v>
      </c>
      <c r="AL179" s="3" t="str">
        <f>IFERROR(IF(INDEX(Planes_Trabajo!$A$2:$O$10,MATCH($J179,Planes_Trabajo!$A$2:$A$10,0),MATCH(AL$1,Planes_Trabajo!$A$1:$V$1,0))=0,"",INDEX(Planes_Trabajo!$A$2:$O$10,MATCH($J179,Planes_Trabajo!$A$2:$A$10,0),MATCH(AL$1,Planes_Trabajo!$A$1:$V$1,0))),"")</f>
        <v>CW298393</v>
      </c>
    </row>
    <row r="180" spans="1:38" x14ac:dyDescent="0.25">
      <c r="A180">
        <v>178</v>
      </c>
      <c r="B180" s="4" t="s">
        <v>519</v>
      </c>
      <c r="C180" s="4"/>
      <c r="D180" s="4">
        <v>207092</v>
      </c>
      <c r="E180" s="4">
        <v>1</v>
      </c>
      <c r="F180" s="4">
        <v>1</v>
      </c>
      <c r="G180" s="4">
        <v>1</v>
      </c>
      <c r="H180" s="4">
        <v>0</v>
      </c>
      <c r="I180" s="4">
        <v>0</v>
      </c>
      <c r="J180" s="4" t="s">
        <v>524</v>
      </c>
      <c r="K180" s="4" t="s">
        <v>51</v>
      </c>
      <c r="L180" s="4" t="s">
        <v>64</v>
      </c>
      <c r="M180" s="4" t="s">
        <v>967</v>
      </c>
      <c r="N180" s="4" t="str">
        <f>VLOOKUP($D180,Apoyo!$K$2:$M$14,2,0)</f>
        <v>01/07/2024 07:00:00</v>
      </c>
      <c r="O180" s="4" t="str">
        <f>VLOOKUP($D180,Apoyo!$K$2:$M$14,3,0)</f>
        <v>26/07/2024 17:00:00</v>
      </c>
      <c r="P180" s="4" t="str">
        <f>VLOOKUP($D180,Apoyo!$K$2:$M$14,2,0)</f>
        <v>01/07/2024 07:00:00</v>
      </c>
      <c r="Q180" s="4" t="str">
        <f>VLOOKUP($D180,Apoyo!$K$2:$M$14,3,0)</f>
        <v>26/07/2024 17:00:00</v>
      </c>
      <c r="R180" s="4" t="s">
        <v>567</v>
      </c>
      <c r="S180" s="4" t="s">
        <v>753</v>
      </c>
      <c r="T180" s="4" t="s">
        <v>91</v>
      </c>
      <c r="U180" s="4" t="s">
        <v>533</v>
      </c>
      <c r="V180" s="3" t="str">
        <f t="shared" si="3"/>
        <v>S-880-5</v>
      </c>
      <c r="W180" s="3" t="str">
        <f>IFERROR(VLOOKUP(T180,Tablas_Apoyo!$A$2:$B$26,2,0),"")</f>
        <v>PVMTTO \ CONTROL_GUADUALES</v>
      </c>
      <c r="X180" s="3" t="str">
        <f>IFERROR(INDEX(Planes_Trabajo!$A$2:$O$10,MATCH($J180,Planes_Trabajo!$A$2:$A$10,0),MATCH(X$1,Planes_Trabajo!$A$1:$V$1,0)),"")</f>
        <v>MP</v>
      </c>
      <c r="Y180" s="3" t="str">
        <f>IFERROR(IF(INDEX(Planes_Trabajo!$A$2:$O$10,MATCH($J180,Planes_Trabajo!$A$2:$A$10,0),MATCH(Y$1,Planes_Trabajo!$A$1:$V$1,0))=0,"",INDEX(Planes_Trabajo!$A$2:$O$10,MATCH($J180,Planes_Trabajo!$A$2:$A$10,0),MATCH(Y$1,Planes_Trabajo!$A$1:$V$1,0))),"")</f>
        <v/>
      </c>
      <c r="Z180" s="3">
        <f>IFERROR(INDEX(Planes_Trabajo!$A$2:$O$10,MATCH($J180,Planes_Trabajo!$A$2:$A$10,0),MATCH(Z$1,Planes_Trabajo!$A$1:$V$1,0)),"")</f>
        <v>3</v>
      </c>
      <c r="AA180" s="3">
        <f>IFERROR(INDEX(Planes_Trabajo!$A$2:$O$10,MATCH($J180,Planes_Trabajo!$A$2:$A$10,0),MATCH(AA$1,Planes_Trabajo!$A$1:$V$1,0)),"")</f>
        <v>0</v>
      </c>
      <c r="AB180" s="3">
        <f>IFERROR(INDEX(Planes_Trabajo!$A$2:$O$10,MATCH($J180,Planes_Trabajo!$A$2:$A$10,0),MATCH(AB$1,Planes_Trabajo!$A$1:$V$1,0)),"")</f>
        <v>0</v>
      </c>
      <c r="AC180" s="3" t="str">
        <f>IFERROR(INDEX(Planes_Trabajo!$A$2:$O$10,MATCH($J180,Planes_Trabajo!$A$2:$A$10,0),MATCH(AC$1,Planes_Trabajo!$A$1:$V$1,0)),"")</f>
        <v>DEE27</v>
      </c>
      <c r="AD180" s="3" t="str">
        <f>IFERROR(IF(INDEX(Planes_Trabajo!$A$2:$O$10,MATCH($J180,Planes_Trabajo!$A$2:$A$10,0),MATCH(AD$1,Planes_Trabajo!$A$1:$V$1,0))=0,"",INDEX(Planes_Trabajo!$A$2:$O$10,MATCH($J180,Planes_Trabajo!$A$2:$A$10,0),MATCH(AD$1,Planes_Trabajo!$A$1:$V$1,0))),"")</f>
        <v>PODARED02PLANES</v>
      </c>
      <c r="AE180" s="3" t="str">
        <f>IFERROR(IF(INDEX(Planes_Trabajo!$A$2:$O$10,MATCH($J180,Planes_Trabajo!$A$2:$A$10,0),MATCH(AE$1,Planes_Trabajo!$A$1:$V$1,0))=0,"",INDEX(Planes_Trabajo!$A$2:$O$10,MATCH($J180,Planes_Trabajo!$A$2:$A$10,0),MATCH(AE$1,Planes_Trabajo!$A$1:$V$1,0))),"")</f>
        <v>DESPEJAR</v>
      </c>
      <c r="AF180" s="3">
        <f>IFERROR(INDEX(Planes_Trabajo!$A$2:$O$10,MATCH($J180,Planes_Trabajo!$A$2:$A$10,0),MATCH(AF$1,Planes_Trabajo!$A$1:$V$1,0)),"")</f>
        <v>2</v>
      </c>
      <c r="AG180" s="3">
        <f>IFERROR(VLOOKUP(K180,Tablas_Apoyo!$R$2:$S$5,2,0),"")</f>
        <v>1088345128</v>
      </c>
      <c r="AH180" s="3" t="str">
        <f>IFERROR(VLOOKUP(L180,Tablas_Apoyo!$U$2:$V$13,2,0),"")</f>
        <v>9862651</v>
      </c>
      <c r="AI180" s="3">
        <f>IFERROR(INDEX(Planes_Trabajo!$A$2:$O$10,MATCH($J180,Planes_Trabajo!$A$2:$A$10,0),MATCH(AI$1,Planes_Trabajo!$A$1:$V$1,0)),"")</f>
        <v>1088257828</v>
      </c>
      <c r="AJ180" s="3" t="str">
        <f>IFERROR(INDEX(Planes_Trabajo!$A$2:$O$10,MATCH($J180,Planes_Trabajo!$A$2:$A$10,0),MATCH(AJ$1,Planes_Trabajo!$A$1:$V$1,0)),"")</f>
        <v>06337600</v>
      </c>
      <c r="AK180" s="3" t="str">
        <f>IFERROR(INDEX(Planes_Trabajo!$A$2:$O$10,MATCH($J180,Planes_Trabajo!$A$2:$A$10,0),MATCH(AK$1,Planes_Trabajo!$A$1:$V$1,0)),"")</f>
        <v>743</v>
      </c>
      <c r="AL180" s="3" t="str">
        <f>IFERROR(IF(INDEX(Planes_Trabajo!$A$2:$O$10,MATCH($J180,Planes_Trabajo!$A$2:$A$10,0),MATCH(AL$1,Planes_Trabajo!$A$1:$V$1,0))=0,"",INDEX(Planes_Trabajo!$A$2:$O$10,MATCH($J180,Planes_Trabajo!$A$2:$A$10,0),MATCH(AL$1,Planes_Trabajo!$A$1:$V$1,0))),"")</f>
        <v>CW298393</v>
      </c>
    </row>
    <row r="181" spans="1:38" x14ac:dyDescent="0.25">
      <c r="A181">
        <v>348</v>
      </c>
      <c r="B181" s="4" t="s">
        <v>519</v>
      </c>
      <c r="C181" s="4"/>
      <c r="D181" s="4">
        <v>207093</v>
      </c>
      <c r="E181" s="4">
        <v>1</v>
      </c>
      <c r="F181" s="4">
        <v>1</v>
      </c>
      <c r="G181" s="4">
        <v>1</v>
      </c>
      <c r="H181" s="4">
        <v>0</v>
      </c>
      <c r="I181" s="4">
        <v>0</v>
      </c>
      <c r="J181" s="4" t="s">
        <v>524</v>
      </c>
      <c r="K181" s="4" t="s">
        <v>51</v>
      </c>
      <c r="L181" s="4" t="s">
        <v>64</v>
      </c>
      <c r="M181" s="4" t="s">
        <v>968</v>
      </c>
      <c r="N181" s="4" t="str">
        <f>VLOOKUP($D181,Apoyo!$K$2:$M$14,2,0)</f>
        <v>01/07/2024 07:00:00</v>
      </c>
      <c r="O181" s="4" t="str">
        <f>VLOOKUP($D181,Apoyo!$K$2:$M$14,3,0)</f>
        <v>26/07/2024 17:00:00</v>
      </c>
      <c r="P181" s="4" t="str">
        <f>VLOOKUP($D181,Apoyo!$K$2:$M$14,2,0)</f>
        <v>01/07/2024 07:00:00</v>
      </c>
      <c r="Q181" s="4" t="str">
        <f>VLOOKUP($D181,Apoyo!$K$2:$M$14,3,0)</f>
        <v>26/07/2024 17:00:00</v>
      </c>
      <c r="R181" s="4" t="s">
        <v>568</v>
      </c>
      <c r="S181" s="4" t="s">
        <v>754</v>
      </c>
      <c r="T181" s="4" t="s">
        <v>91</v>
      </c>
      <c r="U181" s="4" t="s">
        <v>533</v>
      </c>
      <c r="V181" s="3" t="str">
        <f t="shared" si="3"/>
        <v>R-056-5</v>
      </c>
      <c r="W181" s="3" t="str">
        <f>IFERROR(VLOOKUP(T181,Tablas_Apoyo!$A$2:$B$26,2,0),"")</f>
        <v>PVMTTO \ CONTROL_GUADUALES</v>
      </c>
      <c r="X181" s="3" t="str">
        <f>IFERROR(INDEX(Planes_Trabajo!$A$2:$O$10,MATCH($J181,Planes_Trabajo!$A$2:$A$10,0),MATCH(X$1,Planes_Trabajo!$A$1:$V$1,0)),"")</f>
        <v>MP</v>
      </c>
      <c r="Y181" s="3" t="str">
        <f>IFERROR(IF(INDEX(Planes_Trabajo!$A$2:$O$10,MATCH($J181,Planes_Trabajo!$A$2:$A$10,0),MATCH(Y$1,Planes_Trabajo!$A$1:$V$1,0))=0,"",INDEX(Planes_Trabajo!$A$2:$O$10,MATCH($J181,Planes_Trabajo!$A$2:$A$10,0),MATCH(Y$1,Planes_Trabajo!$A$1:$V$1,0))),"")</f>
        <v/>
      </c>
      <c r="Z181" s="3">
        <f>IFERROR(INDEX(Planes_Trabajo!$A$2:$O$10,MATCH($J181,Planes_Trabajo!$A$2:$A$10,0),MATCH(Z$1,Planes_Trabajo!$A$1:$V$1,0)),"")</f>
        <v>3</v>
      </c>
      <c r="AA181" s="3">
        <f>IFERROR(INDEX(Planes_Trabajo!$A$2:$O$10,MATCH($J181,Planes_Trabajo!$A$2:$A$10,0),MATCH(AA$1,Planes_Trabajo!$A$1:$V$1,0)),"")</f>
        <v>0</v>
      </c>
      <c r="AB181" s="3">
        <f>IFERROR(INDEX(Planes_Trabajo!$A$2:$O$10,MATCH($J181,Planes_Trabajo!$A$2:$A$10,0),MATCH(AB$1,Planes_Trabajo!$A$1:$V$1,0)),"")</f>
        <v>0</v>
      </c>
      <c r="AC181" s="3" t="str">
        <f>IFERROR(INDEX(Planes_Trabajo!$A$2:$O$10,MATCH($J181,Planes_Trabajo!$A$2:$A$10,0),MATCH(AC$1,Planes_Trabajo!$A$1:$V$1,0)),"")</f>
        <v>DEE27</v>
      </c>
      <c r="AD181" s="3" t="str">
        <f>IFERROR(IF(INDEX(Planes_Trabajo!$A$2:$O$10,MATCH($J181,Planes_Trabajo!$A$2:$A$10,0),MATCH(AD$1,Planes_Trabajo!$A$1:$V$1,0))=0,"",INDEX(Planes_Trabajo!$A$2:$O$10,MATCH($J181,Planes_Trabajo!$A$2:$A$10,0),MATCH(AD$1,Planes_Trabajo!$A$1:$V$1,0))),"")</f>
        <v>PODARED02PLANES</v>
      </c>
      <c r="AE181" s="3" t="str">
        <f>IFERROR(IF(INDEX(Planes_Trabajo!$A$2:$O$10,MATCH($J181,Planes_Trabajo!$A$2:$A$10,0),MATCH(AE$1,Planes_Trabajo!$A$1:$V$1,0))=0,"",INDEX(Planes_Trabajo!$A$2:$O$10,MATCH($J181,Planes_Trabajo!$A$2:$A$10,0),MATCH(AE$1,Planes_Trabajo!$A$1:$V$1,0))),"")</f>
        <v>DESPEJAR</v>
      </c>
      <c r="AF181" s="3">
        <f>IFERROR(INDEX(Planes_Trabajo!$A$2:$O$10,MATCH($J181,Planes_Trabajo!$A$2:$A$10,0),MATCH(AF$1,Planes_Trabajo!$A$1:$V$1,0)),"")</f>
        <v>2</v>
      </c>
      <c r="AG181" s="3">
        <f>IFERROR(VLOOKUP(K181,Tablas_Apoyo!$R$2:$S$5,2,0),"")</f>
        <v>1088345128</v>
      </c>
      <c r="AH181" s="3" t="str">
        <f>IFERROR(VLOOKUP(L181,Tablas_Apoyo!$U$2:$V$13,2,0),"")</f>
        <v>9862651</v>
      </c>
      <c r="AI181" s="3">
        <f>IFERROR(INDEX(Planes_Trabajo!$A$2:$O$10,MATCH($J181,Planes_Trabajo!$A$2:$A$10,0),MATCH(AI$1,Planes_Trabajo!$A$1:$V$1,0)),"")</f>
        <v>1088257828</v>
      </c>
      <c r="AJ181" s="3" t="str">
        <f>IFERROR(INDEX(Planes_Trabajo!$A$2:$O$10,MATCH($J181,Planes_Trabajo!$A$2:$A$10,0),MATCH(AJ$1,Planes_Trabajo!$A$1:$V$1,0)),"")</f>
        <v>06337600</v>
      </c>
      <c r="AK181" s="3" t="str">
        <f>IFERROR(INDEX(Planes_Trabajo!$A$2:$O$10,MATCH($J181,Planes_Trabajo!$A$2:$A$10,0),MATCH(AK$1,Planes_Trabajo!$A$1:$V$1,0)),"")</f>
        <v>743</v>
      </c>
      <c r="AL181" s="3" t="str">
        <f>IFERROR(IF(INDEX(Planes_Trabajo!$A$2:$O$10,MATCH($J181,Planes_Trabajo!$A$2:$A$10,0),MATCH(AL$1,Planes_Trabajo!$A$1:$V$1,0))=0,"",INDEX(Planes_Trabajo!$A$2:$O$10,MATCH($J181,Planes_Trabajo!$A$2:$A$10,0),MATCH(AL$1,Planes_Trabajo!$A$1:$V$1,0))),"")</f>
        <v>CW298393</v>
      </c>
    </row>
    <row r="182" spans="1:38" x14ac:dyDescent="0.25">
      <c r="A182">
        <v>349</v>
      </c>
      <c r="B182" s="4" t="s">
        <v>519</v>
      </c>
      <c r="C182" s="4"/>
      <c r="D182" s="4">
        <v>207093</v>
      </c>
      <c r="E182" s="4">
        <v>1</v>
      </c>
      <c r="F182" s="4">
        <v>1</v>
      </c>
      <c r="G182" s="4">
        <v>1</v>
      </c>
      <c r="H182" s="4">
        <v>0</v>
      </c>
      <c r="I182" s="4">
        <v>0</v>
      </c>
      <c r="J182" s="4" t="s">
        <v>524</v>
      </c>
      <c r="K182" s="4" t="s">
        <v>51</v>
      </c>
      <c r="L182" s="4" t="s">
        <v>64</v>
      </c>
      <c r="M182" s="4" t="s">
        <v>969</v>
      </c>
      <c r="N182" s="4" t="str">
        <f>VLOOKUP($D182,Apoyo!$K$2:$M$14,2,0)</f>
        <v>01/07/2024 07:00:00</v>
      </c>
      <c r="O182" s="4" t="str">
        <f>VLOOKUP($D182,Apoyo!$K$2:$M$14,3,0)</f>
        <v>26/07/2024 17:00:00</v>
      </c>
      <c r="P182" s="4" t="str">
        <f>VLOOKUP($D182,Apoyo!$K$2:$M$14,2,0)</f>
        <v>01/07/2024 07:00:00</v>
      </c>
      <c r="Q182" s="4" t="str">
        <f>VLOOKUP($D182,Apoyo!$K$2:$M$14,3,0)</f>
        <v>26/07/2024 17:00:00</v>
      </c>
      <c r="R182" s="4" t="s">
        <v>568</v>
      </c>
      <c r="S182" s="4" t="s">
        <v>755</v>
      </c>
      <c r="T182" s="4" t="s">
        <v>91</v>
      </c>
      <c r="U182" s="4" t="s">
        <v>533</v>
      </c>
      <c r="V182" s="3" t="str">
        <f t="shared" si="3"/>
        <v>S-1938-5</v>
      </c>
      <c r="W182" s="3" t="str">
        <f>IFERROR(VLOOKUP(T182,Tablas_Apoyo!$A$2:$B$26,2,0),"")</f>
        <v>PVMTTO \ CONTROL_GUADUALES</v>
      </c>
      <c r="X182" s="3" t="str">
        <f>IFERROR(INDEX(Planes_Trabajo!$A$2:$O$10,MATCH($J182,Planes_Trabajo!$A$2:$A$10,0),MATCH(X$1,Planes_Trabajo!$A$1:$V$1,0)),"")</f>
        <v>MP</v>
      </c>
      <c r="Y182" s="3" t="str">
        <f>IFERROR(IF(INDEX(Planes_Trabajo!$A$2:$O$10,MATCH($J182,Planes_Trabajo!$A$2:$A$10,0),MATCH(Y$1,Planes_Trabajo!$A$1:$V$1,0))=0,"",INDEX(Planes_Trabajo!$A$2:$O$10,MATCH($J182,Planes_Trabajo!$A$2:$A$10,0),MATCH(Y$1,Planes_Trabajo!$A$1:$V$1,0))),"")</f>
        <v/>
      </c>
      <c r="Z182" s="3">
        <f>IFERROR(INDEX(Planes_Trabajo!$A$2:$O$10,MATCH($J182,Planes_Trabajo!$A$2:$A$10,0),MATCH(Z$1,Planes_Trabajo!$A$1:$V$1,0)),"")</f>
        <v>3</v>
      </c>
      <c r="AA182" s="3">
        <f>IFERROR(INDEX(Planes_Trabajo!$A$2:$O$10,MATCH($J182,Planes_Trabajo!$A$2:$A$10,0),MATCH(AA$1,Planes_Trabajo!$A$1:$V$1,0)),"")</f>
        <v>0</v>
      </c>
      <c r="AB182" s="3">
        <f>IFERROR(INDEX(Planes_Trabajo!$A$2:$O$10,MATCH($J182,Planes_Trabajo!$A$2:$A$10,0),MATCH(AB$1,Planes_Trabajo!$A$1:$V$1,0)),"")</f>
        <v>0</v>
      </c>
      <c r="AC182" s="3" t="str">
        <f>IFERROR(INDEX(Planes_Trabajo!$A$2:$O$10,MATCH($J182,Planes_Trabajo!$A$2:$A$10,0),MATCH(AC$1,Planes_Trabajo!$A$1:$V$1,0)),"")</f>
        <v>DEE27</v>
      </c>
      <c r="AD182" s="3" t="str">
        <f>IFERROR(IF(INDEX(Planes_Trabajo!$A$2:$O$10,MATCH($J182,Planes_Trabajo!$A$2:$A$10,0),MATCH(AD$1,Planes_Trabajo!$A$1:$V$1,0))=0,"",INDEX(Planes_Trabajo!$A$2:$O$10,MATCH($J182,Planes_Trabajo!$A$2:$A$10,0),MATCH(AD$1,Planes_Trabajo!$A$1:$V$1,0))),"")</f>
        <v>PODARED02PLANES</v>
      </c>
      <c r="AE182" s="3" t="str">
        <f>IFERROR(IF(INDEX(Planes_Trabajo!$A$2:$O$10,MATCH($J182,Planes_Trabajo!$A$2:$A$10,0),MATCH(AE$1,Planes_Trabajo!$A$1:$V$1,0))=0,"",INDEX(Planes_Trabajo!$A$2:$O$10,MATCH($J182,Planes_Trabajo!$A$2:$A$10,0),MATCH(AE$1,Planes_Trabajo!$A$1:$V$1,0))),"")</f>
        <v>DESPEJAR</v>
      </c>
      <c r="AF182" s="3">
        <f>IFERROR(INDEX(Planes_Trabajo!$A$2:$O$10,MATCH($J182,Planes_Trabajo!$A$2:$A$10,0),MATCH(AF$1,Planes_Trabajo!$A$1:$V$1,0)),"")</f>
        <v>2</v>
      </c>
      <c r="AG182" s="3">
        <f>IFERROR(VLOOKUP(K182,Tablas_Apoyo!$R$2:$S$5,2,0),"")</f>
        <v>1088345128</v>
      </c>
      <c r="AH182" s="3" t="str">
        <f>IFERROR(VLOOKUP(L182,Tablas_Apoyo!$U$2:$V$13,2,0),"")</f>
        <v>9862651</v>
      </c>
      <c r="AI182" s="3">
        <f>IFERROR(INDEX(Planes_Trabajo!$A$2:$O$10,MATCH($J182,Planes_Trabajo!$A$2:$A$10,0),MATCH(AI$1,Planes_Trabajo!$A$1:$V$1,0)),"")</f>
        <v>1088257828</v>
      </c>
      <c r="AJ182" s="3" t="str">
        <f>IFERROR(INDEX(Planes_Trabajo!$A$2:$O$10,MATCH($J182,Planes_Trabajo!$A$2:$A$10,0),MATCH(AJ$1,Planes_Trabajo!$A$1:$V$1,0)),"")</f>
        <v>06337600</v>
      </c>
      <c r="AK182" s="3" t="str">
        <f>IFERROR(INDEX(Planes_Trabajo!$A$2:$O$10,MATCH($J182,Planes_Trabajo!$A$2:$A$10,0),MATCH(AK$1,Planes_Trabajo!$A$1:$V$1,0)),"")</f>
        <v>743</v>
      </c>
      <c r="AL182" s="3" t="str">
        <f>IFERROR(IF(INDEX(Planes_Trabajo!$A$2:$O$10,MATCH($J182,Planes_Trabajo!$A$2:$A$10,0),MATCH(AL$1,Planes_Trabajo!$A$1:$V$1,0))=0,"",INDEX(Planes_Trabajo!$A$2:$O$10,MATCH($J182,Planes_Trabajo!$A$2:$A$10,0),MATCH(AL$1,Planes_Trabajo!$A$1:$V$1,0))),"")</f>
        <v>CW298393</v>
      </c>
    </row>
    <row r="183" spans="1:38" x14ac:dyDescent="0.25">
      <c r="A183">
        <v>350</v>
      </c>
      <c r="B183" s="4" t="s">
        <v>519</v>
      </c>
      <c r="C183" s="4"/>
      <c r="D183" s="4">
        <v>207094</v>
      </c>
      <c r="E183" s="4">
        <v>1</v>
      </c>
      <c r="F183" s="4">
        <v>1</v>
      </c>
      <c r="G183" s="4">
        <v>1</v>
      </c>
      <c r="H183" s="4">
        <v>0</v>
      </c>
      <c r="I183" s="4">
        <v>0</v>
      </c>
      <c r="J183" s="4" t="s">
        <v>524</v>
      </c>
      <c r="K183" s="4" t="s">
        <v>51</v>
      </c>
      <c r="L183" s="4" t="s">
        <v>64</v>
      </c>
      <c r="M183" s="4" t="s">
        <v>970</v>
      </c>
      <c r="N183" s="4" t="str">
        <f>VLOOKUP($D183,Apoyo!$K$2:$M$14,2,0)</f>
        <v>01/07/2024 07:00:00</v>
      </c>
      <c r="O183" s="4" t="str">
        <f>VLOOKUP($D183,Apoyo!$K$2:$M$14,3,0)</f>
        <v>26/07/2024 17:00:00</v>
      </c>
      <c r="P183" s="4" t="str">
        <f>VLOOKUP($D183,Apoyo!$K$2:$M$14,2,0)</f>
        <v>01/07/2024 07:00:00</v>
      </c>
      <c r="Q183" s="4" t="str">
        <f>VLOOKUP($D183,Apoyo!$K$2:$M$14,3,0)</f>
        <v>26/07/2024 17:00:00</v>
      </c>
      <c r="R183" s="4" t="s">
        <v>569</v>
      </c>
      <c r="S183" s="4" t="s">
        <v>756</v>
      </c>
      <c r="T183" s="4" t="s">
        <v>91</v>
      </c>
      <c r="U183" s="4" t="s">
        <v>533</v>
      </c>
      <c r="V183" s="3" t="str">
        <f t="shared" si="3"/>
        <v>S-1061-5</v>
      </c>
      <c r="W183" s="3" t="str">
        <f>IFERROR(VLOOKUP(T183,Tablas_Apoyo!$A$2:$B$26,2,0),"")</f>
        <v>PVMTTO \ CONTROL_GUADUALES</v>
      </c>
      <c r="X183" s="3" t="str">
        <f>IFERROR(INDEX(Planes_Trabajo!$A$2:$O$10,MATCH($J183,Planes_Trabajo!$A$2:$A$10,0),MATCH(X$1,Planes_Trabajo!$A$1:$V$1,0)),"")</f>
        <v>MP</v>
      </c>
      <c r="Y183" s="3" t="str">
        <f>IFERROR(IF(INDEX(Planes_Trabajo!$A$2:$O$10,MATCH($J183,Planes_Trabajo!$A$2:$A$10,0),MATCH(Y$1,Planes_Trabajo!$A$1:$V$1,0))=0,"",INDEX(Planes_Trabajo!$A$2:$O$10,MATCH($J183,Planes_Trabajo!$A$2:$A$10,0),MATCH(Y$1,Planes_Trabajo!$A$1:$V$1,0))),"")</f>
        <v/>
      </c>
      <c r="Z183" s="3">
        <f>IFERROR(INDEX(Planes_Trabajo!$A$2:$O$10,MATCH($J183,Planes_Trabajo!$A$2:$A$10,0),MATCH(Z$1,Planes_Trabajo!$A$1:$V$1,0)),"")</f>
        <v>3</v>
      </c>
      <c r="AA183" s="3">
        <f>IFERROR(INDEX(Planes_Trabajo!$A$2:$O$10,MATCH($J183,Planes_Trabajo!$A$2:$A$10,0),MATCH(AA$1,Planes_Trabajo!$A$1:$V$1,0)),"")</f>
        <v>0</v>
      </c>
      <c r="AB183" s="3">
        <f>IFERROR(INDEX(Planes_Trabajo!$A$2:$O$10,MATCH($J183,Planes_Trabajo!$A$2:$A$10,0),MATCH(AB$1,Planes_Trabajo!$A$1:$V$1,0)),"")</f>
        <v>0</v>
      </c>
      <c r="AC183" s="3" t="str">
        <f>IFERROR(INDEX(Planes_Trabajo!$A$2:$O$10,MATCH($J183,Planes_Trabajo!$A$2:$A$10,0),MATCH(AC$1,Planes_Trabajo!$A$1:$V$1,0)),"")</f>
        <v>DEE27</v>
      </c>
      <c r="AD183" s="3" t="str">
        <f>IFERROR(IF(INDEX(Planes_Trabajo!$A$2:$O$10,MATCH($J183,Planes_Trabajo!$A$2:$A$10,0),MATCH(AD$1,Planes_Trabajo!$A$1:$V$1,0))=0,"",INDEX(Planes_Trabajo!$A$2:$O$10,MATCH($J183,Planes_Trabajo!$A$2:$A$10,0),MATCH(AD$1,Planes_Trabajo!$A$1:$V$1,0))),"")</f>
        <v>PODARED02PLANES</v>
      </c>
      <c r="AE183" s="3" t="str">
        <f>IFERROR(IF(INDEX(Planes_Trabajo!$A$2:$O$10,MATCH($J183,Planes_Trabajo!$A$2:$A$10,0),MATCH(AE$1,Planes_Trabajo!$A$1:$V$1,0))=0,"",INDEX(Planes_Trabajo!$A$2:$O$10,MATCH($J183,Planes_Trabajo!$A$2:$A$10,0),MATCH(AE$1,Planes_Trabajo!$A$1:$V$1,0))),"")</f>
        <v>DESPEJAR</v>
      </c>
      <c r="AF183" s="3">
        <f>IFERROR(INDEX(Planes_Trabajo!$A$2:$O$10,MATCH($J183,Planes_Trabajo!$A$2:$A$10,0),MATCH(AF$1,Planes_Trabajo!$A$1:$V$1,0)),"")</f>
        <v>2</v>
      </c>
      <c r="AG183" s="3">
        <f>IFERROR(VLOOKUP(K183,Tablas_Apoyo!$R$2:$S$5,2,0),"")</f>
        <v>1088345128</v>
      </c>
      <c r="AH183" s="3" t="str">
        <f>IFERROR(VLOOKUP(L183,Tablas_Apoyo!$U$2:$V$13,2,0),"")</f>
        <v>9862651</v>
      </c>
      <c r="AI183" s="3">
        <f>IFERROR(INDEX(Planes_Trabajo!$A$2:$O$10,MATCH($J183,Planes_Trabajo!$A$2:$A$10,0),MATCH(AI$1,Planes_Trabajo!$A$1:$V$1,0)),"")</f>
        <v>1088257828</v>
      </c>
      <c r="AJ183" s="3" t="str">
        <f>IFERROR(INDEX(Planes_Trabajo!$A$2:$O$10,MATCH($J183,Planes_Trabajo!$A$2:$A$10,0),MATCH(AJ$1,Planes_Trabajo!$A$1:$V$1,0)),"")</f>
        <v>06337600</v>
      </c>
      <c r="AK183" s="3" t="str">
        <f>IFERROR(INDEX(Planes_Trabajo!$A$2:$O$10,MATCH($J183,Planes_Trabajo!$A$2:$A$10,0),MATCH(AK$1,Planes_Trabajo!$A$1:$V$1,0)),"")</f>
        <v>743</v>
      </c>
      <c r="AL183" s="3" t="str">
        <f>IFERROR(IF(INDEX(Planes_Trabajo!$A$2:$O$10,MATCH($J183,Planes_Trabajo!$A$2:$A$10,0),MATCH(AL$1,Planes_Trabajo!$A$1:$V$1,0))=0,"",INDEX(Planes_Trabajo!$A$2:$O$10,MATCH($J183,Planes_Trabajo!$A$2:$A$10,0),MATCH(AL$1,Planes_Trabajo!$A$1:$V$1,0))),"")</f>
        <v>CW298393</v>
      </c>
    </row>
    <row r="184" spans="1:38" x14ac:dyDescent="0.25">
      <c r="A184">
        <v>351</v>
      </c>
      <c r="B184" s="4" t="s">
        <v>519</v>
      </c>
      <c r="C184" s="4"/>
      <c r="D184" s="4">
        <v>207094</v>
      </c>
      <c r="E184" s="4">
        <v>1</v>
      </c>
      <c r="F184" s="4">
        <v>1</v>
      </c>
      <c r="G184" s="4">
        <v>1</v>
      </c>
      <c r="H184" s="4">
        <v>0</v>
      </c>
      <c r="I184" s="4">
        <v>0</v>
      </c>
      <c r="J184" s="4" t="s">
        <v>524</v>
      </c>
      <c r="K184" s="4" t="s">
        <v>51</v>
      </c>
      <c r="L184" s="4" t="s">
        <v>64</v>
      </c>
      <c r="M184" s="4" t="s">
        <v>971</v>
      </c>
      <c r="N184" s="4" t="str">
        <f>VLOOKUP($D184,Apoyo!$K$2:$M$14,2,0)</f>
        <v>01/07/2024 07:00:00</v>
      </c>
      <c r="O184" s="4" t="str">
        <f>VLOOKUP($D184,Apoyo!$K$2:$M$14,3,0)</f>
        <v>26/07/2024 17:00:00</v>
      </c>
      <c r="P184" s="4" t="str">
        <f>VLOOKUP($D184,Apoyo!$K$2:$M$14,2,0)</f>
        <v>01/07/2024 07:00:00</v>
      </c>
      <c r="Q184" s="4" t="str">
        <f>VLOOKUP($D184,Apoyo!$K$2:$M$14,3,0)</f>
        <v>26/07/2024 17:00:00</v>
      </c>
      <c r="R184" s="4" t="s">
        <v>569</v>
      </c>
      <c r="S184" s="4" t="s">
        <v>757</v>
      </c>
      <c r="T184" s="4" t="s">
        <v>91</v>
      </c>
      <c r="U184" s="4" t="s">
        <v>533</v>
      </c>
      <c r="V184" s="3" t="str">
        <f t="shared" si="3"/>
        <v>S-1339-5</v>
      </c>
      <c r="W184" s="3" t="str">
        <f>IFERROR(VLOOKUP(T184,Tablas_Apoyo!$A$2:$B$26,2,0),"")</f>
        <v>PVMTTO \ CONTROL_GUADUALES</v>
      </c>
      <c r="X184" s="3" t="str">
        <f>IFERROR(INDEX(Planes_Trabajo!$A$2:$O$10,MATCH($J184,Planes_Trabajo!$A$2:$A$10,0),MATCH(X$1,Planes_Trabajo!$A$1:$V$1,0)),"")</f>
        <v>MP</v>
      </c>
      <c r="Y184" s="3" t="str">
        <f>IFERROR(IF(INDEX(Planes_Trabajo!$A$2:$O$10,MATCH($J184,Planes_Trabajo!$A$2:$A$10,0),MATCH(Y$1,Planes_Trabajo!$A$1:$V$1,0))=0,"",INDEX(Planes_Trabajo!$A$2:$O$10,MATCH($J184,Planes_Trabajo!$A$2:$A$10,0),MATCH(Y$1,Planes_Trabajo!$A$1:$V$1,0))),"")</f>
        <v/>
      </c>
      <c r="Z184" s="3">
        <f>IFERROR(INDEX(Planes_Trabajo!$A$2:$O$10,MATCH($J184,Planes_Trabajo!$A$2:$A$10,0),MATCH(Z$1,Planes_Trabajo!$A$1:$V$1,0)),"")</f>
        <v>3</v>
      </c>
      <c r="AA184" s="3">
        <f>IFERROR(INDEX(Planes_Trabajo!$A$2:$O$10,MATCH($J184,Planes_Trabajo!$A$2:$A$10,0),MATCH(AA$1,Planes_Trabajo!$A$1:$V$1,0)),"")</f>
        <v>0</v>
      </c>
      <c r="AB184" s="3">
        <f>IFERROR(INDEX(Planes_Trabajo!$A$2:$O$10,MATCH($J184,Planes_Trabajo!$A$2:$A$10,0),MATCH(AB$1,Planes_Trabajo!$A$1:$V$1,0)),"")</f>
        <v>0</v>
      </c>
      <c r="AC184" s="3" t="str">
        <f>IFERROR(INDEX(Planes_Trabajo!$A$2:$O$10,MATCH($J184,Planes_Trabajo!$A$2:$A$10,0),MATCH(AC$1,Planes_Trabajo!$A$1:$V$1,0)),"")</f>
        <v>DEE27</v>
      </c>
      <c r="AD184" s="3" t="str">
        <f>IFERROR(IF(INDEX(Planes_Trabajo!$A$2:$O$10,MATCH($J184,Planes_Trabajo!$A$2:$A$10,0),MATCH(AD$1,Planes_Trabajo!$A$1:$V$1,0))=0,"",INDEX(Planes_Trabajo!$A$2:$O$10,MATCH($J184,Planes_Trabajo!$A$2:$A$10,0),MATCH(AD$1,Planes_Trabajo!$A$1:$V$1,0))),"")</f>
        <v>PODARED02PLANES</v>
      </c>
      <c r="AE184" s="3" t="str">
        <f>IFERROR(IF(INDEX(Planes_Trabajo!$A$2:$O$10,MATCH($J184,Planes_Trabajo!$A$2:$A$10,0),MATCH(AE$1,Planes_Trabajo!$A$1:$V$1,0))=0,"",INDEX(Planes_Trabajo!$A$2:$O$10,MATCH($J184,Planes_Trabajo!$A$2:$A$10,0),MATCH(AE$1,Planes_Trabajo!$A$1:$V$1,0))),"")</f>
        <v>DESPEJAR</v>
      </c>
      <c r="AF184" s="3">
        <f>IFERROR(INDEX(Planes_Trabajo!$A$2:$O$10,MATCH($J184,Planes_Trabajo!$A$2:$A$10,0),MATCH(AF$1,Planes_Trabajo!$A$1:$V$1,0)),"")</f>
        <v>2</v>
      </c>
      <c r="AG184" s="3">
        <f>IFERROR(VLOOKUP(K184,Tablas_Apoyo!$R$2:$S$5,2,0),"")</f>
        <v>1088345128</v>
      </c>
      <c r="AH184" s="3" t="str">
        <f>IFERROR(VLOOKUP(L184,Tablas_Apoyo!$U$2:$V$13,2,0),"")</f>
        <v>9862651</v>
      </c>
      <c r="AI184" s="3">
        <f>IFERROR(INDEX(Planes_Trabajo!$A$2:$O$10,MATCH($J184,Planes_Trabajo!$A$2:$A$10,0),MATCH(AI$1,Planes_Trabajo!$A$1:$V$1,0)),"")</f>
        <v>1088257828</v>
      </c>
      <c r="AJ184" s="3" t="str">
        <f>IFERROR(INDEX(Planes_Trabajo!$A$2:$O$10,MATCH($J184,Planes_Trabajo!$A$2:$A$10,0),MATCH(AJ$1,Planes_Trabajo!$A$1:$V$1,0)),"")</f>
        <v>06337600</v>
      </c>
      <c r="AK184" s="3" t="str">
        <f>IFERROR(INDEX(Planes_Trabajo!$A$2:$O$10,MATCH($J184,Planes_Trabajo!$A$2:$A$10,0),MATCH(AK$1,Planes_Trabajo!$A$1:$V$1,0)),"")</f>
        <v>743</v>
      </c>
      <c r="AL184" s="3" t="str">
        <f>IFERROR(IF(INDEX(Planes_Trabajo!$A$2:$O$10,MATCH($J184,Planes_Trabajo!$A$2:$A$10,0),MATCH(AL$1,Planes_Trabajo!$A$1:$V$1,0))=0,"",INDEX(Planes_Trabajo!$A$2:$O$10,MATCH($J184,Planes_Trabajo!$A$2:$A$10,0),MATCH(AL$1,Planes_Trabajo!$A$1:$V$1,0))),"")</f>
        <v>CW298393</v>
      </c>
    </row>
    <row r="185" spans="1:38" x14ac:dyDescent="0.25">
      <c r="A185">
        <v>352</v>
      </c>
      <c r="B185" s="4" t="s">
        <v>519</v>
      </c>
      <c r="C185" s="4"/>
      <c r="D185" s="4">
        <v>207094</v>
      </c>
      <c r="E185" s="4">
        <v>1</v>
      </c>
      <c r="F185" s="4">
        <v>1</v>
      </c>
      <c r="G185" s="4">
        <v>1</v>
      </c>
      <c r="H185" s="4">
        <v>0</v>
      </c>
      <c r="I185" s="4">
        <v>0</v>
      </c>
      <c r="J185" s="4" t="s">
        <v>524</v>
      </c>
      <c r="K185" s="4" t="s">
        <v>51</v>
      </c>
      <c r="L185" s="4" t="s">
        <v>64</v>
      </c>
      <c r="M185" s="4" t="s">
        <v>972</v>
      </c>
      <c r="N185" s="4" t="str">
        <f>VLOOKUP($D185,Apoyo!$K$2:$M$14,2,0)</f>
        <v>01/07/2024 07:00:00</v>
      </c>
      <c r="O185" s="4" t="str">
        <f>VLOOKUP($D185,Apoyo!$K$2:$M$14,3,0)</f>
        <v>26/07/2024 17:00:00</v>
      </c>
      <c r="P185" s="4" t="str">
        <f>VLOOKUP($D185,Apoyo!$K$2:$M$14,2,0)</f>
        <v>01/07/2024 07:00:00</v>
      </c>
      <c r="Q185" s="4" t="str">
        <f>VLOOKUP($D185,Apoyo!$K$2:$M$14,3,0)</f>
        <v>26/07/2024 17:00:00</v>
      </c>
      <c r="R185" s="4" t="s">
        <v>569</v>
      </c>
      <c r="S185" s="4" t="s">
        <v>758</v>
      </c>
      <c r="T185" s="4" t="s">
        <v>91</v>
      </c>
      <c r="U185" s="4" t="s">
        <v>533</v>
      </c>
      <c r="V185" s="3" t="str">
        <f t="shared" si="3"/>
        <v>S-215-5</v>
      </c>
      <c r="W185" s="3" t="str">
        <f>IFERROR(VLOOKUP(T185,Tablas_Apoyo!$A$2:$B$26,2,0),"")</f>
        <v>PVMTTO \ CONTROL_GUADUALES</v>
      </c>
      <c r="X185" s="3" t="str">
        <f>IFERROR(INDEX(Planes_Trabajo!$A$2:$O$10,MATCH($J185,Planes_Trabajo!$A$2:$A$10,0),MATCH(X$1,Planes_Trabajo!$A$1:$V$1,0)),"")</f>
        <v>MP</v>
      </c>
      <c r="Y185" s="3" t="str">
        <f>IFERROR(IF(INDEX(Planes_Trabajo!$A$2:$O$10,MATCH($J185,Planes_Trabajo!$A$2:$A$10,0),MATCH(Y$1,Planes_Trabajo!$A$1:$V$1,0))=0,"",INDEX(Planes_Trabajo!$A$2:$O$10,MATCH($J185,Planes_Trabajo!$A$2:$A$10,0),MATCH(Y$1,Planes_Trabajo!$A$1:$V$1,0))),"")</f>
        <v/>
      </c>
      <c r="Z185" s="3">
        <f>IFERROR(INDEX(Planes_Trabajo!$A$2:$O$10,MATCH($J185,Planes_Trabajo!$A$2:$A$10,0),MATCH(Z$1,Planes_Trabajo!$A$1:$V$1,0)),"")</f>
        <v>3</v>
      </c>
      <c r="AA185" s="3">
        <f>IFERROR(INDEX(Planes_Trabajo!$A$2:$O$10,MATCH($J185,Planes_Trabajo!$A$2:$A$10,0),MATCH(AA$1,Planes_Trabajo!$A$1:$V$1,0)),"")</f>
        <v>0</v>
      </c>
      <c r="AB185" s="3">
        <f>IFERROR(INDEX(Planes_Trabajo!$A$2:$O$10,MATCH($J185,Planes_Trabajo!$A$2:$A$10,0),MATCH(AB$1,Planes_Trabajo!$A$1:$V$1,0)),"")</f>
        <v>0</v>
      </c>
      <c r="AC185" s="3" t="str">
        <f>IFERROR(INDEX(Planes_Trabajo!$A$2:$O$10,MATCH($J185,Planes_Trabajo!$A$2:$A$10,0),MATCH(AC$1,Planes_Trabajo!$A$1:$V$1,0)),"")</f>
        <v>DEE27</v>
      </c>
      <c r="AD185" s="3" t="str">
        <f>IFERROR(IF(INDEX(Planes_Trabajo!$A$2:$O$10,MATCH($J185,Planes_Trabajo!$A$2:$A$10,0),MATCH(AD$1,Planes_Trabajo!$A$1:$V$1,0))=0,"",INDEX(Planes_Trabajo!$A$2:$O$10,MATCH($J185,Planes_Trabajo!$A$2:$A$10,0),MATCH(AD$1,Planes_Trabajo!$A$1:$V$1,0))),"")</f>
        <v>PODARED02PLANES</v>
      </c>
      <c r="AE185" s="3" t="str">
        <f>IFERROR(IF(INDEX(Planes_Trabajo!$A$2:$O$10,MATCH($J185,Planes_Trabajo!$A$2:$A$10,0),MATCH(AE$1,Planes_Trabajo!$A$1:$V$1,0))=0,"",INDEX(Planes_Trabajo!$A$2:$O$10,MATCH($J185,Planes_Trabajo!$A$2:$A$10,0),MATCH(AE$1,Planes_Trabajo!$A$1:$V$1,0))),"")</f>
        <v>DESPEJAR</v>
      </c>
      <c r="AF185" s="3">
        <f>IFERROR(INDEX(Planes_Trabajo!$A$2:$O$10,MATCH($J185,Planes_Trabajo!$A$2:$A$10,0),MATCH(AF$1,Planes_Trabajo!$A$1:$V$1,0)),"")</f>
        <v>2</v>
      </c>
      <c r="AG185" s="3">
        <f>IFERROR(VLOOKUP(K185,Tablas_Apoyo!$R$2:$S$5,2,0),"")</f>
        <v>1088345128</v>
      </c>
      <c r="AH185" s="3" t="str">
        <f>IFERROR(VLOOKUP(L185,Tablas_Apoyo!$U$2:$V$13,2,0),"")</f>
        <v>9862651</v>
      </c>
      <c r="AI185" s="3">
        <f>IFERROR(INDEX(Planes_Trabajo!$A$2:$O$10,MATCH($J185,Planes_Trabajo!$A$2:$A$10,0),MATCH(AI$1,Planes_Trabajo!$A$1:$V$1,0)),"")</f>
        <v>1088257828</v>
      </c>
      <c r="AJ185" s="3" t="str">
        <f>IFERROR(INDEX(Planes_Trabajo!$A$2:$O$10,MATCH($J185,Planes_Trabajo!$A$2:$A$10,0),MATCH(AJ$1,Planes_Trabajo!$A$1:$V$1,0)),"")</f>
        <v>06337600</v>
      </c>
      <c r="AK185" s="3" t="str">
        <f>IFERROR(INDEX(Planes_Trabajo!$A$2:$O$10,MATCH($J185,Planes_Trabajo!$A$2:$A$10,0),MATCH(AK$1,Planes_Trabajo!$A$1:$V$1,0)),"")</f>
        <v>743</v>
      </c>
      <c r="AL185" s="3" t="str">
        <f>IFERROR(IF(INDEX(Planes_Trabajo!$A$2:$O$10,MATCH($J185,Planes_Trabajo!$A$2:$A$10,0),MATCH(AL$1,Planes_Trabajo!$A$1:$V$1,0))=0,"",INDEX(Planes_Trabajo!$A$2:$O$10,MATCH($J185,Planes_Trabajo!$A$2:$A$10,0),MATCH(AL$1,Planes_Trabajo!$A$1:$V$1,0))),"")</f>
        <v>CW298393</v>
      </c>
    </row>
    <row r="186" spans="1:38" x14ac:dyDescent="0.25">
      <c r="A186">
        <v>353</v>
      </c>
      <c r="B186" s="4" t="s">
        <v>519</v>
      </c>
      <c r="C186" s="4"/>
      <c r="D186" s="4">
        <v>207094</v>
      </c>
      <c r="E186" s="4">
        <v>1</v>
      </c>
      <c r="F186" s="4">
        <v>1</v>
      </c>
      <c r="G186" s="4">
        <v>1</v>
      </c>
      <c r="H186" s="4">
        <v>0</v>
      </c>
      <c r="I186" s="4">
        <v>0</v>
      </c>
      <c r="J186" s="4" t="s">
        <v>524</v>
      </c>
      <c r="K186" s="4" t="s">
        <v>51</v>
      </c>
      <c r="L186" s="4" t="s">
        <v>64</v>
      </c>
      <c r="M186" s="4" t="s">
        <v>973</v>
      </c>
      <c r="N186" s="4" t="str">
        <f>VLOOKUP($D186,Apoyo!$K$2:$M$14,2,0)</f>
        <v>01/07/2024 07:00:00</v>
      </c>
      <c r="O186" s="4" t="str">
        <f>VLOOKUP($D186,Apoyo!$K$2:$M$14,3,0)</f>
        <v>26/07/2024 17:00:00</v>
      </c>
      <c r="P186" s="4" t="str">
        <f>VLOOKUP($D186,Apoyo!$K$2:$M$14,2,0)</f>
        <v>01/07/2024 07:00:00</v>
      </c>
      <c r="Q186" s="4" t="str">
        <f>VLOOKUP($D186,Apoyo!$K$2:$M$14,3,0)</f>
        <v>26/07/2024 17:00:00</v>
      </c>
      <c r="R186" s="4" t="s">
        <v>569</v>
      </c>
      <c r="S186" s="4" t="s">
        <v>759</v>
      </c>
      <c r="T186" s="4" t="s">
        <v>91</v>
      </c>
      <c r="U186" s="4" t="s">
        <v>533</v>
      </c>
      <c r="V186" s="3" t="str">
        <f t="shared" si="3"/>
        <v>S-384-5</v>
      </c>
      <c r="W186" s="3" t="str">
        <f>IFERROR(VLOOKUP(T186,Tablas_Apoyo!$A$2:$B$26,2,0),"")</f>
        <v>PVMTTO \ CONTROL_GUADUALES</v>
      </c>
      <c r="X186" s="3" t="str">
        <f>IFERROR(INDEX(Planes_Trabajo!$A$2:$O$10,MATCH($J186,Planes_Trabajo!$A$2:$A$10,0),MATCH(X$1,Planes_Trabajo!$A$1:$V$1,0)),"")</f>
        <v>MP</v>
      </c>
      <c r="Y186" s="3" t="str">
        <f>IFERROR(IF(INDEX(Planes_Trabajo!$A$2:$O$10,MATCH($J186,Planes_Trabajo!$A$2:$A$10,0),MATCH(Y$1,Planes_Trabajo!$A$1:$V$1,0))=0,"",INDEX(Planes_Trabajo!$A$2:$O$10,MATCH($J186,Planes_Trabajo!$A$2:$A$10,0),MATCH(Y$1,Planes_Trabajo!$A$1:$V$1,0))),"")</f>
        <v/>
      </c>
      <c r="Z186" s="3">
        <f>IFERROR(INDEX(Planes_Trabajo!$A$2:$O$10,MATCH($J186,Planes_Trabajo!$A$2:$A$10,0),MATCH(Z$1,Planes_Trabajo!$A$1:$V$1,0)),"")</f>
        <v>3</v>
      </c>
      <c r="AA186" s="3">
        <f>IFERROR(INDEX(Planes_Trabajo!$A$2:$O$10,MATCH($J186,Planes_Trabajo!$A$2:$A$10,0),MATCH(AA$1,Planes_Trabajo!$A$1:$V$1,0)),"")</f>
        <v>0</v>
      </c>
      <c r="AB186" s="3">
        <f>IFERROR(INDEX(Planes_Trabajo!$A$2:$O$10,MATCH($J186,Planes_Trabajo!$A$2:$A$10,0),MATCH(AB$1,Planes_Trabajo!$A$1:$V$1,0)),"")</f>
        <v>0</v>
      </c>
      <c r="AC186" s="3" t="str">
        <f>IFERROR(INDEX(Planes_Trabajo!$A$2:$O$10,MATCH($J186,Planes_Trabajo!$A$2:$A$10,0),MATCH(AC$1,Planes_Trabajo!$A$1:$V$1,0)),"")</f>
        <v>DEE27</v>
      </c>
      <c r="AD186" s="3" t="str">
        <f>IFERROR(IF(INDEX(Planes_Trabajo!$A$2:$O$10,MATCH($J186,Planes_Trabajo!$A$2:$A$10,0),MATCH(AD$1,Planes_Trabajo!$A$1:$V$1,0))=0,"",INDEX(Planes_Trabajo!$A$2:$O$10,MATCH($J186,Planes_Trabajo!$A$2:$A$10,0),MATCH(AD$1,Planes_Trabajo!$A$1:$V$1,0))),"")</f>
        <v>PODARED02PLANES</v>
      </c>
      <c r="AE186" s="3" t="str">
        <f>IFERROR(IF(INDEX(Planes_Trabajo!$A$2:$O$10,MATCH($J186,Planes_Trabajo!$A$2:$A$10,0),MATCH(AE$1,Planes_Trabajo!$A$1:$V$1,0))=0,"",INDEX(Planes_Trabajo!$A$2:$O$10,MATCH($J186,Planes_Trabajo!$A$2:$A$10,0),MATCH(AE$1,Planes_Trabajo!$A$1:$V$1,0))),"")</f>
        <v>DESPEJAR</v>
      </c>
      <c r="AF186" s="3">
        <f>IFERROR(INDEX(Planes_Trabajo!$A$2:$O$10,MATCH($J186,Planes_Trabajo!$A$2:$A$10,0),MATCH(AF$1,Planes_Trabajo!$A$1:$V$1,0)),"")</f>
        <v>2</v>
      </c>
      <c r="AG186" s="3">
        <f>IFERROR(VLOOKUP(K186,Tablas_Apoyo!$R$2:$S$5,2,0),"")</f>
        <v>1088345128</v>
      </c>
      <c r="AH186" s="3" t="str">
        <f>IFERROR(VLOOKUP(L186,Tablas_Apoyo!$U$2:$V$13,2,0),"")</f>
        <v>9862651</v>
      </c>
      <c r="AI186" s="3">
        <f>IFERROR(INDEX(Planes_Trabajo!$A$2:$O$10,MATCH($J186,Planes_Trabajo!$A$2:$A$10,0),MATCH(AI$1,Planes_Trabajo!$A$1:$V$1,0)),"")</f>
        <v>1088257828</v>
      </c>
      <c r="AJ186" s="3" t="str">
        <f>IFERROR(INDEX(Planes_Trabajo!$A$2:$O$10,MATCH($J186,Planes_Trabajo!$A$2:$A$10,0),MATCH(AJ$1,Planes_Trabajo!$A$1:$V$1,0)),"")</f>
        <v>06337600</v>
      </c>
      <c r="AK186" s="3" t="str">
        <f>IFERROR(INDEX(Planes_Trabajo!$A$2:$O$10,MATCH($J186,Planes_Trabajo!$A$2:$A$10,0),MATCH(AK$1,Planes_Trabajo!$A$1:$V$1,0)),"")</f>
        <v>743</v>
      </c>
      <c r="AL186" s="3" t="str">
        <f>IFERROR(IF(INDEX(Planes_Trabajo!$A$2:$O$10,MATCH($J186,Planes_Trabajo!$A$2:$A$10,0),MATCH(AL$1,Planes_Trabajo!$A$1:$V$1,0))=0,"",INDEX(Planes_Trabajo!$A$2:$O$10,MATCH($J186,Planes_Trabajo!$A$2:$A$10,0),MATCH(AL$1,Planes_Trabajo!$A$1:$V$1,0))),"")</f>
        <v>CW298393</v>
      </c>
    </row>
    <row r="187" spans="1:38" x14ac:dyDescent="0.25">
      <c r="A187">
        <v>354</v>
      </c>
      <c r="B187" s="4" t="s">
        <v>519</v>
      </c>
      <c r="C187" s="4"/>
      <c r="D187" s="4">
        <v>207094</v>
      </c>
      <c r="E187" s="4">
        <v>1</v>
      </c>
      <c r="F187" s="4">
        <v>1</v>
      </c>
      <c r="G187" s="4">
        <v>1</v>
      </c>
      <c r="H187" s="4">
        <v>0</v>
      </c>
      <c r="I187" s="4">
        <v>0</v>
      </c>
      <c r="J187" s="4" t="s">
        <v>524</v>
      </c>
      <c r="K187" s="4" t="s">
        <v>51</v>
      </c>
      <c r="L187" s="4" t="s">
        <v>64</v>
      </c>
      <c r="M187" s="4" t="s">
        <v>974</v>
      </c>
      <c r="N187" s="4" t="str">
        <f>VLOOKUP($D187,Apoyo!$K$2:$M$14,2,0)</f>
        <v>01/07/2024 07:00:00</v>
      </c>
      <c r="O187" s="4" t="str">
        <f>VLOOKUP($D187,Apoyo!$K$2:$M$14,3,0)</f>
        <v>26/07/2024 17:00:00</v>
      </c>
      <c r="P187" s="4" t="str">
        <f>VLOOKUP($D187,Apoyo!$K$2:$M$14,2,0)</f>
        <v>01/07/2024 07:00:00</v>
      </c>
      <c r="Q187" s="4" t="str">
        <f>VLOOKUP($D187,Apoyo!$K$2:$M$14,3,0)</f>
        <v>26/07/2024 17:00:00</v>
      </c>
      <c r="R187" s="4" t="s">
        <v>569</v>
      </c>
      <c r="S187" s="4" t="s">
        <v>760</v>
      </c>
      <c r="T187" s="4" t="s">
        <v>91</v>
      </c>
      <c r="U187" s="4" t="s">
        <v>533</v>
      </c>
      <c r="V187" s="3" t="str">
        <f t="shared" si="3"/>
        <v>S-471-5</v>
      </c>
      <c r="W187" s="3" t="str">
        <f>IFERROR(VLOOKUP(T187,Tablas_Apoyo!$A$2:$B$26,2,0),"")</f>
        <v>PVMTTO \ CONTROL_GUADUALES</v>
      </c>
      <c r="X187" s="3" t="str">
        <f>IFERROR(INDEX(Planes_Trabajo!$A$2:$O$10,MATCH($J187,Planes_Trabajo!$A$2:$A$10,0),MATCH(X$1,Planes_Trabajo!$A$1:$V$1,0)),"")</f>
        <v>MP</v>
      </c>
      <c r="Y187" s="3" t="str">
        <f>IFERROR(IF(INDEX(Planes_Trabajo!$A$2:$O$10,MATCH($J187,Planes_Trabajo!$A$2:$A$10,0),MATCH(Y$1,Planes_Trabajo!$A$1:$V$1,0))=0,"",INDEX(Planes_Trabajo!$A$2:$O$10,MATCH($J187,Planes_Trabajo!$A$2:$A$10,0),MATCH(Y$1,Planes_Trabajo!$A$1:$V$1,0))),"")</f>
        <v/>
      </c>
      <c r="Z187" s="3">
        <f>IFERROR(INDEX(Planes_Trabajo!$A$2:$O$10,MATCH($J187,Planes_Trabajo!$A$2:$A$10,0),MATCH(Z$1,Planes_Trabajo!$A$1:$V$1,0)),"")</f>
        <v>3</v>
      </c>
      <c r="AA187" s="3">
        <f>IFERROR(INDEX(Planes_Trabajo!$A$2:$O$10,MATCH($J187,Planes_Trabajo!$A$2:$A$10,0),MATCH(AA$1,Planes_Trabajo!$A$1:$V$1,0)),"")</f>
        <v>0</v>
      </c>
      <c r="AB187" s="3">
        <f>IFERROR(INDEX(Planes_Trabajo!$A$2:$O$10,MATCH($J187,Planes_Trabajo!$A$2:$A$10,0),MATCH(AB$1,Planes_Trabajo!$A$1:$V$1,0)),"")</f>
        <v>0</v>
      </c>
      <c r="AC187" s="3" t="str">
        <f>IFERROR(INDEX(Planes_Trabajo!$A$2:$O$10,MATCH($J187,Planes_Trabajo!$A$2:$A$10,0),MATCH(AC$1,Planes_Trabajo!$A$1:$V$1,0)),"")</f>
        <v>DEE27</v>
      </c>
      <c r="AD187" s="3" t="str">
        <f>IFERROR(IF(INDEX(Planes_Trabajo!$A$2:$O$10,MATCH($J187,Planes_Trabajo!$A$2:$A$10,0),MATCH(AD$1,Planes_Trabajo!$A$1:$V$1,0))=0,"",INDEX(Planes_Trabajo!$A$2:$O$10,MATCH($J187,Planes_Trabajo!$A$2:$A$10,0),MATCH(AD$1,Planes_Trabajo!$A$1:$V$1,0))),"")</f>
        <v>PODARED02PLANES</v>
      </c>
      <c r="AE187" s="3" t="str">
        <f>IFERROR(IF(INDEX(Planes_Trabajo!$A$2:$O$10,MATCH($J187,Planes_Trabajo!$A$2:$A$10,0),MATCH(AE$1,Planes_Trabajo!$A$1:$V$1,0))=0,"",INDEX(Planes_Trabajo!$A$2:$O$10,MATCH($J187,Planes_Trabajo!$A$2:$A$10,0),MATCH(AE$1,Planes_Trabajo!$A$1:$V$1,0))),"")</f>
        <v>DESPEJAR</v>
      </c>
      <c r="AF187" s="3">
        <f>IFERROR(INDEX(Planes_Trabajo!$A$2:$O$10,MATCH($J187,Planes_Trabajo!$A$2:$A$10,0),MATCH(AF$1,Planes_Trabajo!$A$1:$V$1,0)),"")</f>
        <v>2</v>
      </c>
      <c r="AG187" s="3">
        <f>IFERROR(VLOOKUP(K187,Tablas_Apoyo!$R$2:$S$5,2,0),"")</f>
        <v>1088345128</v>
      </c>
      <c r="AH187" s="3" t="str">
        <f>IFERROR(VLOOKUP(L187,Tablas_Apoyo!$U$2:$V$13,2,0),"")</f>
        <v>9862651</v>
      </c>
      <c r="AI187" s="3">
        <f>IFERROR(INDEX(Planes_Trabajo!$A$2:$O$10,MATCH($J187,Planes_Trabajo!$A$2:$A$10,0),MATCH(AI$1,Planes_Trabajo!$A$1:$V$1,0)),"")</f>
        <v>1088257828</v>
      </c>
      <c r="AJ187" s="3" t="str">
        <f>IFERROR(INDEX(Planes_Trabajo!$A$2:$O$10,MATCH($J187,Planes_Trabajo!$A$2:$A$10,0),MATCH(AJ$1,Planes_Trabajo!$A$1:$V$1,0)),"")</f>
        <v>06337600</v>
      </c>
      <c r="AK187" s="3" t="str">
        <f>IFERROR(INDEX(Planes_Trabajo!$A$2:$O$10,MATCH($J187,Planes_Trabajo!$A$2:$A$10,0),MATCH(AK$1,Planes_Trabajo!$A$1:$V$1,0)),"")</f>
        <v>743</v>
      </c>
      <c r="AL187" s="3" t="str">
        <f>IFERROR(IF(INDEX(Planes_Trabajo!$A$2:$O$10,MATCH($J187,Planes_Trabajo!$A$2:$A$10,0),MATCH(AL$1,Planes_Trabajo!$A$1:$V$1,0))=0,"",INDEX(Planes_Trabajo!$A$2:$O$10,MATCH($J187,Planes_Trabajo!$A$2:$A$10,0),MATCH(AL$1,Planes_Trabajo!$A$1:$V$1,0))),"")</f>
        <v>CW298393</v>
      </c>
    </row>
    <row r="188" spans="1:38" x14ac:dyDescent="0.25">
      <c r="A188">
        <v>355</v>
      </c>
      <c r="B188" s="4" t="s">
        <v>519</v>
      </c>
      <c r="C188" s="4"/>
      <c r="D188" s="4">
        <v>207094</v>
      </c>
      <c r="E188" s="4">
        <v>1</v>
      </c>
      <c r="F188" s="4">
        <v>1</v>
      </c>
      <c r="G188" s="4">
        <v>1</v>
      </c>
      <c r="H188" s="4">
        <v>0</v>
      </c>
      <c r="I188" s="4">
        <v>0</v>
      </c>
      <c r="J188" s="4" t="s">
        <v>524</v>
      </c>
      <c r="K188" s="4" t="s">
        <v>51</v>
      </c>
      <c r="L188" s="4" t="s">
        <v>64</v>
      </c>
      <c r="M188" s="4" t="s">
        <v>975</v>
      </c>
      <c r="N188" s="4" t="str">
        <f>VLOOKUP($D188,Apoyo!$K$2:$M$14,2,0)</f>
        <v>01/07/2024 07:00:00</v>
      </c>
      <c r="O188" s="4" t="str">
        <f>VLOOKUP($D188,Apoyo!$K$2:$M$14,3,0)</f>
        <v>26/07/2024 17:00:00</v>
      </c>
      <c r="P188" s="4" t="str">
        <f>VLOOKUP($D188,Apoyo!$K$2:$M$14,2,0)</f>
        <v>01/07/2024 07:00:00</v>
      </c>
      <c r="Q188" s="4" t="str">
        <f>VLOOKUP($D188,Apoyo!$K$2:$M$14,3,0)</f>
        <v>26/07/2024 17:00:00</v>
      </c>
      <c r="R188" s="4" t="s">
        <v>569</v>
      </c>
      <c r="S188" s="4" t="s">
        <v>761</v>
      </c>
      <c r="T188" s="4" t="s">
        <v>91</v>
      </c>
      <c r="U188" s="4" t="s">
        <v>533</v>
      </c>
      <c r="V188" s="3" t="str">
        <f t="shared" si="3"/>
        <v>S-742-5</v>
      </c>
      <c r="W188" s="3" t="str">
        <f>IFERROR(VLOOKUP(T188,Tablas_Apoyo!$A$2:$B$26,2,0),"")</f>
        <v>PVMTTO \ CONTROL_GUADUALES</v>
      </c>
      <c r="X188" s="3" t="str">
        <f>IFERROR(INDEX(Planes_Trabajo!$A$2:$O$10,MATCH($J188,Planes_Trabajo!$A$2:$A$10,0),MATCH(X$1,Planes_Trabajo!$A$1:$V$1,0)),"")</f>
        <v>MP</v>
      </c>
      <c r="Y188" s="3" t="str">
        <f>IFERROR(IF(INDEX(Planes_Trabajo!$A$2:$O$10,MATCH($J188,Planes_Trabajo!$A$2:$A$10,0),MATCH(Y$1,Planes_Trabajo!$A$1:$V$1,0))=0,"",INDEX(Planes_Trabajo!$A$2:$O$10,MATCH($J188,Planes_Trabajo!$A$2:$A$10,0),MATCH(Y$1,Planes_Trabajo!$A$1:$V$1,0))),"")</f>
        <v/>
      </c>
      <c r="Z188" s="3">
        <f>IFERROR(INDEX(Planes_Trabajo!$A$2:$O$10,MATCH($J188,Planes_Trabajo!$A$2:$A$10,0),MATCH(Z$1,Planes_Trabajo!$A$1:$V$1,0)),"")</f>
        <v>3</v>
      </c>
      <c r="AA188" s="3">
        <f>IFERROR(INDEX(Planes_Trabajo!$A$2:$O$10,MATCH($J188,Planes_Trabajo!$A$2:$A$10,0),MATCH(AA$1,Planes_Trabajo!$A$1:$V$1,0)),"")</f>
        <v>0</v>
      </c>
      <c r="AB188" s="3">
        <f>IFERROR(INDEX(Planes_Trabajo!$A$2:$O$10,MATCH($J188,Planes_Trabajo!$A$2:$A$10,0),MATCH(AB$1,Planes_Trabajo!$A$1:$V$1,0)),"")</f>
        <v>0</v>
      </c>
      <c r="AC188" s="3" t="str">
        <f>IFERROR(INDEX(Planes_Trabajo!$A$2:$O$10,MATCH($J188,Planes_Trabajo!$A$2:$A$10,0),MATCH(AC$1,Planes_Trabajo!$A$1:$V$1,0)),"")</f>
        <v>DEE27</v>
      </c>
      <c r="AD188" s="3" t="str">
        <f>IFERROR(IF(INDEX(Planes_Trabajo!$A$2:$O$10,MATCH($J188,Planes_Trabajo!$A$2:$A$10,0),MATCH(AD$1,Planes_Trabajo!$A$1:$V$1,0))=0,"",INDEX(Planes_Trabajo!$A$2:$O$10,MATCH($J188,Planes_Trabajo!$A$2:$A$10,0),MATCH(AD$1,Planes_Trabajo!$A$1:$V$1,0))),"")</f>
        <v>PODARED02PLANES</v>
      </c>
      <c r="AE188" s="3" t="str">
        <f>IFERROR(IF(INDEX(Planes_Trabajo!$A$2:$O$10,MATCH($J188,Planes_Trabajo!$A$2:$A$10,0),MATCH(AE$1,Planes_Trabajo!$A$1:$V$1,0))=0,"",INDEX(Planes_Trabajo!$A$2:$O$10,MATCH($J188,Planes_Trabajo!$A$2:$A$10,0),MATCH(AE$1,Planes_Trabajo!$A$1:$V$1,0))),"")</f>
        <v>DESPEJAR</v>
      </c>
      <c r="AF188" s="3">
        <f>IFERROR(INDEX(Planes_Trabajo!$A$2:$O$10,MATCH($J188,Planes_Trabajo!$A$2:$A$10,0),MATCH(AF$1,Planes_Trabajo!$A$1:$V$1,0)),"")</f>
        <v>2</v>
      </c>
      <c r="AG188" s="3">
        <f>IFERROR(VLOOKUP(K188,Tablas_Apoyo!$R$2:$S$5,2,0),"")</f>
        <v>1088345128</v>
      </c>
      <c r="AH188" s="3" t="str">
        <f>IFERROR(VLOOKUP(L188,Tablas_Apoyo!$U$2:$V$13,2,0),"")</f>
        <v>9862651</v>
      </c>
      <c r="AI188" s="3">
        <f>IFERROR(INDEX(Planes_Trabajo!$A$2:$O$10,MATCH($J188,Planes_Trabajo!$A$2:$A$10,0),MATCH(AI$1,Planes_Trabajo!$A$1:$V$1,0)),"")</f>
        <v>1088257828</v>
      </c>
      <c r="AJ188" s="3" t="str">
        <f>IFERROR(INDEX(Planes_Trabajo!$A$2:$O$10,MATCH($J188,Planes_Trabajo!$A$2:$A$10,0),MATCH(AJ$1,Planes_Trabajo!$A$1:$V$1,0)),"")</f>
        <v>06337600</v>
      </c>
      <c r="AK188" s="3" t="str">
        <f>IFERROR(INDEX(Planes_Trabajo!$A$2:$O$10,MATCH($J188,Planes_Trabajo!$A$2:$A$10,0),MATCH(AK$1,Planes_Trabajo!$A$1:$V$1,0)),"")</f>
        <v>743</v>
      </c>
      <c r="AL188" s="3" t="str">
        <f>IFERROR(IF(INDEX(Planes_Trabajo!$A$2:$O$10,MATCH($J188,Planes_Trabajo!$A$2:$A$10,0),MATCH(AL$1,Planes_Trabajo!$A$1:$V$1,0))=0,"",INDEX(Planes_Trabajo!$A$2:$O$10,MATCH($J188,Planes_Trabajo!$A$2:$A$10,0),MATCH(AL$1,Planes_Trabajo!$A$1:$V$1,0))),"")</f>
        <v>CW298393</v>
      </c>
    </row>
    <row r="189" spans="1:38" x14ac:dyDescent="0.25">
      <c r="A189">
        <v>356</v>
      </c>
      <c r="B189" s="4" t="s">
        <v>519</v>
      </c>
      <c r="C189" s="4"/>
      <c r="D189" s="4">
        <v>207094</v>
      </c>
      <c r="E189" s="4">
        <v>1</v>
      </c>
      <c r="F189" s="4">
        <v>1</v>
      </c>
      <c r="G189" s="4">
        <v>1</v>
      </c>
      <c r="H189" s="4">
        <v>0</v>
      </c>
      <c r="I189" s="4">
        <v>0</v>
      </c>
      <c r="J189" s="4" t="s">
        <v>524</v>
      </c>
      <c r="K189" s="4" t="s">
        <v>51</v>
      </c>
      <c r="L189" s="4" t="s">
        <v>64</v>
      </c>
      <c r="M189" s="4" t="s">
        <v>976</v>
      </c>
      <c r="N189" s="4" t="str">
        <f>VLOOKUP($D189,Apoyo!$K$2:$M$14,2,0)</f>
        <v>01/07/2024 07:00:00</v>
      </c>
      <c r="O189" s="4" t="str">
        <f>VLOOKUP($D189,Apoyo!$K$2:$M$14,3,0)</f>
        <v>26/07/2024 17:00:00</v>
      </c>
      <c r="P189" s="4" t="str">
        <f>VLOOKUP($D189,Apoyo!$K$2:$M$14,2,0)</f>
        <v>01/07/2024 07:00:00</v>
      </c>
      <c r="Q189" s="4" t="str">
        <f>VLOOKUP($D189,Apoyo!$K$2:$M$14,3,0)</f>
        <v>26/07/2024 17:00:00</v>
      </c>
      <c r="R189" s="4" t="s">
        <v>569</v>
      </c>
      <c r="S189" s="4" t="s">
        <v>762</v>
      </c>
      <c r="T189" s="4" t="s">
        <v>91</v>
      </c>
      <c r="U189" s="4" t="s">
        <v>533</v>
      </c>
      <c r="V189" s="3" t="str">
        <f t="shared" si="3"/>
        <v>S-744-5</v>
      </c>
      <c r="W189" s="3" t="str">
        <f>IFERROR(VLOOKUP(T189,Tablas_Apoyo!$A$2:$B$26,2,0),"")</f>
        <v>PVMTTO \ CONTROL_GUADUALES</v>
      </c>
      <c r="X189" s="3" t="str">
        <f>IFERROR(INDEX(Planes_Trabajo!$A$2:$O$10,MATCH($J189,Planes_Trabajo!$A$2:$A$10,0),MATCH(X$1,Planes_Trabajo!$A$1:$V$1,0)),"")</f>
        <v>MP</v>
      </c>
      <c r="Y189" s="3" t="str">
        <f>IFERROR(IF(INDEX(Planes_Trabajo!$A$2:$O$10,MATCH($J189,Planes_Trabajo!$A$2:$A$10,0),MATCH(Y$1,Planes_Trabajo!$A$1:$V$1,0))=0,"",INDEX(Planes_Trabajo!$A$2:$O$10,MATCH($J189,Planes_Trabajo!$A$2:$A$10,0),MATCH(Y$1,Planes_Trabajo!$A$1:$V$1,0))),"")</f>
        <v/>
      </c>
      <c r="Z189" s="3">
        <f>IFERROR(INDEX(Planes_Trabajo!$A$2:$O$10,MATCH($J189,Planes_Trabajo!$A$2:$A$10,0),MATCH(Z$1,Planes_Trabajo!$A$1:$V$1,0)),"")</f>
        <v>3</v>
      </c>
      <c r="AA189" s="3">
        <f>IFERROR(INDEX(Planes_Trabajo!$A$2:$O$10,MATCH($J189,Planes_Trabajo!$A$2:$A$10,0),MATCH(AA$1,Planes_Trabajo!$A$1:$V$1,0)),"")</f>
        <v>0</v>
      </c>
      <c r="AB189" s="3">
        <f>IFERROR(INDEX(Planes_Trabajo!$A$2:$O$10,MATCH($J189,Planes_Trabajo!$A$2:$A$10,0),MATCH(AB$1,Planes_Trabajo!$A$1:$V$1,0)),"")</f>
        <v>0</v>
      </c>
      <c r="AC189" s="3" t="str">
        <f>IFERROR(INDEX(Planes_Trabajo!$A$2:$O$10,MATCH($J189,Planes_Trabajo!$A$2:$A$10,0),MATCH(AC$1,Planes_Trabajo!$A$1:$V$1,0)),"")</f>
        <v>DEE27</v>
      </c>
      <c r="AD189" s="3" t="str">
        <f>IFERROR(IF(INDEX(Planes_Trabajo!$A$2:$O$10,MATCH($J189,Planes_Trabajo!$A$2:$A$10,0),MATCH(AD$1,Planes_Trabajo!$A$1:$V$1,0))=0,"",INDEX(Planes_Trabajo!$A$2:$O$10,MATCH($J189,Planes_Trabajo!$A$2:$A$10,0),MATCH(AD$1,Planes_Trabajo!$A$1:$V$1,0))),"")</f>
        <v>PODARED02PLANES</v>
      </c>
      <c r="AE189" s="3" t="str">
        <f>IFERROR(IF(INDEX(Planes_Trabajo!$A$2:$O$10,MATCH($J189,Planes_Trabajo!$A$2:$A$10,0),MATCH(AE$1,Planes_Trabajo!$A$1:$V$1,0))=0,"",INDEX(Planes_Trabajo!$A$2:$O$10,MATCH($J189,Planes_Trabajo!$A$2:$A$10,0),MATCH(AE$1,Planes_Trabajo!$A$1:$V$1,0))),"")</f>
        <v>DESPEJAR</v>
      </c>
      <c r="AF189" s="3">
        <f>IFERROR(INDEX(Planes_Trabajo!$A$2:$O$10,MATCH($J189,Planes_Trabajo!$A$2:$A$10,0),MATCH(AF$1,Planes_Trabajo!$A$1:$V$1,0)),"")</f>
        <v>2</v>
      </c>
      <c r="AG189" s="3">
        <f>IFERROR(VLOOKUP(K189,Tablas_Apoyo!$R$2:$S$5,2,0),"")</f>
        <v>1088345128</v>
      </c>
      <c r="AH189" s="3" t="str">
        <f>IFERROR(VLOOKUP(L189,Tablas_Apoyo!$U$2:$V$13,2,0),"")</f>
        <v>9862651</v>
      </c>
      <c r="AI189" s="3">
        <f>IFERROR(INDEX(Planes_Trabajo!$A$2:$O$10,MATCH($J189,Planes_Trabajo!$A$2:$A$10,0),MATCH(AI$1,Planes_Trabajo!$A$1:$V$1,0)),"")</f>
        <v>1088257828</v>
      </c>
      <c r="AJ189" s="3" t="str">
        <f>IFERROR(INDEX(Planes_Trabajo!$A$2:$O$10,MATCH($J189,Planes_Trabajo!$A$2:$A$10,0),MATCH(AJ$1,Planes_Trabajo!$A$1:$V$1,0)),"")</f>
        <v>06337600</v>
      </c>
      <c r="AK189" s="3" t="str">
        <f>IFERROR(INDEX(Planes_Trabajo!$A$2:$O$10,MATCH($J189,Planes_Trabajo!$A$2:$A$10,0),MATCH(AK$1,Planes_Trabajo!$A$1:$V$1,0)),"")</f>
        <v>743</v>
      </c>
      <c r="AL189" s="3" t="str">
        <f>IFERROR(IF(INDEX(Planes_Trabajo!$A$2:$O$10,MATCH($J189,Planes_Trabajo!$A$2:$A$10,0),MATCH(AL$1,Planes_Trabajo!$A$1:$V$1,0))=0,"",INDEX(Planes_Trabajo!$A$2:$O$10,MATCH($J189,Planes_Trabajo!$A$2:$A$10,0),MATCH(AL$1,Planes_Trabajo!$A$1:$V$1,0))),"")</f>
        <v>CW298393</v>
      </c>
    </row>
    <row r="190" spans="1:38" x14ac:dyDescent="0.25">
      <c r="A190">
        <v>357</v>
      </c>
      <c r="B190" s="4" t="s">
        <v>519</v>
      </c>
      <c r="C190" s="4"/>
      <c r="D190" s="4">
        <v>207094</v>
      </c>
      <c r="E190" s="4">
        <v>1</v>
      </c>
      <c r="F190" s="4">
        <v>1</v>
      </c>
      <c r="G190" s="4">
        <v>1</v>
      </c>
      <c r="H190" s="4">
        <v>0</v>
      </c>
      <c r="I190" s="4">
        <v>0</v>
      </c>
      <c r="J190" s="4" t="s">
        <v>524</v>
      </c>
      <c r="K190" s="4" t="s">
        <v>51</v>
      </c>
      <c r="L190" s="4" t="s">
        <v>64</v>
      </c>
      <c r="M190" s="4" t="s">
        <v>977</v>
      </c>
      <c r="N190" s="4" t="str">
        <f>VLOOKUP($D190,Apoyo!$K$2:$M$14,2,0)</f>
        <v>01/07/2024 07:00:00</v>
      </c>
      <c r="O190" s="4" t="str">
        <f>VLOOKUP($D190,Apoyo!$K$2:$M$14,3,0)</f>
        <v>26/07/2024 17:00:00</v>
      </c>
      <c r="P190" s="4" t="str">
        <f>VLOOKUP($D190,Apoyo!$K$2:$M$14,2,0)</f>
        <v>01/07/2024 07:00:00</v>
      </c>
      <c r="Q190" s="4" t="str">
        <f>VLOOKUP($D190,Apoyo!$K$2:$M$14,3,0)</f>
        <v>26/07/2024 17:00:00</v>
      </c>
      <c r="R190" s="4" t="s">
        <v>569</v>
      </c>
      <c r="S190" s="4" t="s">
        <v>763</v>
      </c>
      <c r="T190" s="4" t="s">
        <v>91</v>
      </c>
      <c r="U190" s="4" t="s">
        <v>533</v>
      </c>
      <c r="V190" s="3" t="str">
        <f t="shared" si="3"/>
        <v>S-745-5</v>
      </c>
      <c r="W190" s="3" t="str">
        <f>IFERROR(VLOOKUP(T190,Tablas_Apoyo!$A$2:$B$26,2,0),"")</f>
        <v>PVMTTO \ CONTROL_GUADUALES</v>
      </c>
      <c r="X190" s="3" t="str">
        <f>IFERROR(INDEX(Planes_Trabajo!$A$2:$O$10,MATCH($J190,Planes_Trabajo!$A$2:$A$10,0),MATCH(X$1,Planes_Trabajo!$A$1:$V$1,0)),"")</f>
        <v>MP</v>
      </c>
      <c r="Y190" s="3" t="str">
        <f>IFERROR(IF(INDEX(Planes_Trabajo!$A$2:$O$10,MATCH($J190,Planes_Trabajo!$A$2:$A$10,0),MATCH(Y$1,Planes_Trabajo!$A$1:$V$1,0))=0,"",INDEX(Planes_Trabajo!$A$2:$O$10,MATCH($J190,Planes_Trabajo!$A$2:$A$10,0),MATCH(Y$1,Planes_Trabajo!$A$1:$V$1,0))),"")</f>
        <v/>
      </c>
      <c r="Z190" s="3">
        <f>IFERROR(INDEX(Planes_Trabajo!$A$2:$O$10,MATCH($J190,Planes_Trabajo!$A$2:$A$10,0),MATCH(Z$1,Planes_Trabajo!$A$1:$V$1,0)),"")</f>
        <v>3</v>
      </c>
      <c r="AA190" s="3">
        <f>IFERROR(INDEX(Planes_Trabajo!$A$2:$O$10,MATCH($J190,Planes_Trabajo!$A$2:$A$10,0),MATCH(AA$1,Planes_Trabajo!$A$1:$V$1,0)),"")</f>
        <v>0</v>
      </c>
      <c r="AB190" s="3">
        <f>IFERROR(INDEX(Planes_Trabajo!$A$2:$O$10,MATCH($J190,Planes_Trabajo!$A$2:$A$10,0),MATCH(AB$1,Planes_Trabajo!$A$1:$V$1,0)),"")</f>
        <v>0</v>
      </c>
      <c r="AC190" s="3" t="str">
        <f>IFERROR(INDEX(Planes_Trabajo!$A$2:$O$10,MATCH($J190,Planes_Trabajo!$A$2:$A$10,0),MATCH(AC$1,Planes_Trabajo!$A$1:$V$1,0)),"")</f>
        <v>DEE27</v>
      </c>
      <c r="AD190" s="3" t="str">
        <f>IFERROR(IF(INDEX(Planes_Trabajo!$A$2:$O$10,MATCH($J190,Planes_Trabajo!$A$2:$A$10,0),MATCH(AD$1,Planes_Trabajo!$A$1:$V$1,0))=0,"",INDEX(Planes_Trabajo!$A$2:$O$10,MATCH($J190,Planes_Trabajo!$A$2:$A$10,0),MATCH(AD$1,Planes_Trabajo!$A$1:$V$1,0))),"")</f>
        <v>PODARED02PLANES</v>
      </c>
      <c r="AE190" s="3" t="str">
        <f>IFERROR(IF(INDEX(Planes_Trabajo!$A$2:$O$10,MATCH($J190,Planes_Trabajo!$A$2:$A$10,0),MATCH(AE$1,Planes_Trabajo!$A$1:$V$1,0))=0,"",INDEX(Planes_Trabajo!$A$2:$O$10,MATCH($J190,Planes_Trabajo!$A$2:$A$10,0),MATCH(AE$1,Planes_Trabajo!$A$1:$V$1,0))),"")</f>
        <v>DESPEJAR</v>
      </c>
      <c r="AF190" s="3">
        <f>IFERROR(INDEX(Planes_Trabajo!$A$2:$O$10,MATCH($J190,Planes_Trabajo!$A$2:$A$10,0),MATCH(AF$1,Planes_Trabajo!$A$1:$V$1,0)),"")</f>
        <v>2</v>
      </c>
      <c r="AG190" s="3">
        <f>IFERROR(VLOOKUP(K190,Tablas_Apoyo!$R$2:$S$5,2,0),"")</f>
        <v>1088345128</v>
      </c>
      <c r="AH190" s="3" t="str">
        <f>IFERROR(VLOOKUP(L190,Tablas_Apoyo!$U$2:$V$13,2,0),"")</f>
        <v>9862651</v>
      </c>
      <c r="AI190" s="3">
        <f>IFERROR(INDEX(Planes_Trabajo!$A$2:$O$10,MATCH($J190,Planes_Trabajo!$A$2:$A$10,0),MATCH(AI$1,Planes_Trabajo!$A$1:$V$1,0)),"")</f>
        <v>1088257828</v>
      </c>
      <c r="AJ190" s="3" t="str">
        <f>IFERROR(INDEX(Planes_Trabajo!$A$2:$O$10,MATCH($J190,Planes_Trabajo!$A$2:$A$10,0),MATCH(AJ$1,Planes_Trabajo!$A$1:$V$1,0)),"")</f>
        <v>06337600</v>
      </c>
      <c r="AK190" s="3" t="str">
        <f>IFERROR(INDEX(Planes_Trabajo!$A$2:$O$10,MATCH($J190,Planes_Trabajo!$A$2:$A$10,0),MATCH(AK$1,Planes_Trabajo!$A$1:$V$1,0)),"")</f>
        <v>743</v>
      </c>
      <c r="AL190" s="3" t="str">
        <f>IFERROR(IF(INDEX(Planes_Trabajo!$A$2:$O$10,MATCH($J190,Planes_Trabajo!$A$2:$A$10,0),MATCH(AL$1,Planes_Trabajo!$A$1:$V$1,0))=0,"",INDEX(Planes_Trabajo!$A$2:$O$10,MATCH($J190,Planes_Trabajo!$A$2:$A$10,0),MATCH(AL$1,Planes_Trabajo!$A$1:$V$1,0))),"")</f>
        <v>CW298393</v>
      </c>
    </row>
    <row r="191" spans="1:38" x14ac:dyDescent="0.25">
      <c r="A191">
        <v>358</v>
      </c>
      <c r="B191" s="4" t="s">
        <v>519</v>
      </c>
      <c r="C191" s="4"/>
      <c r="D191" s="4">
        <v>207094</v>
      </c>
      <c r="E191" s="4">
        <v>1</v>
      </c>
      <c r="F191" s="4">
        <v>1</v>
      </c>
      <c r="G191" s="4">
        <v>1</v>
      </c>
      <c r="H191" s="4">
        <v>0</v>
      </c>
      <c r="I191" s="4">
        <v>0</v>
      </c>
      <c r="J191" s="4" t="s">
        <v>524</v>
      </c>
      <c r="K191" s="4" t="s">
        <v>51</v>
      </c>
      <c r="L191" s="4" t="s">
        <v>64</v>
      </c>
      <c r="M191" s="4" t="s">
        <v>978</v>
      </c>
      <c r="N191" s="4" t="str">
        <f>VLOOKUP($D191,Apoyo!$K$2:$M$14,2,0)</f>
        <v>01/07/2024 07:00:00</v>
      </c>
      <c r="O191" s="4" t="str">
        <f>VLOOKUP($D191,Apoyo!$K$2:$M$14,3,0)</f>
        <v>26/07/2024 17:00:00</v>
      </c>
      <c r="P191" s="4" t="str">
        <f>VLOOKUP($D191,Apoyo!$K$2:$M$14,2,0)</f>
        <v>01/07/2024 07:00:00</v>
      </c>
      <c r="Q191" s="4" t="str">
        <f>VLOOKUP($D191,Apoyo!$K$2:$M$14,3,0)</f>
        <v>26/07/2024 17:00:00</v>
      </c>
      <c r="R191" s="4" t="s">
        <v>569</v>
      </c>
      <c r="S191" s="4" t="s">
        <v>764</v>
      </c>
      <c r="T191" s="4" t="s">
        <v>91</v>
      </c>
      <c r="U191" s="4" t="s">
        <v>533</v>
      </c>
      <c r="V191" s="3" t="str">
        <f t="shared" si="3"/>
        <v>S-746-5</v>
      </c>
      <c r="W191" s="3" t="str">
        <f>IFERROR(VLOOKUP(T191,Tablas_Apoyo!$A$2:$B$26,2,0),"")</f>
        <v>PVMTTO \ CONTROL_GUADUALES</v>
      </c>
      <c r="X191" s="3" t="str">
        <f>IFERROR(INDEX(Planes_Trabajo!$A$2:$O$10,MATCH($J191,Planes_Trabajo!$A$2:$A$10,0),MATCH(X$1,Planes_Trabajo!$A$1:$V$1,0)),"")</f>
        <v>MP</v>
      </c>
      <c r="Y191" s="3" t="str">
        <f>IFERROR(IF(INDEX(Planes_Trabajo!$A$2:$O$10,MATCH($J191,Planes_Trabajo!$A$2:$A$10,0),MATCH(Y$1,Planes_Trabajo!$A$1:$V$1,0))=0,"",INDEX(Planes_Trabajo!$A$2:$O$10,MATCH($J191,Planes_Trabajo!$A$2:$A$10,0),MATCH(Y$1,Planes_Trabajo!$A$1:$V$1,0))),"")</f>
        <v/>
      </c>
      <c r="Z191" s="3">
        <f>IFERROR(INDEX(Planes_Trabajo!$A$2:$O$10,MATCH($J191,Planes_Trabajo!$A$2:$A$10,0),MATCH(Z$1,Planes_Trabajo!$A$1:$V$1,0)),"")</f>
        <v>3</v>
      </c>
      <c r="AA191" s="3">
        <f>IFERROR(INDEX(Planes_Trabajo!$A$2:$O$10,MATCH($J191,Planes_Trabajo!$A$2:$A$10,0),MATCH(AA$1,Planes_Trabajo!$A$1:$V$1,0)),"")</f>
        <v>0</v>
      </c>
      <c r="AB191" s="3">
        <f>IFERROR(INDEX(Planes_Trabajo!$A$2:$O$10,MATCH($J191,Planes_Trabajo!$A$2:$A$10,0),MATCH(AB$1,Planes_Trabajo!$A$1:$V$1,0)),"")</f>
        <v>0</v>
      </c>
      <c r="AC191" s="3" t="str">
        <f>IFERROR(INDEX(Planes_Trabajo!$A$2:$O$10,MATCH($J191,Planes_Trabajo!$A$2:$A$10,0),MATCH(AC$1,Planes_Trabajo!$A$1:$V$1,0)),"")</f>
        <v>DEE27</v>
      </c>
      <c r="AD191" s="3" t="str">
        <f>IFERROR(IF(INDEX(Planes_Trabajo!$A$2:$O$10,MATCH($J191,Planes_Trabajo!$A$2:$A$10,0),MATCH(AD$1,Planes_Trabajo!$A$1:$V$1,0))=0,"",INDEX(Planes_Trabajo!$A$2:$O$10,MATCH($J191,Planes_Trabajo!$A$2:$A$10,0),MATCH(AD$1,Planes_Trabajo!$A$1:$V$1,0))),"")</f>
        <v>PODARED02PLANES</v>
      </c>
      <c r="AE191" s="3" t="str">
        <f>IFERROR(IF(INDEX(Planes_Trabajo!$A$2:$O$10,MATCH($J191,Planes_Trabajo!$A$2:$A$10,0),MATCH(AE$1,Planes_Trabajo!$A$1:$V$1,0))=0,"",INDEX(Planes_Trabajo!$A$2:$O$10,MATCH($J191,Planes_Trabajo!$A$2:$A$10,0),MATCH(AE$1,Planes_Trabajo!$A$1:$V$1,0))),"")</f>
        <v>DESPEJAR</v>
      </c>
      <c r="AF191" s="3">
        <f>IFERROR(INDEX(Planes_Trabajo!$A$2:$O$10,MATCH($J191,Planes_Trabajo!$A$2:$A$10,0),MATCH(AF$1,Planes_Trabajo!$A$1:$V$1,0)),"")</f>
        <v>2</v>
      </c>
      <c r="AG191" s="3">
        <f>IFERROR(VLOOKUP(K191,Tablas_Apoyo!$R$2:$S$5,2,0),"")</f>
        <v>1088345128</v>
      </c>
      <c r="AH191" s="3" t="str">
        <f>IFERROR(VLOOKUP(L191,Tablas_Apoyo!$U$2:$V$13,2,0),"")</f>
        <v>9862651</v>
      </c>
      <c r="AI191" s="3">
        <f>IFERROR(INDEX(Planes_Trabajo!$A$2:$O$10,MATCH($J191,Planes_Trabajo!$A$2:$A$10,0),MATCH(AI$1,Planes_Trabajo!$A$1:$V$1,0)),"")</f>
        <v>1088257828</v>
      </c>
      <c r="AJ191" s="3" t="str">
        <f>IFERROR(INDEX(Planes_Trabajo!$A$2:$O$10,MATCH($J191,Planes_Trabajo!$A$2:$A$10,0),MATCH(AJ$1,Planes_Trabajo!$A$1:$V$1,0)),"")</f>
        <v>06337600</v>
      </c>
      <c r="AK191" s="3" t="str">
        <f>IFERROR(INDEX(Planes_Trabajo!$A$2:$O$10,MATCH($J191,Planes_Trabajo!$A$2:$A$10,0),MATCH(AK$1,Planes_Trabajo!$A$1:$V$1,0)),"")</f>
        <v>743</v>
      </c>
      <c r="AL191" s="3" t="str">
        <f>IFERROR(IF(INDEX(Planes_Trabajo!$A$2:$O$10,MATCH($J191,Planes_Trabajo!$A$2:$A$10,0),MATCH(AL$1,Planes_Trabajo!$A$1:$V$1,0))=0,"",INDEX(Planes_Trabajo!$A$2:$O$10,MATCH($J191,Planes_Trabajo!$A$2:$A$10,0),MATCH(AL$1,Planes_Trabajo!$A$1:$V$1,0))),"")</f>
        <v>CW298393</v>
      </c>
    </row>
    <row r="192" spans="1:38" x14ac:dyDescent="0.25">
      <c r="A192">
        <v>359</v>
      </c>
      <c r="B192" s="4" t="s">
        <v>519</v>
      </c>
      <c r="C192" s="4"/>
      <c r="D192" s="4">
        <v>207095</v>
      </c>
      <c r="E192" s="4">
        <v>1</v>
      </c>
      <c r="F192" s="4">
        <v>1</v>
      </c>
      <c r="G192" s="4">
        <v>1</v>
      </c>
      <c r="H192" s="4">
        <v>0</v>
      </c>
      <c r="I192" s="4">
        <v>0</v>
      </c>
      <c r="J192" s="4" t="s">
        <v>524</v>
      </c>
      <c r="K192" s="4" t="s">
        <v>51</v>
      </c>
      <c r="L192" s="4" t="s">
        <v>64</v>
      </c>
      <c r="M192" s="4" t="s">
        <v>979</v>
      </c>
      <c r="N192" s="4" t="str">
        <f>VLOOKUP($D192,Apoyo!$K$2:$M$14,2,0)</f>
        <v>01/07/2024 07:00:00</v>
      </c>
      <c r="O192" s="4" t="str">
        <f>VLOOKUP($D192,Apoyo!$K$2:$M$14,3,0)</f>
        <v>26/07/2024 17:00:00</v>
      </c>
      <c r="P192" s="4" t="str">
        <f>VLOOKUP($D192,Apoyo!$K$2:$M$14,2,0)</f>
        <v>01/07/2024 07:00:00</v>
      </c>
      <c r="Q192" s="4" t="str">
        <f>VLOOKUP($D192,Apoyo!$K$2:$M$14,3,0)</f>
        <v>26/07/2024 17:00:00</v>
      </c>
      <c r="R192" s="4" t="s">
        <v>570</v>
      </c>
      <c r="S192" s="4" t="s">
        <v>765</v>
      </c>
      <c r="T192" s="4" t="s">
        <v>91</v>
      </c>
      <c r="U192" s="4" t="s">
        <v>533</v>
      </c>
      <c r="V192" s="3" t="str">
        <f t="shared" si="3"/>
        <v>R-058-5</v>
      </c>
      <c r="W192" s="3" t="str">
        <f>IFERROR(VLOOKUP(T192,Tablas_Apoyo!$A$2:$B$26,2,0),"")</f>
        <v>PVMTTO \ CONTROL_GUADUALES</v>
      </c>
      <c r="X192" s="3" t="str">
        <f>IFERROR(INDEX(Planes_Trabajo!$A$2:$O$10,MATCH($J192,Planes_Trabajo!$A$2:$A$10,0),MATCH(X$1,Planes_Trabajo!$A$1:$V$1,0)),"")</f>
        <v>MP</v>
      </c>
      <c r="Y192" s="3" t="str">
        <f>IFERROR(IF(INDEX(Planes_Trabajo!$A$2:$O$10,MATCH($J192,Planes_Trabajo!$A$2:$A$10,0),MATCH(Y$1,Planes_Trabajo!$A$1:$V$1,0))=0,"",INDEX(Planes_Trabajo!$A$2:$O$10,MATCH($J192,Planes_Trabajo!$A$2:$A$10,0),MATCH(Y$1,Planes_Trabajo!$A$1:$V$1,0))),"")</f>
        <v/>
      </c>
      <c r="Z192" s="3">
        <f>IFERROR(INDEX(Planes_Trabajo!$A$2:$O$10,MATCH($J192,Planes_Trabajo!$A$2:$A$10,0),MATCH(Z$1,Planes_Trabajo!$A$1:$V$1,0)),"")</f>
        <v>3</v>
      </c>
      <c r="AA192" s="3">
        <f>IFERROR(INDEX(Planes_Trabajo!$A$2:$O$10,MATCH($J192,Planes_Trabajo!$A$2:$A$10,0),MATCH(AA$1,Planes_Trabajo!$A$1:$V$1,0)),"")</f>
        <v>0</v>
      </c>
      <c r="AB192" s="3">
        <f>IFERROR(INDEX(Planes_Trabajo!$A$2:$O$10,MATCH($J192,Planes_Trabajo!$A$2:$A$10,0),MATCH(AB$1,Planes_Trabajo!$A$1:$V$1,0)),"")</f>
        <v>0</v>
      </c>
      <c r="AC192" s="3" t="str">
        <f>IFERROR(INDEX(Planes_Trabajo!$A$2:$O$10,MATCH($J192,Planes_Trabajo!$A$2:$A$10,0),MATCH(AC$1,Planes_Trabajo!$A$1:$V$1,0)),"")</f>
        <v>DEE27</v>
      </c>
      <c r="AD192" s="3" t="str">
        <f>IFERROR(IF(INDEX(Planes_Trabajo!$A$2:$O$10,MATCH($J192,Planes_Trabajo!$A$2:$A$10,0),MATCH(AD$1,Planes_Trabajo!$A$1:$V$1,0))=0,"",INDEX(Planes_Trabajo!$A$2:$O$10,MATCH($J192,Planes_Trabajo!$A$2:$A$10,0),MATCH(AD$1,Planes_Trabajo!$A$1:$V$1,0))),"")</f>
        <v>PODARED02PLANES</v>
      </c>
      <c r="AE192" s="3" t="str">
        <f>IFERROR(IF(INDEX(Planes_Trabajo!$A$2:$O$10,MATCH($J192,Planes_Trabajo!$A$2:$A$10,0),MATCH(AE$1,Planes_Trabajo!$A$1:$V$1,0))=0,"",INDEX(Planes_Trabajo!$A$2:$O$10,MATCH($J192,Planes_Trabajo!$A$2:$A$10,0),MATCH(AE$1,Planes_Trabajo!$A$1:$V$1,0))),"")</f>
        <v>DESPEJAR</v>
      </c>
      <c r="AF192" s="3">
        <f>IFERROR(INDEX(Planes_Trabajo!$A$2:$O$10,MATCH($J192,Planes_Trabajo!$A$2:$A$10,0),MATCH(AF$1,Planes_Trabajo!$A$1:$V$1,0)),"")</f>
        <v>2</v>
      </c>
      <c r="AG192" s="3">
        <f>IFERROR(VLOOKUP(K192,Tablas_Apoyo!$R$2:$S$5,2,0),"")</f>
        <v>1088345128</v>
      </c>
      <c r="AH192" s="3" t="str">
        <f>IFERROR(VLOOKUP(L192,Tablas_Apoyo!$U$2:$V$13,2,0),"")</f>
        <v>9862651</v>
      </c>
      <c r="AI192" s="3">
        <f>IFERROR(INDEX(Planes_Trabajo!$A$2:$O$10,MATCH($J192,Planes_Trabajo!$A$2:$A$10,0),MATCH(AI$1,Planes_Trabajo!$A$1:$V$1,0)),"")</f>
        <v>1088257828</v>
      </c>
      <c r="AJ192" s="3" t="str">
        <f>IFERROR(INDEX(Planes_Trabajo!$A$2:$O$10,MATCH($J192,Planes_Trabajo!$A$2:$A$10,0),MATCH(AJ$1,Planes_Trabajo!$A$1:$V$1,0)),"")</f>
        <v>06337600</v>
      </c>
      <c r="AK192" s="3" t="str">
        <f>IFERROR(INDEX(Planes_Trabajo!$A$2:$O$10,MATCH($J192,Planes_Trabajo!$A$2:$A$10,0),MATCH(AK$1,Planes_Trabajo!$A$1:$V$1,0)),"")</f>
        <v>743</v>
      </c>
      <c r="AL192" s="3" t="str">
        <f>IFERROR(IF(INDEX(Planes_Trabajo!$A$2:$O$10,MATCH($J192,Planes_Trabajo!$A$2:$A$10,0),MATCH(AL$1,Planes_Trabajo!$A$1:$V$1,0))=0,"",INDEX(Planes_Trabajo!$A$2:$O$10,MATCH($J192,Planes_Trabajo!$A$2:$A$10,0),MATCH(AL$1,Planes_Trabajo!$A$1:$V$1,0))),"")</f>
        <v>CW298393</v>
      </c>
    </row>
    <row r="193" spans="1:38" x14ac:dyDescent="0.25">
      <c r="A193">
        <v>360</v>
      </c>
      <c r="B193" s="4" t="s">
        <v>519</v>
      </c>
      <c r="C193" s="4"/>
      <c r="D193" s="4">
        <v>207095</v>
      </c>
      <c r="E193" s="4">
        <v>1</v>
      </c>
      <c r="F193" s="4">
        <v>1</v>
      </c>
      <c r="G193" s="4">
        <v>1</v>
      </c>
      <c r="H193" s="4">
        <v>0</v>
      </c>
      <c r="I193" s="4">
        <v>0</v>
      </c>
      <c r="J193" s="4" t="s">
        <v>524</v>
      </c>
      <c r="K193" s="4" t="s">
        <v>51</v>
      </c>
      <c r="L193" s="4" t="s">
        <v>64</v>
      </c>
      <c r="M193" s="4" t="s">
        <v>980</v>
      </c>
      <c r="N193" s="4" t="str">
        <f>VLOOKUP($D193,Apoyo!$K$2:$M$14,2,0)</f>
        <v>01/07/2024 07:00:00</v>
      </c>
      <c r="O193" s="4" t="str">
        <f>VLOOKUP($D193,Apoyo!$K$2:$M$14,3,0)</f>
        <v>26/07/2024 17:00:00</v>
      </c>
      <c r="P193" s="4" t="str">
        <f>VLOOKUP($D193,Apoyo!$K$2:$M$14,2,0)</f>
        <v>01/07/2024 07:00:00</v>
      </c>
      <c r="Q193" s="4" t="str">
        <f>VLOOKUP($D193,Apoyo!$K$2:$M$14,3,0)</f>
        <v>26/07/2024 17:00:00</v>
      </c>
      <c r="R193" s="4" t="s">
        <v>570</v>
      </c>
      <c r="S193" s="4" t="s">
        <v>766</v>
      </c>
      <c r="T193" s="4" t="s">
        <v>91</v>
      </c>
      <c r="U193" s="4" t="s">
        <v>533</v>
      </c>
      <c r="V193" s="3" t="str">
        <f t="shared" si="3"/>
        <v>S-1100-5</v>
      </c>
      <c r="W193" s="3" t="str">
        <f>IFERROR(VLOOKUP(T193,Tablas_Apoyo!$A$2:$B$26,2,0),"")</f>
        <v>PVMTTO \ CONTROL_GUADUALES</v>
      </c>
      <c r="X193" s="3" t="str">
        <f>IFERROR(INDEX(Planes_Trabajo!$A$2:$O$10,MATCH($J193,Planes_Trabajo!$A$2:$A$10,0),MATCH(X$1,Planes_Trabajo!$A$1:$V$1,0)),"")</f>
        <v>MP</v>
      </c>
      <c r="Y193" s="3" t="str">
        <f>IFERROR(IF(INDEX(Planes_Trabajo!$A$2:$O$10,MATCH($J193,Planes_Trabajo!$A$2:$A$10,0),MATCH(Y$1,Planes_Trabajo!$A$1:$V$1,0))=0,"",INDEX(Planes_Trabajo!$A$2:$O$10,MATCH($J193,Planes_Trabajo!$A$2:$A$10,0),MATCH(Y$1,Planes_Trabajo!$A$1:$V$1,0))),"")</f>
        <v/>
      </c>
      <c r="Z193" s="3">
        <f>IFERROR(INDEX(Planes_Trabajo!$A$2:$O$10,MATCH($J193,Planes_Trabajo!$A$2:$A$10,0),MATCH(Z$1,Planes_Trabajo!$A$1:$V$1,0)),"")</f>
        <v>3</v>
      </c>
      <c r="AA193" s="3">
        <f>IFERROR(INDEX(Planes_Trabajo!$A$2:$O$10,MATCH($J193,Planes_Trabajo!$A$2:$A$10,0),MATCH(AA$1,Planes_Trabajo!$A$1:$V$1,0)),"")</f>
        <v>0</v>
      </c>
      <c r="AB193" s="3">
        <f>IFERROR(INDEX(Planes_Trabajo!$A$2:$O$10,MATCH($J193,Planes_Trabajo!$A$2:$A$10,0),MATCH(AB$1,Planes_Trabajo!$A$1:$V$1,0)),"")</f>
        <v>0</v>
      </c>
      <c r="AC193" s="3" t="str">
        <f>IFERROR(INDEX(Planes_Trabajo!$A$2:$O$10,MATCH($J193,Planes_Trabajo!$A$2:$A$10,0),MATCH(AC$1,Planes_Trabajo!$A$1:$V$1,0)),"")</f>
        <v>DEE27</v>
      </c>
      <c r="AD193" s="3" t="str">
        <f>IFERROR(IF(INDEX(Planes_Trabajo!$A$2:$O$10,MATCH($J193,Planes_Trabajo!$A$2:$A$10,0),MATCH(AD$1,Planes_Trabajo!$A$1:$V$1,0))=0,"",INDEX(Planes_Trabajo!$A$2:$O$10,MATCH($J193,Planes_Trabajo!$A$2:$A$10,0),MATCH(AD$1,Planes_Trabajo!$A$1:$V$1,0))),"")</f>
        <v>PODARED02PLANES</v>
      </c>
      <c r="AE193" s="3" t="str">
        <f>IFERROR(IF(INDEX(Planes_Trabajo!$A$2:$O$10,MATCH($J193,Planes_Trabajo!$A$2:$A$10,0),MATCH(AE$1,Planes_Trabajo!$A$1:$V$1,0))=0,"",INDEX(Planes_Trabajo!$A$2:$O$10,MATCH($J193,Planes_Trabajo!$A$2:$A$10,0),MATCH(AE$1,Planes_Trabajo!$A$1:$V$1,0))),"")</f>
        <v>DESPEJAR</v>
      </c>
      <c r="AF193" s="3">
        <f>IFERROR(INDEX(Planes_Trabajo!$A$2:$O$10,MATCH($J193,Planes_Trabajo!$A$2:$A$10,0),MATCH(AF$1,Planes_Trabajo!$A$1:$V$1,0)),"")</f>
        <v>2</v>
      </c>
      <c r="AG193" s="3">
        <f>IFERROR(VLOOKUP(K193,Tablas_Apoyo!$R$2:$S$5,2,0),"")</f>
        <v>1088345128</v>
      </c>
      <c r="AH193" s="3" t="str">
        <f>IFERROR(VLOOKUP(L193,Tablas_Apoyo!$U$2:$V$13,2,0),"")</f>
        <v>9862651</v>
      </c>
      <c r="AI193" s="3">
        <f>IFERROR(INDEX(Planes_Trabajo!$A$2:$O$10,MATCH($J193,Planes_Trabajo!$A$2:$A$10,0),MATCH(AI$1,Planes_Trabajo!$A$1:$V$1,0)),"")</f>
        <v>1088257828</v>
      </c>
      <c r="AJ193" s="3" t="str">
        <f>IFERROR(INDEX(Planes_Trabajo!$A$2:$O$10,MATCH($J193,Planes_Trabajo!$A$2:$A$10,0),MATCH(AJ$1,Planes_Trabajo!$A$1:$V$1,0)),"")</f>
        <v>06337600</v>
      </c>
      <c r="AK193" s="3" t="str">
        <f>IFERROR(INDEX(Planes_Trabajo!$A$2:$O$10,MATCH($J193,Planes_Trabajo!$A$2:$A$10,0),MATCH(AK$1,Planes_Trabajo!$A$1:$V$1,0)),"")</f>
        <v>743</v>
      </c>
      <c r="AL193" s="3" t="str">
        <f>IFERROR(IF(INDEX(Planes_Trabajo!$A$2:$O$10,MATCH($J193,Planes_Trabajo!$A$2:$A$10,0),MATCH(AL$1,Planes_Trabajo!$A$1:$V$1,0))=0,"",INDEX(Planes_Trabajo!$A$2:$O$10,MATCH($J193,Planes_Trabajo!$A$2:$A$10,0),MATCH(AL$1,Planes_Trabajo!$A$1:$V$1,0))),"")</f>
        <v>CW298393</v>
      </c>
    </row>
    <row r="194" spans="1:38" x14ac:dyDescent="0.25">
      <c r="A194">
        <v>361</v>
      </c>
      <c r="B194" s="4" t="s">
        <v>519</v>
      </c>
      <c r="C194" s="4"/>
      <c r="D194" s="4">
        <v>207095</v>
      </c>
      <c r="E194" s="4">
        <v>1</v>
      </c>
      <c r="F194" s="4">
        <v>1</v>
      </c>
      <c r="G194" s="4">
        <v>1</v>
      </c>
      <c r="H194" s="4">
        <v>0</v>
      </c>
      <c r="I194" s="4">
        <v>0</v>
      </c>
      <c r="J194" s="4" t="s">
        <v>524</v>
      </c>
      <c r="K194" s="4" t="s">
        <v>51</v>
      </c>
      <c r="L194" s="4" t="s">
        <v>64</v>
      </c>
      <c r="M194" s="4" t="s">
        <v>981</v>
      </c>
      <c r="N194" s="4" t="str">
        <f>VLOOKUP($D194,Apoyo!$K$2:$M$14,2,0)</f>
        <v>01/07/2024 07:00:00</v>
      </c>
      <c r="O194" s="4" t="str">
        <f>VLOOKUP($D194,Apoyo!$K$2:$M$14,3,0)</f>
        <v>26/07/2024 17:00:00</v>
      </c>
      <c r="P194" s="4" t="str">
        <f>VLOOKUP($D194,Apoyo!$K$2:$M$14,2,0)</f>
        <v>01/07/2024 07:00:00</v>
      </c>
      <c r="Q194" s="4" t="str">
        <f>VLOOKUP($D194,Apoyo!$K$2:$M$14,3,0)</f>
        <v>26/07/2024 17:00:00</v>
      </c>
      <c r="R194" s="4" t="s">
        <v>570</v>
      </c>
      <c r="S194" s="4" t="s">
        <v>767</v>
      </c>
      <c r="T194" s="4" t="s">
        <v>91</v>
      </c>
      <c r="U194" s="4" t="s">
        <v>533</v>
      </c>
      <c r="V194" s="3" t="str">
        <f t="shared" si="3"/>
        <v>S-1259-5</v>
      </c>
      <c r="W194" s="3" t="str">
        <f>IFERROR(VLOOKUP(T194,Tablas_Apoyo!$A$2:$B$26,2,0),"")</f>
        <v>PVMTTO \ CONTROL_GUADUALES</v>
      </c>
      <c r="X194" s="3" t="str">
        <f>IFERROR(INDEX(Planes_Trabajo!$A$2:$O$10,MATCH($J194,Planes_Trabajo!$A$2:$A$10,0),MATCH(X$1,Planes_Trabajo!$A$1:$V$1,0)),"")</f>
        <v>MP</v>
      </c>
      <c r="Y194" s="3" t="str">
        <f>IFERROR(IF(INDEX(Planes_Trabajo!$A$2:$O$10,MATCH($J194,Planes_Trabajo!$A$2:$A$10,0),MATCH(Y$1,Planes_Trabajo!$A$1:$V$1,0))=0,"",INDEX(Planes_Trabajo!$A$2:$O$10,MATCH($J194,Planes_Trabajo!$A$2:$A$10,0),MATCH(Y$1,Planes_Trabajo!$A$1:$V$1,0))),"")</f>
        <v/>
      </c>
      <c r="Z194" s="3">
        <f>IFERROR(INDEX(Planes_Trabajo!$A$2:$O$10,MATCH($J194,Planes_Trabajo!$A$2:$A$10,0),MATCH(Z$1,Planes_Trabajo!$A$1:$V$1,0)),"")</f>
        <v>3</v>
      </c>
      <c r="AA194" s="3">
        <f>IFERROR(INDEX(Planes_Trabajo!$A$2:$O$10,MATCH($J194,Planes_Trabajo!$A$2:$A$10,0),MATCH(AA$1,Planes_Trabajo!$A$1:$V$1,0)),"")</f>
        <v>0</v>
      </c>
      <c r="AB194" s="3">
        <f>IFERROR(INDEX(Planes_Trabajo!$A$2:$O$10,MATCH($J194,Planes_Trabajo!$A$2:$A$10,0),MATCH(AB$1,Planes_Trabajo!$A$1:$V$1,0)),"")</f>
        <v>0</v>
      </c>
      <c r="AC194" s="3" t="str">
        <f>IFERROR(INDEX(Planes_Trabajo!$A$2:$O$10,MATCH($J194,Planes_Trabajo!$A$2:$A$10,0),MATCH(AC$1,Planes_Trabajo!$A$1:$V$1,0)),"")</f>
        <v>DEE27</v>
      </c>
      <c r="AD194" s="3" t="str">
        <f>IFERROR(IF(INDEX(Planes_Trabajo!$A$2:$O$10,MATCH($J194,Planes_Trabajo!$A$2:$A$10,0),MATCH(AD$1,Planes_Trabajo!$A$1:$V$1,0))=0,"",INDEX(Planes_Trabajo!$A$2:$O$10,MATCH($J194,Planes_Trabajo!$A$2:$A$10,0),MATCH(AD$1,Planes_Trabajo!$A$1:$V$1,0))),"")</f>
        <v>PODARED02PLANES</v>
      </c>
      <c r="AE194" s="3" t="str">
        <f>IFERROR(IF(INDEX(Planes_Trabajo!$A$2:$O$10,MATCH($J194,Planes_Trabajo!$A$2:$A$10,0),MATCH(AE$1,Planes_Trabajo!$A$1:$V$1,0))=0,"",INDEX(Planes_Trabajo!$A$2:$O$10,MATCH($J194,Planes_Trabajo!$A$2:$A$10,0),MATCH(AE$1,Planes_Trabajo!$A$1:$V$1,0))),"")</f>
        <v>DESPEJAR</v>
      </c>
      <c r="AF194" s="3">
        <f>IFERROR(INDEX(Planes_Trabajo!$A$2:$O$10,MATCH($J194,Planes_Trabajo!$A$2:$A$10,0),MATCH(AF$1,Planes_Trabajo!$A$1:$V$1,0)),"")</f>
        <v>2</v>
      </c>
      <c r="AG194" s="3">
        <f>IFERROR(VLOOKUP(K194,Tablas_Apoyo!$R$2:$S$5,2,0),"")</f>
        <v>1088345128</v>
      </c>
      <c r="AH194" s="3" t="str">
        <f>IFERROR(VLOOKUP(L194,Tablas_Apoyo!$U$2:$V$13,2,0),"")</f>
        <v>9862651</v>
      </c>
      <c r="AI194" s="3">
        <f>IFERROR(INDEX(Planes_Trabajo!$A$2:$O$10,MATCH($J194,Planes_Trabajo!$A$2:$A$10,0),MATCH(AI$1,Planes_Trabajo!$A$1:$V$1,0)),"")</f>
        <v>1088257828</v>
      </c>
      <c r="AJ194" s="3" t="str">
        <f>IFERROR(INDEX(Planes_Trabajo!$A$2:$O$10,MATCH($J194,Planes_Trabajo!$A$2:$A$10,0),MATCH(AJ$1,Planes_Trabajo!$A$1:$V$1,0)),"")</f>
        <v>06337600</v>
      </c>
      <c r="AK194" s="3" t="str">
        <f>IFERROR(INDEX(Planes_Trabajo!$A$2:$O$10,MATCH($J194,Planes_Trabajo!$A$2:$A$10,0),MATCH(AK$1,Planes_Trabajo!$A$1:$V$1,0)),"")</f>
        <v>743</v>
      </c>
      <c r="AL194" s="3" t="str">
        <f>IFERROR(IF(INDEX(Planes_Trabajo!$A$2:$O$10,MATCH($J194,Planes_Trabajo!$A$2:$A$10,0),MATCH(AL$1,Planes_Trabajo!$A$1:$V$1,0))=0,"",INDEX(Planes_Trabajo!$A$2:$O$10,MATCH($J194,Planes_Trabajo!$A$2:$A$10,0),MATCH(AL$1,Planes_Trabajo!$A$1:$V$1,0))),"")</f>
        <v>CW298393</v>
      </c>
    </row>
    <row r="195" spans="1:38" x14ac:dyDescent="0.25">
      <c r="A195">
        <v>362</v>
      </c>
      <c r="B195" s="4" t="s">
        <v>519</v>
      </c>
      <c r="C195" s="4"/>
      <c r="D195" s="4">
        <v>207095</v>
      </c>
      <c r="E195" s="4">
        <v>1</v>
      </c>
      <c r="F195" s="4">
        <v>1</v>
      </c>
      <c r="G195" s="4">
        <v>1</v>
      </c>
      <c r="H195" s="4">
        <v>0</v>
      </c>
      <c r="I195" s="4">
        <v>0</v>
      </c>
      <c r="J195" s="4" t="s">
        <v>524</v>
      </c>
      <c r="K195" s="4" t="s">
        <v>51</v>
      </c>
      <c r="L195" s="4" t="s">
        <v>64</v>
      </c>
      <c r="M195" s="4" t="s">
        <v>982</v>
      </c>
      <c r="N195" s="4" t="str">
        <f>VLOOKUP($D195,Apoyo!$K$2:$M$14,2,0)</f>
        <v>01/07/2024 07:00:00</v>
      </c>
      <c r="O195" s="4" t="str">
        <f>VLOOKUP($D195,Apoyo!$K$2:$M$14,3,0)</f>
        <v>26/07/2024 17:00:00</v>
      </c>
      <c r="P195" s="4" t="str">
        <f>VLOOKUP($D195,Apoyo!$K$2:$M$14,2,0)</f>
        <v>01/07/2024 07:00:00</v>
      </c>
      <c r="Q195" s="4" t="str">
        <f>VLOOKUP($D195,Apoyo!$K$2:$M$14,3,0)</f>
        <v>26/07/2024 17:00:00</v>
      </c>
      <c r="R195" s="4" t="s">
        <v>570</v>
      </c>
      <c r="S195" s="4" t="s">
        <v>768</v>
      </c>
      <c r="T195" s="4" t="s">
        <v>91</v>
      </c>
      <c r="U195" s="4" t="s">
        <v>533</v>
      </c>
      <c r="V195" s="3" t="str">
        <f t="shared" si="3"/>
        <v>S-1658-5</v>
      </c>
      <c r="W195" s="3" t="str">
        <f>IFERROR(VLOOKUP(T195,Tablas_Apoyo!$A$2:$B$26,2,0),"")</f>
        <v>PVMTTO \ CONTROL_GUADUALES</v>
      </c>
      <c r="X195" s="3" t="str">
        <f>IFERROR(INDEX(Planes_Trabajo!$A$2:$O$10,MATCH($J195,Planes_Trabajo!$A$2:$A$10,0),MATCH(X$1,Planes_Trabajo!$A$1:$V$1,0)),"")</f>
        <v>MP</v>
      </c>
      <c r="Y195" s="3" t="str">
        <f>IFERROR(IF(INDEX(Planes_Trabajo!$A$2:$O$10,MATCH($J195,Planes_Trabajo!$A$2:$A$10,0),MATCH(Y$1,Planes_Trabajo!$A$1:$V$1,0))=0,"",INDEX(Planes_Trabajo!$A$2:$O$10,MATCH($J195,Planes_Trabajo!$A$2:$A$10,0),MATCH(Y$1,Planes_Trabajo!$A$1:$V$1,0))),"")</f>
        <v/>
      </c>
      <c r="Z195" s="3">
        <f>IFERROR(INDEX(Planes_Trabajo!$A$2:$O$10,MATCH($J195,Planes_Trabajo!$A$2:$A$10,0),MATCH(Z$1,Planes_Trabajo!$A$1:$V$1,0)),"")</f>
        <v>3</v>
      </c>
      <c r="AA195" s="3">
        <f>IFERROR(INDEX(Planes_Trabajo!$A$2:$O$10,MATCH($J195,Planes_Trabajo!$A$2:$A$10,0),MATCH(AA$1,Planes_Trabajo!$A$1:$V$1,0)),"")</f>
        <v>0</v>
      </c>
      <c r="AB195" s="3">
        <f>IFERROR(INDEX(Planes_Trabajo!$A$2:$O$10,MATCH($J195,Planes_Trabajo!$A$2:$A$10,0),MATCH(AB$1,Planes_Trabajo!$A$1:$V$1,0)),"")</f>
        <v>0</v>
      </c>
      <c r="AC195" s="3" t="str">
        <f>IFERROR(INDEX(Planes_Trabajo!$A$2:$O$10,MATCH($J195,Planes_Trabajo!$A$2:$A$10,0),MATCH(AC$1,Planes_Trabajo!$A$1:$V$1,0)),"")</f>
        <v>DEE27</v>
      </c>
      <c r="AD195" s="3" t="str">
        <f>IFERROR(IF(INDEX(Planes_Trabajo!$A$2:$O$10,MATCH($J195,Planes_Trabajo!$A$2:$A$10,0),MATCH(AD$1,Planes_Trabajo!$A$1:$V$1,0))=0,"",INDEX(Planes_Trabajo!$A$2:$O$10,MATCH($J195,Planes_Trabajo!$A$2:$A$10,0),MATCH(AD$1,Planes_Trabajo!$A$1:$V$1,0))),"")</f>
        <v>PODARED02PLANES</v>
      </c>
      <c r="AE195" s="3" t="str">
        <f>IFERROR(IF(INDEX(Planes_Trabajo!$A$2:$O$10,MATCH($J195,Planes_Trabajo!$A$2:$A$10,0),MATCH(AE$1,Planes_Trabajo!$A$1:$V$1,0))=0,"",INDEX(Planes_Trabajo!$A$2:$O$10,MATCH($J195,Planes_Trabajo!$A$2:$A$10,0),MATCH(AE$1,Planes_Trabajo!$A$1:$V$1,0))),"")</f>
        <v>DESPEJAR</v>
      </c>
      <c r="AF195" s="3">
        <f>IFERROR(INDEX(Planes_Trabajo!$A$2:$O$10,MATCH($J195,Planes_Trabajo!$A$2:$A$10,0),MATCH(AF$1,Planes_Trabajo!$A$1:$V$1,0)),"")</f>
        <v>2</v>
      </c>
      <c r="AG195" s="3">
        <f>IFERROR(VLOOKUP(K195,Tablas_Apoyo!$R$2:$S$5,2,0),"")</f>
        <v>1088345128</v>
      </c>
      <c r="AH195" s="3" t="str">
        <f>IFERROR(VLOOKUP(L195,Tablas_Apoyo!$U$2:$V$13,2,0),"")</f>
        <v>9862651</v>
      </c>
      <c r="AI195" s="3">
        <f>IFERROR(INDEX(Planes_Trabajo!$A$2:$O$10,MATCH($J195,Planes_Trabajo!$A$2:$A$10,0),MATCH(AI$1,Planes_Trabajo!$A$1:$V$1,0)),"")</f>
        <v>1088257828</v>
      </c>
      <c r="AJ195" s="3" t="str">
        <f>IFERROR(INDEX(Planes_Trabajo!$A$2:$O$10,MATCH($J195,Planes_Trabajo!$A$2:$A$10,0),MATCH(AJ$1,Planes_Trabajo!$A$1:$V$1,0)),"")</f>
        <v>06337600</v>
      </c>
      <c r="AK195" s="3" t="str">
        <f>IFERROR(INDEX(Planes_Trabajo!$A$2:$O$10,MATCH($J195,Planes_Trabajo!$A$2:$A$10,0),MATCH(AK$1,Planes_Trabajo!$A$1:$V$1,0)),"")</f>
        <v>743</v>
      </c>
      <c r="AL195" s="3" t="str">
        <f>IFERROR(IF(INDEX(Planes_Trabajo!$A$2:$O$10,MATCH($J195,Planes_Trabajo!$A$2:$A$10,0),MATCH(AL$1,Planes_Trabajo!$A$1:$V$1,0))=0,"",INDEX(Planes_Trabajo!$A$2:$O$10,MATCH($J195,Planes_Trabajo!$A$2:$A$10,0),MATCH(AL$1,Planes_Trabajo!$A$1:$V$1,0))),"")</f>
        <v>CW298393</v>
      </c>
    </row>
    <row r="196" spans="1:38" x14ac:dyDescent="0.25">
      <c r="A196">
        <v>363</v>
      </c>
      <c r="B196" s="4" t="s">
        <v>519</v>
      </c>
      <c r="C196" s="4"/>
      <c r="D196" s="4">
        <v>207095</v>
      </c>
      <c r="E196" s="4">
        <v>1</v>
      </c>
      <c r="F196" s="4">
        <v>1</v>
      </c>
      <c r="G196" s="4">
        <v>1</v>
      </c>
      <c r="H196" s="4">
        <v>0</v>
      </c>
      <c r="I196" s="4">
        <v>0</v>
      </c>
      <c r="J196" s="4" t="s">
        <v>524</v>
      </c>
      <c r="K196" s="4" t="s">
        <v>51</v>
      </c>
      <c r="L196" s="4" t="s">
        <v>64</v>
      </c>
      <c r="M196" s="4" t="s">
        <v>983</v>
      </c>
      <c r="N196" s="4" t="str">
        <f>VLOOKUP($D196,Apoyo!$K$2:$M$14,2,0)</f>
        <v>01/07/2024 07:00:00</v>
      </c>
      <c r="O196" s="4" t="str">
        <f>VLOOKUP($D196,Apoyo!$K$2:$M$14,3,0)</f>
        <v>26/07/2024 17:00:00</v>
      </c>
      <c r="P196" s="4" t="str">
        <f>VLOOKUP($D196,Apoyo!$K$2:$M$14,2,0)</f>
        <v>01/07/2024 07:00:00</v>
      </c>
      <c r="Q196" s="4" t="str">
        <f>VLOOKUP($D196,Apoyo!$K$2:$M$14,3,0)</f>
        <v>26/07/2024 17:00:00</v>
      </c>
      <c r="R196" s="4" t="s">
        <v>570</v>
      </c>
      <c r="S196" s="4" t="s">
        <v>769</v>
      </c>
      <c r="T196" s="4" t="s">
        <v>91</v>
      </c>
      <c r="U196" s="4" t="s">
        <v>533</v>
      </c>
      <c r="V196" s="3" t="str">
        <f t="shared" si="3"/>
        <v>S-1844-5</v>
      </c>
      <c r="W196" s="3" t="str">
        <f>IFERROR(VLOOKUP(T196,Tablas_Apoyo!$A$2:$B$26,2,0),"")</f>
        <v>PVMTTO \ CONTROL_GUADUALES</v>
      </c>
      <c r="X196" s="3" t="str">
        <f>IFERROR(INDEX(Planes_Trabajo!$A$2:$O$10,MATCH($J196,Planes_Trabajo!$A$2:$A$10,0),MATCH(X$1,Planes_Trabajo!$A$1:$V$1,0)),"")</f>
        <v>MP</v>
      </c>
      <c r="Y196" s="3" t="str">
        <f>IFERROR(IF(INDEX(Planes_Trabajo!$A$2:$O$10,MATCH($J196,Planes_Trabajo!$A$2:$A$10,0),MATCH(Y$1,Planes_Trabajo!$A$1:$V$1,0))=0,"",INDEX(Planes_Trabajo!$A$2:$O$10,MATCH($J196,Planes_Trabajo!$A$2:$A$10,0),MATCH(Y$1,Planes_Trabajo!$A$1:$V$1,0))),"")</f>
        <v/>
      </c>
      <c r="Z196" s="3">
        <f>IFERROR(INDEX(Planes_Trabajo!$A$2:$O$10,MATCH($J196,Planes_Trabajo!$A$2:$A$10,0),MATCH(Z$1,Planes_Trabajo!$A$1:$V$1,0)),"")</f>
        <v>3</v>
      </c>
      <c r="AA196" s="3">
        <f>IFERROR(INDEX(Planes_Trabajo!$A$2:$O$10,MATCH($J196,Planes_Trabajo!$A$2:$A$10,0),MATCH(AA$1,Planes_Trabajo!$A$1:$V$1,0)),"")</f>
        <v>0</v>
      </c>
      <c r="AB196" s="3">
        <f>IFERROR(INDEX(Planes_Trabajo!$A$2:$O$10,MATCH($J196,Planes_Trabajo!$A$2:$A$10,0),MATCH(AB$1,Planes_Trabajo!$A$1:$V$1,0)),"")</f>
        <v>0</v>
      </c>
      <c r="AC196" s="3" t="str">
        <f>IFERROR(INDEX(Planes_Trabajo!$A$2:$O$10,MATCH($J196,Planes_Trabajo!$A$2:$A$10,0),MATCH(AC$1,Planes_Trabajo!$A$1:$V$1,0)),"")</f>
        <v>DEE27</v>
      </c>
      <c r="AD196" s="3" t="str">
        <f>IFERROR(IF(INDEX(Planes_Trabajo!$A$2:$O$10,MATCH($J196,Planes_Trabajo!$A$2:$A$10,0),MATCH(AD$1,Planes_Trabajo!$A$1:$V$1,0))=0,"",INDEX(Planes_Trabajo!$A$2:$O$10,MATCH($J196,Planes_Trabajo!$A$2:$A$10,0),MATCH(AD$1,Planes_Trabajo!$A$1:$V$1,0))),"")</f>
        <v>PODARED02PLANES</v>
      </c>
      <c r="AE196" s="3" t="str">
        <f>IFERROR(IF(INDEX(Planes_Trabajo!$A$2:$O$10,MATCH($J196,Planes_Trabajo!$A$2:$A$10,0),MATCH(AE$1,Planes_Trabajo!$A$1:$V$1,0))=0,"",INDEX(Planes_Trabajo!$A$2:$O$10,MATCH($J196,Planes_Trabajo!$A$2:$A$10,0),MATCH(AE$1,Planes_Trabajo!$A$1:$V$1,0))),"")</f>
        <v>DESPEJAR</v>
      </c>
      <c r="AF196" s="3">
        <f>IFERROR(INDEX(Planes_Trabajo!$A$2:$O$10,MATCH($J196,Planes_Trabajo!$A$2:$A$10,0),MATCH(AF$1,Planes_Trabajo!$A$1:$V$1,0)),"")</f>
        <v>2</v>
      </c>
      <c r="AG196" s="3">
        <f>IFERROR(VLOOKUP(K196,Tablas_Apoyo!$R$2:$S$5,2,0),"")</f>
        <v>1088345128</v>
      </c>
      <c r="AH196" s="3" t="str">
        <f>IFERROR(VLOOKUP(L196,Tablas_Apoyo!$U$2:$V$13,2,0),"")</f>
        <v>9862651</v>
      </c>
      <c r="AI196" s="3">
        <f>IFERROR(INDEX(Planes_Trabajo!$A$2:$O$10,MATCH($J196,Planes_Trabajo!$A$2:$A$10,0),MATCH(AI$1,Planes_Trabajo!$A$1:$V$1,0)),"")</f>
        <v>1088257828</v>
      </c>
      <c r="AJ196" s="3" t="str">
        <f>IFERROR(INDEX(Planes_Trabajo!$A$2:$O$10,MATCH($J196,Planes_Trabajo!$A$2:$A$10,0),MATCH(AJ$1,Planes_Trabajo!$A$1:$V$1,0)),"")</f>
        <v>06337600</v>
      </c>
      <c r="AK196" s="3" t="str">
        <f>IFERROR(INDEX(Planes_Trabajo!$A$2:$O$10,MATCH($J196,Planes_Trabajo!$A$2:$A$10,0),MATCH(AK$1,Planes_Trabajo!$A$1:$V$1,0)),"")</f>
        <v>743</v>
      </c>
      <c r="AL196" s="3" t="str">
        <f>IFERROR(IF(INDEX(Planes_Trabajo!$A$2:$O$10,MATCH($J196,Planes_Trabajo!$A$2:$A$10,0),MATCH(AL$1,Planes_Trabajo!$A$1:$V$1,0))=0,"",INDEX(Planes_Trabajo!$A$2:$O$10,MATCH($J196,Planes_Trabajo!$A$2:$A$10,0),MATCH(AL$1,Planes_Trabajo!$A$1:$V$1,0))),"")</f>
        <v>CW298393</v>
      </c>
    </row>
    <row r="197" spans="1:38" x14ac:dyDescent="0.25">
      <c r="A197">
        <v>364</v>
      </c>
      <c r="B197" s="4" t="s">
        <v>519</v>
      </c>
      <c r="C197" s="4"/>
      <c r="D197" s="4">
        <v>207095</v>
      </c>
      <c r="E197" s="4">
        <v>1</v>
      </c>
      <c r="F197" s="4">
        <v>1</v>
      </c>
      <c r="G197" s="4">
        <v>1</v>
      </c>
      <c r="H197" s="4">
        <v>0</v>
      </c>
      <c r="I197" s="4">
        <v>0</v>
      </c>
      <c r="J197" s="4" t="s">
        <v>524</v>
      </c>
      <c r="K197" s="4" t="s">
        <v>51</v>
      </c>
      <c r="L197" s="4" t="s">
        <v>64</v>
      </c>
      <c r="M197" s="4" t="s">
        <v>984</v>
      </c>
      <c r="N197" s="4" t="str">
        <f>VLOOKUP($D197,Apoyo!$K$2:$M$14,2,0)</f>
        <v>01/07/2024 07:00:00</v>
      </c>
      <c r="O197" s="4" t="str">
        <f>VLOOKUP($D197,Apoyo!$K$2:$M$14,3,0)</f>
        <v>26/07/2024 17:00:00</v>
      </c>
      <c r="P197" s="4" t="str">
        <f>VLOOKUP($D197,Apoyo!$K$2:$M$14,2,0)</f>
        <v>01/07/2024 07:00:00</v>
      </c>
      <c r="Q197" s="4" t="str">
        <f>VLOOKUP($D197,Apoyo!$K$2:$M$14,3,0)</f>
        <v>26/07/2024 17:00:00</v>
      </c>
      <c r="R197" s="4" t="s">
        <v>570</v>
      </c>
      <c r="S197" s="4" t="s">
        <v>770</v>
      </c>
      <c r="T197" s="4" t="s">
        <v>91</v>
      </c>
      <c r="U197" s="4" t="s">
        <v>533</v>
      </c>
      <c r="V197" s="3" t="str">
        <f t="shared" si="3"/>
        <v>S-1884-5</v>
      </c>
      <c r="W197" s="3" t="str">
        <f>IFERROR(VLOOKUP(T197,Tablas_Apoyo!$A$2:$B$26,2,0),"")</f>
        <v>PVMTTO \ CONTROL_GUADUALES</v>
      </c>
      <c r="X197" s="3" t="str">
        <f>IFERROR(INDEX(Planes_Trabajo!$A$2:$O$10,MATCH($J197,Planes_Trabajo!$A$2:$A$10,0),MATCH(X$1,Planes_Trabajo!$A$1:$V$1,0)),"")</f>
        <v>MP</v>
      </c>
      <c r="Y197" s="3" t="str">
        <f>IFERROR(IF(INDEX(Planes_Trabajo!$A$2:$O$10,MATCH($J197,Planes_Trabajo!$A$2:$A$10,0),MATCH(Y$1,Planes_Trabajo!$A$1:$V$1,0))=0,"",INDEX(Planes_Trabajo!$A$2:$O$10,MATCH($J197,Planes_Trabajo!$A$2:$A$10,0),MATCH(Y$1,Planes_Trabajo!$A$1:$V$1,0))),"")</f>
        <v/>
      </c>
      <c r="Z197" s="3">
        <f>IFERROR(INDEX(Planes_Trabajo!$A$2:$O$10,MATCH($J197,Planes_Trabajo!$A$2:$A$10,0),MATCH(Z$1,Planes_Trabajo!$A$1:$V$1,0)),"")</f>
        <v>3</v>
      </c>
      <c r="AA197" s="3">
        <f>IFERROR(INDEX(Planes_Trabajo!$A$2:$O$10,MATCH($J197,Planes_Trabajo!$A$2:$A$10,0),MATCH(AA$1,Planes_Trabajo!$A$1:$V$1,0)),"")</f>
        <v>0</v>
      </c>
      <c r="AB197" s="3">
        <f>IFERROR(INDEX(Planes_Trabajo!$A$2:$O$10,MATCH($J197,Planes_Trabajo!$A$2:$A$10,0),MATCH(AB$1,Planes_Trabajo!$A$1:$V$1,0)),"")</f>
        <v>0</v>
      </c>
      <c r="AC197" s="3" t="str">
        <f>IFERROR(INDEX(Planes_Trabajo!$A$2:$O$10,MATCH($J197,Planes_Trabajo!$A$2:$A$10,0),MATCH(AC$1,Planes_Trabajo!$A$1:$V$1,0)),"")</f>
        <v>DEE27</v>
      </c>
      <c r="AD197" s="3" t="str">
        <f>IFERROR(IF(INDEX(Planes_Trabajo!$A$2:$O$10,MATCH($J197,Planes_Trabajo!$A$2:$A$10,0),MATCH(AD$1,Planes_Trabajo!$A$1:$V$1,0))=0,"",INDEX(Planes_Trabajo!$A$2:$O$10,MATCH($J197,Planes_Trabajo!$A$2:$A$10,0),MATCH(AD$1,Planes_Trabajo!$A$1:$V$1,0))),"")</f>
        <v>PODARED02PLANES</v>
      </c>
      <c r="AE197" s="3" t="str">
        <f>IFERROR(IF(INDEX(Planes_Trabajo!$A$2:$O$10,MATCH($J197,Planes_Trabajo!$A$2:$A$10,0),MATCH(AE$1,Planes_Trabajo!$A$1:$V$1,0))=0,"",INDEX(Planes_Trabajo!$A$2:$O$10,MATCH($J197,Planes_Trabajo!$A$2:$A$10,0),MATCH(AE$1,Planes_Trabajo!$A$1:$V$1,0))),"")</f>
        <v>DESPEJAR</v>
      </c>
      <c r="AF197" s="3">
        <f>IFERROR(INDEX(Planes_Trabajo!$A$2:$O$10,MATCH($J197,Planes_Trabajo!$A$2:$A$10,0),MATCH(AF$1,Planes_Trabajo!$A$1:$V$1,0)),"")</f>
        <v>2</v>
      </c>
      <c r="AG197" s="3">
        <f>IFERROR(VLOOKUP(K197,Tablas_Apoyo!$R$2:$S$5,2,0),"")</f>
        <v>1088345128</v>
      </c>
      <c r="AH197" s="3" t="str">
        <f>IFERROR(VLOOKUP(L197,Tablas_Apoyo!$U$2:$V$13,2,0),"")</f>
        <v>9862651</v>
      </c>
      <c r="AI197" s="3">
        <f>IFERROR(INDEX(Planes_Trabajo!$A$2:$O$10,MATCH($J197,Planes_Trabajo!$A$2:$A$10,0),MATCH(AI$1,Planes_Trabajo!$A$1:$V$1,0)),"")</f>
        <v>1088257828</v>
      </c>
      <c r="AJ197" s="3" t="str">
        <f>IFERROR(INDEX(Planes_Trabajo!$A$2:$O$10,MATCH($J197,Planes_Trabajo!$A$2:$A$10,0),MATCH(AJ$1,Planes_Trabajo!$A$1:$V$1,0)),"")</f>
        <v>06337600</v>
      </c>
      <c r="AK197" s="3" t="str">
        <f>IFERROR(INDEX(Planes_Trabajo!$A$2:$O$10,MATCH($J197,Planes_Trabajo!$A$2:$A$10,0),MATCH(AK$1,Planes_Trabajo!$A$1:$V$1,0)),"")</f>
        <v>743</v>
      </c>
      <c r="AL197" s="3" t="str">
        <f>IFERROR(IF(INDEX(Planes_Trabajo!$A$2:$O$10,MATCH($J197,Planes_Trabajo!$A$2:$A$10,0),MATCH(AL$1,Planes_Trabajo!$A$1:$V$1,0))=0,"",INDEX(Planes_Trabajo!$A$2:$O$10,MATCH($J197,Planes_Trabajo!$A$2:$A$10,0),MATCH(AL$1,Planes_Trabajo!$A$1:$V$1,0))),"")</f>
        <v>CW298393</v>
      </c>
    </row>
    <row r="198" spans="1:38" x14ac:dyDescent="0.25">
      <c r="A198">
        <v>365</v>
      </c>
      <c r="B198" s="4" t="s">
        <v>519</v>
      </c>
      <c r="C198" s="4"/>
      <c r="D198" s="4">
        <v>207095</v>
      </c>
      <c r="E198" s="4">
        <v>1</v>
      </c>
      <c r="F198" s="4">
        <v>1</v>
      </c>
      <c r="G198" s="4">
        <v>1</v>
      </c>
      <c r="H198" s="4">
        <v>0</v>
      </c>
      <c r="I198" s="4">
        <v>0</v>
      </c>
      <c r="J198" s="4" t="s">
        <v>524</v>
      </c>
      <c r="K198" s="4" t="s">
        <v>51</v>
      </c>
      <c r="L198" s="4" t="s">
        <v>64</v>
      </c>
      <c r="M198" s="4" t="s">
        <v>985</v>
      </c>
      <c r="N198" s="4" t="str">
        <f>VLOOKUP($D198,Apoyo!$K$2:$M$14,2,0)</f>
        <v>01/07/2024 07:00:00</v>
      </c>
      <c r="O198" s="4" t="str">
        <f>VLOOKUP($D198,Apoyo!$K$2:$M$14,3,0)</f>
        <v>26/07/2024 17:00:00</v>
      </c>
      <c r="P198" s="4" t="str">
        <f>VLOOKUP($D198,Apoyo!$K$2:$M$14,2,0)</f>
        <v>01/07/2024 07:00:00</v>
      </c>
      <c r="Q198" s="4" t="str">
        <f>VLOOKUP($D198,Apoyo!$K$2:$M$14,3,0)</f>
        <v>26/07/2024 17:00:00</v>
      </c>
      <c r="R198" s="4" t="s">
        <v>570</v>
      </c>
      <c r="S198" s="4" t="s">
        <v>771</v>
      </c>
      <c r="T198" s="4" t="s">
        <v>91</v>
      </c>
      <c r="U198" s="4" t="s">
        <v>533</v>
      </c>
      <c r="V198" s="3" t="str">
        <f t="shared" si="3"/>
        <v>S-2032-5</v>
      </c>
      <c r="W198" s="3" t="str">
        <f>IFERROR(VLOOKUP(T198,Tablas_Apoyo!$A$2:$B$26,2,0),"")</f>
        <v>PVMTTO \ CONTROL_GUADUALES</v>
      </c>
      <c r="X198" s="3" t="str">
        <f>IFERROR(INDEX(Planes_Trabajo!$A$2:$O$10,MATCH($J198,Planes_Trabajo!$A$2:$A$10,0),MATCH(X$1,Planes_Trabajo!$A$1:$V$1,0)),"")</f>
        <v>MP</v>
      </c>
      <c r="Y198" s="3" t="str">
        <f>IFERROR(IF(INDEX(Planes_Trabajo!$A$2:$O$10,MATCH($J198,Planes_Trabajo!$A$2:$A$10,0),MATCH(Y$1,Planes_Trabajo!$A$1:$V$1,0))=0,"",INDEX(Planes_Trabajo!$A$2:$O$10,MATCH($J198,Planes_Trabajo!$A$2:$A$10,0),MATCH(Y$1,Planes_Trabajo!$A$1:$V$1,0))),"")</f>
        <v/>
      </c>
      <c r="Z198" s="3">
        <f>IFERROR(INDEX(Planes_Trabajo!$A$2:$O$10,MATCH($J198,Planes_Trabajo!$A$2:$A$10,0),MATCH(Z$1,Planes_Trabajo!$A$1:$V$1,0)),"")</f>
        <v>3</v>
      </c>
      <c r="AA198" s="3">
        <f>IFERROR(INDEX(Planes_Trabajo!$A$2:$O$10,MATCH($J198,Planes_Trabajo!$A$2:$A$10,0),MATCH(AA$1,Planes_Trabajo!$A$1:$V$1,0)),"")</f>
        <v>0</v>
      </c>
      <c r="AB198" s="3">
        <f>IFERROR(INDEX(Planes_Trabajo!$A$2:$O$10,MATCH($J198,Planes_Trabajo!$A$2:$A$10,0),MATCH(AB$1,Planes_Trabajo!$A$1:$V$1,0)),"")</f>
        <v>0</v>
      </c>
      <c r="AC198" s="3" t="str">
        <f>IFERROR(INDEX(Planes_Trabajo!$A$2:$O$10,MATCH($J198,Planes_Trabajo!$A$2:$A$10,0),MATCH(AC$1,Planes_Trabajo!$A$1:$V$1,0)),"")</f>
        <v>DEE27</v>
      </c>
      <c r="AD198" s="3" t="str">
        <f>IFERROR(IF(INDEX(Planes_Trabajo!$A$2:$O$10,MATCH($J198,Planes_Trabajo!$A$2:$A$10,0),MATCH(AD$1,Planes_Trabajo!$A$1:$V$1,0))=0,"",INDEX(Planes_Trabajo!$A$2:$O$10,MATCH($J198,Planes_Trabajo!$A$2:$A$10,0),MATCH(AD$1,Planes_Trabajo!$A$1:$V$1,0))),"")</f>
        <v>PODARED02PLANES</v>
      </c>
      <c r="AE198" s="3" t="str">
        <f>IFERROR(IF(INDEX(Planes_Trabajo!$A$2:$O$10,MATCH($J198,Planes_Trabajo!$A$2:$A$10,0),MATCH(AE$1,Planes_Trabajo!$A$1:$V$1,0))=0,"",INDEX(Planes_Trabajo!$A$2:$O$10,MATCH($J198,Planes_Trabajo!$A$2:$A$10,0),MATCH(AE$1,Planes_Trabajo!$A$1:$V$1,0))),"")</f>
        <v>DESPEJAR</v>
      </c>
      <c r="AF198" s="3">
        <f>IFERROR(INDEX(Planes_Trabajo!$A$2:$O$10,MATCH($J198,Planes_Trabajo!$A$2:$A$10,0),MATCH(AF$1,Planes_Trabajo!$A$1:$V$1,0)),"")</f>
        <v>2</v>
      </c>
      <c r="AG198" s="3">
        <f>IFERROR(VLOOKUP(K198,Tablas_Apoyo!$R$2:$S$5,2,0),"")</f>
        <v>1088345128</v>
      </c>
      <c r="AH198" s="3" t="str">
        <f>IFERROR(VLOOKUP(L198,Tablas_Apoyo!$U$2:$V$13,2,0),"")</f>
        <v>9862651</v>
      </c>
      <c r="AI198" s="3">
        <f>IFERROR(INDEX(Planes_Trabajo!$A$2:$O$10,MATCH($J198,Planes_Trabajo!$A$2:$A$10,0),MATCH(AI$1,Planes_Trabajo!$A$1:$V$1,0)),"")</f>
        <v>1088257828</v>
      </c>
      <c r="AJ198" s="3" t="str">
        <f>IFERROR(INDEX(Planes_Trabajo!$A$2:$O$10,MATCH($J198,Planes_Trabajo!$A$2:$A$10,0),MATCH(AJ$1,Planes_Trabajo!$A$1:$V$1,0)),"")</f>
        <v>06337600</v>
      </c>
      <c r="AK198" s="3" t="str">
        <f>IFERROR(INDEX(Planes_Trabajo!$A$2:$O$10,MATCH($J198,Planes_Trabajo!$A$2:$A$10,0),MATCH(AK$1,Planes_Trabajo!$A$1:$V$1,0)),"")</f>
        <v>743</v>
      </c>
      <c r="AL198" s="3" t="str">
        <f>IFERROR(IF(INDEX(Planes_Trabajo!$A$2:$O$10,MATCH($J198,Planes_Trabajo!$A$2:$A$10,0),MATCH(AL$1,Planes_Trabajo!$A$1:$V$1,0))=0,"",INDEX(Planes_Trabajo!$A$2:$O$10,MATCH($J198,Planes_Trabajo!$A$2:$A$10,0),MATCH(AL$1,Planes_Trabajo!$A$1:$V$1,0))),"")</f>
        <v>CW298393</v>
      </c>
    </row>
    <row r="199" spans="1:38" x14ac:dyDescent="0.25">
      <c r="A199">
        <v>366</v>
      </c>
      <c r="B199" s="4" t="s">
        <v>519</v>
      </c>
      <c r="C199" s="4"/>
      <c r="D199" s="4">
        <v>207095</v>
      </c>
      <c r="E199" s="4">
        <v>1</v>
      </c>
      <c r="F199" s="4">
        <v>1</v>
      </c>
      <c r="G199" s="4">
        <v>1</v>
      </c>
      <c r="H199" s="4">
        <v>0</v>
      </c>
      <c r="I199" s="4">
        <v>0</v>
      </c>
      <c r="J199" s="4" t="s">
        <v>524</v>
      </c>
      <c r="K199" s="4" t="s">
        <v>51</v>
      </c>
      <c r="L199" s="4" t="s">
        <v>64</v>
      </c>
      <c r="M199" s="4" t="s">
        <v>986</v>
      </c>
      <c r="N199" s="4" t="str">
        <f>VLOOKUP($D199,Apoyo!$K$2:$M$14,2,0)</f>
        <v>01/07/2024 07:00:00</v>
      </c>
      <c r="O199" s="4" t="str">
        <f>VLOOKUP($D199,Apoyo!$K$2:$M$14,3,0)</f>
        <v>26/07/2024 17:00:00</v>
      </c>
      <c r="P199" s="4" t="str">
        <f>VLOOKUP($D199,Apoyo!$K$2:$M$14,2,0)</f>
        <v>01/07/2024 07:00:00</v>
      </c>
      <c r="Q199" s="4" t="str">
        <f>VLOOKUP($D199,Apoyo!$K$2:$M$14,3,0)</f>
        <v>26/07/2024 17:00:00</v>
      </c>
      <c r="R199" s="4" t="s">
        <v>570</v>
      </c>
      <c r="S199" s="4" t="s">
        <v>772</v>
      </c>
      <c r="T199" s="4" t="s">
        <v>91</v>
      </c>
      <c r="U199" s="4" t="s">
        <v>533</v>
      </c>
      <c r="V199" s="3" t="str">
        <f t="shared" si="3"/>
        <v>S-496-5</v>
      </c>
      <c r="W199" s="3" t="str">
        <f>IFERROR(VLOOKUP(T199,Tablas_Apoyo!$A$2:$B$26,2,0),"")</f>
        <v>PVMTTO \ CONTROL_GUADUALES</v>
      </c>
      <c r="X199" s="3" t="str">
        <f>IFERROR(INDEX(Planes_Trabajo!$A$2:$O$10,MATCH($J199,Planes_Trabajo!$A$2:$A$10,0),MATCH(X$1,Planes_Trabajo!$A$1:$V$1,0)),"")</f>
        <v>MP</v>
      </c>
      <c r="Y199" s="3" t="str">
        <f>IFERROR(IF(INDEX(Planes_Trabajo!$A$2:$O$10,MATCH($J199,Planes_Trabajo!$A$2:$A$10,0),MATCH(Y$1,Planes_Trabajo!$A$1:$V$1,0))=0,"",INDEX(Planes_Trabajo!$A$2:$O$10,MATCH($J199,Planes_Trabajo!$A$2:$A$10,0),MATCH(Y$1,Planes_Trabajo!$A$1:$V$1,0))),"")</f>
        <v/>
      </c>
      <c r="Z199" s="3">
        <f>IFERROR(INDEX(Planes_Trabajo!$A$2:$O$10,MATCH($J199,Planes_Trabajo!$A$2:$A$10,0),MATCH(Z$1,Planes_Trabajo!$A$1:$V$1,0)),"")</f>
        <v>3</v>
      </c>
      <c r="AA199" s="3">
        <f>IFERROR(INDEX(Planes_Trabajo!$A$2:$O$10,MATCH($J199,Planes_Trabajo!$A$2:$A$10,0),MATCH(AA$1,Planes_Trabajo!$A$1:$V$1,0)),"")</f>
        <v>0</v>
      </c>
      <c r="AB199" s="3">
        <f>IFERROR(INDEX(Planes_Trabajo!$A$2:$O$10,MATCH($J199,Planes_Trabajo!$A$2:$A$10,0),MATCH(AB$1,Planes_Trabajo!$A$1:$V$1,0)),"")</f>
        <v>0</v>
      </c>
      <c r="AC199" s="3" t="str">
        <f>IFERROR(INDEX(Planes_Trabajo!$A$2:$O$10,MATCH($J199,Planes_Trabajo!$A$2:$A$10,0),MATCH(AC$1,Planes_Trabajo!$A$1:$V$1,0)),"")</f>
        <v>DEE27</v>
      </c>
      <c r="AD199" s="3" t="str">
        <f>IFERROR(IF(INDEX(Planes_Trabajo!$A$2:$O$10,MATCH($J199,Planes_Trabajo!$A$2:$A$10,0),MATCH(AD$1,Planes_Trabajo!$A$1:$V$1,0))=0,"",INDEX(Planes_Trabajo!$A$2:$O$10,MATCH($J199,Planes_Trabajo!$A$2:$A$10,0),MATCH(AD$1,Planes_Trabajo!$A$1:$V$1,0))),"")</f>
        <v>PODARED02PLANES</v>
      </c>
      <c r="AE199" s="3" t="str">
        <f>IFERROR(IF(INDEX(Planes_Trabajo!$A$2:$O$10,MATCH($J199,Planes_Trabajo!$A$2:$A$10,0),MATCH(AE$1,Planes_Trabajo!$A$1:$V$1,0))=0,"",INDEX(Planes_Trabajo!$A$2:$O$10,MATCH($J199,Planes_Trabajo!$A$2:$A$10,0),MATCH(AE$1,Planes_Trabajo!$A$1:$V$1,0))),"")</f>
        <v>DESPEJAR</v>
      </c>
      <c r="AF199" s="3">
        <f>IFERROR(INDEX(Planes_Trabajo!$A$2:$O$10,MATCH($J199,Planes_Trabajo!$A$2:$A$10,0),MATCH(AF$1,Planes_Trabajo!$A$1:$V$1,0)),"")</f>
        <v>2</v>
      </c>
      <c r="AG199" s="3">
        <f>IFERROR(VLOOKUP(K199,Tablas_Apoyo!$R$2:$S$5,2,0),"")</f>
        <v>1088345128</v>
      </c>
      <c r="AH199" s="3" t="str">
        <f>IFERROR(VLOOKUP(L199,Tablas_Apoyo!$U$2:$V$13,2,0),"")</f>
        <v>9862651</v>
      </c>
      <c r="AI199" s="3">
        <f>IFERROR(INDEX(Planes_Trabajo!$A$2:$O$10,MATCH($J199,Planes_Trabajo!$A$2:$A$10,0),MATCH(AI$1,Planes_Trabajo!$A$1:$V$1,0)),"")</f>
        <v>1088257828</v>
      </c>
      <c r="AJ199" s="3" t="str">
        <f>IFERROR(INDEX(Planes_Trabajo!$A$2:$O$10,MATCH($J199,Planes_Trabajo!$A$2:$A$10,0),MATCH(AJ$1,Planes_Trabajo!$A$1:$V$1,0)),"")</f>
        <v>06337600</v>
      </c>
      <c r="AK199" s="3" t="str">
        <f>IFERROR(INDEX(Planes_Trabajo!$A$2:$O$10,MATCH($J199,Planes_Trabajo!$A$2:$A$10,0),MATCH(AK$1,Planes_Trabajo!$A$1:$V$1,0)),"")</f>
        <v>743</v>
      </c>
      <c r="AL199" s="3" t="str">
        <f>IFERROR(IF(INDEX(Planes_Trabajo!$A$2:$O$10,MATCH($J199,Planes_Trabajo!$A$2:$A$10,0),MATCH(AL$1,Planes_Trabajo!$A$1:$V$1,0))=0,"",INDEX(Planes_Trabajo!$A$2:$O$10,MATCH($J199,Planes_Trabajo!$A$2:$A$10,0),MATCH(AL$1,Planes_Trabajo!$A$1:$V$1,0))),"")</f>
        <v>CW298393</v>
      </c>
    </row>
    <row r="200" spans="1:38" x14ac:dyDescent="0.25">
      <c r="A200">
        <v>367</v>
      </c>
      <c r="B200" s="4" t="s">
        <v>519</v>
      </c>
      <c r="C200" s="4"/>
      <c r="D200" s="4">
        <v>207095</v>
      </c>
      <c r="E200" s="4">
        <v>1</v>
      </c>
      <c r="F200" s="4">
        <v>1</v>
      </c>
      <c r="G200" s="4">
        <v>1</v>
      </c>
      <c r="H200" s="4">
        <v>0</v>
      </c>
      <c r="I200" s="4">
        <v>0</v>
      </c>
      <c r="J200" s="4" t="s">
        <v>524</v>
      </c>
      <c r="K200" s="4" t="s">
        <v>51</v>
      </c>
      <c r="L200" s="4" t="s">
        <v>64</v>
      </c>
      <c r="M200" s="4" t="s">
        <v>987</v>
      </c>
      <c r="N200" s="4" t="str">
        <f>VLOOKUP($D200,Apoyo!$K$2:$M$14,2,0)</f>
        <v>01/07/2024 07:00:00</v>
      </c>
      <c r="O200" s="4" t="str">
        <f>VLOOKUP($D200,Apoyo!$K$2:$M$14,3,0)</f>
        <v>26/07/2024 17:00:00</v>
      </c>
      <c r="P200" s="4" t="str">
        <f>VLOOKUP($D200,Apoyo!$K$2:$M$14,2,0)</f>
        <v>01/07/2024 07:00:00</v>
      </c>
      <c r="Q200" s="4" t="str">
        <f>VLOOKUP($D200,Apoyo!$K$2:$M$14,3,0)</f>
        <v>26/07/2024 17:00:00</v>
      </c>
      <c r="R200" s="4" t="s">
        <v>570</v>
      </c>
      <c r="S200" s="4" t="s">
        <v>773</v>
      </c>
      <c r="T200" s="4" t="s">
        <v>91</v>
      </c>
      <c r="U200" s="4" t="s">
        <v>533</v>
      </c>
      <c r="V200" s="3" t="str">
        <f t="shared" si="3"/>
        <v>S-681-5</v>
      </c>
      <c r="W200" s="3" t="str">
        <f>IFERROR(VLOOKUP(T200,Tablas_Apoyo!$A$2:$B$26,2,0),"")</f>
        <v>PVMTTO \ CONTROL_GUADUALES</v>
      </c>
      <c r="X200" s="3" t="str">
        <f>IFERROR(INDEX(Planes_Trabajo!$A$2:$O$10,MATCH($J200,Planes_Trabajo!$A$2:$A$10,0),MATCH(X$1,Planes_Trabajo!$A$1:$V$1,0)),"")</f>
        <v>MP</v>
      </c>
      <c r="Y200" s="3" t="str">
        <f>IFERROR(IF(INDEX(Planes_Trabajo!$A$2:$O$10,MATCH($J200,Planes_Trabajo!$A$2:$A$10,0),MATCH(Y$1,Planes_Trabajo!$A$1:$V$1,0))=0,"",INDEX(Planes_Trabajo!$A$2:$O$10,MATCH($J200,Planes_Trabajo!$A$2:$A$10,0),MATCH(Y$1,Planes_Trabajo!$A$1:$V$1,0))),"")</f>
        <v/>
      </c>
      <c r="Z200" s="3">
        <f>IFERROR(INDEX(Planes_Trabajo!$A$2:$O$10,MATCH($J200,Planes_Trabajo!$A$2:$A$10,0),MATCH(Z$1,Planes_Trabajo!$A$1:$V$1,0)),"")</f>
        <v>3</v>
      </c>
      <c r="AA200" s="3">
        <f>IFERROR(INDEX(Planes_Trabajo!$A$2:$O$10,MATCH($J200,Planes_Trabajo!$A$2:$A$10,0),MATCH(AA$1,Planes_Trabajo!$A$1:$V$1,0)),"")</f>
        <v>0</v>
      </c>
      <c r="AB200" s="3">
        <f>IFERROR(INDEX(Planes_Trabajo!$A$2:$O$10,MATCH($J200,Planes_Trabajo!$A$2:$A$10,0),MATCH(AB$1,Planes_Trabajo!$A$1:$V$1,0)),"")</f>
        <v>0</v>
      </c>
      <c r="AC200" s="3" t="str">
        <f>IFERROR(INDEX(Planes_Trabajo!$A$2:$O$10,MATCH($J200,Planes_Trabajo!$A$2:$A$10,0),MATCH(AC$1,Planes_Trabajo!$A$1:$V$1,0)),"")</f>
        <v>DEE27</v>
      </c>
      <c r="AD200" s="3" t="str">
        <f>IFERROR(IF(INDEX(Planes_Trabajo!$A$2:$O$10,MATCH($J200,Planes_Trabajo!$A$2:$A$10,0),MATCH(AD$1,Planes_Trabajo!$A$1:$V$1,0))=0,"",INDEX(Planes_Trabajo!$A$2:$O$10,MATCH($J200,Planes_Trabajo!$A$2:$A$10,0),MATCH(AD$1,Planes_Trabajo!$A$1:$V$1,0))),"")</f>
        <v>PODARED02PLANES</v>
      </c>
      <c r="AE200" s="3" t="str">
        <f>IFERROR(IF(INDEX(Planes_Trabajo!$A$2:$O$10,MATCH($J200,Planes_Trabajo!$A$2:$A$10,0),MATCH(AE$1,Planes_Trabajo!$A$1:$V$1,0))=0,"",INDEX(Planes_Trabajo!$A$2:$O$10,MATCH($J200,Planes_Trabajo!$A$2:$A$10,0),MATCH(AE$1,Planes_Trabajo!$A$1:$V$1,0))),"")</f>
        <v>DESPEJAR</v>
      </c>
      <c r="AF200" s="3">
        <f>IFERROR(INDEX(Planes_Trabajo!$A$2:$O$10,MATCH($J200,Planes_Trabajo!$A$2:$A$10,0),MATCH(AF$1,Planes_Trabajo!$A$1:$V$1,0)),"")</f>
        <v>2</v>
      </c>
      <c r="AG200" s="3">
        <f>IFERROR(VLOOKUP(K200,Tablas_Apoyo!$R$2:$S$5,2,0),"")</f>
        <v>1088345128</v>
      </c>
      <c r="AH200" s="3" t="str">
        <f>IFERROR(VLOOKUP(L200,Tablas_Apoyo!$U$2:$V$13,2,0),"")</f>
        <v>9862651</v>
      </c>
      <c r="AI200" s="3">
        <f>IFERROR(INDEX(Planes_Trabajo!$A$2:$O$10,MATCH($J200,Planes_Trabajo!$A$2:$A$10,0),MATCH(AI$1,Planes_Trabajo!$A$1:$V$1,0)),"")</f>
        <v>1088257828</v>
      </c>
      <c r="AJ200" s="3" t="str">
        <f>IFERROR(INDEX(Planes_Trabajo!$A$2:$O$10,MATCH($J200,Planes_Trabajo!$A$2:$A$10,0),MATCH(AJ$1,Planes_Trabajo!$A$1:$V$1,0)),"")</f>
        <v>06337600</v>
      </c>
      <c r="AK200" s="3" t="str">
        <f>IFERROR(INDEX(Planes_Trabajo!$A$2:$O$10,MATCH($J200,Planes_Trabajo!$A$2:$A$10,0),MATCH(AK$1,Planes_Trabajo!$A$1:$V$1,0)),"")</f>
        <v>743</v>
      </c>
      <c r="AL200" s="3" t="str">
        <f>IFERROR(IF(INDEX(Planes_Trabajo!$A$2:$O$10,MATCH($J200,Planes_Trabajo!$A$2:$A$10,0),MATCH(AL$1,Planes_Trabajo!$A$1:$V$1,0))=0,"",INDEX(Planes_Trabajo!$A$2:$O$10,MATCH($J200,Planes_Trabajo!$A$2:$A$10,0),MATCH(AL$1,Planes_Trabajo!$A$1:$V$1,0))),"")</f>
        <v>CW298393</v>
      </c>
    </row>
    <row r="201" spans="1:38" x14ac:dyDescent="0.25">
      <c r="A201">
        <v>368</v>
      </c>
      <c r="B201" s="4" t="s">
        <v>519</v>
      </c>
      <c r="C201" s="4"/>
      <c r="D201" s="4">
        <v>207095</v>
      </c>
      <c r="E201" s="4">
        <v>1</v>
      </c>
      <c r="F201" s="4">
        <v>1</v>
      </c>
      <c r="G201" s="4">
        <v>1</v>
      </c>
      <c r="H201" s="4">
        <v>0</v>
      </c>
      <c r="I201" s="4">
        <v>0</v>
      </c>
      <c r="J201" s="4" t="s">
        <v>524</v>
      </c>
      <c r="K201" s="4" t="s">
        <v>51</v>
      </c>
      <c r="L201" s="4" t="s">
        <v>64</v>
      </c>
      <c r="M201" s="4" t="s">
        <v>988</v>
      </c>
      <c r="N201" s="4" t="str">
        <f>VLOOKUP($D201,Apoyo!$K$2:$M$14,2,0)</f>
        <v>01/07/2024 07:00:00</v>
      </c>
      <c r="O201" s="4" t="str">
        <f>VLOOKUP($D201,Apoyo!$K$2:$M$14,3,0)</f>
        <v>26/07/2024 17:00:00</v>
      </c>
      <c r="P201" s="4" t="str">
        <f>VLOOKUP($D201,Apoyo!$K$2:$M$14,2,0)</f>
        <v>01/07/2024 07:00:00</v>
      </c>
      <c r="Q201" s="4" t="str">
        <f>VLOOKUP($D201,Apoyo!$K$2:$M$14,3,0)</f>
        <v>26/07/2024 17:00:00</v>
      </c>
      <c r="R201" s="4" t="s">
        <v>570</v>
      </c>
      <c r="S201" s="4" t="s">
        <v>774</v>
      </c>
      <c r="T201" s="4" t="s">
        <v>91</v>
      </c>
      <c r="U201" s="4" t="s">
        <v>533</v>
      </c>
      <c r="V201" s="3" t="str">
        <f t="shared" si="3"/>
        <v>S-780-5</v>
      </c>
      <c r="W201" s="3" t="str">
        <f>IFERROR(VLOOKUP(T201,Tablas_Apoyo!$A$2:$B$26,2,0),"")</f>
        <v>PVMTTO \ CONTROL_GUADUALES</v>
      </c>
      <c r="X201" s="3" t="str">
        <f>IFERROR(INDEX(Planes_Trabajo!$A$2:$O$10,MATCH($J201,Planes_Trabajo!$A$2:$A$10,0),MATCH(X$1,Planes_Trabajo!$A$1:$V$1,0)),"")</f>
        <v>MP</v>
      </c>
      <c r="Y201" s="3" t="str">
        <f>IFERROR(IF(INDEX(Planes_Trabajo!$A$2:$O$10,MATCH($J201,Planes_Trabajo!$A$2:$A$10,0),MATCH(Y$1,Planes_Trabajo!$A$1:$V$1,0))=0,"",INDEX(Planes_Trabajo!$A$2:$O$10,MATCH($J201,Planes_Trabajo!$A$2:$A$10,0),MATCH(Y$1,Planes_Trabajo!$A$1:$V$1,0))),"")</f>
        <v/>
      </c>
      <c r="Z201" s="3">
        <f>IFERROR(INDEX(Planes_Trabajo!$A$2:$O$10,MATCH($J201,Planes_Trabajo!$A$2:$A$10,0),MATCH(Z$1,Planes_Trabajo!$A$1:$V$1,0)),"")</f>
        <v>3</v>
      </c>
      <c r="AA201" s="3">
        <f>IFERROR(INDEX(Planes_Trabajo!$A$2:$O$10,MATCH($J201,Planes_Trabajo!$A$2:$A$10,0),MATCH(AA$1,Planes_Trabajo!$A$1:$V$1,0)),"")</f>
        <v>0</v>
      </c>
      <c r="AB201" s="3">
        <f>IFERROR(INDEX(Planes_Trabajo!$A$2:$O$10,MATCH($J201,Planes_Trabajo!$A$2:$A$10,0),MATCH(AB$1,Planes_Trabajo!$A$1:$V$1,0)),"")</f>
        <v>0</v>
      </c>
      <c r="AC201" s="3" t="str">
        <f>IFERROR(INDEX(Planes_Trabajo!$A$2:$O$10,MATCH($J201,Planes_Trabajo!$A$2:$A$10,0),MATCH(AC$1,Planes_Trabajo!$A$1:$V$1,0)),"")</f>
        <v>DEE27</v>
      </c>
      <c r="AD201" s="3" t="str">
        <f>IFERROR(IF(INDEX(Planes_Trabajo!$A$2:$O$10,MATCH($J201,Planes_Trabajo!$A$2:$A$10,0),MATCH(AD$1,Planes_Trabajo!$A$1:$V$1,0))=0,"",INDEX(Planes_Trabajo!$A$2:$O$10,MATCH($J201,Planes_Trabajo!$A$2:$A$10,0),MATCH(AD$1,Planes_Trabajo!$A$1:$V$1,0))),"")</f>
        <v>PODARED02PLANES</v>
      </c>
      <c r="AE201" s="3" t="str">
        <f>IFERROR(IF(INDEX(Planes_Trabajo!$A$2:$O$10,MATCH($J201,Planes_Trabajo!$A$2:$A$10,0),MATCH(AE$1,Planes_Trabajo!$A$1:$V$1,0))=0,"",INDEX(Planes_Trabajo!$A$2:$O$10,MATCH($J201,Planes_Trabajo!$A$2:$A$10,0),MATCH(AE$1,Planes_Trabajo!$A$1:$V$1,0))),"")</f>
        <v>DESPEJAR</v>
      </c>
      <c r="AF201" s="3">
        <f>IFERROR(INDEX(Planes_Trabajo!$A$2:$O$10,MATCH($J201,Planes_Trabajo!$A$2:$A$10,0),MATCH(AF$1,Planes_Trabajo!$A$1:$V$1,0)),"")</f>
        <v>2</v>
      </c>
      <c r="AG201" s="3">
        <f>IFERROR(VLOOKUP(K201,Tablas_Apoyo!$R$2:$S$5,2,0),"")</f>
        <v>1088345128</v>
      </c>
      <c r="AH201" s="3" t="str">
        <f>IFERROR(VLOOKUP(L201,Tablas_Apoyo!$U$2:$V$13,2,0),"")</f>
        <v>9862651</v>
      </c>
      <c r="AI201" s="3">
        <f>IFERROR(INDEX(Planes_Trabajo!$A$2:$O$10,MATCH($J201,Planes_Trabajo!$A$2:$A$10,0),MATCH(AI$1,Planes_Trabajo!$A$1:$V$1,0)),"")</f>
        <v>1088257828</v>
      </c>
      <c r="AJ201" s="3" t="str">
        <f>IFERROR(INDEX(Planes_Trabajo!$A$2:$O$10,MATCH($J201,Planes_Trabajo!$A$2:$A$10,0),MATCH(AJ$1,Planes_Trabajo!$A$1:$V$1,0)),"")</f>
        <v>06337600</v>
      </c>
      <c r="AK201" s="3" t="str">
        <f>IFERROR(INDEX(Planes_Trabajo!$A$2:$O$10,MATCH($J201,Planes_Trabajo!$A$2:$A$10,0),MATCH(AK$1,Planes_Trabajo!$A$1:$V$1,0)),"")</f>
        <v>743</v>
      </c>
      <c r="AL201" s="3" t="str">
        <f>IFERROR(IF(INDEX(Planes_Trabajo!$A$2:$O$10,MATCH($J201,Planes_Trabajo!$A$2:$A$10,0),MATCH(AL$1,Planes_Trabajo!$A$1:$V$1,0))=0,"",INDEX(Planes_Trabajo!$A$2:$O$10,MATCH($J201,Planes_Trabajo!$A$2:$A$10,0),MATCH(AL$1,Planes_Trabajo!$A$1:$V$1,0))),"")</f>
        <v>CW298393</v>
      </c>
    </row>
    <row r="202" spans="1:38" x14ac:dyDescent="0.25">
      <c r="A202">
        <v>369</v>
      </c>
      <c r="B202" s="4" t="s">
        <v>519</v>
      </c>
      <c r="C202" s="4"/>
      <c r="D202" s="4">
        <v>207095</v>
      </c>
      <c r="E202" s="4">
        <v>1</v>
      </c>
      <c r="F202" s="4">
        <v>1</v>
      </c>
      <c r="G202" s="4">
        <v>1</v>
      </c>
      <c r="H202" s="4">
        <v>0</v>
      </c>
      <c r="I202" s="4">
        <v>0</v>
      </c>
      <c r="J202" s="4" t="s">
        <v>524</v>
      </c>
      <c r="K202" s="4" t="s">
        <v>51</v>
      </c>
      <c r="L202" s="4" t="s">
        <v>64</v>
      </c>
      <c r="M202" s="4" t="s">
        <v>989</v>
      </c>
      <c r="N202" s="4" t="str">
        <f>VLOOKUP($D202,Apoyo!$K$2:$M$14,2,0)</f>
        <v>01/07/2024 07:00:00</v>
      </c>
      <c r="O202" s="4" t="str">
        <f>VLOOKUP($D202,Apoyo!$K$2:$M$14,3,0)</f>
        <v>26/07/2024 17:00:00</v>
      </c>
      <c r="P202" s="4" t="str">
        <f>VLOOKUP($D202,Apoyo!$K$2:$M$14,2,0)</f>
        <v>01/07/2024 07:00:00</v>
      </c>
      <c r="Q202" s="4" t="str">
        <f>VLOOKUP($D202,Apoyo!$K$2:$M$14,3,0)</f>
        <v>26/07/2024 17:00:00</v>
      </c>
      <c r="R202" s="4" t="s">
        <v>570</v>
      </c>
      <c r="S202" s="4" t="s">
        <v>775</v>
      </c>
      <c r="T202" s="4" t="s">
        <v>91</v>
      </c>
      <c r="U202" s="4" t="s">
        <v>533</v>
      </c>
      <c r="V202" s="3" t="str">
        <f t="shared" si="3"/>
        <v>S-841-5</v>
      </c>
      <c r="W202" s="3" t="str">
        <f>IFERROR(VLOOKUP(T202,Tablas_Apoyo!$A$2:$B$26,2,0),"")</f>
        <v>PVMTTO \ CONTROL_GUADUALES</v>
      </c>
      <c r="X202" s="3" t="str">
        <f>IFERROR(INDEX(Planes_Trabajo!$A$2:$O$10,MATCH($J202,Planes_Trabajo!$A$2:$A$10,0),MATCH(X$1,Planes_Trabajo!$A$1:$V$1,0)),"")</f>
        <v>MP</v>
      </c>
      <c r="Y202" s="3" t="str">
        <f>IFERROR(IF(INDEX(Planes_Trabajo!$A$2:$O$10,MATCH($J202,Planes_Trabajo!$A$2:$A$10,0),MATCH(Y$1,Planes_Trabajo!$A$1:$V$1,0))=0,"",INDEX(Planes_Trabajo!$A$2:$O$10,MATCH($J202,Planes_Trabajo!$A$2:$A$10,0),MATCH(Y$1,Planes_Trabajo!$A$1:$V$1,0))),"")</f>
        <v/>
      </c>
      <c r="Z202" s="3">
        <f>IFERROR(INDEX(Planes_Trabajo!$A$2:$O$10,MATCH($J202,Planes_Trabajo!$A$2:$A$10,0),MATCH(Z$1,Planes_Trabajo!$A$1:$V$1,0)),"")</f>
        <v>3</v>
      </c>
      <c r="AA202" s="3">
        <f>IFERROR(INDEX(Planes_Trabajo!$A$2:$O$10,MATCH($J202,Planes_Trabajo!$A$2:$A$10,0),MATCH(AA$1,Planes_Trabajo!$A$1:$V$1,0)),"")</f>
        <v>0</v>
      </c>
      <c r="AB202" s="3">
        <f>IFERROR(INDEX(Planes_Trabajo!$A$2:$O$10,MATCH($J202,Planes_Trabajo!$A$2:$A$10,0),MATCH(AB$1,Planes_Trabajo!$A$1:$V$1,0)),"")</f>
        <v>0</v>
      </c>
      <c r="AC202" s="3" t="str">
        <f>IFERROR(INDEX(Planes_Trabajo!$A$2:$O$10,MATCH($J202,Planes_Trabajo!$A$2:$A$10,0),MATCH(AC$1,Planes_Trabajo!$A$1:$V$1,0)),"")</f>
        <v>DEE27</v>
      </c>
      <c r="AD202" s="3" t="str">
        <f>IFERROR(IF(INDEX(Planes_Trabajo!$A$2:$O$10,MATCH($J202,Planes_Trabajo!$A$2:$A$10,0),MATCH(AD$1,Planes_Trabajo!$A$1:$V$1,0))=0,"",INDEX(Planes_Trabajo!$A$2:$O$10,MATCH($J202,Planes_Trabajo!$A$2:$A$10,0),MATCH(AD$1,Planes_Trabajo!$A$1:$V$1,0))),"")</f>
        <v>PODARED02PLANES</v>
      </c>
      <c r="AE202" s="3" t="str">
        <f>IFERROR(IF(INDEX(Planes_Trabajo!$A$2:$O$10,MATCH($J202,Planes_Trabajo!$A$2:$A$10,0),MATCH(AE$1,Planes_Trabajo!$A$1:$V$1,0))=0,"",INDEX(Planes_Trabajo!$A$2:$O$10,MATCH($J202,Planes_Trabajo!$A$2:$A$10,0),MATCH(AE$1,Planes_Trabajo!$A$1:$V$1,0))),"")</f>
        <v>DESPEJAR</v>
      </c>
      <c r="AF202" s="3">
        <f>IFERROR(INDEX(Planes_Trabajo!$A$2:$O$10,MATCH($J202,Planes_Trabajo!$A$2:$A$10,0),MATCH(AF$1,Planes_Trabajo!$A$1:$V$1,0)),"")</f>
        <v>2</v>
      </c>
      <c r="AG202" s="3">
        <f>IFERROR(VLOOKUP(K202,Tablas_Apoyo!$R$2:$S$5,2,0),"")</f>
        <v>1088345128</v>
      </c>
      <c r="AH202" s="3" t="str">
        <f>IFERROR(VLOOKUP(L202,Tablas_Apoyo!$U$2:$V$13,2,0),"")</f>
        <v>9862651</v>
      </c>
      <c r="AI202" s="3">
        <f>IFERROR(INDEX(Planes_Trabajo!$A$2:$O$10,MATCH($J202,Planes_Trabajo!$A$2:$A$10,0),MATCH(AI$1,Planes_Trabajo!$A$1:$V$1,0)),"")</f>
        <v>1088257828</v>
      </c>
      <c r="AJ202" s="3" t="str">
        <f>IFERROR(INDEX(Planes_Trabajo!$A$2:$O$10,MATCH($J202,Planes_Trabajo!$A$2:$A$10,0),MATCH(AJ$1,Planes_Trabajo!$A$1:$V$1,0)),"")</f>
        <v>06337600</v>
      </c>
      <c r="AK202" s="3" t="str">
        <f>IFERROR(INDEX(Planes_Trabajo!$A$2:$O$10,MATCH($J202,Planes_Trabajo!$A$2:$A$10,0),MATCH(AK$1,Planes_Trabajo!$A$1:$V$1,0)),"")</f>
        <v>743</v>
      </c>
      <c r="AL202" s="3" t="str">
        <f>IFERROR(IF(INDEX(Planes_Trabajo!$A$2:$O$10,MATCH($J202,Planes_Trabajo!$A$2:$A$10,0),MATCH(AL$1,Planes_Trabajo!$A$1:$V$1,0))=0,"",INDEX(Planes_Trabajo!$A$2:$O$10,MATCH($J202,Planes_Trabajo!$A$2:$A$10,0),MATCH(AL$1,Planes_Trabajo!$A$1:$V$1,0))),"")</f>
        <v>CW298393</v>
      </c>
    </row>
    <row r="203" spans="1:38" x14ac:dyDescent="0.25">
      <c r="A203">
        <v>370</v>
      </c>
      <c r="B203" s="4" t="s">
        <v>519</v>
      </c>
      <c r="C203" s="4"/>
      <c r="D203" s="4">
        <v>207095</v>
      </c>
      <c r="E203" s="4">
        <v>1</v>
      </c>
      <c r="F203" s="4">
        <v>1</v>
      </c>
      <c r="G203" s="4">
        <v>1</v>
      </c>
      <c r="H203" s="4">
        <v>0</v>
      </c>
      <c r="I203" s="4">
        <v>0</v>
      </c>
      <c r="J203" s="4" t="s">
        <v>524</v>
      </c>
      <c r="K203" s="4" t="s">
        <v>51</v>
      </c>
      <c r="L203" s="4" t="s">
        <v>64</v>
      </c>
      <c r="M203" s="4" t="s">
        <v>990</v>
      </c>
      <c r="N203" s="4" t="str">
        <f>VLOOKUP($D203,Apoyo!$K$2:$M$14,2,0)</f>
        <v>01/07/2024 07:00:00</v>
      </c>
      <c r="O203" s="4" t="str">
        <f>VLOOKUP($D203,Apoyo!$K$2:$M$14,3,0)</f>
        <v>26/07/2024 17:00:00</v>
      </c>
      <c r="P203" s="4" t="str">
        <f>VLOOKUP($D203,Apoyo!$K$2:$M$14,2,0)</f>
        <v>01/07/2024 07:00:00</v>
      </c>
      <c r="Q203" s="4" t="str">
        <f>VLOOKUP($D203,Apoyo!$K$2:$M$14,3,0)</f>
        <v>26/07/2024 17:00:00</v>
      </c>
      <c r="R203" s="4" t="s">
        <v>570</v>
      </c>
      <c r="S203" s="4" t="s">
        <v>776</v>
      </c>
      <c r="T203" s="4" t="s">
        <v>91</v>
      </c>
      <c r="U203" s="4" t="s">
        <v>533</v>
      </c>
      <c r="V203" s="3" t="str">
        <f t="shared" si="3"/>
        <v>S-843-5</v>
      </c>
      <c r="W203" s="3" t="str">
        <f>IFERROR(VLOOKUP(T203,Tablas_Apoyo!$A$2:$B$26,2,0),"")</f>
        <v>PVMTTO \ CONTROL_GUADUALES</v>
      </c>
      <c r="X203" s="3" t="str">
        <f>IFERROR(INDEX(Planes_Trabajo!$A$2:$O$10,MATCH($J203,Planes_Trabajo!$A$2:$A$10,0),MATCH(X$1,Planes_Trabajo!$A$1:$V$1,0)),"")</f>
        <v>MP</v>
      </c>
      <c r="Y203" s="3" t="str">
        <f>IFERROR(IF(INDEX(Planes_Trabajo!$A$2:$O$10,MATCH($J203,Planes_Trabajo!$A$2:$A$10,0),MATCH(Y$1,Planes_Trabajo!$A$1:$V$1,0))=0,"",INDEX(Planes_Trabajo!$A$2:$O$10,MATCH($J203,Planes_Trabajo!$A$2:$A$10,0),MATCH(Y$1,Planes_Trabajo!$A$1:$V$1,0))),"")</f>
        <v/>
      </c>
      <c r="Z203" s="3">
        <f>IFERROR(INDEX(Planes_Trabajo!$A$2:$O$10,MATCH($J203,Planes_Trabajo!$A$2:$A$10,0),MATCH(Z$1,Planes_Trabajo!$A$1:$V$1,0)),"")</f>
        <v>3</v>
      </c>
      <c r="AA203" s="3">
        <f>IFERROR(INDEX(Planes_Trabajo!$A$2:$O$10,MATCH($J203,Planes_Trabajo!$A$2:$A$10,0),MATCH(AA$1,Planes_Trabajo!$A$1:$V$1,0)),"")</f>
        <v>0</v>
      </c>
      <c r="AB203" s="3">
        <f>IFERROR(INDEX(Planes_Trabajo!$A$2:$O$10,MATCH($J203,Planes_Trabajo!$A$2:$A$10,0),MATCH(AB$1,Planes_Trabajo!$A$1:$V$1,0)),"")</f>
        <v>0</v>
      </c>
      <c r="AC203" s="3" t="str">
        <f>IFERROR(INDEX(Planes_Trabajo!$A$2:$O$10,MATCH($J203,Planes_Trabajo!$A$2:$A$10,0),MATCH(AC$1,Planes_Trabajo!$A$1:$V$1,0)),"")</f>
        <v>DEE27</v>
      </c>
      <c r="AD203" s="3" t="str">
        <f>IFERROR(IF(INDEX(Planes_Trabajo!$A$2:$O$10,MATCH($J203,Planes_Trabajo!$A$2:$A$10,0),MATCH(AD$1,Planes_Trabajo!$A$1:$V$1,0))=0,"",INDEX(Planes_Trabajo!$A$2:$O$10,MATCH($J203,Planes_Trabajo!$A$2:$A$10,0),MATCH(AD$1,Planes_Trabajo!$A$1:$V$1,0))),"")</f>
        <v>PODARED02PLANES</v>
      </c>
      <c r="AE203" s="3" t="str">
        <f>IFERROR(IF(INDEX(Planes_Trabajo!$A$2:$O$10,MATCH($J203,Planes_Trabajo!$A$2:$A$10,0),MATCH(AE$1,Planes_Trabajo!$A$1:$V$1,0))=0,"",INDEX(Planes_Trabajo!$A$2:$O$10,MATCH($J203,Planes_Trabajo!$A$2:$A$10,0),MATCH(AE$1,Planes_Trabajo!$A$1:$V$1,0))),"")</f>
        <v>DESPEJAR</v>
      </c>
      <c r="AF203" s="3">
        <f>IFERROR(INDEX(Planes_Trabajo!$A$2:$O$10,MATCH($J203,Planes_Trabajo!$A$2:$A$10,0),MATCH(AF$1,Planes_Trabajo!$A$1:$V$1,0)),"")</f>
        <v>2</v>
      </c>
      <c r="AG203" s="3">
        <f>IFERROR(VLOOKUP(K203,Tablas_Apoyo!$R$2:$S$5,2,0),"")</f>
        <v>1088345128</v>
      </c>
      <c r="AH203" s="3" t="str">
        <f>IFERROR(VLOOKUP(L203,Tablas_Apoyo!$U$2:$V$13,2,0),"")</f>
        <v>9862651</v>
      </c>
      <c r="AI203" s="3">
        <f>IFERROR(INDEX(Planes_Trabajo!$A$2:$O$10,MATCH($J203,Planes_Trabajo!$A$2:$A$10,0),MATCH(AI$1,Planes_Trabajo!$A$1:$V$1,0)),"")</f>
        <v>1088257828</v>
      </c>
      <c r="AJ203" s="3" t="str">
        <f>IFERROR(INDEX(Planes_Trabajo!$A$2:$O$10,MATCH($J203,Planes_Trabajo!$A$2:$A$10,0),MATCH(AJ$1,Planes_Trabajo!$A$1:$V$1,0)),"")</f>
        <v>06337600</v>
      </c>
      <c r="AK203" s="3" t="str">
        <f>IFERROR(INDEX(Planes_Trabajo!$A$2:$O$10,MATCH($J203,Planes_Trabajo!$A$2:$A$10,0),MATCH(AK$1,Planes_Trabajo!$A$1:$V$1,0)),"")</f>
        <v>743</v>
      </c>
      <c r="AL203" s="3" t="str">
        <f>IFERROR(IF(INDEX(Planes_Trabajo!$A$2:$O$10,MATCH($J203,Planes_Trabajo!$A$2:$A$10,0),MATCH(AL$1,Planes_Trabajo!$A$1:$V$1,0))=0,"",INDEX(Planes_Trabajo!$A$2:$O$10,MATCH($J203,Planes_Trabajo!$A$2:$A$10,0),MATCH(AL$1,Planes_Trabajo!$A$1:$V$1,0))),"")</f>
        <v>CW298393</v>
      </c>
    </row>
    <row r="204" spans="1:38" x14ac:dyDescent="0.25">
      <c r="A204">
        <v>371</v>
      </c>
      <c r="B204" s="4" t="s">
        <v>519</v>
      </c>
      <c r="C204" s="4"/>
      <c r="D204" s="4">
        <v>207096</v>
      </c>
      <c r="E204" s="4">
        <v>1</v>
      </c>
      <c r="F204" s="4">
        <v>1</v>
      </c>
      <c r="G204" s="4">
        <v>1</v>
      </c>
      <c r="H204" s="4">
        <v>0</v>
      </c>
      <c r="I204" s="4">
        <v>0</v>
      </c>
      <c r="J204" s="4" t="s">
        <v>524</v>
      </c>
      <c r="K204" s="4" t="s">
        <v>51</v>
      </c>
      <c r="L204" s="4" t="s">
        <v>64</v>
      </c>
      <c r="M204" s="4" t="s">
        <v>991</v>
      </c>
      <c r="N204" s="4" t="str">
        <f>VLOOKUP($D204,Apoyo!$K$2:$M$14,2,0)</f>
        <v>01/07/2024 07:00:00</v>
      </c>
      <c r="O204" s="4" t="str">
        <f>VLOOKUP($D204,Apoyo!$K$2:$M$14,3,0)</f>
        <v>26/07/2024 17:00:00</v>
      </c>
      <c r="P204" s="4" t="str">
        <f>VLOOKUP($D204,Apoyo!$K$2:$M$14,2,0)</f>
        <v>01/07/2024 07:00:00</v>
      </c>
      <c r="Q204" s="4" t="str">
        <f>VLOOKUP($D204,Apoyo!$K$2:$M$14,3,0)</f>
        <v>26/07/2024 17:00:00</v>
      </c>
      <c r="R204" s="4" t="s">
        <v>571</v>
      </c>
      <c r="S204" s="4" t="s">
        <v>777</v>
      </c>
      <c r="T204" s="4" t="s">
        <v>91</v>
      </c>
      <c r="U204" s="4" t="s">
        <v>533</v>
      </c>
      <c r="V204" s="3" t="str">
        <f t="shared" si="3"/>
        <v>C-0373-5</v>
      </c>
      <c r="W204" s="3" t="str">
        <f>IFERROR(VLOOKUP(T204,Tablas_Apoyo!$A$2:$B$26,2,0),"")</f>
        <v>PVMTTO \ CONTROL_GUADUALES</v>
      </c>
      <c r="X204" s="3" t="str">
        <f>IFERROR(INDEX(Planes_Trabajo!$A$2:$O$10,MATCH($J204,Planes_Trabajo!$A$2:$A$10,0),MATCH(X$1,Planes_Trabajo!$A$1:$V$1,0)),"")</f>
        <v>MP</v>
      </c>
      <c r="Y204" s="3" t="str">
        <f>IFERROR(IF(INDEX(Planes_Trabajo!$A$2:$O$10,MATCH($J204,Planes_Trabajo!$A$2:$A$10,0),MATCH(Y$1,Planes_Trabajo!$A$1:$V$1,0))=0,"",INDEX(Planes_Trabajo!$A$2:$O$10,MATCH($J204,Planes_Trabajo!$A$2:$A$10,0),MATCH(Y$1,Planes_Trabajo!$A$1:$V$1,0))),"")</f>
        <v/>
      </c>
      <c r="Z204" s="3">
        <f>IFERROR(INDEX(Planes_Trabajo!$A$2:$O$10,MATCH($J204,Planes_Trabajo!$A$2:$A$10,0),MATCH(Z$1,Planes_Trabajo!$A$1:$V$1,0)),"")</f>
        <v>3</v>
      </c>
      <c r="AA204" s="3">
        <f>IFERROR(INDEX(Planes_Trabajo!$A$2:$O$10,MATCH($J204,Planes_Trabajo!$A$2:$A$10,0),MATCH(AA$1,Planes_Trabajo!$A$1:$V$1,0)),"")</f>
        <v>0</v>
      </c>
      <c r="AB204" s="3">
        <f>IFERROR(INDEX(Planes_Trabajo!$A$2:$O$10,MATCH($J204,Planes_Trabajo!$A$2:$A$10,0),MATCH(AB$1,Planes_Trabajo!$A$1:$V$1,0)),"")</f>
        <v>0</v>
      </c>
      <c r="AC204" s="3" t="str">
        <f>IFERROR(INDEX(Planes_Trabajo!$A$2:$O$10,MATCH($J204,Planes_Trabajo!$A$2:$A$10,0),MATCH(AC$1,Planes_Trabajo!$A$1:$V$1,0)),"")</f>
        <v>DEE27</v>
      </c>
      <c r="AD204" s="3" t="str">
        <f>IFERROR(IF(INDEX(Planes_Trabajo!$A$2:$O$10,MATCH($J204,Planes_Trabajo!$A$2:$A$10,0),MATCH(AD$1,Planes_Trabajo!$A$1:$V$1,0))=0,"",INDEX(Planes_Trabajo!$A$2:$O$10,MATCH($J204,Planes_Trabajo!$A$2:$A$10,0),MATCH(AD$1,Planes_Trabajo!$A$1:$V$1,0))),"")</f>
        <v>PODARED02PLANES</v>
      </c>
      <c r="AE204" s="3" t="str">
        <f>IFERROR(IF(INDEX(Planes_Trabajo!$A$2:$O$10,MATCH($J204,Planes_Trabajo!$A$2:$A$10,0),MATCH(AE$1,Planes_Trabajo!$A$1:$V$1,0))=0,"",INDEX(Planes_Trabajo!$A$2:$O$10,MATCH($J204,Planes_Trabajo!$A$2:$A$10,0),MATCH(AE$1,Planes_Trabajo!$A$1:$V$1,0))),"")</f>
        <v>DESPEJAR</v>
      </c>
      <c r="AF204" s="3">
        <f>IFERROR(INDEX(Planes_Trabajo!$A$2:$O$10,MATCH($J204,Planes_Trabajo!$A$2:$A$10,0),MATCH(AF$1,Planes_Trabajo!$A$1:$V$1,0)),"")</f>
        <v>2</v>
      </c>
      <c r="AG204" s="3">
        <f>IFERROR(VLOOKUP(K204,Tablas_Apoyo!$R$2:$S$5,2,0),"")</f>
        <v>1088345128</v>
      </c>
      <c r="AH204" s="3" t="str">
        <f>IFERROR(VLOOKUP(L204,Tablas_Apoyo!$U$2:$V$13,2,0),"")</f>
        <v>9862651</v>
      </c>
      <c r="AI204" s="3">
        <f>IFERROR(INDEX(Planes_Trabajo!$A$2:$O$10,MATCH($J204,Planes_Trabajo!$A$2:$A$10,0),MATCH(AI$1,Planes_Trabajo!$A$1:$V$1,0)),"")</f>
        <v>1088257828</v>
      </c>
      <c r="AJ204" s="3" t="str">
        <f>IFERROR(INDEX(Planes_Trabajo!$A$2:$O$10,MATCH($J204,Planes_Trabajo!$A$2:$A$10,0),MATCH(AJ$1,Planes_Trabajo!$A$1:$V$1,0)),"")</f>
        <v>06337600</v>
      </c>
      <c r="AK204" s="3" t="str">
        <f>IFERROR(INDEX(Planes_Trabajo!$A$2:$O$10,MATCH($J204,Planes_Trabajo!$A$2:$A$10,0),MATCH(AK$1,Planes_Trabajo!$A$1:$V$1,0)),"")</f>
        <v>743</v>
      </c>
      <c r="AL204" s="3" t="str">
        <f>IFERROR(IF(INDEX(Planes_Trabajo!$A$2:$O$10,MATCH($J204,Planes_Trabajo!$A$2:$A$10,0),MATCH(AL$1,Planes_Trabajo!$A$1:$V$1,0))=0,"",INDEX(Planes_Trabajo!$A$2:$O$10,MATCH($J204,Planes_Trabajo!$A$2:$A$10,0),MATCH(AL$1,Planes_Trabajo!$A$1:$V$1,0))),"")</f>
        <v>CW298393</v>
      </c>
    </row>
    <row r="205" spans="1:38" x14ac:dyDescent="0.25">
      <c r="A205">
        <v>372</v>
      </c>
      <c r="B205" s="4" t="s">
        <v>519</v>
      </c>
      <c r="C205" s="4"/>
      <c r="D205" s="4">
        <v>207096</v>
      </c>
      <c r="E205" s="4">
        <v>1</v>
      </c>
      <c r="F205" s="4">
        <v>1</v>
      </c>
      <c r="G205" s="4">
        <v>1</v>
      </c>
      <c r="H205" s="4">
        <v>0</v>
      </c>
      <c r="I205" s="4">
        <v>0</v>
      </c>
      <c r="J205" s="4" t="s">
        <v>524</v>
      </c>
      <c r="K205" s="4" t="s">
        <v>51</v>
      </c>
      <c r="L205" s="4" t="s">
        <v>64</v>
      </c>
      <c r="M205" s="4" t="s">
        <v>992</v>
      </c>
      <c r="N205" s="4" t="str">
        <f>VLOOKUP($D205,Apoyo!$K$2:$M$14,2,0)</f>
        <v>01/07/2024 07:00:00</v>
      </c>
      <c r="O205" s="4" t="str">
        <f>VLOOKUP($D205,Apoyo!$K$2:$M$14,3,0)</f>
        <v>26/07/2024 17:00:00</v>
      </c>
      <c r="P205" s="4" t="str">
        <f>VLOOKUP($D205,Apoyo!$K$2:$M$14,2,0)</f>
        <v>01/07/2024 07:00:00</v>
      </c>
      <c r="Q205" s="4" t="str">
        <f>VLOOKUP($D205,Apoyo!$K$2:$M$14,3,0)</f>
        <v>26/07/2024 17:00:00</v>
      </c>
      <c r="R205" s="4" t="s">
        <v>571</v>
      </c>
      <c r="S205" s="4" t="s">
        <v>778</v>
      </c>
      <c r="T205" s="4" t="s">
        <v>91</v>
      </c>
      <c r="U205" s="4" t="s">
        <v>533</v>
      </c>
      <c r="V205" s="3" t="str">
        <f t="shared" si="3"/>
        <v>C-0448-5</v>
      </c>
      <c r="W205" s="3" t="str">
        <f>IFERROR(VLOOKUP(T205,Tablas_Apoyo!$A$2:$B$26,2,0),"")</f>
        <v>PVMTTO \ CONTROL_GUADUALES</v>
      </c>
      <c r="X205" s="3" t="str">
        <f>IFERROR(INDEX(Planes_Trabajo!$A$2:$O$10,MATCH($J205,Planes_Trabajo!$A$2:$A$10,0),MATCH(X$1,Planes_Trabajo!$A$1:$V$1,0)),"")</f>
        <v>MP</v>
      </c>
      <c r="Y205" s="3" t="str">
        <f>IFERROR(IF(INDEX(Planes_Trabajo!$A$2:$O$10,MATCH($J205,Planes_Trabajo!$A$2:$A$10,0),MATCH(Y$1,Planes_Trabajo!$A$1:$V$1,0))=0,"",INDEX(Planes_Trabajo!$A$2:$O$10,MATCH($J205,Planes_Trabajo!$A$2:$A$10,0),MATCH(Y$1,Planes_Trabajo!$A$1:$V$1,0))),"")</f>
        <v/>
      </c>
      <c r="Z205" s="3">
        <f>IFERROR(INDEX(Planes_Trabajo!$A$2:$O$10,MATCH($J205,Planes_Trabajo!$A$2:$A$10,0),MATCH(Z$1,Planes_Trabajo!$A$1:$V$1,0)),"")</f>
        <v>3</v>
      </c>
      <c r="AA205" s="3">
        <f>IFERROR(INDEX(Planes_Trabajo!$A$2:$O$10,MATCH($J205,Planes_Trabajo!$A$2:$A$10,0),MATCH(AA$1,Planes_Trabajo!$A$1:$V$1,0)),"")</f>
        <v>0</v>
      </c>
      <c r="AB205" s="3">
        <f>IFERROR(INDEX(Planes_Trabajo!$A$2:$O$10,MATCH($J205,Planes_Trabajo!$A$2:$A$10,0),MATCH(AB$1,Planes_Trabajo!$A$1:$V$1,0)),"")</f>
        <v>0</v>
      </c>
      <c r="AC205" s="3" t="str">
        <f>IFERROR(INDEX(Planes_Trabajo!$A$2:$O$10,MATCH($J205,Planes_Trabajo!$A$2:$A$10,0),MATCH(AC$1,Planes_Trabajo!$A$1:$V$1,0)),"")</f>
        <v>DEE27</v>
      </c>
      <c r="AD205" s="3" t="str">
        <f>IFERROR(IF(INDEX(Planes_Trabajo!$A$2:$O$10,MATCH($J205,Planes_Trabajo!$A$2:$A$10,0),MATCH(AD$1,Planes_Trabajo!$A$1:$V$1,0))=0,"",INDEX(Planes_Trabajo!$A$2:$O$10,MATCH($J205,Planes_Trabajo!$A$2:$A$10,0),MATCH(AD$1,Planes_Trabajo!$A$1:$V$1,0))),"")</f>
        <v>PODARED02PLANES</v>
      </c>
      <c r="AE205" s="3" t="str">
        <f>IFERROR(IF(INDEX(Planes_Trabajo!$A$2:$O$10,MATCH($J205,Planes_Trabajo!$A$2:$A$10,0),MATCH(AE$1,Planes_Trabajo!$A$1:$V$1,0))=0,"",INDEX(Planes_Trabajo!$A$2:$O$10,MATCH($J205,Planes_Trabajo!$A$2:$A$10,0),MATCH(AE$1,Planes_Trabajo!$A$1:$V$1,0))),"")</f>
        <v>DESPEJAR</v>
      </c>
      <c r="AF205" s="3">
        <f>IFERROR(INDEX(Planes_Trabajo!$A$2:$O$10,MATCH($J205,Planes_Trabajo!$A$2:$A$10,0),MATCH(AF$1,Planes_Trabajo!$A$1:$V$1,0)),"")</f>
        <v>2</v>
      </c>
      <c r="AG205" s="3">
        <f>IFERROR(VLOOKUP(K205,Tablas_Apoyo!$R$2:$S$5,2,0),"")</f>
        <v>1088345128</v>
      </c>
      <c r="AH205" s="3" t="str">
        <f>IFERROR(VLOOKUP(L205,Tablas_Apoyo!$U$2:$V$13,2,0),"")</f>
        <v>9862651</v>
      </c>
      <c r="AI205" s="3">
        <f>IFERROR(INDEX(Planes_Trabajo!$A$2:$O$10,MATCH($J205,Planes_Trabajo!$A$2:$A$10,0),MATCH(AI$1,Planes_Trabajo!$A$1:$V$1,0)),"")</f>
        <v>1088257828</v>
      </c>
      <c r="AJ205" s="3" t="str">
        <f>IFERROR(INDEX(Planes_Trabajo!$A$2:$O$10,MATCH($J205,Planes_Trabajo!$A$2:$A$10,0),MATCH(AJ$1,Planes_Trabajo!$A$1:$V$1,0)),"")</f>
        <v>06337600</v>
      </c>
      <c r="AK205" s="3" t="str">
        <f>IFERROR(INDEX(Planes_Trabajo!$A$2:$O$10,MATCH($J205,Planes_Trabajo!$A$2:$A$10,0),MATCH(AK$1,Planes_Trabajo!$A$1:$V$1,0)),"")</f>
        <v>743</v>
      </c>
      <c r="AL205" s="3" t="str">
        <f>IFERROR(IF(INDEX(Planes_Trabajo!$A$2:$O$10,MATCH($J205,Planes_Trabajo!$A$2:$A$10,0),MATCH(AL$1,Planes_Trabajo!$A$1:$V$1,0))=0,"",INDEX(Planes_Trabajo!$A$2:$O$10,MATCH($J205,Planes_Trabajo!$A$2:$A$10,0),MATCH(AL$1,Planes_Trabajo!$A$1:$V$1,0))),"")</f>
        <v>CW298393</v>
      </c>
    </row>
    <row r="206" spans="1:38" x14ac:dyDescent="0.25">
      <c r="A206">
        <v>373</v>
      </c>
      <c r="B206" s="4" t="s">
        <v>519</v>
      </c>
      <c r="C206" s="4"/>
      <c r="D206" s="4">
        <v>207096</v>
      </c>
      <c r="E206" s="4">
        <v>1</v>
      </c>
      <c r="F206" s="4">
        <v>1</v>
      </c>
      <c r="G206" s="4">
        <v>1</v>
      </c>
      <c r="H206" s="4">
        <v>0</v>
      </c>
      <c r="I206" s="4">
        <v>0</v>
      </c>
      <c r="J206" s="4" t="s">
        <v>524</v>
      </c>
      <c r="K206" s="4" t="s">
        <v>51</v>
      </c>
      <c r="L206" s="4" t="s">
        <v>64</v>
      </c>
      <c r="M206" s="4" t="s">
        <v>993</v>
      </c>
      <c r="N206" s="4" t="str">
        <f>VLOOKUP($D206,Apoyo!$K$2:$M$14,2,0)</f>
        <v>01/07/2024 07:00:00</v>
      </c>
      <c r="O206" s="4" t="str">
        <f>VLOOKUP($D206,Apoyo!$K$2:$M$14,3,0)</f>
        <v>26/07/2024 17:00:00</v>
      </c>
      <c r="P206" s="4" t="str">
        <f>VLOOKUP($D206,Apoyo!$K$2:$M$14,2,0)</f>
        <v>01/07/2024 07:00:00</v>
      </c>
      <c r="Q206" s="4" t="str">
        <f>VLOOKUP($D206,Apoyo!$K$2:$M$14,3,0)</f>
        <v>26/07/2024 17:00:00</v>
      </c>
      <c r="R206" s="4" t="s">
        <v>571</v>
      </c>
      <c r="S206" s="4" t="s">
        <v>779</v>
      </c>
      <c r="T206" s="4" t="s">
        <v>91</v>
      </c>
      <c r="U206" s="4" t="s">
        <v>533</v>
      </c>
      <c r="V206" s="3" t="str">
        <f t="shared" si="3"/>
        <v>R-124-5</v>
      </c>
      <c r="W206" s="3" t="str">
        <f>IFERROR(VLOOKUP(T206,Tablas_Apoyo!$A$2:$B$26,2,0),"")</f>
        <v>PVMTTO \ CONTROL_GUADUALES</v>
      </c>
      <c r="X206" s="3" t="str">
        <f>IFERROR(INDEX(Planes_Trabajo!$A$2:$O$10,MATCH($J206,Planes_Trabajo!$A$2:$A$10,0),MATCH(X$1,Planes_Trabajo!$A$1:$V$1,0)),"")</f>
        <v>MP</v>
      </c>
      <c r="Y206" s="3" t="str">
        <f>IFERROR(IF(INDEX(Planes_Trabajo!$A$2:$O$10,MATCH($J206,Planes_Trabajo!$A$2:$A$10,0),MATCH(Y$1,Planes_Trabajo!$A$1:$V$1,0))=0,"",INDEX(Planes_Trabajo!$A$2:$O$10,MATCH($J206,Planes_Trabajo!$A$2:$A$10,0),MATCH(Y$1,Planes_Trabajo!$A$1:$V$1,0))),"")</f>
        <v/>
      </c>
      <c r="Z206" s="3">
        <f>IFERROR(INDEX(Planes_Trabajo!$A$2:$O$10,MATCH($J206,Planes_Trabajo!$A$2:$A$10,0),MATCH(Z$1,Planes_Trabajo!$A$1:$V$1,0)),"")</f>
        <v>3</v>
      </c>
      <c r="AA206" s="3">
        <f>IFERROR(INDEX(Planes_Trabajo!$A$2:$O$10,MATCH($J206,Planes_Trabajo!$A$2:$A$10,0),MATCH(AA$1,Planes_Trabajo!$A$1:$V$1,0)),"")</f>
        <v>0</v>
      </c>
      <c r="AB206" s="3">
        <f>IFERROR(INDEX(Planes_Trabajo!$A$2:$O$10,MATCH($J206,Planes_Trabajo!$A$2:$A$10,0),MATCH(AB$1,Planes_Trabajo!$A$1:$V$1,0)),"")</f>
        <v>0</v>
      </c>
      <c r="AC206" s="3" t="str">
        <f>IFERROR(INDEX(Planes_Trabajo!$A$2:$O$10,MATCH($J206,Planes_Trabajo!$A$2:$A$10,0),MATCH(AC$1,Planes_Trabajo!$A$1:$V$1,0)),"")</f>
        <v>DEE27</v>
      </c>
      <c r="AD206" s="3" t="str">
        <f>IFERROR(IF(INDEX(Planes_Trabajo!$A$2:$O$10,MATCH($J206,Planes_Trabajo!$A$2:$A$10,0),MATCH(AD$1,Planes_Trabajo!$A$1:$V$1,0))=0,"",INDEX(Planes_Trabajo!$A$2:$O$10,MATCH($J206,Planes_Trabajo!$A$2:$A$10,0),MATCH(AD$1,Planes_Trabajo!$A$1:$V$1,0))),"")</f>
        <v>PODARED02PLANES</v>
      </c>
      <c r="AE206" s="3" t="str">
        <f>IFERROR(IF(INDEX(Planes_Trabajo!$A$2:$O$10,MATCH($J206,Planes_Trabajo!$A$2:$A$10,0),MATCH(AE$1,Planes_Trabajo!$A$1:$V$1,0))=0,"",INDEX(Planes_Trabajo!$A$2:$O$10,MATCH($J206,Planes_Trabajo!$A$2:$A$10,0),MATCH(AE$1,Planes_Trabajo!$A$1:$V$1,0))),"")</f>
        <v>DESPEJAR</v>
      </c>
      <c r="AF206" s="3">
        <f>IFERROR(INDEX(Planes_Trabajo!$A$2:$O$10,MATCH($J206,Planes_Trabajo!$A$2:$A$10,0),MATCH(AF$1,Planes_Trabajo!$A$1:$V$1,0)),"")</f>
        <v>2</v>
      </c>
      <c r="AG206" s="3">
        <f>IFERROR(VLOOKUP(K206,Tablas_Apoyo!$R$2:$S$5,2,0),"")</f>
        <v>1088345128</v>
      </c>
      <c r="AH206" s="3" t="str">
        <f>IFERROR(VLOOKUP(L206,Tablas_Apoyo!$U$2:$V$13,2,0),"")</f>
        <v>9862651</v>
      </c>
      <c r="AI206" s="3">
        <f>IFERROR(INDEX(Planes_Trabajo!$A$2:$O$10,MATCH($J206,Planes_Trabajo!$A$2:$A$10,0),MATCH(AI$1,Planes_Trabajo!$A$1:$V$1,0)),"")</f>
        <v>1088257828</v>
      </c>
      <c r="AJ206" s="3" t="str">
        <f>IFERROR(INDEX(Planes_Trabajo!$A$2:$O$10,MATCH($J206,Planes_Trabajo!$A$2:$A$10,0),MATCH(AJ$1,Planes_Trabajo!$A$1:$V$1,0)),"")</f>
        <v>06337600</v>
      </c>
      <c r="AK206" s="3" t="str">
        <f>IFERROR(INDEX(Planes_Trabajo!$A$2:$O$10,MATCH($J206,Planes_Trabajo!$A$2:$A$10,0),MATCH(AK$1,Planes_Trabajo!$A$1:$V$1,0)),"")</f>
        <v>743</v>
      </c>
      <c r="AL206" s="3" t="str">
        <f>IFERROR(IF(INDEX(Planes_Trabajo!$A$2:$O$10,MATCH($J206,Planes_Trabajo!$A$2:$A$10,0),MATCH(AL$1,Planes_Trabajo!$A$1:$V$1,0))=0,"",INDEX(Planes_Trabajo!$A$2:$O$10,MATCH($J206,Planes_Trabajo!$A$2:$A$10,0),MATCH(AL$1,Planes_Trabajo!$A$1:$V$1,0))),"")</f>
        <v>CW298393</v>
      </c>
    </row>
    <row r="207" spans="1:38" x14ac:dyDescent="0.25">
      <c r="A207">
        <v>374</v>
      </c>
      <c r="B207" s="4" t="s">
        <v>519</v>
      </c>
      <c r="C207" s="4"/>
      <c r="D207" s="4">
        <v>207096</v>
      </c>
      <c r="E207" s="4">
        <v>1</v>
      </c>
      <c r="F207" s="4">
        <v>1</v>
      </c>
      <c r="G207" s="4">
        <v>1</v>
      </c>
      <c r="H207" s="4">
        <v>0</v>
      </c>
      <c r="I207" s="4">
        <v>0</v>
      </c>
      <c r="J207" s="4" t="s">
        <v>524</v>
      </c>
      <c r="K207" s="4" t="s">
        <v>51</v>
      </c>
      <c r="L207" s="4" t="s">
        <v>64</v>
      </c>
      <c r="M207" s="4" t="s">
        <v>994</v>
      </c>
      <c r="N207" s="4" t="str">
        <f>VLOOKUP($D207,Apoyo!$K$2:$M$14,2,0)</f>
        <v>01/07/2024 07:00:00</v>
      </c>
      <c r="O207" s="4" t="str">
        <f>VLOOKUP($D207,Apoyo!$K$2:$M$14,3,0)</f>
        <v>26/07/2024 17:00:00</v>
      </c>
      <c r="P207" s="4" t="str">
        <f>VLOOKUP($D207,Apoyo!$K$2:$M$14,2,0)</f>
        <v>01/07/2024 07:00:00</v>
      </c>
      <c r="Q207" s="4" t="str">
        <f>VLOOKUP($D207,Apoyo!$K$2:$M$14,3,0)</f>
        <v>26/07/2024 17:00:00</v>
      </c>
      <c r="R207" s="4" t="s">
        <v>571</v>
      </c>
      <c r="S207" s="4" t="s">
        <v>780</v>
      </c>
      <c r="T207" s="4" t="s">
        <v>91</v>
      </c>
      <c r="U207" s="4" t="s">
        <v>533</v>
      </c>
      <c r="V207" s="3" t="str">
        <f t="shared" ref="V207:V215" si="4">IFERROR(IF(FIND("-",S207)&gt;0,IF(ISNUMBER(_xlfn.NUMBERVALUE(LEFT(S207,1),".")),_xlfn.CONCAT(S207,"--5"),_xlfn.CONCAT(S207,"-5")),"NA"),S207)</f>
        <v>S-1397-5</v>
      </c>
      <c r="W207" s="3" t="str">
        <f>IFERROR(VLOOKUP(T207,Tablas_Apoyo!$A$2:$B$26,2,0),"")</f>
        <v>PVMTTO \ CONTROL_GUADUALES</v>
      </c>
      <c r="X207" s="3" t="str">
        <f>IFERROR(INDEX(Planes_Trabajo!$A$2:$O$10,MATCH($J207,Planes_Trabajo!$A$2:$A$10,0),MATCH(X$1,Planes_Trabajo!$A$1:$V$1,0)),"")</f>
        <v>MP</v>
      </c>
      <c r="Y207" s="3" t="str">
        <f>IFERROR(IF(INDEX(Planes_Trabajo!$A$2:$O$10,MATCH($J207,Planes_Trabajo!$A$2:$A$10,0),MATCH(Y$1,Planes_Trabajo!$A$1:$V$1,0))=0,"",INDEX(Planes_Trabajo!$A$2:$O$10,MATCH($J207,Planes_Trabajo!$A$2:$A$10,0),MATCH(Y$1,Planes_Trabajo!$A$1:$V$1,0))),"")</f>
        <v/>
      </c>
      <c r="Z207" s="3">
        <f>IFERROR(INDEX(Planes_Trabajo!$A$2:$O$10,MATCH($J207,Planes_Trabajo!$A$2:$A$10,0),MATCH(Z$1,Planes_Trabajo!$A$1:$V$1,0)),"")</f>
        <v>3</v>
      </c>
      <c r="AA207" s="3">
        <f>IFERROR(INDEX(Planes_Trabajo!$A$2:$O$10,MATCH($J207,Planes_Trabajo!$A$2:$A$10,0),MATCH(AA$1,Planes_Trabajo!$A$1:$V$1,0)),"")</f>
        <v>0</v>
      </c>
      <c r="AB207" s="3">
        <f>IFERROR(INDEX(Planes_Trabajo!$A$2:$O$10,MATCH($J207,Planes_Trabajo!$A$2:$A$10,0),MATCH(AB$1,Planes_Trabajo!$A$1:$V$1,0)),"")</f>
        <v>0</v>
      </c>
      <c r="AC207" s="3" t="str">
        <f>IFERROR(INDEX(Planes_Trabajo!$A$2:$O$10,MATCH($J207,Planes_Trabajo!$A$2:$A$10,0),MATCH(AC$1,Planes_Trabajo!$A$1:$V$1,0)),"")</f>
        <v>DEE27</v>
      </c>
      <c r="AD207" s="3" t="str">
        <f>IFERROR(IF(INDEX(Planes_Trabajo!$A$2:$O$10,MATCH($J207,Planes_Trabajo!$A$2:$A$10,0),MATCH(AD$1,Planes_Trabajo!$A$1:$V$1,0))=0,"",INDEX(Planes_Trabajo!$A$2:$O$10,MATCH($J207,Planes_Trabajo!$A$2:$A$10,0),MATCH(AD$1,Planes_Trabajo!$A$1:$V$1,0))),"")</f>
        <v>PODARED02PLANES</v>
      </c>
      <c r="AE207" s="3" t="str">
        <f>IFERROR(IF(INDEX(Planes_Trabajo!$A$2:$O$10,MATCH($J207,Planes_Trabajo!$A$2:$A$10,0),MATCH(AE$1,Planes_Trabajo!$A$1:$V$1,0))=0,"",INDEX(Planes_Trabajo!$A$2:$O$10,MATCH($J207,Planes_Trabajo!$A$2:$A$10,0),MATCH(AE$1,Planes_Trabajo!$A$1:$V$1,0))),"")</f>
        <v>DESPEJAR</v>
      </c>
      <c r="AF207" s="3">
        <f>IFERROR(INDEX(Planes_Trabajo!$A$2:$O$10,MATCH($J207,Planes_Trabajo!$A$2:$A$10,0),MATCH(AF$1,Planes_Trabajo!$A$1:$V$1,0)),"")</f>
        <v>2</v>
      </c>
      <c r="AG207" s="3">
        <f>IFERROR(VLOOKUP(K207,Tablas_Apoyo!$R$2:$S$5,2,0),"")</f>
        <v>1088345128</v>
      </c>
      <c r="AH207" s="3" t="str">
        <f>IFERROR(VLOOKUP(L207,Tablas_Apoyo!$U$2:$V$13,2,0),"")</f>
        <v>9862651</v>
      </c>
      <c r="AI207" s="3">
        <f>IFERROR(INDEX(Planes_Trabajo!$A$2:$O$10,MATCH($J207,Planes_Trabajo!$A$2:$A$10,0),MATCH(AI$1,Planes_Trabajo!$A$1:$V$1,0)),"")</f>
        <v>1088257828</v>
      </c>
      <c r="AJ207" s="3" t="str">
        <f>IFERROR(INDEX(Planes_Trabajo!$A$2:$O$10,MATCH($J207,Planes_Trabajo!$A$2:$A$10,0),MATCH(AJ$1,Planes_Trabajo!$A$1:$V$1,0)),"")</f>
        <v>06337600</v>
      </c>
      <c r="AK207" s="3" t="str">
        <f>IFERROR(INDEX(Planes_Trabajo!$A$2:$O$10,MATCH($J207,Planes_Trabajo!$A$2:$A$10,0),MATCH(AK$1,Planes_Trabajo!$A$1:$V$1,0)),"")</f>
        <v>743</v>
      </c>
      <c r="AL207" s="3" t="str">
        <f>IFERROR(IF(INDEX(Planes_Trabajo!$A$2:$O$10,MATCH($J207,Planes_Trabajo!$A$2:$A$10,0),MATCH(AL$1,Planes_Trabajo!$A$1:$V$1,0))=0,"",INDEX(Planes_Trabajo!$A$2:$O$10,MATCH($J207,Planes_Trabajo!$A$2:$A$10,0),MATCH(AL$1,Planes_Trabajo!$A$1:$V$1,0))),"")</f>
        <v>CW298393</v>
      </c>
    </row>
    <row r="208" spans="1:38" x14ac:dyDescent="0.25">
      <c r="A208">
        <v>375</v>
      </c>
      <c r="B208" s="4" t="s">
        <v>519</v>
      </c>
      <c r="C208" s="4"/>
      <c r="D208" s="4">
        <v>207096</v>
      </c>
      <c r="E208" s="4">
        <v>1</v>
      </c>
      <c r="F208" s="4">
        <v>1</v>
      </c>
      <c r="G208" s="4">
        <v>1</v>
      </c>
      <c r="H208" s="4">
        <v>0</v>
      </c>
      <c r="I208" s="4">
        <v>0</v>
      </c>
      <c r="J208" s="4" t="s">
        <v>524</v>
      </c>
      <c r="K208" s="4" t="s">
        <v>51</v>
      </c>
      <c r="L208" s="4" t="s">
        <v>64</v>
      </c>
      <c r="M208" s="4" t="s">
        <v>995</v>
      </c>
      <c r="N208" s="4" t="str">
        <f>VLOOKUP($D208,Apoyo!$K$2:$M$14,2,0)</f>
        <v>01/07/2024 07:00:00</v>
      </c>
      <c r="O208" s="4" t="str">
        <f>VLOOKUP($D208,Apoyo!$K$2:$M$14,3,0)</f>
        <v>26/07/2024 17:00:00</v>
      </c>
      <c r="P208" s="4" t="str">
        <f>VLOOKUP($D208,Apoyo!$K$2:$M$14,2,0)</f>
        <v>01/07/2024 07:00:00</v>
      </c>
      <c r="Q208" s="4" t="str">
        <f>VLOOKUP($D208,Apoyo!$K$2:$M$14,3,0)</f>
        <v>26/07/2024 17:00:00</v>
      </c>
      <c r="R208" s="4" t="s">
        <v>571</v>
      </c>
      <c r="S208" s="4" t="s">
        <v>781</v>
      </c>
      <c r="T208" s="4" t="s">
        <v>91</v>
      </c>
      <c r="U208" s="4" t="s">
        <v>533</v>
      </c>
      <c r="V208" s="3" t="str">
        <f t="shared" si="4"/>
        <v>S-1586-5</v>
      </c>
      <c r="W208" s="3" t="str">
        <f>IFERROR(VLOOKUP(T208,Tablas_Apoyo!$A$2:$B$26,2,0),"")</f>
        <v>PVMTTO \ CONTROL_GUADUALES</v>
      </c>
      <c r="X208" s="3" t="str">
        <f>IFERROR(INDEX(Planes_Trabajo!$A$2:$O$10,MATCH($J208,Planes_Trabajo!$A$2:$A$10,0),MATCH(X$1,Planes_Trabajo!$A$1:$V$1,0)),"")</f>
        <v>MP</v>
      </c>
      <c r="Y208" s="3" t="str">
        <f>IFERROR(IF(INDEX(Planes_Trabajo!$A$2:$O$10,MATCH($J208,Planes_Trabajo!$A$2:$A$10,0),MATCH(Y$1,Planes_Trabajo!$A$1:$V$1,0))=0,"",INDEX(Planes_Trabajo!$A$2:$O$10,MATCH($J208,Planes_Trabajo!$A$2:$A$10,0),MATCH(Y$1,Planes_Trabajo!$A$1:$V$1,0))),"")</f>
        <v/>
      </c>
      <c r="Z208" s="3">
        <f>IFERROR(INDEX(Planes_Trabajo!$A$2:$O$10,MATCH($J208,Planes_Trabajo!$A$2:$A$10,0),MATCH(Z$1,Planes_Trabajo!$A$1:$V$1,0)),"")</f>
        <v>3</v>
      </c>
      <c r="AA208" s="3">
        <f>IFERROR(INDEX(Planes_Trabajo!$A$2:$O$10,MATCH($J208,Planes_Trabajo!$A$2:$A$10,0),MATCH(AA$1,Planes_Trabajo!$A$1:$V$1,0)),"")</f>
        <v>0</v>
      </c>
      <c r="AB208" s="3">
        <f>IFERROR(INDEX(Planes_Trabajo!$A$2:$O$10,MATCH($J208,Planes_Trabajo!$A$2:$A$10,0),MATCH(AB$1,Planes_Trabajo!$A$1:$V$1,0)),"")</f>
        <v>0</v>
      </c>
      <c r="AC208" s="3" t="str">
        <f>IFERROR(INDEX(Planes_Trabajo!$A$2:$O$10,MATCH($J208,Planes_Trabajo!$A$2:$A$10,0),MATCH(AC$1,Planes_Trabajo!$A$1:$V$1,0)),"")</f>
        <v>DEE27</v>
      </c>
      <c r="AD208" s="3" t="str">
        <f>IFERROR(IF(INDEX(Planes_Trabajo!$A$2:$O$10,MATCH($J208,Planes_Trabajo!$A$2:$A$10,0),MATCH(AD$1,Planes_Trabajo!$A$1:$V$1,0))=0,"",INDEX(Planes_Trabajo!$A$2:$O$10,MATCH($J208,Planes_Trabajo!$A$2:$A$10,0),MATCH(AD$1,Planes_Trabajo!$A$1:$V$1,0))),"")</f>
        <v>PODARED02PLANES</v>
      </c>
      <c r="AE208" s="3" t="str">
        <f>IFERROR(IF(INDEX(Planes_Trabajo!$A$2:$O$10,MATCH($J208,Planes_Trabajo!$A$2:$A$10,0),MATCH(AE$1,Planes_Trabajo!$A$1:$V$1,0))=0,"",INDEX(Planes_Trabajo!$A$2:$O$10,MATCH($J208,Planes_Trabajo!$A$2:$A$10,0),MATCH(AE$1,Planes_Trabajo!$A$1:$V$1,0))),"")</f>
        <v>DESPEJAR</v>
      </c>
      <c r="AF208" s="3">
        <f>IFERROR(INDEX(Planes_Trabajo!$A$2:$O$10,MATCH($J208,Planes_Trabajo!$A$2:$A$10,0),MATCH(AF$1,Planes_Trabajo!$A$1:$V$1,0)),"")</f>
        <v>2</v>
      </c>
      <c r="AG208" s="3">
        <f>IFERROR(VLOOKUP(K208,Tablas_Apoyo!$R$2:$S$5,2,0),"")</f>
        <v>1088345128</v>
      </c>
      <c r="AH208" s="3" t="str">
        <f>IFERROR(VLOOKUP(L208,Tablas_Apoyo!$U$2:$V$13,2,0),"")</f>
        <v>9862651</v>
      </c>
      <c r="AI208" s="3">
        <f>IFERROR(INDEX(Planes_Trabajo!$A$2:$O$10,MATCH($J208,Planes_Trabajo!$A$2:$A$10,0),MATCH(AI$1,Planes_Trabajo!$A$1:$V$1,0)),"")</f>
        <v>1088257828</v>
      </c>
      <c r="AJ208" s="3" t="str">
        <f>IFERROR(INDEX(Planes_Trabajo!$A$2:$O$10,MATCH($J208,Planes_Trabajo!$A$2:$A$10,0),MATCH(AJ$1,Planes_Trabajo!$A$1:$V$1,0)),"")</f>
        <v>06337600</v>
      </c>
      <c r="AK208" s="3" t="str">
        <f>IFERROR(INDEX(Planes_Trabajo!$A$2:$O$10,MATCH($J208,Planes_Trabajo!$A$2:$A$10,0),MATCH(AK$1,Planes_Trabajo!$A$1:$V$1,0)),"")</f>
        <v>743</v>
      </c>
      <c r="AL208" s="3" t="str">
        <f>IFERROR(IF(INDEX(Planes_Trabajo!$A$2:$O$10,MATCH($J208,Planes_Trabajo!$A$2:$A$10,0),MATCH(AL$1,Planes_Trabajo!$A$1:$V$1,0))=0,"",INDEX(Planes_Trabajo!$A$2:$O$10,MATCH($J208,Planes_Trabajo!$A$2:$A$10,0),MATCH(AL$1,Planes_Trabajo!$A$1:$V$1,0))),"")</f>
        <v>CW298393</v>
      </c>
    </row>
    <row r="209" spans="1:38" x14ac:dyDescent="0.25">
      <c r="A209">
        <v>376</v>
      </c>
      <c r="B209" s="4" t="s">
        <v>519</v>
      </c>
      <c r="C209" s="4"/>
      <c r="D209" s="4">
        <v>207096</v>
      </c>
      <c r="E209" s="4">
        <v>1</v>
      </c>
      <c r="F209" s="4">
        <v>1</v>
      </c>
      <c r="G209" s="4">
        <v>1</v>
      </c>
      <c r="H209" s="4">
        <v>0</v>
      </c>
      <c r="I209" s="4">
        <v>0</v>
      </c>
      <c r="J209" s="4" t="s">
        <v>524</v>
      </c>
      <c r="K209" s="4" t="s">
        <v>51</v>
      </c>
      <c r="L209" s="4" t="s">
        <v>64</v>
      </c>
      <c r="M209" s="4" t="s">
        <v>996</v>
      </c>
      <c r="N209" s="4" t="str">
        <f>VLOOKUP($D209,Apoyo!$K$2:$M$14,2,0)</f>
        <v>01/07/2024 07:00:00</v>
      </c>
      <c r="O209" s="4" t="str">
        <f>VLOOKUP($D209,Apoyo!$K$2:$M$14,3,0)</f>
        <v>26/07/2024 17:00:00</v>
      </c>
      <c r="P209" s="4" t="str">
        <f>VLOOKUP($D209,Apoyo!$K$2:$M$14,2,0)</f>
        <v>01/07/2024 07:00:00</v>
      </c>
      <c r="Q209" s="4" t="str">
        <f>VLOOKUP($D209,Apoyo!$K$2:$M$14,3,0)</f>
        <v>26/07/2024 17:00:00</v>
      </c>
      <c r="R209" s="4" t="s">
        <v>571</v>
      </c>
      <c r="S209" s="4" t="s">
        <v>782</v>
      </c>
      <c r="T209" s="4" t="s">
        <v>91</v>
      </c>
      <c r="U209" s="4" t="s">
        <v>533</v>
      </c>
      <c r="V209" s="3" t="str">
        <f t="shared" si="4"/>
        <v>S-1773-5</v>
      </c>
      <c r="W209" s="3" t="str">
        <f>IFERROR(VLOOKUP(T209,Tablas_Apoyo!$A$2:$B$26,2,0),"")</f>
        <v>PVMTTO \ CONTROL_GUADUALES</v>
      </c>
      <c r="X209" s="3" t="str">
        <f>IFERROR(INDEX(Planes_Trabajo!$A$2:$O$10,MATCH($J209,Planes_Trabajo!$A$2:$A$10,0),MATCH(X$1,Planes_Trabajo!$A$1:$V$1,0)),"")</f>
        <v>MP</v>
      </c>
      <c r="Y209" s="3" t="str">
        <f>IFERROR(IF(INDEX(Planes_Trabajo!$A$2:$O$10,MATCH($J209,Planes_Trabajo!$A$2:$A$10,0),MATCH(Y$1,Planes_Trabajo!$A$1:$V$1,0))=0,"",INDEX(Planes_Trabajo!$A$2:$O$10,MATCH($J209,Planes_Trabajo!$A$2:$A$10,0),MATCH(Y$1,Planes_Trabajo!$A$1:$V$1,0))),"")</f>
        <v/>
      </c>
      <c r="Z209" s="3">
        <f>IFERROR(INDEX(Planes_Trabajo!$A$2:$O$10,MATCH($J209,Planes_Trabajo!$A$2:$A$10,0),MATCH(Z$1,Planes_Trabajo!$A$1:$V$1,0)),"")</f>
        <v>3</v>
      </c>
      <c r="AA209" s="3">
        <f>IFERROR(INDEX(Planes_Trabajo!$A$2:$O$10,MATCH($J209,Planes_Trabajo!$A$2:$A$10,0),MATCH(AA$1,Planes_Trabajo!$A$1:$V$1,0)),"")</f>
        <v>0</v>
      </c>
      <c r="AB209" s="3">
        <f>IFERROR(INDEX(Planes_Trabajo!$A$2:$O$10,MATCH($J209,Planes_Trabajo!$A$2:$A$10,0),MATCH(AB$1,Planes_Trabajo!$A$1:$V$1,0)),"")</f>
        <v>0</v>
      </c>
      <c r="AC209" s="3" t="str">
        <f>IFERROR(INDEX(Planes_Trabajo!$A$2:$O$10,MATCH($J209,Planes_Trabajo!$A$2:$A$10,0),MATCH(AC$1,Planes_Trabajo!$A$1:$V$1,0)),"")</f>
        <v>DEE27</v>
      </c>
      <c r="AD209" s="3" t="str">
        <f>IFERROR(IF(INDEX(Planes_Trabajo!$A$2:$O$10,MATCH($J209,Planes_Trabajo!$A$2:$A$10,0),MATCH(AD$1,Planes_Trabajo!$A$1:$V$1,0))=0,"",INDEX(Planes_Trabajo!$A$2:$O$10,MATCH($J209,Planes_Trabajo!$A$2:$A$10,0),MATCH(AD$1,Planes_Trabajo!$A$1:$V$1,0))),"")</f>
        <v>PODARED02PLANES</v>
      </c>
      <c r="AE209" s="3" t="str">
        <f>IFERROR(IF(INDEX(Planes_Trabajo!$A$2:$O$10,MATCH($J209,Planes_Trabajo!$A$2:$A$10,0),MATCH(AE$1,Planes_Trabajo!$A$1:$V$1,0))=0,"",INDEX(Planes_Trabajo!$A$2:$O$10,MATCH($J209,Planes_Trabajo!$A$2:$A$10,0),MATCH(AE$1,Planes_Trabajo!$A$1:$V$1,0))),"")</f>
        <v>DESPEJAR</v>
      </c>
      <c r="AF209" s="3">
        <f>IFERROR(INDEX(Planes_Trabajo!$A$2:$O$10,MATCH($J209,Planes_Trabajo!$A$2:$A$10,0),MATCH(AF$1,Planes_Trabajo!$A$1:$V$1,0)),"")</f>
        <v>2</v>
      </c>
      <c r="AG209" s="3">
        <f>IFERROR(VLOOKUP(K209,Tablas_Apoyo!$R$2:$S$5,2,0),"")</f>
        <v>1088345128</v>
      </c>
      <c r="AH209" s="3" t="str">
        <f>IFERROR(VLOOKUP(L209,Tablas_Apoyo!$U$2:$V$13,2,0),"")</f>
        <v>9862651</v>
      </c>
      <c r="AI209" s="3">
        <f>IFERROR(INDEX(Planes_Trabajo!$A$2:$O$10,MATCH($J209,Planes_Trabajo!$A$2:$A$10,0),MATCH(AI$1,Planes_Trabajo!$A$1:$V$1,0)),"")</f>
        <v>1088257828</v>
      </c>
      <c r="AJ209" s="3" t="str">
        <f>IFERROR(INDEX(Planes_Trabajo!$A$2:$O$10,MATCH($J209,Planes_Trabajo!$A$2:$A$10,0),MATCH(AJ$1,Planes_Trabajo!$A$1:$V$1,0)),"")</f>
        <v>06337600</v>
      </c>
      <c r="AK209" s="3" t="str">
        <f>IFERROR(INDEX(Planes_Trabajo!$A$2:$O$10,MATCH($J209,Planes_Trabajo!$A$2:$A$10,0),MATCH(AK$1,Planes_Trabajo!$A$1:$V$1,0)),"")</f>
        <v>743</v>
      </c>
      <c r="AL209" s="3" t="str">
        <f>IFERROR(IF(INDEX(Planes_Trabajo!$A$2:$O$10,MATCH($J209,Planes_Trabajo!$A$2:$A$10,0),MATCH(AL$1,Planes_Trabajo!$A$1:$V$1,0))=0,"",INDEX(Planes_Trabajo!$A$2:$O$10,MATCH($J209,Planes_Trabajo!$A$2:$A$10,0),MATCH(AL$1,Planes_Trabajo!$A$1:$V$1,0))),"")</f>
        <v>CW298393</v>
      </c>
    </row>
    <row r="210" spans="1:38" x14ac:dyDescent="0.25">
      <c r="A210">
        <v>377</v>
      </c>
      <c r="B210" s="4" t="s">
        <v>519</v>
      </c>
      <c r="C210" s="4"/>
      <c r="D210" s="4">
        <v>207096</v>
      </c>
      <c r="E210" s="4">
        <v>1</v>
      </c>
      <c r="F210" s="4">
        <v>1</v>
      </c>
      <c r="G210" s="4">
        <v>1</v>
      </c>
      <c r="H210" s="4">
        <v>0</v>
      </c>
      <c r="I210" s="4">
        <v>0</v>
      </c>
      <c r="J210" s="4" t="s">
        <v>524</v>
      </c>
      <c r="K210" s="4" t="s">
        <v>51</v>
      </c>
      <c r="L210" s="4" t="s">
        <v>64</v>
      </c>
      <c r="M210" s="4" t="s">
        <v>997</v>
      </c>
      <c r="N210" s="4" t="str">
        <f>VLOOKUP($D210,Apoyo!$K$2:$M$14,2,0)</f>
        <v>01/07/2024 07:00:00</v>
      </c>
      <c r="O210" s="4" t="str">
        <f>VLOOKUP($D210,Apoyo!$K$2:$M$14,3,0)</f>
        <v>26/07/2024 17:00:00</v>
      </c>
      <c r="P210" s="4" t="str">
        <f>VLOOKUP($D210,Apoyo!$K$2:$M$14,2,0)</f>
        <v>01/07/2024 07:00:00</v>
      </c>
      <c r="Q210" s="4" t="str">
        <f>VLOOKUP($D210,Apoyo!$K$2:$M$14,3,0)</f>
        <v>26/07/2024 17:00:00</v>
      </c>
      <c r="R210" s="4" t="s">
        <v>571</v>
      </c>
      <c r="S210" s="4" t="s">
        <v>783</v>
      </c>
      <c r="T210" s="4" t="s">
        <v>91</v>
      </c>
      <c r="U210" s="4" t="s">
        <v>533</v>
      </c>
      <c r="V210" s="3" t="str">
        <f t="shared" si="4"/>
        <v>S-1974-5</v>
      </c>
      <c r="W210" s="3" t="str">
        <f>IFERROR(VLOOKUP(T210,Tablas_Apoyo!$A$2:$B$26,2,0),"")</f>
        <v>PVMTTO \ CONTROL_GUADUALES</v>
      </c>
      <c r="X210" s="3" t="str">
        <f>IFERROR(INDEX(Planes_Trabajo!$A$2:$O$10,MATCH($J210,Planes_Trabajo!$A$2:$A$10,0),MATCH(X$1,Planes_Trabajo!$A$1:$V$1,0)),"")</f>
        <v>MP</v>
      </c>
      <c r="Y210" s="3" t="str">
        <f>IFERROR(IF(INDEX(Planes_Trabajo!$A$2:$O$10,MATCH($J210,Planes_Trabajo!$A$2:$A$10,0),MATCH(Y$1,Planes_Trabajo!$A$1:$V$1,0))=0,"",INDEX(Planes_Trabajo!$A$2:$O$10,MATCH($J210,Planes_Trabajo!$A$2:$A$10,0),MATCH(Y$1,Planes_Trabajo!$A$1:$V$1,0))),"")</f>
        <v/>
      </c>
      <c r="Z210" s="3">
        <f>IFERROR(INDEX(Planes_Trabajo!$A$2:$O$10,MATCH($J210,Planes_Trabajo!$A$2:$A$10,0),MATCH(Z$1,Planes_Trabajo!$A$1:$V$1,0)),"")</f>
        <v>3</v>
      </c>
      <c r="AA210" s="3">
        <f>IFERROR(INDEX(Planes_Trabajo!$A$2:$O$10,MATCH($J210,Planes_Trabajo!$A$2:$A$10,0),MATCH(AA$1,Planes_Trabajo!$A$1:$V$1,0)),"")</f>
        <v>0</v>
      </c>
      <c r="AB210" s="3">
        <f>IFERROR(INDEX(Planes_Trabajo!$A$2:$O$10,MATCH($J210,Planes_Trabajo!$A$2:$A$10,0),MATCH(AB$1,Planes_Trabajo!$A$1:$V$1,0)),"")</f>
        <v>0</v>
      </c>
      <c r="AC210" s="3" t="str">
        <f>IFERROR(INDEX(Planes_Trabajo!$A$2:$O$10,MATCH($J210,Planes_Trabajo!$A$2:$A$10,0),MATCH(AC$1,Planes_Trabajo!$A$1:$V$1,0)),"")</f>
        <v>DEE27</v>
      </c>
      <c r="AD210" s="3" t="str">
        <f>IFERROR(IF(INDEX(Planes_Trabajo!$A$2:$O$10,MATCH($J210,Planes_Trabajo!$A$2:$A$10,0),MATCH(AD$1,Planes_Trabajo!$A$1:$V$1,0))=0,"",INDEX(Planes_Trabajo!$A$2:$O$10,MATCH($J210,Planes_Trabajo!$A$2:$A$10,0),MATCH(AD$1,Planes_Trabajo!$A$1:$V$1,0))),"")</f>
        <v>PODARED02PLANES</v>
      </c>
      <c r="AE210" s="3" t="str">
        <f>IFERROR(IF(INDEX(Planes_Trabajo!$A$2:$O$10,MATCH($J210,Planes_Trabajo!$A$2:$A$10,0),MATCH(AE$1,Planes_Trabajo!$A$1:$V$1,0))=0,"",INDEX(Planes_Trabajo!$A$2:$O$10,MATCH($J210,Planes_Trabajo!$A$2:$A$10,0),MATCH(AE$1,Planes_Trabajo!$A$1:$V$1,0))),"")</f>
        <v>DESPEJAR</v>
      </c>
      <c r="AF210" s="3">
        <f>IFERROR(INDEX(Planes_Trabajo!$A$2:$O$10,MATCH($J210,Planes_Trabajo!$A$2:$A$10,0),MATCH(AF$1,Planes_Trabajo!$A$1:$V$1,0)),"")</f>
        <v>2</v>
      </c>
      <c r="AG210" s="3">
        <f>IFERROR(VLOOKUP(K210,Tablas_Apoyo!$R$2:$S$5,2,0),"")</f>
        <v>1088345128</v>
      </c>
      <c r="AH210" s="3" t="str">
        <f>IFERROR(VLOOKUP(L210,Tablas_Apoyo!$U$2:$V$13,2,0),"")</f>
        <v>9862651</v>
      </c>
      <c r="AI210" s="3">
        <f>IFERROR(INDEX(Planes_Trabajo!$A$2:$O$10,MATCH($J210,Planes_Trabajo!$A$2:$A$10,0),MATCH(AI$1,Planes_Trabajo!$A$1:$V$1,0)),"")</f>
        <v>1088257828</v>
      </c>
      <c r="AJ210" s="3" t="str">
        <f>IFERROR(INDEX(Planes_Trabajo!$A$2:$O$10,MATCH($J210,Planes_Trabajo!$A$2:$A$10,0),MATCH(AJ$1,Planes_Trabajo!$A$1:$V$1,0)),"")</f>
        <v>06337600</v>
      </c>
      <c r="AK210" s="3" t="str">
        <f>IFERROR(INDEX(Planes_Trabajo!$A$2:$O$10,MATCH($J210,Planes_Trabajo!$A$2:$A$10,0),MATCH(AK$1,Planes_Trabajo!$A$1:$V$1,0)),"")</f>
        <v>743</v>
      </c>
      <c r="AL210" s="3" t="str">
        <f>IFERROR(IF(INDEX(Planes_Trabajo!$A$2:$O$10,MATCH($J210,Planes_Trabajo!$A$2:$A$10,0),MATCH(AL$1,Planes_Trabajo!$A$1:$V$1,0))=0,"",INDEX(Planes_Trabajo!$A$2:$O$10,MATCH($J210,Planes_Trabajo!$A$2:$A$10,0),MATCH(AL$1,Planes_Trabajo!$A$1:$V$1,0))),"")</f>
        <v>CW298393</v>
      </c>
    </row>
    <row r="211" spans="1:38" x14ac:dyDescent="0.25">
      <c r="A211">
        <v>378</v>
      </c>
      <c r="B211" s="4" t="s">
        <v>519</v>
      </c>
      <c r="C211" s="4"/>
      <c r="D211" s="4">
        <v>207096</v>
      </c>
      <c r="E211" s="4">
        <v>1</v>
      </c>
      <c r="F211" s="4">
        <v>1</v>
      </c>
      <c r="G211" s="4">
        <v>1</v>
      </c>
      <c r="H211" s="4">
        <v>0</v>
      </c>
      <c r="I211" s="4">
        <v>0</v>
      </c>
      <c r="J211" s="4" t="s">
        <v>524</v>
      </c>
      <c r="K211" s="4" t="s">
        <v>51</v>
      </c>
      <c r="L211" s="4" t="s">
        <v>64</v>
      </c>
      <c r="M211" s="4" t="s">
        <v>998</v>
      </c>
      <c r="N211" s="4" t="str">
        <f>VLOOKUP($D211,Apoyo!$K$2:$M$14,2,0)</f>
        <v>01/07/2024 07:00:00</v>
      </c>
      <c r="O211" s="4" t="str">
        <f>VLOOKUP($D211,Apoyo!$K$2:$M$14,3,0)</f>
        <v>26/07/2024 17:00:00</v>
      </c>
      <c r="P211" s="4" t="str">
        <f>VLOOKUP($D211,Apoyo!$K$2:$M$14,2,0)</f>
        <v>01/07/2024 07:00:00</v>
      </c>
      <c r="Q211" s="4" t="str">
        <f>VLOOKUP($D211,Apoyo!$K$2:$M$14,3,0)</f>
        <v>26/07/2024 17:00:00</v>
      </c>
      <c r="R211" s="4" t="s">
        <v>571</v>
      </c>
      <c r="S211" s="4" t="s">
        <v>784</v>
      </c>
      <c r="T211" s="4" t="s">
        <v>91</v>
      </c>
      <c r="U211" s="4" t="s">
        <v>533</v>
      </c>
      <c r="V211" s="3" t="str">
        <f t="shared" si="4"/>
        <v>S-557-5</v>
      </c>
      <c r="W211" s="3" t="str">
        <f>IFERROR(VLOOKUP(T211,Tablas_Apoyo!$A$2:$B$26,2,0),"")</f>
        <v>PVMTTO \ CONTROL_GUADUALES</v>
      </c>
      <c r="X211" s="3" t="str">
        <f>IFERROR(INDEX(Planes_Trabajo!$A$2:$O$10,MATCH($J211,Planes_Trabajo!$A$2:$A$10,0),MATCH(X$1,Planes_Trabajo!$A$1:$V$1,0)),"")</f>
        <v>MP</v>
      </c>
      <c r="Y211" s="3" t="str">
        <f>IFERROR(IF(INDEX(Planes_Trabajo!$A$2:$O$10,MATCH($J211,Planes_Trabajo!$A$2:$A$10,0),MATCH(Y$1,Planes_Trabajo!$A$1:$V$1,0))=0,"",INDEX(Planes_Trabajo!$A$2:$O$10,MATCH($J211,Planes_Trabajo!$A$2:$A$10,0),MATCH(Y$1,Planes_Trabajo!$A$1:$V$1,0))),"")</f>
        <v/>
      </c>
      <c r="Z211" s="3">
        <f>IFERROR(INDEX(Planes_Trabajo!$A$2:$O$10,MATCH($J211,Planes_Trabajo!$A$2:$A$10,0),MATCH(Z$1,Planes_Trabajo!$A$1:$V$1,0)),"")</f>
        <v>3</v>
      </c>
      <c r="AA211" s="3">
        <f>IFERROR(INDEX(Planes_Trabajo!$A$2:$O$10,MATCH($J211,Planes_Trabajo!$A$2:$A$10,0),MATCH(AA$1,Planes_Trabajo!$A$1:$V$1,0)),"")</f>
        <v>0</v>
      </c>
      <c r="AB211" s="3">
        <f>IFERROR(INDEX(Planes_Trabajo!$A$2:$O$10,MATCH($J211,Planes_Trabajo!$A$2:$A$10,0),MATCH(AB$1,Planes_Trabajo!$A$1:$V$1,0)),"")</f>
        <v>0</v>
      </c>
      <c r="AC211" s="3" t="str">
        <f>IFERROR(INDEX(Planes_Trabajo!$A$2:$O$10,MATCH($J211,Planes_Trabajo!$A$2:$A$10,0),MATCH(AC$1,Planes_Trabajo!$A$1:$V$1,0)),"")</f>
        <v>DEE27</v>
      </c>
      <c r="AD211" s="3" t="str">
        <f>IFERROR(IF(INDEX(Planes_Trabajo!$A$2:$O$10,MATCH($J211,Planes_Trabajo!$A$2:$A$10,0),MATCH(AD$1,Planes_Trabajo!$A$1:$V$1,0))=0,"",INDEX(Planes_Trabajo!$A$2:$O$10,MATCH($J211,Planes_Trabajo!$A$2:$A$10,0),MATCH(AD$1,Planes_Trabajo!$A$1:$V$1,0))),"")</f>
        <v>PODARED02PLANES</v>
      </c>
      <c r="AE211" s="3" t="str">
        <f>IFERROR(IF(INDEX(Planes_Trabajo!$A$2:$O$10,MATCH($J211,Planes_Trabajo!$A$2:$A$10,0),MATCH(AE$1,Planes_Trabajo!$A$1:$V$1,0))=0,"",INDEX(Planes_Trabajo!$A$2:$O$10,MATCH($J211,Planes_Trabajo!$A$2:$A$10,0),MATCH(AE$1,Planes_Trabajo!$A$1:$V$1,0))),"")</f>
        <v>DESPEJAR</v>
      </c>
      <c r="AF211" s="3">
        <f>IFERROR(INDEX(Planes_Trabajo!$A$2:$O$10,MATCH($J211,Planes_Trabajo!$A$2:$A$10,0),MATCH(AF$1,Planes_Trabajo!$A$1:$V$1,0)),"")</f>
        <v>2</v>
      </c>
      <c r="AG211" s="3">
        <f>IFERROR(VLOOKUP(K211,Tablas_Apoyo!$R$2:$S$5,2,0),"")</f>
        <v>1088345128</v>
      </c>
      <c r="AH211" s="3" t="str">
        <f>IFERROR(VLOOKUP(L211,Tablas_Apoyo!$U$2:$V$13,2,0),"")</f>
        <v>9862651</v>
      </c>
      <c r="AI211" s="3">
        <f>IFERROR(INDEX(Planes_Trabajo!$A$2:$O$10,MATCH($J211,Planes_Trabajo!$A$2:$A$10,0),MATCH(AI$1,Planes_Trabajo!$A$1:$V$1,0)),"")</f>
        <v>1088257828</v>
      </c>
      <c r="AJ211" s="3" t="str">
        <f>IFERROR(INDEX(Planes_Trabajo!$A$2:$O$10,MATCH($J211,Planes_Trabajo!$A$2:$A$10,0),MATCH(AJ$1,Planes_Trabajo!$A$1:$V$1,0)),"")</f>
        <v>06337600</v>
      </c>
      <c r="AK211" s="3" t="str">
        <f>IFERROR(INDEX(Planes_Trabajo!$A$2:$O$10,MATCH($J211,Planes_Trabajo!$A$2:$A$10,0),MATCH(AK$1,Planes_Trabajo!$A$1:$V$1,0)),"")</f>
        <v>743</v>
      </c>
      <c r="AL211" s="3" t="str">
        <f>IFERROR(IF(INDEX(Planes_Trabajo!$A$2:$O$10,MATCH($J211,Planes_Trabajo!$A$2:$A$10,0),MATCH(AL$1,Planes_Trabajo!$A$1:$V$1,0))=0,"",INDEX(Planes_Trabajo!$A$2:$O$10,MATCH($J211,Planes_Trabajo!$A$2:$A$10,0),MATCH(AL$1,Planes_Trabajo!$A$1:$V$1,0))),"")</f>
        <v>CW298393</v>
      </c>
    </row>
    <row r="212" spans="1:38" x14ac:dyDescent="0.25">
      <c r="A212">
        <v>379</v>
      </c>
      <c r="B212" s="4" t="s">
        <v>519</v>
      </c>
      <c r="C212" s="4"/>
      <c r="D212" s="4">
        <v>207096</v>
      </c>
      <c r="E212" s="4">
        <v>1</v>
      </c>
      <c r="F212" s="4">
        <v>1</v>
      </c>
      <c r="G212" s="4">
        <v>1</v>
      </c>
      <c r="H212" s="4">
        <v>0</v>
      </c>
      <c r="I212" s="4">
        <v>0</v>
      </c>
      <c r="J212" s="4" t="s">
        <v>524</v>
      </c>
      <c r="K212" s="4" t="s">
        <v>51</v>
      </c>
      <c r="L212" s="4" t="s">
        <v>64</v>
      </c>
      <c r="M212" s="4" t="s">
        <v>999</v>
      </c>
      <c r="N212" s="4" t="str">
        <f>VLOOKUP($D212,Apoyo!$K$2:$M$14,2,0)</f>
        <v>01/07/2024 07:00:00</v>
      </c>
      <c r="O212" s="4" t="str">
        <f>VLOOKUP($D212,Apoyo!$K$2:$M$14,3,0)</f>
        <v>26/07/2024 17:00:00</v>
      </c>
      <c r="P212" s="4" t="str">
        <f>VLOOKUP($D212,Apoyo!$K$2:$M$14,2,0)</f>
        <v>01/07/2024 07:00:00</v>
      </c>
      <c r="Q212" s="4" t="str">
        <f>VLOOKUP($D212,Apoyo!$K$2:$M$14,3,0)</f>
        <v>26/07/2024 17:00:00</v>
      </c>
      <c r="R212" s="4" t="s">
        <v>571</v>
      </c>
      <c r="S212" s="4" t="s">
        <v>785</v>
      </c>
      <c r="T212" s="4" t="s">
        <v>91</v>
      </c>
      <c r="U212" s="4" t="s">
        <v>533</v>
      </c>
      <c r="V212" s="3" t="str">
        <f t="shared" si="4"/>
        <v>S-584-5</v>
      </c>
      <c r="W212" s="3" t="str">
        <f>IFERROR(VLOOKUP(T212,Tablas_Apoyo!$A$2:$B$26,2,0),"")</f>
        <v>PVMTTO \ CONTROL_GUADUALES</v>
      </c>
      <c r="X212" s="3" t="str">
        <f>IFERROR(INDEX(Planes_Trabajo!$A$2:$O$10,MATCH($J212,Planes_Trabajo!$A$2:$A$10,0),MATCH(X$1,Planes_Trabajo!$A$1:$V$1,0)),"")</f>
        <v>MP</v>
      </c>
      <c r="Y212" s="3" t="str">
        <f>IFERROR(IF(INDEX(Planes_Trabajo!$A$2:$O$10,MATCH($J212,Planes_Trabajo!$A$2:$A$10,0),MATCH(Y$1,Planes_Trabajo!$A$1:$V$1,0))=0,"",INDEX(Planes_Trabajo!$A$2:$O$10,MATCH($J212,Planes_Trabajo!$A$2:$A$10,0),MATCH(Y$1,Planes_Trabajo!$A$1:$V$1,0))),"")</f>
        <v/>
      </c>
      <c r="Z212" s="3">
        <f>IFERROR(INDEX(Planes_Trabajo!$A$2:$O$10,MATCH($J212,Planes_Trabajo!$A$2:$A$10,0),MATCH(Z$1,Planes_Trabajo!$A$1:$V$1,0)),"")</f>
        <v>3</v>
      </c>
      <c r="AA212" s="3">
        <f>IFERROR(INDEX(Planes_Trabajo!$A$2:$O$10,MATCH($J212,Planes_Trabajo!$A$2:$A$10,0),MATCH(AA$1,Planes_Trabajo!$A$1:$V$1,0)),"")</f>
        <v>0</v>
      </c>
      <c r="AB212" s="3">
        <f>IFERROR(INDEX(Planes_Trabajo!$A$2:$O$10,MATCH($J212,Planes_Trabajo!$A$2:$A$10,0),MATCH(AB$1,Planes_Trabajo!$A$1:$V$1,0)),"")</f>
        <v>0</v>
      </c>
      <c r="AC212" s="3" t="str">
        <f>IFERROR(INDEX(Planes_Trabajo!$A$2:$O$10,MATCH($J212,Planes_Trabajo!$A$2:$A$10,0),MATCH(AC$1,Planes_Trabajo!$A$1:$V$1,0)),"")</f>
        <v>DEE27</v>
      </c>
      <c r="AD212" s="3" t="str">
        <f>IFERROR(IF(INDEX(Planes_Trabajo!$A$2:$O$10,MATCH($J212,Planes_Trabajo!$A$2:$A$10,0),MATCH(AD$1,Planes_Trabajo!$A$1:$V$1,0))=0,"",INDEX(Planes_Trabajo!$A$2:$O$10,MATCH($J212,Planes_Trabajo!$A$2:$A$10,0),MATCH(AD$1,Planes_Trabajo!$A$1:$V$1,0))),"")</f>
        <v>PODARED02PLANES</v>
      </c>
      <c r="AE212" s="3" t="str">
        <f>IFERROR(IF(INDEX(Planes_Trabajo!$A$2:$O$10,MATCH($J212,Planes_Trabajo!$A$2:$A$10,0),MATCH(AE$1,Planes_Trabajo!$A$1:$V$1,0))=0,"",INDEX(Planes_Trabajo!$A$2:$O$10,MATCH($J212,Planes_Trabajo!$A$2:$A$10,0),MATCH(AE$1,Planes_Trabajo!$A$1:$V$1,0))),"")</f>
        <v>DESPEJAR</v>
      </c>
      <c r="AF212" s="3">
        <f>IFERROR(INDEX(Planes_Trabajo!$A$2:$O$10,MATCH($J212,Planes_Trabajo!$A$2:$A$10,0),MATCH(AF$1,Planes_Trabajo!$A$1:$V$1,0)),"")</f>
        <v>2</v>
      </c>
      <c r="AG212" s="3">
        <f>IFERROR(VLOOKUP(K212,Tablas_Apoyo!$R$2:$S$5,2,0),"")</f>
        <v>1088345128</v>
      </c>
      <c r="AH212" s="3" t="str">
        <f>IFERROR(VLOOKUP(L212,Tablas_Apoyo!$U$2:$V$13,2,0),"")</f>
        <v>9862651</v>
      </c>
      <c r="AI212" s="3">
        <f>IFERROR(INDEX(Planes_Trabajo!$A$2:$O$10,MATCH($J212,Planes_Trabajo!$A$2:$A$10,0),MATCH(AI$1,Planes_Trabajo!$A$1:$V$1,0)),"")</f>
        <v>1088257828</v>
      </c>
      <c r="AJ212" s="3" t="str">
        <f>IFERROR(INDEX(Planes_Trabajo!$A$2:$O$10,MATCH($J212,Planes_Trabajo!$A$2:$A$10,0),MATCH(AJ$1,Planes_Trabajo!$A$1:$V$1,0)),"")</f>
        <v>06337600</v>
      </c>
      <c r="AK212" s="3" t="str">
        <f>IFERROR(INDEX(Planes_Trabajo!$A$2:$O$10,MATCH($J212,Planes_Trabajo!$A$2:$A$10,0),MATCH(AK$1,Planes_Trabajo!$A$1:$V$1,0)),"")</f>
        <v>743</v>
      </c>
      <c r="AL212" s="3" t="str">
        <f>IFERROR(IF(INDEX(Planes_Trabajo!$A$2:$O$10,MATCH($J212,Planes_Trabajo!$A$2:$A$10,0),MATCH(AL$1,Planes_Trabajo!$A$1:$V$1,0))=0,"",INDEX(Planes_Trabajo!$A$2:$O$10,MATCH($J212,Planes_Trabajo!$A$2:$A$10,0),MATCH(AL$1,Planes_Trabajo!$A$1:$V$1,0))),"")</f>
        <v>CW298393</v>
      </c>
    </row>
    <row r="213" spans="1:38" x14ac:dyDescent="0.25">
      <c r="A213">
        <v>380</v>
      </c>
      <c r="B213" s="4" t="s">
        <v>519</v>
      </c>
      <c r="C213" s="4"/>
      <c r="D213" s="4">
        <v>207096</v>
      </c>
      <c r="E213" s="4">
        <v>1</v>
      </c>
      <c r="F213" s="4">
        <v>1</v>
      </c>
      <c r="G213" s="4">
        <v>1</v>
      </c>
      <c r="H213" s="4">
        <v>0</v>
      </c>
      <c r="I213" s="4">
        <v>0</v>
      </c>
      <c r="J213" s="4" t="s">
        <v>524</v>
      </c>
      <c r="K213" s="4" t="s">
        <v>51</v>
      </c>
      <c r="L213" s="4" t="s">
        <v>64</v>
      </c>
      <c r="M213" s="4" t="s">
        <v>1000</v>
      </c>
      <c r="N213" s="4" t="str">
        <f>VLOOKUP($D213,Apoyo!$K$2:$M$14,2,0)</f>
        <v>01/07/2024 07:00:00</v>
      </c>
      <c r="O213" s="4" t="str">
        <f>VLOOKUP($D213,Apoyo!$K$2:$M$14,3,0)</f>
        <v>26/07/2024 17:00:00</v>
      </c>
      <c r="P213" s="4" t="str">
        <f>VLOOKUP($D213,Apoyo!$K$2:$M$14,2,0)</f>
        <v>01/07/2024 07:00:00</v>
      </c>
      <c r="Q213" s="4" t="str">
        <f>VLOOKUP($D213,Apoyo!$K$2:$M$14,3,0)</f>
        <v>26/07/2024 17:00:00</v>
      </c>
      <c r="R213" s="4" t="s">
        <v>571</v>
      </c>
      <c r="S213" s="4" t="s">
        <v>786</v>
      </c>
      <c r="T213" s="4" t="s">
        <v>91</v>
      </c>
      <c r="U213" s="4" t="s">
        <v>533</v>
      </c>
      <c r="V213" s="3" t="str">
        <f t="shared" si="4"/>
        <v>S-585-5</v>
      </c>
      <c r="W213" s="3" t="str">
        <f>IFERROR(VLOOKUP(T213,Tablas_Apoyo!$A$2:$B$26,2,0),"")</f>
        <v>PVMTTO \ CONTROL_GUADUALES</v>
      </c>
      <c r="X213" s="3" t="str">
        <f>IFERROR(INDEX(Planes_Trabajo!$A$2:$O$10,MATCH($J213,Planes_Trabajo!$A$2:$A$10,0),MATCH(X$1,Planes_Trabajo!$A$1:$V$1,0)),"")</f>
        <v>MP</v>
      </c>
      <c r="Y213" s="3" t="str">
        <f>IFERROR(IF(INDEX(Planes_Trabajo!$A$2:$O$10,MATCH($J213,Planes_Trabajo!$A$2:$A$10,0),MATCH(Y$1,Planes_Trabajo!$A$1:$V$1,0))=0,"",INDEX(Planes_Trabajo!$A$2:$O$10,MATCH($J213,Planes_Trabajo!$A$2:$A$10,0),MATCH(Y$1,Planes_Trabajo!$A$1:$V$1,0))),"")</f>
        <v/>
      </c>
      <c r="Z213" s="3">
        <f>IFERROR(INDEX(Planes_Trabajo!$A$2:$O$10,MATCH($J213,Planes_Trabajo!$A$2:$A$10,0),MATCH(Z$1,Planes_Trabajo!$A$1:$V$1,0)),"")</f>
        <v>3</v>
      </c>
      <c r="AA213" s="3">
        <f>IFERROR(INDEX(Planes_Trabajo!$A$2:$O$10,MATCH($J213,Planes_Trabajo!$A$2:$A$10,0),MATCH(AA$1,Planes_Trabajo!$A$1:$V$1,0)),"")</f>
        <v>0</v>
      </c>
      <c r="AB213" s="3">
        <f>IFERROR(INDEX(Planes_Trabajo!$A$2:$O$10,MATCH($J213,Planes_Trabajo!$A$2:$A$10,0),MATCH(AB$1,Planes_Trabajo!$A$1:$V$1,0)),"")</f>
        <v>0</v>
      </c>
      <c r="AC213" s="3" t="str">
        <f>IFERROR(INDEX(Planes_Trabajo!$A$2:$O$10,MATCH($J213,Planes_Trabajo!$A$2:$A$10,0),MATCH(AC$1,Planes_Trabajo!$A$1:$V$1,0)),"")</f>
        <v>DEE27</v>
      </c>
      <c r="AD213" s="3" t="str">
        <f>IFERROR(IF(INDEX(Planes_Trabajo!$A$2:$O$10,MATCH($J213,Planes_Trabajo!$A$2:$A$10,0),MATCH(AD$1,Planes_Trabajo!$A$1:$V$1,0))=0,"",INDEX(Planes_Trabajo!$A$2:$O$10,MATCH($J213,Planes_Trabajo!$A$2:$A$10,0),MATCH(AD$1,Planes_Trabajo!$A$1:$V$1,0))),"")</f>
        <v>PODARED02PLANES</v>
      </c>
      <c r="AE213" s="3" t="str">
        <f>IFERROR(IF(INDEX(Planes_Trabajo!$A$2:$O$10,MATCH($J213,Planes_Trabajo!$A$2:$A$10,0),MATCH(AE$1,Planes_Trabajo!$A$1:$V$1,0))=0,"",INDEX(Planes_Trabajo!$A$2:$O$10,MATCH($J213,Planes_Trabajo!$A$2:$A$10,0),MATCH(AE$1,Planes_Trabajo!$A$1:$V$1,0))),"")</f>
        <v>DESPEJAR</v>
      </c>
      <c r="AF213" s="3">
        <f>IFERROR(INDEX(Planes_Trabajo!$A$2:$O$10,MATCH($J213,Planes_Trabajo!$A$2:$A$10,0),MATCH(AF$1,Planes_Trabajo!$A$1:$V$1,0)),"")</f>
        <v>2</v>
      </c>
      <c r="AG213" s="3">
        <f>IFERROR(VLOOKUP(K213,Tablas_Apoyo!$R$2:$S$5,2,0),"")</f>
        <v>1088345128</v>
      </c>
      <c r="AH213" s="3" t="str">
        <f>IFERROR(VLOOKUP(L213,Tablas_Apoyo!$U$2:$V$13,2,0),"")</f>
        <v>9862651</v>
      </c>
      <c r="AI213" s="3">
        <f>IFERROR(INDEX(Planes_Trabajo!$A$2:$O$10,MATCH($J213,Planes_Trabajo!$A$2:$A$10,0),MATCH(AI$1,Planes_Trabajo!$A$1:$V$1,0)),"")</f>
        <v>1088257828</v>
      </c>
      <c r="AJ213" s="3" t="str">
        <f>IFERROR(INDEX(Planes_Trabajo!$A$2:$O$10,MATCH($J213,Planes_Trabajo!$A$2:$A$10,0),MATCH(AJ$1,Planes_Trabajo!$A$1:$V$1,0)),"")</f>
        <v>06337600</v>
      </c>
      <c r="AK213" s="3" t="str">
        <f>IFERROR(INDEX(Planes_Trabajo!$A$2:$O$10,MATCH($J213,Planes_Trabajo!$A$2:$A$10,0),MATCH(AK$1,Planes_Trabajo!$A$1:$V$1,0)),"")</f>
        <v>743</v>
      </c>
      <c r="AL213" s="3" t="str">
        <f>IFERROR(IF(INDEX(Planes_Trabajo!$A$2:$O$10,MATCH($J213,Planes_Trabajo!$A$2:$A$10,0),MATCH(AL$1,Planes_Trabajo!$A$1:$V$1,0))=0,"",INDEX(Planes_Trabajo!$A$2:$O$10,MATCH($J213,Planes_Trabajo!$A$2:$A$10,0),MATCH(AL$1,Planes_Trabajo!$A$1:$V$1,0))),"")</f>
        <v>CW298393</v>
      </c>
    </row>
    <row r="214" spans="1:38" x14ac:dyDescent="0.25">
      <c r="A214">
        <v>381</v>
      </c>
      <c r="B214" s="4" t="s">
        <v>519</v>
      </c>
      <c r="C214" s="4"/>
      <c r="D214" s="4">
        <v>207096</v>
      </c>
      <c r="E214" s="4">
        <v>1</v>
      </c>
      <c r="F214" s="4">
        <v>1</v>
      </c>
      <c r="G214" s="4">
        <v>1</v>
      </c>
      <c r="H214" s="4">
        <v>0</v>
      </c>
      <c r="I214" s="4">
        <v>0</v>
      </c>
      <c r="J214" s="4" t="s">
        <v>524</v>
      </c>
      <c r="K214" s="4" t="s">
        <v>51</v>
      </c>
      <c r="L214" s="4" t="s">
        <v>64</v>
      </c>
      <c r="M214" s="4" t="s">
        <v>1001</v>
      </c>
      <c r="N214" s="4" t="str">
        <f>VLOOKUP($D214,Apoyo!$K$2:$M$14,2,0)</f>
        <v>01/07/2024 07:00:00</v>
      </c>
      <c r="O214" s="4" t="str">
        <f>VLOOKUP($D214,Apoyo!$K$2:$M$14,3,0)</f>
        <v>26/07/2024 17:00:00</v>
      </c>
      <c r="P214" s="4" t="str">
        <f>VLOOKUP($D214,Apoyo!$K$2:$M$14,2,0)</f>
        <v>01/07/2024 07:00:00</v>
      </c>
      <c r="Q214" s="4" t="str">
        <f>VLOOKUP($D214,Apoyo!$K$2:$M$14,3,0)</f>
        <v>26/07/2024 17:00:00</v>
      </c>
      <c r="R214" s="4" t="s">
        <v>571</v>
      </c>
      <c r="S214" s="4" t="s">
        <v>787</v>
      </c>
      <c r="T214" s="4" t="s">
        <v>91</v>
      </c>
      <c r="U214" s="4" t="s">
        <v>533</v>
      </c>
      <c r="V214" s="3" t="str">
        <f t="shared" si="4"/>
        <v>S-971-5</v>
      </c>
      <c r="W214" s="3" t="str">
        <f>IFERROR(VLOOKUP(T214,Tablas_Apoyo!$A$2:$B$26,2,0),"")</f>
        <v>PVMTTO \ CONTROL_GUADUALES</v>
      </c>
      <c r="X214" s="3" t="str">
        <f>IFERROR(INDEX(Planes_Trabajo!$A$2:$O$10,MATCH($J214,Planes_Trabajo!$A$2:$A$10,0),MATCH(X$1,Planes_Trabajo!$A$1:$V$1,0)),"")</f>
        <v>MP</v>
      </c>
      <c r="Y214" s="3" t="str">
        <f>IFERROR(IF(INDEX(Planes_Trabajo!$A$2:$O$10,MATCH($J214,Planes_Trabajo!$A$2:$A$10,0),MATCH(Y$1,Planes_Trabajo!$A$1:$V$1,0))=0,"",INDEX(Planes_Trabajo!$A$2:$O$10,MATCH($J214,Planes_Trabajo!$A$2:$A$10,0),MATCH(Y$1,Planes_Trabajo!$A$1:$V$1,0))),"")</f>
        <v/>
      </c>
      <c r="Z214" s="3">
        <f>IFERROR(INDEX(Planes_Trabajo!$A$2:$O$10,MATCH($J214,Planes_Trabajo!$A$2:$A$10,0),MATCH(Z$1,Planes_Trabajo!$A$1:$V$1,0)),"")</f>
        <v>3</v>
      </c>
      <c r="AA214" s="3">
        <f>IFERROR(INDEX(Planes_Trabajo!$A$2:$O$10,MATCH($J214,Planes_Trabajo!$A$2:$A$10,0),MATCH(AA$1,Planes_Trabajo!$A$1:$V$1,0)),"")</f>
        <v>0</v>
      </c>
      <c r="AB214" s="3">
        <f>IFERROR(INDEX(Planes_Trabajo!$A$2:$O$10,MATCH($J214,Planes_Trabajo!$A$2:$A$10,0),MATCH(AB$1,Planes_Trabajo!$A$1:$V$1,0)),"")</f>
        <v>0</v>
      </c>
      <c r="AC214" s="3" t="str">
        <f>IFERROR(INDEX(Planes_Trabajo!$A$2:$O$10,MATCH($J214,Planes_Trabajo!$A$2:$A$10,0),MATCH(AC$1,Planes_Trabajo!$A$1:$V$1,0)),"")</f>
        <v>DEE27</v>
      </c>
      <c r="AD214" s="3" t="str">
        <f>IFERROR(IF(INDEX(Planes_Trabajo!$A$2:$O$10,MATCH($J214,Planes_Trabajo!$A$2:$A$10,0),MATCH(AD$1,Planes_Trabajo!$A$1:$V$1,0))=0,"",INDEX(Planes_Trabajo!$A$2:$O$10,MATCH($J214,Planes_Trabajo!$A$2:$A$10,0),MATCH(AD$1,Planes_Trabajo!$A$1:$V$1,0))),"")</f>
        <v>PODARED02PLANES</v>
      </c>
      <c r="AE214" s="3" t="str">
        <f>IFERROR(IF(INDEX(Planes_Trabajo!$A$2:$O$10,MATCH($J214,Planes_Trabajo!$A$2:$A$10,0),MATCH(AE$1,Planes_Trabajo!$A$1:$V$1,0))=0,"",INDEX(Planes_Trabajo!$A$2:$O$10,MATCH($J214,Planes_Trabajo!$A$2:$A$10,0),MATCH(AE$1,Planes_Trabajo!$A$1:$V$1,0))),"")</f>
        <v>DESPEJAR</v>
      </c>
      <c r="AF214" s="3">
        <f>IFERROR(INDEX(Planes_Trabajo!$A$2:$O$10,MATCH($J214,Planes_Trabajo!$A$2:$A$10,0),MATCH(AF$1,Planes_Trabajo!$A$1:$V$1,0)),"")</f>
        <v>2</v>
      </c>
      <c r="AG214" s="3">
        <f>IFERROR(VLOOKUP(K214,Tablas_Apoyo!$R$2:$S$5,2,0),"")</f>
        <v>1088345128</v>
      </c>
      <c r="AH214" s="3" t="str">
        <f>IFERROR(VLOOKUP(L214,Tablas_Apoyo!$U$2:$V$13,2,0),"")</f>
        <v>9862651</v>
      </c>
      <c r="AI214" s="3">
        <f>IFERROR(INDEX(Planes_Trabajo!$A$2:$O$10,MATCH($J214,Planes_Trabajo!$A$2:$A$10,0),MATCH(AI$1,Planes_Trabajo!$A$1:$V$1,0)),"")</f>
        <v>1088257828</v>
      </c>
      <c r="AJ214" s="3" t="str">
        <f>IFERROR(INDEX(Planes_Trabajo!$A$2:$O$10,MATCH($J214,Planes_Trabajo!$A$2:$A$10,0),MATCH(AJ$1,Planes_Trabajo!$A$1:$V$1,0)),"")</f>
        <v>06337600</v>
      </c>
      <c r="AK214" s="3" t="str">
        <f>IFERROR(INDEX(Planes_Trabajo!$A$2:$O$10,MATCH($J214,Planes_Trabajo!$A$2:$A$10,0),MATCH(AK$1,Planes_Trabajo!$A$1:$V$1,0)),"")</f>
        <v>743</v>
      </c>
      <c r="AL214" s="3" t="str">
        <f>IFERROR(IF(INDEX(Planes_Trabajo!$A$2:$O$10,MATCH($J214,Planes_Trabajo!$A$2:$A$10,0),MATCH(AL$1,Planes_Trabajo!$A$1:$V$1,0))=0,"",INDEX(Planes_Trabajo!$A$2:$O$10,MATCH($J214,Planes_Trabajo!$A$2:$A$10,0),MATCH(AL$1,Planes_Trabajo!$A$1:$V$1,0))),"")</f>
        <v>CW298393</v>
      </c>
    </row>
    <row r="215" spans="1:38" x14ac:dyDescent="0.25">
      <c r="A215">
        <v>382</v>
      </c>
      <c r="B215" s="4" t="s">
        <v>519</v>
      </c>
      <c r="C215" s="4"/>
      <c r="D215" s="4">
        <v>207096</v>
      </c>
      <c r="E215" s="4">
        <v>1</v>
      </c>
      <c r="F215" s="4">
        <v>1</v>
      </c>
      <c r="G215" s="4">
        <v>1</v>
      </c>
      <c r="H215" s="4">
        <v>0</v>
      </c>
      <c r="I215" s="4">
        <v>0</v>
      </c>
      <c r="J215" s="4" t="s">
        <v>524</v>
      </c>
      <c r="K215" s="4" t="s">
        <v>51</v>
      </c>
      <c r="L215" s="4" t="s">
        <v>64</v>
      </c>
      <c r="M215" s="4" t="s">
        <v>1002</v>
      </c>
      <c r="N215" s="4" t="str">
        <f>VLOOKUP($D215,Apoyo!$K$2:$M$14,2,0)</f>
        <v>01/07/2024 07:00:00</v>
      </c>
      <c r="O215" s="4" t="str">
        <f>VLOOKUP($D215,Apoyo!$K$2:$M$14,3,0)</f>
        <v>26/07/2024 17:00:00</v>
      </c>
      <c r="P215" s="4" t="str">
        <f>VLOOKUP($D215,Apoyo!$K$2:$M$14,2,0)</f>
        <v>01/07/2024 07:00:00</v>
      </c>
      <c r="Q215" s="4" t="str">
        <f>VLOOKUP($D215,Apoyo!$K$2:$M$14,3,0)</f>
        <v>26/07/2024 17:00:00</v>
      </c>
      <c r="R215" s="4" t="s">
        <v>571</v>
      </c>
      <c r="S215" s="4" t="s">
        <v>788</v>
      </c>
      <c r="T215" s="4" t="s">
        <v>91</v>
      </c>
      <c r="U215" s="4" t="s">
        <v>533</v>
      </c>
      <c r="V215" s="3" t="str">
        <f t="shared" si="4"/>
        <v>S-994-5</v>
      </c>
      <c r="W215" s="3" t="str">
        <f>IFERROR(VLOOKUP(T215,Tablas_Apoyo!$A$2:$B$26,2,0),"")</f>
        <v>PVMTTO \ CONTROL_GUADUALES</v>
      </c>
      <c r="X215" s="3" t="str">
        <f>IFERROR(INDEX(Planes_Trabajo!$A$2:$O$10,MATCH($J215,Planes_Trabajo!$A$2:$A$10,0),MATCH(X$1,Planes_Trabajo!$A$1:$V$1,0)),"")</f>
        <v>MP</v>
      </c>
      <c r="Y215" s="3" t="str">
        <f>IFERROR(IF(INDEX(Planes_Trabajo!$A$2:$O$10,MATCH($J215,Planes_Trabajo!$A$2:$A$10,0),MATCH(Y$1,Planes_Trabajo!$A$1:$V$1,0))=0,"",INDEX(Planes_Trabajo!$A$2:$O$10,MATCH($J215,Planes_Trabajo!$A$2:$A$10,0),MATCH(Y$1,Planes_Trabajo!$A$1:$V$1,0))),"")</f>
        <v/>
      </c>
      <c r="Z215" s="3">
        <f>IFERROR(INDEX(Planes_Trabajo!$A$2:$O$10,MATCH($J215,Planes_Trabajo!$A$2:$A$10,0),MATCH(Z$1,Planes_Trabajo!$A$1:$V$1,0)),"")</f>
        <v>3</v>
      </c>
      <c r="AA215" s="3">
        <f>IFERROR(INDEX(Planes_Trabajo!$A$2:$O$10,MATCH($J215,Planes_Trabajo!$A$2:$A$10,0),MATCH(AA$1,Planes_Trabajo!$A$1:$V$1,0)),"")</f>
        <v>0</v>
      </c>
      <c r="AB215" s="3">
        <f>IFERROR(INDEX(Planes_Trabajo!$A$2:$O$10,MATCH($J215,Planes_Trabajo!$A$2:$A$10,0),MATCH(AB$1,Planes_Trabajo!$A$1:$V$1,0)),"")</f>
        <v>0</v>
      </c>
      <c r="AC215" s="3" t="str">
        <f>IFERROR(INDEX(Planes_Trabajo!$A$2:$O$10,MATCH($J215,Planes_Trabajo!$A$2:$A$10,0),MATCH(AC$1,Planes_Trabajo!$A$1:$V$1,0)),"")</f>
        <v>DEE27</v>
      </c>
      <c r="AD215" s="3" t="str">
        <f>IFERROR(IF(INDEX(Planes_Trabajo!$A$2:$O$10,MATCH($J215,Planes_Trabajo!$A$2:$A$10,0),MATCH(AD$1,Planes_Trabajo!$A$1:$V$1,0))=0,"",INDEX(Planes_Trabajo!$A$2:$O$10,MATCH($J215,Planes_Trabajo!$A$2:$A$10,0),MATCH(AD$1,Planes_Trabajo!$A$1:$V$1,0))),"")</f>
        <v>PODARED02PLANES</v>
      </c>
      <c r="AE215" s="3" t="str">
        <f>IFERROR(IF(INDEX(Planes_Trabajo!$A$2:$O$10,MATCH($J215,Planes_Trabajo!$A$2:$A$10,0),MATCH(AE$1,Planes_Trabajo!$A$1:$V$1,0))=0,"",INDEX(Planes_Trabajo!$A$2:$O$10,MATCH($J215,Planes_Trabajo!$A$2:$A$10,0),MATCH(AE$1,Planes_Trabajo!$A$1:$V$1,0))),"")</f>
        <v>DESPEJAR</v>
      </c>
      <c r="AF215" s="3">
        <f>IFERROR(INDEX(Planes_Trabajo!$A$2:$O$10,MATCH($J215,Planes_Trabajo!$A$2:$A$10,0),MATCH(AF$1,Planes_Trabajo!$A$1:$V$1,0)),"")</f>
        <v>2</v>
      </c>
      <c r="AG215" s="3">
        <f>IFERROR(VLOOKUP(K215,Tablas_Apoyo!$R$2:$S$5,2,0),"")</f>
        <v>1088345128</v>
      </c>
      <c r="AH215" s="3" t="str">
        <f>IFERROR(VLOOKUP(L215,Tablas_Apoyo!$U$2:$V$13,2,0),"")</f>
        <v>9862651</v>
      </c>
      <c r="AI215" s="3">
        <f>IFERROR(INDEX(Planes_Trabajo!$A$2:$O$10,MATCH($J215,Planes_Trabajo!$A$2:$A$10,0),MATCH(AI$1,Planes_Trabajo!$A$1:$V$1,0)),"")</f>
        <v>1088257828</v>
      </c>
      <c r="AJ215" s="3" t="str">
        <f>IFERROR(INDEX(Planes_Trabajo!$A$2:$O$10,MATCH($J215,Planes_Trabajo!$A$2:$A$10,0),MATCH(AJ$1,Planes_Trabajo!$A$1:$V$1,0)),"")</f>
        <v>06337600</v>
      </c>
      <c r="AK215" s="3" t="str">
        <f>IFERROR(INDEX(Planes_Trabajo!$A$2:$O$10,MATCH($J215,Planes_Trabajo!$A$2:$A$10,0),MATCH(AK$1,Planes_Trabajo!$A$1:$V$1,0)),"")</f>
        <v>743</v>
      </c>
      <c r="AL215" s="3" t="str">
        <f>IFERROR(IF(INDEX(Planes_Trabajo!$A$2:$O$10,MATCH($J215,Planes_Trabajo!$A$2:$A$10,0),MATCH(AL$1,Planes_Trabajo!$A$1:$V$1,0))=0,"",INDEX(Planes_Trabajo!$A$2:$O$10,MATCH($J215,Planes_Trabajo!$A$2:$A$10,0),MATCH(AL$1,Planes_Trabajo!$A$1:$V$1,0))),"")</f>
        <v>CW298393</v>
      </c>
    </row>
  </sheetData>
  <autoFilter ref="A1:AL215" xr:uid="{1D9F628B-AFFB-4AF2-9F3F-46E698E58E16}"/>
  <phoneticPr fontId="1" type="noConversion"/>
  <conditionalFormatting sqref="E2:I215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423B1A7F-920C-4303-81FF-3FFF14AC86FD}">
          <x14:formula1>
            <xm:f>Tablas_Apoyo!$H$2:$H$4</xm:f>
          </x14:formula1>
          <xm:sqref>Z2:Z215</xm:sqref>
        </x14:dataValidation>
        <x14:dataValidation type="list" allowBlank="1" showInputMessage="1" showErrorMessage="1" xr:uid="{739B8A1A-9DA1-436C-8E4D-D4FC2D576767}">
          <x14:formula1>
            <xm:f>Tablas_Apoyo!$J$2:$J$4</xm:f>
          </x14:formula1>
          <xm:sqref>AC2:AC215</xm:sqref>
        </x14:dataValidation>
        <x14:dataValidation type="list" allowBlank="1" showInputMessage="1" showErrorMessage="1" xr:uid="{FFB1553C-F635-45BD-91C9-DBDCCBF79C81}">
          <x14:formula1>
            <xm:f>Tablas_Apoyo!$R$2:$R$5</xm:f>
          </x14:formula1>
          <xm:sqref>K2:K215</xm:sqref>
        </x14:dataValidation>
        <x14:dataValidation type="list" allowBlank="1" showInputMessage="1" showErrorMessage="1" xr:uid="{9A8AB9D5-6BAB-4A31-BB03-5E8428098EB1}">
          <x14:formula1>
            <xm:f>Tablas_Apoyo!$L$2:$L$4</xm:f>
          </x14:formula1>
          <xm:sqref>X2:X215</xm:sqref>
        </x14:dataValidation>
        <x14:dataValidation type="list" allowBlank="1" showInputMessage="1" showErrorMessage="1" xr:uid="{CE325901-596F-4072-9FD7-8B7769807489}">
          <x14:formula1>
            <xm:f>Tablas_Apoyo!$U$2:$U$13</xm:f>
          </x14:formula1>
          <xm:sqref>L2:L215</xm:sqref>
        </x14:dataValidation>
        <x14:dataValidation type="list" allowBlank="1" showInputMessage="1" showErrorMessage="1" xr:uid="{E1C3CFB9-1E8A-4255-A3CF-977605F4FC33}">
          <x14:formula1>
            <xm:f>Tablas_Apoyo!$N$2:$N$3</xm:f>
          </x14:formula1>
          <xm:sqref>Y2:Y215</xm:sqref>
        </x14:dataValidation>
        <x14:dataValidation type="list" allowBlank="1" showInputMessage="1" showErrorMessage="1" xr:uid="{A783D632-E07F-4C90-AB7D-A1DFCF2BFFE1}">
          <x14:formula1>
            <xm:f>Tablas_Apoyo!$P$2:$P$3</xm:f>
          </x14:formula1>
          <xm:sqref>AA2:AB215 E2:I215</xm:sqref>
        </x14:dataValidation>
        <x14:dataValidation type="list" allowBlank="1" showInputMessage="1" showErrorMessage="1" xr:uid="{6BD13A27-0618-422A-B1AC-B07D66F06D61}">
          <x14:formula1>
            <xm:f>Tablas_Apoyo!$D$2:$D$4</xm:f>
          </x14:formula1>
          <xm:sqref>U2:U215</xm:sqref>
        </x14:dataValidation>
        <x14:dataValidation type="list" allowBlank="1" showInputMessage="1" showErrorMessage="1" xr:uid="{6F218868-A859-48B8-A718-FE165D99B542}">
          <x14:formula1>
            <xm:f>Planes_Trabajo!$A$2:$A$9</xm:f>
          </x14:formula1>
          <xm:sqref>J2:J215</xm:sqref>
        </x14:dataValidation>
        <x14:dataValidation type="list" allowBlank="1" showInputMessage="1" showErrorMessage="1" xr:uid="{F657D087-AEAD-4EBF-BC94-D940A7392DE1}">
          <x14:formula1>
            <xm:f>Tablas_Apoyo!$B$2:$B$32</xm:f>
          </x14:formula1>
          <xm:sqref>W2:W215</xm:sqref>
        </x14:dataValidation>
        <x14:dataValidation type="list" allowBlank="1" showInputMessage="1" showErrorMessage="1" xr:uid="{53CD8D01-0DA5-4095-A299-EC194EC95B8C}">
          <x14:formula1>
            <xm:f>Tablas_Apoyo!$A$2:$A$26</xm:f>
          </x14:formula1>
          <xm:sqref>T2:T215</xm:sqref>
        </x14:dataValidation>
        <x14:dataValidation type="list" allowBlank="1" showInputMessage="1" showErrorMessage="1" xr:uid="{F39F4109-77D5-476B-B283-A593173109B7}">
          <x14:formula1>
            <xm:f>Tablas_Apoyo!$F$2:$F$5</xm:f>
          </x14:formula1>
          <xm:sqref>B2:B215</xm:sqref>
        </x14:dataValidation>
        <x14:dataValidation type="list" allowBlank="1" showInputMessage="1" showErrorMessage="1" xr:uid="{0CB89F92-2097-4E68-88F5-D601CAFD93D4}">
          <x14:formula1>
            <xm:f>Tablas_Apoyo!#REF!</xm:f>
          </x14:formula1>
          <xm:sqref>J216:L1048576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474B-A826-446E-A08A-1BD71271D7F3}">
  <dimension ref="A1:C215"/>
  <sheetViews>
    <sheetView workbookViewId="0">
      <selection activeCell="B1" sqref="B1"/>
    </sheetView>
  </sheetViews>
  <sheetFormatPr baseColWidth="10" defaultRowHeight="15" x14ac:dyDescent="0.25"/>
  <cols>
    <col min="3" max="3" width="34.42578125" bestFit="1" customWidth="1"/>
  </cols>
  <sheetData>
    <row r="1" spans="1:3" x14ac:dyDescent="0.25">
      <c r="A1" s="3" t="s">
        <v>57</v>
      </c>
      <c r="B1" s="3" t="s">
        <v>16</v>
      </c>
      <c r="C1" s="3" t="s">
        <v>18</v>
      </c>
    </row>
    <row r="2" spans="1:3" x14ac:dyDescent="0.25">
      <c r="A2">
        <v>0</v>
      </c>
      <c r="B2" s="3">
        <v>10</v>
      </c>
      <c r="C2" t="s">
        <v>549</v>
      </c>
    </row>
    <row r="3" spans="1:3" x14ac:dyDescent="0.25">
      <c r="A3">
        <v>1</v>
      </c>
      <c r="B3" s="3">
        <v>10</v>
      </c>
      <c r="C3" t="s">
        <v>549</v>
      </c>
    </row>
    <row r="4" spans="1:3" x14ac:dyDescent="0.25">
      <c r="A4">
        <v>2</v>
      </c>
      <c r="B4" s="3">
        <v>10</v>
      </c>
      <c r="C4" t="s">
        <v>549</v>
      </c>
    </row>
    <row r="5" spans="1:3" x14ac:dyDescent="0.25">
      <c r="A5">
        <v>3</v>
      </c>
      <c r="B5" s="3">
        <v>10</v>
      </c>
      <c r="C5" t="s">
        <v>549</v>
      </c>
    </row>
    <row r="6" spans="1:3" x14ac:dyDescent="0.25">
      <c r="A6">
        <v>4</v>
      </c>
      <c r="B6" s="3">
        <v>10</v>
      </c>
      <c r="C6" t="s">
        <v>549</v>
      </c>
    </row>
    <row r="7" spans="1:3" x14ac:dyDescent="0.25">
      <c r="A7">
        <v>5</v>
      </c>
      <c r="B7" s="3">
        <v>10</v>
      </c>
      <c r="C7" t="s">
        <v>549</v>
      </c>
    </row>
    <row r="8" spans="1:3" x14ac:dyDescent="0.25">
      <c r="A8">
        <v>6</v>
      </c>
      <c r="B8" s="3">
        <v>10</v>
      </c>
      <c r="C8" t="s">
        <v>549</v>
      </c>
    </row>
    <row r="9" spans="1:3" x14ac:dyDescent="0.25">
      <c r="A9">
        <v>7</v>
      </c>
      <c r="B9" s="3">
        <v>10</v>
      </c>
      <c r="C9" t="s">
        <v>549</v>
      </c>
    </row>
    <row r="10" spans="1:3" x14ac:dyDescent="0.25">
      <c r="A10">
        <v>8</v>
      </c>
      <c r="B10" s="3">
        <v>10</v>
      </c>
      <c r="C10" t="s">
        <v>549</v>
      </c>
    </row>
    <row r="11" spans="1:3" x14ac:dyDescent="0.25">
      <c r="A11">
        <v>9</v>
      </c>
      <c r="B11" s="3">
        <v>10</v>
      </c>
      <c r="C11" t="s">
        <v>549</v>
      </c>
    </row>
    <row r="12" spans="1:3" x14ac:dyDescent="0.25">
      <c r="A12">
        <v>10</v>
      </c>
      <c r="B12" s="3">
        <v>10</v>
      </c>
      <c r="C12" t="s">
        <v>549</v>
      </c>
    </row>
    <row r="13" spans="1:3" x14ac:dyDescent="0.25">
      <c r="A13">
        <v>11</v>
      </c>
      <c r="B13" s="3">
        <v>10</v>
      </c>
      <c r="C13" t="s">
        <v>549</v>
      </c>
    </row>
    <row r="14" spans="1:3" x14ac:dyDescent="0.25">
      <c r="A14">
        <v>12</v>
      </c>
      <c r="B14" s="3">
        <v>10</v>
      </c>
      <c r="C14" t="s">
        <v>549</v>
      </c>
    </row>
    <row r="15" spans="1:3" x14ac:dyDescent="0.25">
      <c r="A15">
        <v>13</v>
      </c>
      <c r="B15" s="3">
        <v>10</v>
      </c>
      <c r="C15" t="s">
        <v>549</v>
      </c>
    </row>
    <row r="16" spans="1:3" x14ac:dyDescent="0.25">
      <c r="A16">
        <v>14</v>
      </c>
      <c r="B16" s="3">
        <v>10</v>
      </c>
      <c r="C16" t="s">
        <v>549</v>
      </c>
    </row>
    <row r="17" spans="1:3" x14ac:dyDescent="0.25">
      <c r="A17">
        <v>15</v>
      </c>
      <c r="B17" s="3">
        <v>10</v>
      </c>
      <c r="C17" t="s">
        <v>549</v>
      </c>
    </row>
    <row r="18" spans="1:3" x14ac:dyDescent="0.25">
      <c r="A18">
        <v>16</v>
      </c>
      <c r="B18" s="3">
        <v>10</v>
      </c>
      <c r="C18" t="s">
        <v>549</v>
      </c>
    </row>
    <row r="19" spans="1:3" x14ac:dyDescent="0.25">
      <c r="A19">
        <v>17</v>
      </c>
      <c r="B19" s="3">
        <v>10</v>
      </c>
      <c r="C19" t="s">
        <v>549</v>
      </c>
    </row>
    <row r="20" spans="1:3" x14ac:dyDescent="0.25">
      <c r="A20">
        <v>18</v>
      </c>
      <c r="B20" s="3">
        <v>10</v>
      </c>
      <c r="C20" t="s">
        <v>549</v>
      </c>
    </row>
    <row r="21" spans="1:3" x14ac:dyDescent="0.25">
      <c r="A21">
        <v>19</v>
      </c>
      <c r="B21" s="3">
        <v>10</v>
      </c>
      <c r="C21" t="s">
        <v>549</v>
      </c>
    </row>
    <row r="22" spans="1:3" x14ac:dyDescent="0.25">
      <c r="A22">
        <v>20</v>
      </c>
      <c r="B22" s="3">
        <v>10</v>
      </c>
      <c r="C22" t="s">
        <v>549</v>
      </c>
    </row>
    <row r="23" spans="1:3" x14ac:dyDescent="0.25">
      <c r="A23">
        <v>21</v>
      </c>
      <c r="B23" s="3">
        <v>10</v>
      </c>
      <c r="C23" t="s">
        <v>549</v>
      </c>
    </row>
    <row r="24" spans="1:3" x14ac:dyDescent="0.25">
      <c r="A24">
        <v>22</v>
      </c>
      <c r="B24" s="3">
        <v>10</v>
      </c>
      <c r="C24" t="s">
        <v>549</v>
      </c>
    </row>
    <row r="25" spans="1:3" x14ac:dyDescent="0.25">
      <c r="A25">
        <v>23</v>
      </c>
      <c r="B25" s="3">
        <v>10</v>
      </c>
      <c r="C25" t="s">
        <v>549</v>
      </c>
    </row>
    <row r="26" spans="1:3" x14ac:dyDescent="0.25">
      <c r="A26">
        <v>24</v>
      </c>
      <c r="B26" s="3">
        <v>10</v>
      </c>
      <c r="C26" t="s">
        <v>549</v>
      </c>
    </row>
    <row r="27" spans="1:3" x14ac:dyDescent="0.25">
      <c r="A27">
        <v>25</v>
      </c>
      <c r="B27" s="3">
        <v>10</v>
      </c>
      <c r="C27" t="s">
        <v>549</v>
      </c>
    </row>
    <row r="28" spans="1:3" x14ac:dyDescent="0.25">
      <c r="A28">
        <v>26</v>
      </c>
      <c r="B28" s="3">
        <v>10</v>
      </c>
      <c r="C28" t="s">
        <v>549</v>
      </c>
    </row>
    <row r="29" spans="1:3" x14ac:dyDescent="0.25">
      <c r="A29">
        <v>27</v>
      </c>
      <c r="B29" s="3">
        <v>10</v>
      </c>
      <c r="C29" t="s">
        <v>549</v>
      </c>
    </row>
    <row r="30" spans="1:3" x14ac:dyDescent="0.25">
      <c r="A30">
        <v>28</v>
      </c>
      <c r="B30" s="3">
        <v>10</v>
      </c>
      <c r="C30" t="s">
        <v>549</v>
      </c>
    </row>
    <row r="31" spans="1:3" x14ac:dyDescent="0.25">
      <c r="A31">
        <v>29</v>
      </c>
      <c r="B31" s="3">
        <v>10</v>
      </c>
      <c r="C31" t="s">
        <v>549</v>
      </c>
    </row>
    <row r="32" spans="1:3" x14ac:dyDescent="0.25">
      <c r="A32">
        <v>30</v>
      </c>
      <c r="B32" s="3">
        <v>10</v>
      </c>
      <c r="C32" t="s">
        <v>549</v>
      </c>
    </row>
    <row r="33" spans="1:3" x14ac:dyDescent="0.25">
      <c r="A33">
        <v>31</v>
      </c>
      <c r="B33" s="3">
        <v>10</v>
      </c>
      <c r="C33" t="s">
        <v>549</v>
      </c>
    </row>
    <row r="34" spans="1:3" x14ac:dyDescent="0.25">
      <c r="A34">
        <v>32</v>
      </c>
      <c r="B34" s="3">
        <v>10</v>
      </c>
      <c r="C34" t="s">
        <v>549</v>
      </c>
    </row>
    <row r="35" spans="1:3" x14ac:dyDescent="0.25">
      <c r="A35">
        <v>33</v>
      </c>
      <c r="B35" s="3">
        <v>10</v>
      </c>
      <c r="C35" t="s">
        <v>549</v>
      </c>
    </row>
    <row r="36" spans="1:3" x14ac:dyDescent="0.25">
      <c r="A36">
        <v>34</v>
      </c>
      <c r="B36" s="3">
        <v>10</v>
      </c>
      <c r="C36" t="s">
        <v>549</v>
      </c>
    </row>
    <row r="37" spans="1:3" x14ac:dyDescent="0.25">
      <c r="A37">
        <v>35</v>
      </c>
      <c r="B37" s="3">
        <v>10</v>
      </c>
      <c r="C37" t="s">
        <v>549</v>
      </c>
    </row>
    <row r="38" spans="1:3" x14ac:dyDescent="0.25">
      <c r="A38">
        <v>36</v>
      </c>
      <c r="B38" s="3">
        <v>10</v>
      </c>
      <c r="C38" t="s">
        <v>549</v>
      </c>
    </row>
    <row r="39" spans="1:3" x14ac:dyDescent="0.25">
      <c r="A39">
        <v>37</v>
      </c>
      <c r="B39" s="3">
        <v>10</v>
      </c>
      <c r="C39" t="s">
        <v>549</v>
      </c>
    </row>
    <row r="40" spans="1:3" x14ac:dyDescent="0.25">
      <c r="A40">
        <v>38</v>
      </c>
      <c r="B40" s="3">
        <v>10</v>
      </c>
      <c r="C40" t="s">
        <v>549</v>
      </c>
    </row>
    <row r="41" spans="1:3" x14ac:dyDescent="0.25">
      <c r="A41">
        <v>39</v>
      </c>
      <c r="B41" s="3">
        <v>10</v>
      </c>
      <c r="C41" t="s">
        <v>549</v>
      </c>
    </row>
    <row r="42" spans="1:3" x14ac:dyDescent="0.25">
      <c r="A42">
        <v>40</v>
      </c>
      <c r="B42" s="3">
        <v>10</v>
      </c>
      <c r="C42" t="s">
        <v>549</v>
      </c>
    </row>
    <row r="43" spans="1:3" x14ac:dyDescent="0.25">
      <c r="A43">
        <v>41</v>
      </c>
      <c r="B43" s="3">
        <v>10</v>
      </c>
      <c r="C43" t="s">
        <v>549</v>
      </c>
    </row>
    <row r="44" spans="1:3" x14ac:dyDescent="0.25">
      <c r="A44">
        <v>42</v>
      </c>
      <c r="B44" s="3">
        <v>10</v>
      </c>
      <c r="C44" t="s">
        <v>549</v>
      </c>
    </row>
    <row r="45" spans="1:3" x14ac:dyDescent="0.25">
      <c r="A45">
        <v>43</v>
      </c>
      <c r="B45" s="3">
        <v>10</v>
      </c>
      <c r="C45" t="s">
        <v>549</v>
      </c>
    </row>
    <row r="46" spans="1:3" x14ac:dyDescent="0.25">
      <c r="A46">
        <v>44</v>
      </c>
      <c r="B46" s="3">
        <v>10</v>
      </c>
      <c r="C46" t="s">
        <v>549</v>
      </c>
    </row>
    <row r="47" spans="1:3" x14ac:dyDescent="0.25">
      <c r="A47">
        <v>45</v>
      </c>
      <c r="B47" s="3">
        <v>10</v>
      </c>
      <c r="C47" t="s">
        <v>549</v>
      </c>
    </row>
    <row r="48" spans="1:3" x14ac:dyDescent="0.25">
      <c r="A48">
        <v>46</v>
      </c>
      <c r="B48" s="3">
        <v>10</v>
      </c>
      <c r="C48" t="s">
        <v>549</v>
      </c>
    </row>
    <row r="49" spans="1:3" x14ac:dyDescent="0.25">
      <c r="A49">
        <v>47</v>
      </c>
      <c r="B49" s="3">
        <v>10</v>
      </c>
      <c r="C49" t="s">
        <v>549</v>
      </c>
    </row>
    <row r="50" spans="1:3" x14ac:dyDescent="0.25">
      <c r="A50">
        <v>48</v>
      </c>
      <c r="B50" s="3">
        <v>10</v>
      </c>
      <c r="C50" t="s">
        <v>549</v>
      </c>
    </row>
    <row r="51" spans="1:3" x14ac:dyDescent="0.25">
      <c r="A51">
        <v>49</v>
      </c>
      <c r="B51" s="3">
        <v>10</v>
      </c>
      <c r="C51" t="s">
        <v>549</v>
      </c>
    </row>
    <row r="52" spans="1:3" x14ac:dyDescent="0.25">
      <c r="A52">
        <v>50</v>
      </c>
      <c r="B52" s="3">
        <v>10</v>
      </c>
      <c r="C52" t="s">
        <v>549</v>
      </c>
    </row>
    <row r="53" spans="1:3" x14ac:dyDescent="0.25">
      <c r="A53">
        <v>51</v>
      </c>
      <c r="B53" s="3">
        <v>10</v>
      </c>
      <c r="C53" t="s">
        <v>549</v>
      </c>
    </row>
    <row r="54" spans="1:3" x14ac:dyDescent="0.25">
      <c r="A54">
        <v>52</v>
      </c>
      <c r="B54" s="3">
        <v>10</v>
      </c>
      <c r="C54" t="s">
        <v>549</v>
      </c>
    </row>
    <row r="55" spans="1:3" x14ac:dyDescent="0.25">
      <c r="A55">
        <v>53</v>
      </c>
      <c r="B55" s="3">
        <v>10</v>
      </c>
      <c r="C55" t="s">
        <v>549</v>
      </c>
    </row>
    <row r="56" spans="1:3" x14ac:dyDescent="0.25">
      <c r="A56">
        <v>54</v>
      </c>
      <c r="B56" s="3">
        <v>10</v>
      </c>
      <c r="C56" t="s">
        <v>549</v>
      </c>
    </row>
    <row r="57" spans="1:3" x14ac:dyDescent="0.25">
      <c r="A57">
        <v>55</v>
      </c>
      <c r="B57" s="3">
        <v>10</v>
      </c>
      <c r="C57" t="s">
        <v>549</v>
      </c>
    </row>
    <row r="58" spans="1:3" x14ac:dyDescent="0.25">
      <c r="A58">
        <v>56</v>
      </c>
      <c r="B58" s="3">
        <v>10</v>
      </c>
      <c r="C58" t="s">
        <v>549</v>
      </c>
    </row>
    <row r="59" spans="1:3" x14ac:dyDescent="0.25">
      <c r="A59">
        <v>57</v>
      </c>
      <c r="B59" s="3">
        <v>10</v>
      </c>
      <c r="C59" t="s">
        <v>549</v>
      </c>
    </row>
    <row r="60" spans="1:3" x14ac:dyDescent="0.25">
      <c r="A60">
        <v>58</v>
      </c>
      <c r="B60" s="3">
        <v>10</v>
      </c>
      <c r="C60" t="s">
        <v>549</v>
      </c>
    </row>
    <row r="61" spans="1:3" x14ac:dyDescent="0.25">
      <c r="A61">
        <v>59</v>
      </c>
      <c r="B61" s="3">
        <v>10</v>
      </c>
      <c r="C61" t="s">
        <v>549</v>
      </c>
    </row>
    <row r="62" spans="1:3" x14ac:dyDescent="0.25">
      <c r="A62">
        <v>60</v>
      </c>
      <c r="B62" s="3">
        <v>10</v>
      </c>
      <c r="C62" t="s">
        <v>549</v>
      </c>
    </row>
    <row r="63" spans="1:3" x14ac:dyDescent="0.25">
      <c r="A63">
        <v>61</v>
      </c>
      <c r="B63" s="3">
        <v>10</v>
      </c>
      <c r="C63" t="s">
        <v>549</v>
      </c>
    </row>
    <row r="64" spans="1:3" x14ac:dyDescent="0.25">
      <c r="A64">
        <v>62</v>
      </c>
      <c r="B64" s="3">
        <v>10</v>
      </c>
      <c r="C64" t="s">
        <v>549</v>
      </c>
    </row>
    <row r="65" spans="1:3" x14ac:dyDescent="0.25">
      <c r="A65">
        <v>63</v>
      </c>
      <c r="B65" s="3">
        <v>10</v>
      </c>
      <c r="C65" t="s">
        <v>549</v>
      </c>
    </row>
    <row r="66" spans="1:3" x14ac:dyDescent="0.25">
      <c r="A66">
        <v>64</v>
      </c>
      <c r="B66" s="3">
        <v>10</v>
      </c>
      <c r="C66" t="s">
        <v>549</v>
      </c>
    </row>
    <row r="67" spans="1:3" x14ac:dyDescent="0.25">
      <c r="A67">
        <v>65</v>
      </c>
      <c r="B67" s="3">
        <v>10</v>
      </c>
      <c r="C67" t="s">
        <v>549</v>
      </c>
    </row>
    <row r="68" spans="1:3" x14ac:dyDescent="0.25">
      <c r="A68">
        <v>66</v>
      </c>
      <c r="B68" s="3">
        <v>10</v>
      </c>
      <c r="C68" t="s">
        <v>549</v>
      </c>
    </row>
    <row r="69" spans="1:3" x14ac:dyDescent="0.25">
      <c r="A69">
        <v>67</v>
      </c>
      <c r="B69" s="3">
        <v>10</v>
      </c>
      <c r="C69" t="s">
        <v>549</v>
      </c>
    </row>
    <row r="70" spans="1:3" x14ac:dyDescent="0.25">
      <c r="A70">
        <v>68</v>
      </c>
      <c r="B70" s="3">
        <v>10</v>
      </c>
      <c r="C70" t="s">
        <v>549</v>
      </c>
    </row>
    <row r="71" spans="1:3" x14ac:dyDescent="0.25">
      <c r="A71">
        <v>69</v>
      </c>
      <c r="B71" s="3">
        <v>10</v>
      </c>
      <c r="C71" t="s">
        <v>549</v>
      </c>
    </row>
    <row r="72" spans="1:3" x14ac:dyDescent="0.25">
      <c r="A72">
        <v>70</v>
      </c>
      <c r="B72" s="3">
        <v>10</v>
      </c>
      <c r="C72" t="s">
        <v>549</v>
      </c>
    </row>
    <row r="73" spans="1:3" x14ac:dyDescent="0.25">
      <c r="A73">
        <v>71</v>
      </c>
      <c r="B73" s="3">
        <v>10</v>
      </c>
      <c r="C73" t="s">
        <v>549</v>
      </c>
    </row>
    <row r="74" spans="1:3" x14ac:dyDescent="0.25">
      <c r="A74">
        <v>72</v>
      </c>
      <c r="B74" s="3">
        <v>10</v>
      </c>
      <c r="C74" t="s">
        <v>549</v>
      </c>
    </row>
    <row r="75" spans="1:3" x14ac:dyDescent="0.25">
      <c r="A75">
        <v>73</v>
      </c>
      <c r="B75" s="3">
        <v>10</v>
      </c>
      <c r="C75" t="s">
        <v>549</v>
      </c>
    </row>
    <row r="76" spans="1:3" x14ac:dyDescent="0.25">
      <c r="A76">
        <v>74</v>
      </c>
      <c r="B76" s="3">
        <v>10</v>
      </c>
      <c r="C76" t="s">
        <v>549</v>
      </c>
    </row>
    <row r="77" spans="1:3" x14ac:dyDescent="0.25">
      <c r="A77">
        <v>75</v>
      </c>
      <c r="B77" s="3">
        <v>10</v>
      </c>
      <c r="C77" t="s">
        <v>549</v>
      </c>
    </row>
    <row r="78" spans="1:3" x14ac:dyDescent="0.25">
      <c r="A78">
        <v>76</v>
      </c>
      <c r="B78" s="3">
        <v>10</v>
      </c>
      <c r="C78" t="s">
        <v>549</v>
      </c>
    </row>
    <row r="79" spans="1:3" x14ac:dyDescent="0.25">
      <c r="A79">
        <v>77</v>
      </c>
      <c r="B79" s="3">
        <v>10</v>
      </c>
      <c r="C79" t="s">
        <v>549</v>
      </c>
    </row>
    <row r="80" spans="1:3" x14ac:dyDescent="0.25">
      <c r="A80">
        <v>78</v>
      </c>
      <c r="B80" s="3">
        <v>10</v>
      </c>
      <c r="C80" t="s">
        <v>549</v>
      </c>
    </row>
    <row r="81" spans="1:3" x14ac:dyDescent="0.25">
      <c r="A81">
        <v>79</v>
      </c>
      <c r="B81" s="3">
        <v>10</v>
      </c>
      <c r="C81" t="s">
        <v>549</v>
      </c>
    </row>
    <row r="82" spans="1:3" x14ac:dyDescent="0.25">
      <c r="A82">
        <v>80</v>
      </c>
      <c r="B82" s="3">
        <v>10</v>
      </c>
      <c r="C82" t="s">
        <v>549</v>
      </c>
    </row>
    <row r="83" spans="1:3" x14ac:dyDescent="0.25">
      <c r="A83">
        <v>81</v>
      </c>
      <c r="B83" s="3">
        <v>10</v>
      </c>
      <c r="C83" t="s">
        <v>549</v>
      </c>
    </row>
    <row r="84" spans="1:3" x14ac:dyDescent="0.25">
      <c r="A84">
        <v>82</v>
      </c>
      <c r="B84" s="3">
        <v>10</v>
      </c>
      <c r="C84" t="s">
        <v>549</v>
      </c>
    </row>
    <row r="85" spans="1:3" x14ac:dyDescent="0.25">
      <c r="A85">
        <v>83</v>
      </c>
      <c r="B85" s="3">
        <v>10</v>
      </c>
      <c r="C85" t="s">
        <v>549</v>
      </c>
    </row>
    <row r="86" spans="1:3" x14ac:dyDescent="0.25">
      <c r="A86">
        <v>84</v>
      </c>
      <c r="B86" s="3">
        <v>10</v>
      </c>
      <c r="C86" t="s">
        <v>549</v>
      </c>
    </row>
    <row r="87" spans="1:3" x14ac:dyDescent="0.25">
      <c r="A87">
        <v>85</v>
      </c>
      <c r="B87" s="3">
        <v>10</v>
      </c>
      <c r="C87" t="s">
        <v>549</v>
      </c>
    </row>
    <row r="88" spans="1:3" x14ac:dyDescent="0.25">
      <c r="A88">
        <v>86</v>
      </c>
      <c r="B88" s="3">
        <v>10</v>
      </c>
      <c r="C88" t="s">
        <v>549</v>
      </c>
    </row>
    <row r="89" spans="1:3" x14ac:dyDescent="0.25">
      <c r="A89">
        <v>87</v>
      </c>
      <c r="B89" s="3">
        <v>10</v>
      </c>
      <c r="C89" t="s">
        <v>549</v>
      </c>
    </row>
    <row r="90" spans="1:3" x14ac:dyDescent="0.25">
      <c r="A90">
        <v>88</v>
      </c>
      <c r="B90" s="3">
        <v>10</v>
      </c>
      <c r="C90" t="s">
        <v>549</v>
      </c>
    </row>
    <row r="91" spans="1:3" x14ac:dyDescent="0.25">
      <c r="A91">
        <v>89</v>
      </c>
      <c r="B91" s="3">
        <v>10</v>
      </c>
      <c r="C91" t="s">
        <v>549</v>
      </c>
    </row>
    <row r="92" spans="1:3" x14ac:dyDescent="0.25">
      <c r="A92">
        <v>90</v>
      </c>
      <c r="B92" s="3">
        <v>10</v>
      </c>
      <c r="C92" t="s">
        <v>549</v>
      </c>
    </row>
    <row r="93" spans="1:3" x14ac:dyDescent="0.25">
      <c r="A93">
        <v>91</v>
      </c>
      <c r="B93" s="3">
        <v>10</v>
      </c>
      <c r="C93" t="s">
        <v>549</v>
      </c>
    </row>
    <row r="94" spans="1:3" x14ac:dyDescent="0.25">
      <c r="A94">
        <v>92</v>
      </c>
      <c r="B94" s="3">
        <v>10</v>
      </c>
      <c r="C94" t="s">
        <v>549</v>
      </c>
    </row>
    <row r="95" spans="1:3" x14ac:dyDescent="0.25">
      <c r="A95">
        <v>93</v>
      </c>
      <c r="B95" s="3">
        <v>10</v>
      </c>
      <c r="C95" t="s">
        <v>549</v>
      </c>
    </row>
    <row r="96" spans="1:3" x14ac:dyDescent="0.25">
      <c r="A96">
        <v>94</v>
      </c>
      <c r="B96" s="3">
        <v>10</v>
      </c>
      <c r="C96" t="s">
        <v>549</v>
      </c>
    </row>
    <row r="97" spans="1:3" x14ac:dyDescent="0.25">
      <c r="A97">
        <v>95</v>
      </c>
      <c r="B97" s="3">
        <v>10</v>
      </c>
      <c r="C97" t="s">
        <v>549</v>
      </c>
    </row>
    <row r="98" spans="1:3" x14ac:dyDescent="0.25">
      <c r="A98">
        <v>96</v>
      </c>
      <c r="B98" s="3">
        <v>10</v>
      </c>
      <c r="C98" t="s">
        <v>549</v>
      </c>
    </row>
    <row r="99" spans="1:3" x14ac:dyDescent="0.25">
      <c r="A99">
        <v>97</v>
      </c>
      <c r="B99" s="3">
        <v>10</v>
      </c>
      <c r="C99" t="s">
        <v>549</v>
      </c>
    </row>
    <row r="100" spans="1:3" x14ac:dyDescent="0.25">
      <c r="A100">
        <v>98</v>
      </c>
      <c r="B100" s="3">
        <v>10</v>
      </c>
      <c r="C100" t="s">
        <v>549</v>
      </c>
    </row>
    <row r="101" spans="1:3" x14ac:dyDescent="0.25">
      <c r="A101">
        <v>99</v>
      </c>
      <c r="B101" s="3">
        <v>10</v>
      </c>
      <c r="C101" t="s">
        <v>549</v>
      </c>
    </row>
    <row r="102" spans="1:3" x14ac:dyDescent="0.25">
      <c r="A102">
        <v>100</v>
      </c>
      <c r="B102" s="3">
        <v>10</v>
      </c>
      <c r="C102" t="s">
        <v>549</v>
      </c>
    </row>
    <row r="103" spans="1:3" x14ac:dyDescent="0.25">
      <c r="A103">
        <v>101</v>
      </c>
      <c r="B103" s="3">
        <v>10</v>
      </c>
      <c r="C103" t="s">
        <v>549</v>
      </c>
    </row>
    <row r="104" spans="1:3" x14ac:dyDescent="0.25">
      <c r="A104">
        <v>102</v>
      </c>
      <c r="B104" s="3">
        <v>10</v>
      </c>
      <c r="C104" t="s">
        <v>549</v>
      </c>
    </row>
    <row r="105" spans="1:3" x14ac:dyDescent="0.25">
      <c r="A105">
        <v>103</v>
      </c>
      <c r="B105" s="3">
        <v>10</v>
      </c>
      <c r="C105" t="s">
        <v>549</v>
      </c>
    </row>
    <row r="106" spans="1:3" x14ac:dyDescent="0.25">
      <c r="A106">
        <v>104</v>
      </c>
      <c r="B106" s="3">
        <v>10</v>
      </c>
      <c r="C106" t="s">
        <v>549</v>
      </c>
    </row>
    <row r="107" spans="1:3" x14ac:dyDescent="0.25">
      <c r="A107">
        <v>105</v>
      </c>
      <c r="B107" s="3">
        <v>10</v>
      </c>
      <c r="C107" t="s">
        <v>549</v>
      </c>
    </row>
    <row r="108" spans="1:3" x14ac:dyDescent="0.25">
      <c r="A108">
        <v>106</v>
      </c>
      <c r="B108" s="3">
        <v>10</v>
      </c>
      <c r="C108" t="s">
        <v>549</v>
      </c>
    </row>
    <row r="109" spans="1:3" x14ac:dyDescent="0.25">
      <c r="A109">
        <v>107</v>
      </c>
      <c r="B109" s="3">
        <v>10</v>
      </c>
      <c r="C109" t="s">
        <v>549</v>
      </c>
    </row>
    <row r="110" spans="1:3" x14ac:dyDescent="0.25">
      <c r="A110">
        <v>108</v>
      </c>
      <c r="B110" s="3">
        <v>10</v>
      </c>
      <c r="C110" t="s">
        <v>549</v>
      </c>
    </row>
    <row r="111" spans="1:3" x14ac:dyDescent="0.25">
      <c r="A111">
        <v>109</v>
      </c>
      <c r="B111" s="3">
        <v>10</v>
      </c>
      <c r="C111" t="s">
        <v>549</v>
      </c>
    </row>
    <row r="112" spans="1:3" x14ac:dyDescent="0.25">
      <c r="A112">
        <v>110</v>
      </c>
      <c r="B112" s="3">
        <v>10</v>
      </c>
      <c r="C112" t="s">
        <v>549</v>
      </c>
    </row>
    <row r="113" spans="1:3" x14ac:dyDescent="0.25">
      <c r="A113">
        <v>111</v>
      </c>
      <c r="B113" s="3">
        <v>10</v>
      </c>
      <c r="C113" t="s">
        <v>549</v>
      </c>
    </row>
    <row r="114" spans="1:3" x14ac:dyDescent="0.25">
      <c r="A114">
        <v>112</v>
      </c>
      <c r="B114" s="3">
        <v>10</v>
      </c>
      <c r="C114" t="s">
        <v>549</v>
      </c>
    </row>
    <row r="115" spans="1:3" x14ac:dyDescent="0.25">
      <c r="A115">
        <v>113</v>
      </c>
      <c r="B115" s="3">
        <v>10</v>
      </c>
      <c r="C115" t="s">
        <v>549</v>
      </c>
    </row>
    <row r="116" spans="1:3" x14ac:dyDescent="0.25">
      <c r="A116">
        <v>114</v>
      </c>
      <c r="B116" s="3">
        <v>10</v>
      </c>
      <c r="C116" t="s">
        <v>549</v>
      </c>
    </row>
    <row r="117" spans="1:3" x14ac:dyDescent="0.25">
      <c r="A117">
        <v>115</v>
      </c>
      <c r="B117" s="3">
        <v>10</v>
      </c>
      <c r="C117" t="s">
        <v>549</v>
      </c>
    </row>
    <row r="118" spans="1:3" x14ac:dyDescent="0.25">
      <c r="A118">
        <v>116</v>
      </c>
      <c r="B118" s="3">
        <v>10</v>
      </c>
      <c r="C118" t="s">
        <v>549</v>
      </c>
    </row>
    <row r="119" spans="1:3" x14ac:dyDescent="0.25">
      <c r="A119">
        <v>117</v>
      </c>
      <c r="B119" s="3">
        <v>10</v>
      </c>
      <c r="C119" t="s">
        <v>549</v>
      </c>
    </row>
    <row r="120" spans="1:3" x14ac:dyDescent="0.25">
      <c r="A120">
        <v>118</v>
      </c>
      <c r="B120" s="3">
        <v>10</v>
      </c>
      <c r="C120" t="s">
        <v>549</v>
      </c>
    </row>
    <row r="121" spans="1:3" x14ac:dyDescent="0.25">
      <c r="A121">
        <v>119</v>
      </c>
      <c r="B121" s="3">
        <v>10</v>
      </c>
      <c r="C121" t="s">
        <v>549</v>
      </c>
    </row>
    <row r="122" spans="1:3" x14ac:dyDescent="0.25">
      <c r="A122">
        <v>120</v>
      </c>
      <c r="B122" s="3">
        <v>10</v>
      </c>
      <c r="C122" t="s">
        <v>549</v>
      </c>
    </row>
    <row r="123" spans="1:3" x14ac:dyDescent="0.25">
      <c r="A123">
        <v>121</v>
      </c>
      <c r="B123" s="3">
        <v>10</v>
      </c>
      <c r="C123" t="s">
        <v>549</v>
      </c>
    </row>
    <row r="124" spans="1:3" x14ac:dyDescent="0.25">
      <c r="A124">
        <v>122</v>
      </c>
      <c r="B124" s="3">
        <v>10</v>
      </c>
      <c r="C124" t="s">
        <v>549</v>
      </c>
    </row>
    <row r="125" spans="1:3" x14ac:dyDescent="0.25">
      <c r="A125">
        <v>123</v>
      </c>
      <c r="B125" s="3">
        <v>10</v>
      </c>
      <c r="C125" t="s">
        <v>549</v>
      </c>
    </row>
    <row r="126" spans="1:3" x14ac:dyDescent="0.25">
      <c r="A126">
        <v>124</v>
      </c>
      <c r="B126" s="3">
        <v>10</v>
      </c>
      <c r="C126" t="s">
        <v>549</v>
      </c>
    </row>
    <row r="127" spans="1:3" x14ac:dyDescent="0.25">
      <c r="A127">
        <v>125</v>
      </c>
      <c r="B127" s="3">
        <v>10</v>
      </c>
      <c r="C127" t="s">
        <v>549</v>
      </c>
    </row>
    <row r="128" spans="1:3" x14ac:dyDescent="0.25">
      <c r="A128">
        <v>126</v>
      </c>
      <c r="B128" s="3">
        <v>10</v>
      </c>
      <c r="C128" t="s">
        <v>549</v>
      </c>
    </row>
    <row r="129" spans="1:3" x14ac:dyDescent="0.25">
      <c r="A129">
        <v>127</v>
      </c>
      <c r="B129" s="3">
        <v>10</v>
      </c>
      <c r="C129" t="s">
        <v>549</v>
      </c>
    </row>
    <row r="130" spans="1:3" x14ac:dyDescent="0.25">
      <c r="A130">
        <v>128</v>
      </c>
      <c r="B130" s="3">
        <v>10</v>
      </c>
      <c r="C130" t="s">
        <v>549</v>
      </c>
    </row>
    <row r="131" spans="1:3" x14ac:dyDescent="0.25">
      <c r="A131">
        <v>129</v>
      </c>
      <c r="B131" s="3">
        <v>10</v>
      </c>
      <c r="C131" t="s">
        <v>549</v>
      </c>
    </row>
    <row r="132" spans="1:3" x14ac:dyDescent="0.25">
      <c r="A132">
        <v>130</v>
      </c>
      <c r="B132" s="3">
        <v>10</v>
      </c>
      <c r="C132" t="s">
        <v>549</v>
      </c>
    </row>
    <row r="133" spans="1:3" x14ac:dyDescent="0.25">
      <c r="A133">
        <v>131</v>
      </c>
      <c r="B133" s="3">
        <v>10</v>
      </c>
      <c r="C133" t="s">
        <v>549</v>
      </c>
    </row>
    <row r="134" spans="1:3" x14ac:dyDescent="0.25">
      <c r="A134">
        <v>132</v>
      </c>
      <c r="B134" s="3">
        <v>10</v>
      </c>
      <c r="C134" t="s">
        <v>549</v>
      </c>
    </row>
    <row r="135" spans="1:3" x14ac:dyDescent="0.25">
      <c r="A135">
        <v>133</v>
      </c>
      <c r="B135" s="3">
        <v>10</v>
      </c>
      <c r="C135" t="s">
        <v>549</v>
      </c>
    </row>
    <row r="136" spans="1:3" x14ac:dyDescent="0.25">
      <c r="A136">
        <v>134</v>
      </c>
      <c r="B136" s="3">
        <v>10</v>
      </c>
      <c r="C136" t="s">
        <v>549</v>
      </c>
    </row>
    <row r="137" spans="1:3" x14ac:dyDescent="0.25">
      <c r="A137">
        <v>135</v>
      </c>
      <c r="B137" s="3">
        <v>10</v>
      </c>
      <c r="C137" t="s">
        <v>549</v>
      </c>
    </row>
    <row r="138" spans="1:3" x14ac:dyDescent="0.25">
      <c r="A138">
        <v>136</v>
      </c>
      <c r="B138" s="3">
        <v>10</v>
      </c>
      <c r="C138" t="s">
        <v>549</v>
      </c>
    </row>
    <row r="139" spans="1:3" x14ac:dyDescent="0.25">
      <c r="A139">
        <v>137</v>
      </c>
      <c r="B139" s="3">
        <v>10</v>
      </c>
      <c r="C139" t="s">
        <v>549</v>
      </c>
    </row>
    <row r="140" spans="1:3" x14ac:dyDescent="0.25">
      <c r="A140">
        <v>138</v>
      </c>
      <c r="B140" s="3">
        <v>10</v>
      </c>
      <c r="C140" t="s">
        <v>549</v>
      </c>
    </row>
    <row r="141" spans="1:3" x14ac:dyDescent="0.25">
      <c r="A141">
        <v>139</v>
      </c>
      <c r="B141" s="3">
        <v>10</v>
      </c>
      <c r="C141" t="s">
        <v>549</v>
      </c>
    </row>
    <row r="142" spans="1:3" x14ac:dyDescent="0.25">
      <c r="A142">
        <v>140</v>
      </c>
      <c r="B142" s="3">
        <v>10</v>
      </c>
      <c r="C142" t="s">
        <v>549</v>
      </c>
    </row>
    <row r="143" spans="1:3" x14ac:dyDescent="0.25">
      <c r="A143">
        <v>141</v>
      </c>
      <c r="B143" s="3">
        <v>10</v>
      </c>
      <c r="C143" t="s">
        <v>549</v>
      </c>
    </row>
    <row r="144" spans="1:3" x14ac:dyDescent="0.25">
      <c r="A144">
        <v>142</v>
      </c>
      <c r="B144" s="3">
        <v>10</v>
      </c>
      <c r="C144" t="s">
        <v>549</v>
      </c>
    </row>
    <row r="145" spans="1:3" x14ac:dyDescent="0.25">
      <c r="A145">
        <v>143</v>
      </c>
      <c r="B145" s="3">
        <v>10</v>
      </c>
      <c r="C145" t="s">
        <v>549</v>
      </c>
    </row>
    <row r="146" spans="1:3" x14ac:dyDescent="0.25">
      <c r="A146">
        <v>144</v>
      </c>
      <c r="B146" s="3">
        <v>10</v>
      </c>
      <c r="C146" t="s">
        <v>549</v>
      </c>
    </row>
    <row r="147" spans="1:3" x14ac:dyDescent="0.25">
      <c r="A147">
        <v>145</v>
      </c>
      <c r="B147" s="3">
        <v>10</v>
      </c>
      <c r="C147" t="s">
        <v>549</v>
      </c>
    </row>
    <row r="148" spans="1:3" x14ac:dyDescent="0.25">
      <c r="A148">
        <v>146</v>
      </c>
      <c r="B148" s="3">
        <v>10</v>
      </c>
      <c r="C148" t="s">
        <v>549</v>
      </c>
    </row>
    <row r="149" spans="1:3" x14ac:dyDescent="0.25">
      <c r="A149">
        <v>147</v>
      </c>
      <c r="B149" s="3">
        <v>10</v>
      </c>
      <c r="C149" t="s">
        <v>549</v>
      </c>
    </row>
    <row r="150" spans="1:3" x14ac:dyDescent="0.25">
      <c r="A150">
        <v>148</v>
      </c>
      <c r="B150" s="3">
        <v>10</v>
      </c>
      <c r="C150" t="s">
        <v>549</v>
      </c>
    </row>
    <row r="151" spans="1:3" x14ac:dyDescent="0.25">
      <c r="A151">
        <v>149</v>
      </c>
      <c r="B151" s="3">
        <v>10</v>
      </c>
      <c r="C151" t="s">
        <v>549</v>
      </c>
    </row>
    <row r="152" spans="1:3" x14ac:dyDescent="0.25">
      <c r="A152">
        <v>150</v>
      </c>
      <c r="B152" s="3">
        <v>10</v>
      </c>
      <c r="C152" t="s">
        <v>549</v>
      </c>
    </row>
    <row r="153" spans="1:3" x14ac:dyDescent="0.25">
      <c r="A153">
        <v>151</v>
      </c>
      <c r="B153" s="3">
        <v>10</v>
      </c>
      <c r="C153" t="s">
        <v>549</v>
      </c>
    </row>
    <row r="154" spans="1:3" x14ac:dyDescent="0.25">
      <c r="A154">
        <v>152</v>
      </c>
      <c r="B154" s="3">
        <v>10</v>
      </c>
      <c r="C154" t="s">
        <v>549</v>
      </c>
    </row>
    <row r="155" spans="1:3" x14ac:dyDescent="0.25">
      <c r="A155">
        <v>153</v>
      </c>
      <c r="B155" s="3">
        <v>10</v>
      </c>
      <c r="C155" t="s">
        <v>549</v>
      </c>
    </row>
    <row r="156" spans="1:3" x14ac:dyDescent="0.25">
      <c r="A156">
        <v>154</v>
      </c>
      <c r="B156" s="3">
        <v>10</v>
      </c>
      <c r="C156" t="s">
        <v>549</v>
      </c>
    </row>
    <row r="157" spans="1:3" x14ac:dyDescent="0.25">
      <c r="A157">
        <v>155</v>
      </c>
      <c r="B157" s="3">
        <v>10</v>
      </c>
      <c r="C157" t="s">
        <v>549</v>
      </c>
    </row>
    <row r="158" spans="1:3" x14ac:dyDescent="0.25">
      <c r="A158">
        <v>156</v>
      </c>
      <c r="B158" s="3">
        <v>10</v>
      </c>
      <c r="C158" t="s">
        <v>549</v>
      </c>
    </row>
    <row r="159" spans="1:3" x14ac:dyDescent="0.25">
      <c r="A159">
        <v>157</v>
      </c>
      <c r="B159" s="3">
        <v>10</v>
      </c>
      <c r="C159" t="s">
        <v>549</v>
      </c>
    </row>
    <row r="160" spans="1:3" x14ac:dyDescent="0.25">
      <c r="A160">
        <v>158</v>
      </c>
      <c r="B160" s="3">
        <v>10</v>
      </c>
      <c r="C160" t="s">
        <v>549</v>
      </c>
    </row>
    <row r="161" spans="1:3" x14ac:dyDescent="0.25">
      <c r="A161">
        <v>159</v>
      </c>
      <c r="B161" s="3">
        <v>10</v>
      </c>
      <c r="C161" t="s">
        <v>549</v>
      </c>
    </row>
    <row r="162" spans="1:3" x14ac:dyDescent="0.25">
      <c r="A162">
        <v>160</v>
      </c>
      <c r="B162" s="3">
        <v>10</v>
      </c>
      <c r="C162" t="s">
        <v>549</v>
      </c>
    </row>
    <row r="163" spans="1:3" x14ac:dyDescent="0.25">
      <c r="A163">
        <v>161</v>
      </c>
      <c r="B163" s="3">
        <v>10</v>
      </c>
      <c r="C163" t="s">
        <v>549</v>
      </c>
    </row>
    <row r="164" spans="1:3" x14ac:dyDescent="0.25">
      <c r="A164">
        <v>162</v>
      </c>
      <c r="B164" s="3">
        <v>10</v>
      </c>
      <c r="C164" t="s">
        <v>549</v>
      </c>
    </row>
    <row r="165" spans="1:3" x14ac:dyDescent="0.25">
      <c r="A165">
        <v>163</v>
      </c>
      <c r="B165" s="3">
        <v>10</v>
      </c>
      <c r="C165" t="s">
        <v>549</v>
      </c>
    </row>
    <row r="166" spans="1:3" x14ac:dyDescent="0.25">
      <c r="A166">
        <v>164</v>
      </c>
      <c r="B166" s="3">
        <v>10</v>
      </c>
      <c r="C166" t="s">
        <v>549</v>
      </c>
    </row>
    <row r="167" spans="1:3" x14ac:dyDescent="0.25">
      <c r="A167">
        <v>165</v>
      </c>
      <c r="B167" s="3">
        <v>10</v>
      </c>
      <c r="C167" t="s">
        <v>549</v>
      </c>
    </row>
    <row r="168" spans="1:3" x14ac:dyDescent="0.25">
      <c r="A168">
        <v>166</v>
      </c>
      <c r="B168" s="3">
        <v>10</v>
      </c>
      <c r="C168" t="s">
        <v>549</v>
      </c>
    </row>
    <row r="169" spans="1:3" x14ac:dyDescent="0.25">
      <c r="A169">
        <v>167</v>
      </c>
      <c r="B169" s="3">
        <v>10</v>
      </c>
      <c r="C169" t="s">
        <v>549</v>
      </c>
    </row>
    <row r="170" spans="1:3" x14ac:dyDescent="0.25">
      <c r="A170">
        <v>168</v>
      </c>
      <c r="B170" s="3">
        <v>10</v>
      </c>
      <c r="C170" t="s">
        <v>549</v>
      </c>
    </row>
    <row r="171" spans="1:3" x14ac:dyDescent="0.25">
      <c r="A171">
        <v>169</v>
      </c>
      <c r="B171" s="3">
        <v>10</v>
      </c>
      <c r="C171" t="s">
        <v>549</v>
      </c>
    </row>
    <row r="172" spans="1:3" x14ac:dyDescent="0.25">
      <c r="A172">
        <v>170</v>
      </c>
      <c r="B172" s="3">
        <v>10</v>
      </c>
      <c r="C172" t="s">
        <v>549</v>
      </c>
    </row>
    <row r="173" spans="1:3" x14ac:dyDescent="0.25">
      <c r="A173">
        <v>171</v>
      </c>
      <c r="B173" s="3">
        <v>10</v>
      </c>
      <c r="C173" t="s">
        <v>549</v>
      </c>
    </row>
    <row r="174" spans="1:3" x14ac:dyDescent="0.25">
      <c r="A174">
        <v>172</v>
      </c>
      <c r="B174" s="3">
        <v>10</v>
      </c>
      <c r="C174" t="s">
        <v>549</v>
      </c>
    </row>
    <row r="175" spans="1:3" x14ac:dyDescent="0.25">
      <c r="A175">
        <v>173</v>
      </c>
      <c r="B175" s="3">
        <v>10</v>
      </c>
      <c r="C175" t="s">
        <v>549</v>
      </c>
    </row>
    <row r="176" spans="1:3" x14ac:dyDescent="0.25">
      <c r="A176">
        <v>174</v>
      </c>
      <c r="B176" s="3">
        <v>10</v>
      </c>
      <c r="C176" t="s">
        <v>549</v>
      </c>
    </row>
    <row r="177" spans="1:3" x14ac:dyDescent="0.25">
      <c r="A177">
        <v>175</v>
      </c>
      <c r="B177" s="3">
        <v>10</v>
      </c>
      <c r="C177" t="s">
        <v>549</v>
      </c>
    </row>
    <row r="178" spans="1:3" x14ac:dyDescent="0.25">
      <c r="A178">
        <v>176</v>
      </c>
      <c r="B178" s="3">
        <v>10</v>
      </c>
      <c r="C178" t="s">
        <v>549</v>
      </c>
    </row>
    <row r="179" spans="1:3" x14ac:dyDescent="0.25">
      <c r="A179">
        <v>177</v>
      </c>
      <c r="B179" s="3">
        <v>10</v>
      </c>
      <c r="C179" t="s">
        <v>549</v>
      </c>
    </row>
    <row r="180" spans="1:3" x14ac:dyDescent="0.25">
      <c r="A180">
        <v>178</v>
      </c>
      <c r="B180" s="3">
        <v>10</v>
      </c>
      <c r="C180" t="s">
        <v>549</v>
      </c>
    </row>
    <row r="181" spans="1:3" x14ac:dyDescent="0.25">
      <c r="A181">
        <v>348</v>
      </c>
      <c r="B181" s="3">
        <v>10</v>
      </c>
      <c r="C181" t="s">
        <v>549</v>
      </c>
    </row>
    <row r="182" spans="1:3" x14ac:dyDescent="0.25">
      <c r="A182">
        <v>349</v>
      </c>
      <c r="B182" s="3">
        <v>10</v>
      </c>
      <c r="C182" t="s">
        <v>549</v>
      </c>
    </row>
    <row r="183" spans="1:3" x14ac:dyDescent="0.25">
      <c r="A183">
        <v>350</v>
      </c>
      <c r="B183" s="3">
        <v>10</v>
      </c>
      <c r="C183" t="s">
        <v>549</v>
      </c>
    </row>
    <row r="184" spans="1:3" x14ac:dyDescent="0.25">
      <c r="A184">
        <v>351</v>
      </c>
      <c r="B184" s="3">
        <v>10</v>
      </c>
      <c r="C184" t="s">
        <v>549</v>
      </c>
    </row>
    <row r="185" spans="1:3" x14ac:dyDescent="0.25">
      <c r="A185">
        <v>352</v>
      </c>
      <c r="B185" s="3">
        <v>10</v>
      </c>
      <c r="C185" t="s">
        <v>549</v>
      </c>
    </row>
    <row r="186" spans="1:3" x14ac:dyDescent="0.25">
      <c r="A186">
        <v>353</v>
      </c>
      <c r="B186" s="3">
        <v>10</v>
      </c>
      <c r="C186" t="s">
        <v>549</v>
      </c>
    </row>
    <row r="187" spans="1:3" x14ac:dyDescent="0.25">
      <c r="A187">
        <v>354</v>
      </c>
      <c r="B187" s="3">
        <v>10</v>
      </c>
      <c r="C187" t="s">
        <v>549</v>
      </c>
    </row>
    <row r="188" spans="1:3" x14ac:dyDescent="0.25">
      <c r="A188">
        <v>355</v>
      </c>
      <c r="B188" s="3">
        <v>10</v>
      </c>
      <c r="C188" t="s">
        <v>549</v>
      </c>
    </row>
    <row r="189" spans="1:3" x14ac:dyDescent="0.25">
      <c r="A189">
        <v>356</v>
      </c>
      <c r="B189" s="3">
        <v>10</v>
      </c>
      <c r="C189" t="s">
        <v>549</v>
      </c>
    </row>
    <row r="190" spans="1:3" x14ac:dyDescent="0.25">
      <c r="A190">
        <v>357</v>
      </c>
      <c r="B190" s="3">
        <v>10</v>
      </c>
      <c r="C190" t="s">
        <v>549</v>
      </c>
    </row>
    <row r="191" spans="1:3" x14ac:dyDescent="0.25">
      <c r="A191">
        <v>358</v>
      </c>
      <c r="B191" s="3">
        <v>10</v>
      </c>
      <c r="C191" t="s">
        <v>549</v>
      </c>
    </row>
    <row r="192" spans="1:3" x14ac:dyDescent="0.25">
      <c r="A192">
        <v>359</v>
      </c>
      <c r="B192" s="3">
        <v>10</v>
      </c>
      <c r="C192" t="s">
        <v>549</v>
      </c>
    </row>
    <row r="193" spans="1:3" x14ac:dyDescent="0.25">
      <c r="A193">
        <v>360</v>
      </c>
      <c r="B193" s="3">
        <v>10</v>
      </c>
      <c r="C193" t="s">
        <v>549</v>
      </c>
    </row>
    <row r="194" spans="1:3" x14ac:dyDescent="0.25">
      <c r="A194">
        <v>361</v>
      </c>
      <c r="B194" s="3">
        <v>10</v>
      </c>
      <c r="C194" t="s">
        <v>549</v>
      </c>
    </row>
    <row r="195" spans="1:3" x14ac:dyDescent="0.25">
      <c r="A195">
        <v>362</v>
      </c>
      <c r="B195" s="3">
        <v>10</v>
      </c>
      <c r="C195" t="s">
        <v>549</v>
      </c>
    </row>
    <row r="196" spans="1:3" x14ac:dyDescent="0.25">
      <c r="A196">
        <v>363</v>
      </c>
      <c r="B196" s="3">
        <v>10</v>
      </c>
      <c r="C196" t="s">
        <v>549</v>
      </c>
    </row>
    <row r="197" spans="1:3" x14ac:dyDescent="0.25">
      <c r="A197">
        <v>364</v>
      </c>
      <c r="B197" s="3">
        <v>10</v>
      </c>
      <c r="C197" t="s">
        <v>549</v>
      </c>
    </row>
    <row r="198" spans="1:3" x14ac:dyDescent="0.25">
      <c r="A198">
        <v>365</v>
      </c>
      <c r="B198" s="3">
        <v>10</v>
      </c>
      <c r="C198" t="s">
        <v>549</v>
      </c>
    </row>
    <row r="199" spans="1:3" x14ac:dyDescent="0.25">
      <c r="A199">
        <v>366</v>
      </c>
      <c r="B199" s="3">
        <v>10</v>
      </c>
      <c r="C199" t="s">
        <v>549</v>
      </c>
    </row>
    <row r="200" spans="1:3" x14ac:dyDescent="0.25">
      <c r="A200">
        <v>367</v>
      </c>
      <c r="B200" s="3">
        <v>10</v>
      </c>
      <c r="C200" t="s">
        <v>549</v>
      </c>
    </row>
    <row r="201" spans="1:3" x14ac:dyDescent="0.25">
      <c r="A201">
        <v>368</v>
      </c>
      <c r="B201" s="3">
        <v>10</v>
      </c>
      <c r="C201" t="s">
        <v>549</v>
      </c>
    </row>
    <row r="202" spans="1:3" x14ac:dyDescent="0.25">
      <c r="A202">
        <v>369</v>
      </c>
      <c r="B202" s="3">
        <v>10</v>
      </c>
      <c r="C202" t="s">
        <v>549</v>
      </c>
    </row>
    <row r="203" spans="1:3" x14ac:dyDescent="0.25">
      <c r="A203">
        <v>370</v>
      </c>
      <c r="B203" s="3">
        <v>10</v>
      </c>
      <c r="C203" t="s">
        <v>549</v>
      </c>
    </row>
    <row r="204" spans="1:3" x14ac:dyDescent="0.25">
      <c r="A204">
        <v>371</v>
      </c>
      <c r="B204" s="3">
        <v>10</v>
      </c>
      <c r="C204" t="s">
        <v>549</v>
      </c>
    </row>
    <row r="205" spans="1:3" x14ac:dyDescent="0.25">
      <c r="A205">
        <v>372</v>
      </c>
      <c r="B205" s="3">
        <v>10</v>
      </c>
      <c r="C205" t="s">
        <v>549</v>
      </c>
    </row>
    <row r="206" spans="1:3" x14ac:dyDescent="0.25">
      <c r="A206">
        <v>373</v>
      </c>
      <c r="B206" s="3">
        <v>10</v>
      </c>
      <c r="C206" t="s">
        <v>549</v>
      </c>
    </row>
    <row r="207" spans="1:3" x14ac:dyDescent="0.25">
      <c r="A207">
        <v>374</v>
      </c>
      <c r="B207" s="3">
        <v>10</v>
      </c>
      <c r="C207" t="s">
        <v>549</v>
      </c>
    </row>
    <row r="208" spans="1:3" x14ac:dyDescent="0.25">
      <c r="A208">
        <v>375</v>
      </c>
      <c r="B208" s="3">
        <v>10</v>
      </c>
      <c r="C208" t="s">
        <v>549</v>
      </c>
    </row>
    <row r="209" spans="1:3" x14ac:dyDescent="0.25">
      <c r="A209">
        <v>376</v>
      </c>
      <c r="B209" s="3">
        <v>10</v>
      </c>
      <c r="C209" t="s">
        <v>549</v>
      </c>
    </row>
    <row r="210" spans="1:3" x14ac:dyDescent="0.25">
      <c r="A210">
        <v>377</v>
      </c>
      <c r="B210" s="3">
        <v>10</v>
      </c>
      <c r="C210" t="s">
        <v>549</v>
      </c>
    </row>
    <row r="211" spans="1:3" x14ac:dyDescent="0.25">
      <c r="A211">
        <v>378</v>
      </c>
      <c r="B211" s="3">
        <v>10</v>
      </c>
      <c r="C211" t="s">
        <v>549</v>
      </c>
    </row>
    <row r="212" spans="1:3" x14ac:dyDescent="0.25">
      <c r="A212">
        <v>379</v>
      </c>
      <c r="B212" s="3">
        <v>10</v>
      </c>
      <c r="C212" t="s">
        <v>549</v>
      </c>
    </row>
    <row r="213" spans="1:3" x14ac:dyDescent="0.25">
      <c r="A213">
        <v>380</v>
      </c>
      <c r="B213" s="3">
        <v>10</v>
      </c>
      <c r="C213" t="s">
        <v>549</v>
      </c>
    </row>
    <row r="214" spans="1:3" x14ac:dyDescent="0.25">
      <c r="A214">
        <v>381</v>
      </c>
      <c r="B214" s="3">
        <v>10</v>
      </c>
      <c r="C214" t="s">
        <v>549</v>
      </c>
    </row>
    <row r="215" spans="1:3" x14ac:dyDescent="0.25">
      <c r="A215">
        <v>382</v>
      </c>
      <c r="B215" s="3">
        <v>10</v>
      </c>
      <c r="C215" t="s">
        <v>549</v>
      </c>
    </row>
  </sheetData>
  <autoFilter ref="A1:C1" xr:uid="{7A15474B-A826-446E-A08A-1BD71271D7F3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61D77-9FD0-4C84-9770-45CA8DC7647E}">
  <dimension ref="A1:G2"/>
  <sheetViews>
    <sheetView workbookViewId="0">
      <selection activeCell="D37" sqref="D37"/>
    </sheetView>
  </sheetViews>
  <sheetFormatPr baseColWidth="10" defaultRowHeight="15" x14ac:dyDescent="0.25"/>
  <cols>
    <col min="3" max="3" width="15.85546875" bestFit="1" customWidth="1"/>
    <col min="4" max="4" width="15.85546875" customWidth="1"/>
    <col min="5" max="5" width="61.42578125" bestFit="1" customWidth="1"/>
    <col min="6" max="6" width="31.140625" bestFit="1" customWidth="1"/>
    <col min="7" max="7" width="12.85546875" bestFit="1" customWidth="1"/>
  </cols>
  <sheetData>
    <row r="1" spans="1:7" x14ac:dyDescent="0.25">
      <c r="A1" s="3" t="s">
        <v>57</v>
      </c>
      <c r="B1" s="3" t="s">
        <v>16</v>
      </c>
      <c r="C1" s="3" t="s">
        <v>439</v>
      </c>
      <c r="D1" s="3" t="s">
        <v>404</v>
      </c>
      <c r="E1" s="3" t="s">
        <v>1</v>
      </c>
      <c r="F1" s="3" t="s">
        <v>8</v>
      </c>
      <c r="G1" s="3" t="s">
        <v>509</v>
      </c>
    </row>
    <row r="2" spans="1:7" x14ac:dyDescent="0.25">
      <c r="A2">
        <v>5000000000</v>
      </c>
      <c r="B2" s="3"/>
      <c r="C2" s="3" t="s">
        <v>490</v>
      </c>
      <c r="D2" s="3">
        <v>1</v>
      </c>
      <c r="E2" s="3" t="str">
        <f>IFERROR(VLOOKUP(C2,Tablas_Apoyo!$AD$2:$AE$30,2,0),"")</f>
        <v>DIAGNOSTICADORES PLANEACIÓN MTTO REDES</v>
      </c>
      <c r="F2" s="3" t="s">
        <v>66</v>
      </c>
      <c r="G2" s="3" t="str">
        <f>VLOOKUP(F2,Tablas_Apoyo!$U$2:$V$24,2,0)</f>
        <v>18520595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A8353E-6C8B-4E35-BE51-BB7C46C88B93}">
          <x14:formula1>
            <xm:f>Tablas_Apoyo!$U$2:$U$17</xm:f>
          </x14:formula1>
          <xm:sqref>F2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73145-1240-4C9C-BD14-9B1A69711247}">
  <dimension ref="A1:H215"/>
  <sheetViews>
    <sheetView topLeftCell="A13" workbookViewId="0">
      <selection activeCell="F41" sqref="F41"/>
    </sheetView>
  </sheetViews>
  <sheetFormatPr baseColWidth="10" defaultRowHeight="15" x14ac:dyDescent="0.25"/>
  <cols>
    <col min="3" max="3" width="31" bestFit="1" customWidth="1"/>
    <col min="5" max="5" width="95.7109375" bestFit="1" customWidth="1"/>
    <col min="8" max="8" width="14.28515625" bestFit="1" customWidth="1"/>
  </cols>
  <sheetData>
    <row r="1" spans="1:8" x14ac:dyDescent="0.25">
      <c r="A1" s="5" t="s">
        <v>57</v>
      </c>
      <c r="B1" s="5" t="s">
        <v>16</v>
      </c>
      <c r="C1" s="5" t="s">
        <v>500</v>
      </c>
      <c r="D1" s="5" t="s">
        <v>15</v>
      </c>
      <c r="E1" s="5" t="s">
        <v>1</v>
      </c>
      <c r="F1" s="5" t="s">
        <v>526</v>
      </c>
      <c r="G1" s="5" t="s">
        <v>19</v>
      </c>
      <c r="H1" s="5" t="s">
        <v>548</v>
      </c>
    </row>
    <row r="2" spans="1:8" x14ac:dyDescent="0.25">
      <c r="A2">
        <v>0</v>
      </c>
      <c r="B2" s="3">
        <v>10</v>
      </c>
      <c r="C2" s="3" t="s">
        <v>504</v>
      </c>
      <c r="D2" s="3">
        <v>262274</v>
      </c>
      <c r="E2" s="3" t="str">
        <f>IFERROR(VLOOKUP(D2,Tablas_Apoyo!$X$2:$Z$212,3,0),"")</f>
        <v>SERVICIO DE TALA DE GUADUA</v>
      </c>
      <c r="F2" s="3">
        <v>104</v>
      </c>
      <c r="G2" s="3">
        <f t="shared" ref="G2" si="0">ROUND(F2,0)</f>
        <v>104</v>
      </c>
      <c r="H2" s="9">
        <f>VLOOKUP(D2,Tablas_Apoyo!X:AA,4,0)*G2</f>
        <v>799980.95129062957</v>
      </c>
    </row>
    <row r="3" spans="1:8" x14ac:dyDescent="0.25">
      <c r="A3">
        <v>1</v>
      </c>
      <c r="B3" s="3">
        <v>10</v>
      </c>
      <c r="C3" s="3" t="s">
        <v>504</v>
      </c>
      <c r="D3" s="3">
        <v>262274</v>
      </c>
      <c r="E3" s="3" t="str">
        <f>IFERROR(VLOOKUP(D3,Tablas_Apoyo!$X$2:$Z$212,3,0),"")</f>
        <v>SERVICIO DE TALA DE GUADUA</v>
      </c>
      <c r="F3" s="3">
        <v>66</v>
      </c>
      <c r="G3" s="3">
        <f t="shared" ref="G3:G66" si="1">ROUND(F3,0)</f>
        <v>66</v>
      </c>
      <c r="H3" s="9">
        <f>VLOOKUP(D3,Tablas_Apoyo!X:AA,4,0)*G3</f>
        <v>507680.21908828418</v>
      </c>
    </row>
    <row r="4" spans="1:8" x14ac:dyDescent="0.25">
      <c r="A4">
        <v>2</v>
      </c>
      <c r="B4" s="3">
        <v>10</v>
      </c>
      <c r="C4" s="3" t="s">
        <v>504</v>
      </c>
      <c r="D4" s="3">
        <v>262274</v>
      </c>
      <c r="E4" s="3" t="str">
        <f>IFERROR(VLOOKUP(D4,Tablas_Apoyo!$X$2:$Z$212,3,0),"")</f>
        <v>SERVICIO DE TALA DE GUADUA</v>
      </c>
      <c r="F4" s="3">
        <v>77</v>
      </c>
      <c r="G4" s="3">
        <f t="shared" si="1"/>
        <v>77</v>
      </c>
      <c r="H4" s="9">
        <f>VLOOKUP(D4,Tablas_Apoyo!X:AA,4,0)*G4</f>
        <v>592293.58893633157</v>
      </c>
    </row>
    <row r="5" spans="1:8" x14ac:dyDescent="0.25">
      <c r="A5">
        <v>3</v>
      </c>
      <c r="B5" s="3">
        <v>10</v>
      </c>
      <c r="C5" s="3" t="s">
        <v>504</v>
      </c>
      <c r="D5" s="3">
        <v>262274</v>
      </c>
      <c r="E5" s="3" t="str">
        <f>IFERROR(VLOOKUP(D5,Tablas_Apoyo!$X$2:$Z$212,3,0),"")</f>
        <v>SERVICIO DE TALA DE GUADUA</v>
      </c>
      <c r="F5" s="3">
        <v>110</v>
      </c>
      <c r="G5" s="3">
        <f t="shared" si="1"/>
        <v>110</v>
      </c>
      <c r="H5" s="9">
        <f>VLOOKUP(D5,Tablas_Apoyo!X:AA,4,0)*G5</f>
        <v>846133.6984804736</v>
      </c>
    </row>
    <row r="6" spans="1:8" x14ac:dyDescent="0.25">
      <c r="A6">
        <v>4</v>
      </c>
      <c r="B6" s="3">
        <v>10</v>
      </c>
      <c r="C6" s="3" t="s">
        <v>504</v>
      </c>
      <c r="D6" s="3">
        <v>262274</v>
      </c>
      <c r="E6" s="3" t="str">
        <f>IFERROR(VLOOKUP(D6,Tablas_Apoyo!$X$2:$Z$212,3,0),"")</f>
        <v>SERVICIO DE TALA DE GUADUA</v>
      </c>
      <c r="F6" s="3">
        <v>44</v>
      </c>
      <c r="G6" s="3">
        <f t="shared" si="1"/>
        <v>44</v>
      </c>
      <c r="H6" s="9">
        <f>VLOOKUP(D6,Tablas_Apoyo!X:AA,4,0)*G6</f>
        <v>338453.47939218947</v>
      </c>
    </row>
    <row r="7" spans="1:8" x14ac:dyDescent="0.25">
      <c r="A7">
        <v>5</v>
      </c>
      <c r="B7" s="3">
        <v>10</v>
      </c>
      <c r="C7" s="3" t="s">
        <v>504</v>
      </c>
      <c r="D7" s="3">
        <v>262274</v>
      </c>
      <c r="E7" s="3" t="str">
        <f>IFERROR(VLOOKUP(D7,Tablas_Apoyo!$X$2:$Z$212,3,0),"")</f>
        <v>SERVICIO DE TALA DE GUADUA</v>
      </c>
      <c r="F7" s="3">
        <v>606</v>
      </c>
      <c r="G7" s="3">
        <f t="shared" si="1"/>
        <v>606</v>
      </c>
      <c r="H7" s="9">
        <f>VLOOKUP(D7,Tablas_Apoyo!X:AA,4,0)*G7</f>
        <v>4661427.4661742458</v>
      </c>
    </row>
    <row r="8" spans="1:8" x14ac:dyDescent="0.25">
      <c r="A8">
        <v>6</v>
      </c>
      <c r="B8" s="3">
        <v>10</v>
      </c>
      <c r="C8" s="3" t="s">
        <v>504</v>
      </c>
      <c r="D8" s="3">
        <v>262274</v>
      </c>
      <c r="E8" s="3" t="str">
        <f>IFERROR(VLOOKUP(D8,Tablas_Apoyo!$X$2:$Z$212,3,0),"")</f>
        <v>SERVICIO DE TALA DE GUADUA</v>
      </c>
      <c r="F8" s="3">
        <v>176</v>
      </c>
      <c r="G8" s="3">
        <f t="shared" si="1"/>
        <v>176</v>
      </c>
      <c r="H8" s="9">
        <f>VLOOKUP(D8,Tablas_Apoyo!X:AA,4,0)*G8</f>
        <v>1353813.9175687579</v>
      </c>
    </row>
    <row r="9" spans="1:8" x14ac:dyDescent="0.25">
      <c r="A9">
        <v>7</v>
      </c>
      <c r="B9" s="3">
        <v>10</v>
      </c>
      <c r="C9" s="3" t="s">
        <v>504</v>
      </c>
      <c r="D9" s="3">
        <v>262274</v>
      </c>
      <c r="E9" s="3" t="str">
        <f>IFERROR(VLOOKUP(D9,Tablas_Apoyo!$X$2:$Z$212,3,0),"")</f>
        <v>SERVICIO DE TALA DE GUADUA</v>
      </c>
      <c r="F9" s="3">
        <v>55</v>
      </c>
      <c r="G9" s="3">
        <f t="shared" si="1"/>
        <v>55</v>
      </c>
      <c r="H9" s="9">
        <f>VLOOKUP(D9,Tablas_Apoyo!X:AA,4,0)*G9</f>
        <v>423066.8492402368</v>
      </c>
    </row>
    <row r="10" spans="1:8" x14ac:dyDescent="0.25">
      <c r="A10">
        <v>8</v>
      </c>
      <c r="B10" s="3">
        <v>10</v>
      </c>
      <c r="C10" s="3" t="s">
        <v>504</v>
      </c>
      <c r="D10" s="3">
        <v>262274</v>
      </c>
      <c r="E10" s="3" t="str">
        <f>IFERROR(VLOOKUP(D10,Tablas_Apoyo!$X$2:$Z$212,3,0),"")</f>
        <v>SERVICIO DE TALA DE GUADUA</v>
      </c>
      <c r="F10" s="3">
        <v>143</v>
      </c>
      <c r="G10" s="3">
        <f t="shared" si="1"/>
        <v>143</v>
      </c>
      <c r="H10" s="9">
        <f>VLOOKUP(D10,Tablas_Apoyo!X:AA,4,0)*G10</f>
        <v>1099973.8080246157</v>
      </c>
    </row>
    <row r="11" spans="1:8" x14ac:dyDescent="0.25">
      <c r="A11">
        <v>9</v>
      </c>
      <c r="B11" s="3">
        <v>10</v>
      </c>
      <c r="C11" s="3" t="s">
        <v>504</v>
      </c>
      <c r="D11" s="3">
        <v>262274</v>
      </c>
      <c r="E11" s="3" t="str">
        <f>IFERROR(VLOOKUP(D11,Tablas_Apoyo!$X$2:$Z$212,3,0),"")</f>
        <v>SERVICIO DE TALA DE GUADUA</v>
      </c>
      <c r="F11" s="3">
        <v>88</v>
      </c>
      <c r="G11" s="3">
        <f t="shared" si="1"/>
        <v>88</v>
      </c>
      <c r="H11" s="9">
        <f>VLOOKUP(D11,Tablas_Apoyo!X:AA,4,0)*G11</f>
        <v>676906.95878437895</v>
      </c>
    </row>
    <row r="12" spans="1:8" x14ac:dyDescent="0.25">
      <c r="A12">
        <v>10</v>
      </c>
      <c r="B12" s="3">
        <v>10</v>
      </c>
      <c r="C12" s="3" t="s">
        <v>504</v>
      </c>
      <c r="D12" s="3">
        <v>262274</v>
      </c>
      <c r="E12" s="3" t="str">
        <f>IFERROR(VLOOKUP(D12,Tablas_Apoyo!$X$2:$Z$212,3,0),"")</f>
        <v>SERVICIO DE TALA DE GUADUA</v>
      </c>
      <c r="F12" s="3">
        <v>324</v>
      </c>
      <c r="G12" s="3">
        <f t="shared" si="1"/>
        <v>324</v>
      </c>
      <c r="H12" s="9">
        <f>VLOOKUP(D12,Tablas_Apoyo!X:AA,4,0)*G12</f>
        <v>2492248.348251577</v>
      </c>
    </row>
    <row r="13" spans="1:8" x14ac:dyDescent="0.25">
      <c r="A13">
        <v>11</v>
      </c>
      <c r="B13" s="3">
        <v>10</v>
      </c>
      <c r="C13" s="3" t="s">
        <v>504</v>
      </c>
      <c r="D13" s="3">
        <v>262274</v>
      </c>
      <c r="E13" s="3" t="str">
        <f>IFERROR(VLOOKUP(D13,Tablas_Apoyo!$X$2:$Z$212,3,0),"")</f>
        <v>SERVICIO DE TALA DE GUADUA</v>
      </c>
      <c r="F13" s="3">
        <v>165</v>
      </c>
      <c r="G13" s="3">
        <f t="shared" si="1"/>
        <v>165</v>
      </c>
      <c r="H13" s="9">
        <f>VLOOKUP(D13,Tablas_Apoyo!X:AA,4,0)*G13</f>
        <v>1269200.5477207105</v>
      </c>
    </row>
    <row r="14" spans="1:8" x14ac:dyDescent="0.25">
      <c r="A14">
        <v>12</v>
      </c>
      <c r="B14" s="3">
        <v>10</v>
      </c>
      <c r="C14" s="3" t="s">
        <v>504</v>
      </c>
      <c r="D14" s="3">
        <v>262274</v>
      </c>
      <c r="E14" s="3" t="str">
        <f>IFERROR(VLOOKUP(D14,Tablas_Apoyo!$X$2:$Z$212,3,0),"")</f>
        <v>SERVICIO DE TALA DE GUADUA</v>
      </c>
      <c r="F14" s="3">
        <v>193</v>
      </c>
      <c r="G14" s="3">
        <f t="shared" si="1"/>
        <v>193</v>
      </c>
      <c r="H14" s="9">
        <f>VLOOKUP(D14,Tablas_Apoyo!X:AA,4,0)*G14</f>
        <v>1484580.0346066491</v>
      </c>
    </row>
    <row r="15" spans="1:8" x14ac:dyDescent="0.25">
      <c r="A15">
        <v>13</v>
      </c>
      <c r="B15" s="3">
        <v>10</v>
      </c>
      <c r="C15" s="3" t="s">
        <v>504</v>
      </c>
      <c r="D15" s="3">
        <v>262274</v>
      </c>
      <c r="E15" s="3" t="str">
        <f>IFERROR(VLOOKUP(D15,Tablas_Apoyo!$X$2:$Z$212,3,0),"")</f>
        <v>SERVICIO DE TALA DE GUADUA</v>
      </c>
      <c r="F15" s="3">
        <v>22</v>
      </c>
      <c r="G15" s="3">
        <f t="shared" si="1"/>
        <v>22</v>
      </c>
      <c r="H15" s="9">
        <f>VLOOKUP(D15,Tablas_Apoyo!X:AA,4,0)*G15</f>
        <v>169226.73969609474</v>
      </c>
    </row>
    <row r="16" spans="1:8" x14ac:dyDescent="0.25">
      <c r="A16">
        <v>14</v>
      </c>
      <c r="B16" s="3">
        <v>10</v>
      </c>
      <c r="C16" s="3" t="s">
        <v>504</v>
      </c>
      <c r="D16" s="3">
        <v>262274</v>
      </c>
      <c r="E16" s="3" t="str">
        <f>IFERROR(VLOOKUP(D16,Tablas_Apoyo!$X$2:$Z$212,3,0),"")</f>
        <v>SERVICIO DE TALA DE GUADUA</v>
      </c>
      <c r="F16" s="3">
        <v>11</v>
      </c>
      <c r="G16" s="3">
        <f t="shared" si="1"/>
        <v>11</v>
      </c>
      <c r="H16" s="9">
        <f>VLOOKUP(D16,Tablas_Apoyo!X:AA,4,0)*G16</f>
        <v>84613.369848047369</v>
      </c>
    </row>
    <row r="17" spans="1:8" x14ac:dyDescent="0.25">
      <c r="A17">
        <v>15</v>
      </c>
      <c r="B17" s="3">
        <v>10</v>
      </c>
      <c r="C17" s="3" t="s">
        <v>504</v>
      </c>
      <c r="D17" s="3">
        <v>262274</v>
      </c>
      <c r="E17" s="3" t="str">
        <f>IFERROR(VLOOKUP(D17,Tablas_Apoyo!$X$2:$Z$212,3,0),"")</f>
        <v>SERVICIO DE TALA DE GUADUA</v>
      </c>
      <c r="F17" s="3">
        <v>16</v>
      </c>
      <c r="G17" s="3">
        <f t="shared" si="1"/>
        <v>16</v>
      </c>
      <c r="H17" s="9">
        <f>VLOOKUP(D17,Tablas_Apoyo!X:AA,4,0)*G17</f>
        <v>123073.99250625071</v>
      </c>
    </row>
    <row r="18" spans="1:8" x14ac:dyDescent="0.25">
      <c r="A18">
        <v>16</v>
      </c>
      <c r="B18" s="3">
        <v>10</v>
      </c>
      <c r="C18" s="3" t="s">
        <v>504</v>
      </c>
      <c r="D18" s="3">
        <v>262274</v>
      </c>
      <c r="E18" s="3" t="str">
        <f>IFERROR(VLOOKUP(D18,Tablas_Apoyo!$X$2:$Z$212,3,0),"")</f>
        <v>SERVICIO DE TALA DE GUADUA</v>
      </c>
      <c r="F18" s="3">
        <v>154</v>
      </c>
      <c r="G18" s="3">
        <f t="shared" si="1"/>
        <v>154</v>
      </c>
      <c r="H18" s="9">
        <f>VLOOKUP(D18,Tablas_Apoyo!X:AA,4,0)*G18</f>
        <v>1184587.1778726631</v>
      </c>
    </row>
    <row r="19" spans="1:8" x14ac:dyDescent="0.25">
      <c r="A19">
        <v>17</v>
      </c>
      <c r="B19" s="3">
        <v>10</v>
      </c>
      <c r="C19" s="3" t="s">
        <v>504</v>
      </c>
      <c r="D19" s="3">
        <v>262274</v>
      </c>
      <c r="E19" s="3" t="str">
        <f>IFERROR(VLOOKUP(D19,Tablas_Apoyo!$X$2:$Z$212,3,0),"")</f>
        <v>SERVICIO DE TALA DE GUADUA</v>
      </c>
      <c r="F19" s="3">
        <v>33</v>
      </c>
      <c r="G19" s="3">
        <f t="shared" si="1"/>
        <v>33</v>
      </c>
      <c r="H19" s="9">
        <f>VLOOKUP(D19,Tablas_Apoyo!X:AA,4,0)*G19</f>
        <v>253840.10954414209</v>
      </c>
    </row>
    <row r="20" spans="1:8" x14ac:dyDescent="0.25">
      <c r="A20">
        <v>18</v>
      </c>
      <c r="B20" s="3">
        <v>10</v>
      </c>
      <c r="C20" s="3" t="s">
        <v>504</v>
      </c>
      <c r="D20" s="3">
        <v>262274</v>
      </c>
      <c r="E20" s="3" t="str">
        <f>IFERROR(VLOOKUP(D20,Tablas_Apoyo!$X$2:$Z$212,3,0),"")</f>
        <v>SERVICIO DE TALA DE GUADUA</v>
      </c>
      <c r="F20" s="3">
        <v>66</v>
      </c>
      <c r="G20" s="3">
        <f t="shared" si="1"/>
        <v>66</v>
      </c>
      <c r="H20" s="9">
        <f>VLOOKUP(D20,Tablas_Apoyo!X:AA,4,0)*G20</f>
        <v>507680.21908828418</v>
      </c>
    </row>
    <row r="21" spans="1:8" x14ac:dyDescent="0.25">
      <c r="A21">
        <v>19</v>
      </c>
      <c r="B21" s="3">
        <v>10</v>
      </c>
      <c r="C21" s="3" t="s">
        <v>504</v>
      </c>
      <c r="D21" s="3">
        <v>262274</v>
      </c>
      <c r="E21" s="3" t="str">
        <f>IFERROR(VLOOKUP(D21,Tablas_Apoyo!$X$2:$Z$212,3,0),"")</f>
        <v>SERVICIO DE TALA DE GUADUA</v>
      </c>
      <c r="F21" s="3">
        <v>176</v>
      </c>
      <c r="G21" s="3">
        <f t="shared" si="1"/>
        <v>176</v>
      </c>
      <c r="H21" s="9">
        <f>VLOOKUP(D21,Tablas_Apoyo!X:AA,4,0)*G21</f>
        <v>1353813.9175687579</v>
      </c>
    </row>
    <row r="22" spans="1:8" x14ac:dyDescent="0.25">
      <c r="A22">
        <v>20</v>
      </c>
      <c r="B22" s="3">
        <v>10</v>
      </c>
      <c r="C22" s="3" t="s">
        <v>504</v>
      </c>
      <c r="D22" s="3">
        <v>262274</v>
      </c>
      <c r="E22" s="3" t="str">
        <f>IFERROR(VLOOKUP(D22,Tablas_Apoyo!$X$2:$Z$212,3,0),"")</f>
        <v>SERVICIO DE TALA DE GUADUA</v>
      </c>
      <c r="F22" s="3">
        <v>110</v>
      </c>
      <c r="G22" s="3">
        <f t="shared" si="1"/>
        <v>110</v>
      </c>
      <c r="H22" s="9">
        <f>VLOOKUP(D22,Tablas_Apoyo!X:AA,4,0)*G22</f>
        <v>846133.6984804736</v>
      </c>
    </row>
    <row r="23" spans="1:8" x14ac:dyDescent="0.25">
      <c r="A23">
        <v>21</v>
      </c>
      <c r="B23" s="3">
        <v>10</v>
      </c>
      <c r="C23" s="3" t="s">
        <v>504</v>
      </c>
      <c r="D23" s="3">
        <v>262274</v>
      </c>
      <c r="E23" s="3" t="str">
        <f>IFERROR(VLOOKUP(D23,Tablas_Apoyo!$X$2:$Z$212,3,0),"")</f>
        <v>SERVICIO DE TALA DE GUADUA</v>
      </c>
      <c r="F23" s="3">
        <v>55</v>
      </c>
      <c r="G23" s="3">
        <f t="shared" si="1"/>
        <v>55</v>
      </c>
      <c r="H23" s="9">
        <f>VLOOKUP(D23,Tablas_Apoyo!X:AA,4,0)*G23</f>
        <v>423066.8492402368</v>
      </c>
    </row>
    <row r="24" spans="1:8" x14ac:dyDescent="0.25">
      <c r="A24">
        <v>22</v>
      </c>
      <c r="B24" s="3">
        <v>10</v>
      </c>
      <c r="C24" s="3" t="s">
        <v>504</v>
      </c>
      <c r="D24" s="3">
        <v>262274</v>
      </c>
      <c r="E24" s="3" t="str">
        <f>IFERROR(VLOOKUP(D24,Tablas_Apoyo!$X$2:$Z$212,3,0),"")</f>
        <v>SERVICIO DE TALA DE GUADUA</v>
      </c>
      <c r="F24" s="3">
        <v>44</v>
      </c>
      <c r="G24" s="3">
        <f t="shared" si="1"/>
        <v>44</v>
      </c>
      <c r="H24" s="9">
        <f>VLOOKUP(D24,Tablas_Apoyo!X:AA,4,0)*G24</f>
        <v>338453.47939218947</v>
      </c>
    </row>
    <row r="25" spans="1:8" x14ac:dyDescent="0.25">
      <c r="A25">
        <v>23</v>
      </c>
      <c r="B25" s="3">
        <v>10</v>
      </c>
      <c r="C25" s="3" t="s">
        <v>504</v>
      </c>
      <c r="D25" s="3">
        <v>262274</v>
      </c>
      <c r="E25" s="3" t="str">
        <f>IFERROR(VLOOKUP(D25,Tablas_Apoyo!$X$2:$Z$212,3,0),"")</f>
        <v>SERVICIO DE TALA DE GUADUA</v>
      </c>
      <c r="F25" s="3">
        <v>187</v>
      </c>
      <c r="G25" s="3">
        <f t="shared" si="1"/>
        <v>187</v>
      </c>
      <c r="H25" s="9">
        <f>VLOOKUP(D25,Tablas_Apoyo!X:AA,4,0)*G25</f>
        <v>1438427.2874168053</v>
      </c>
    </row>
    <row r="26" spans="1:8" x14ac:dyDescent="0.25">
      <c r="A26">
        <v>24</v>
      </c>
      <c r="B26" s="3">
        <v>10</v>
      </c>
      <c r="C26" s="3" t="s">
        <v>504</v>
      </c>
      <c r="D26" s="3">
        <v>262274</v>
      </c>
      <c r="E26" s="3" t="str">
        <f>IFERROR(VLOOKUP(D26,Tablas_Apoyo!$X$2:$Z$212,3,0),"")</f>
        <v>SERVICIO DE TALA DE GUADUA</v>
      </c>
      <c r="F26" s="3">
        <v>115</v>
      </c>
      <c r="G26" s="3">
        <f t="shared" si="1"/>
        <v>115</v>
      </c>
      <c r="H26" s="9">
        <f>VLOOKUP(D26,Tablas_Apoyo!X:AA,4,0)*G26</f>
        <v>884594.32113867695</v>
      </c>
    </row>
    <row r="27" spans="1:8" x14ac:dyDescent="0.25">
      <c r="A27">
        <v>25</v>
      </c>
      <c r="B27" s="3">
        <v>10</v>
      </c>
      <c r="C27" s="3" t="s">
        <v>504</v>
      </c>
      <c r="D27" s="3">
        <v>262274</v>
      </c>
      <c r="E27" s="3" t="str">
        <f>IFERROR(VLOOKUP(D27,Tablas_Apoyo!$X$2:$Z$212,3,0),"")</f>
        <v>SERVICIO DE TALA DE GUADUA</v>
      </c>
      <c r="F27" s="3">
        <v>308</v>
      </c>
      <c r="G27" s="3">
        <f t="shared" si="1"/>
        <v>308</v>
      </c>
      <c r="H27" s="9">
        <f>VLOOKUP(D27,Tablas_Apoyo!X:AA,4,0)*G27</f>
        <v>2369174.3557453263</v>
      </c>
    </row>
    <row r="28" spans="1:8" x14ac:dyDescent="0.25">
      <c r="A28">
        <v>26</v>
      </c>
      <c r="B28" s="3">
        <v>10</v>
      </c>
      <c r="C28" s="3" t="s">
        <v>504</v>
      </c>
      <c r="D28" s="3">
        <v>262274</v>
      </c>
      <c r="E28" s="3" t="str">
        <f>IFERROR(VLOOKUP(D28,Tablas_Apoyo!$X$2:$Z$212,3,0),"")</f>
        <v>SERVICIO DE TALA DE GUADUA</v>
      </c>
      <c r="F28" s="3">
        <v>66</v>
      </c>
      <c r="G28" s="3">
        <f t="shared" si="1"/>
        <v>66</v>
      </c>
      <c r="H28" s="9">
        <f>VLOOKUP(D28,Tablas_Apoyo!X:AA,4,0)*G28</f>
        <v>507680.21908828418</v>
      </c>
    </row>
    <row r="29" spans="1:8" x14ac:dyDescent="0.25">
      <c r="A29">
        <v>27</v>
      </c>
      <c r="B29" s="3">
        <v>10</v>
      </c>
      <c r="C29" s="3" t="s">
        <v>504</v>
      </c>
      <c r="D29" s="3">
        <v>262274</v>
      </c>
      <c r="E29" s="3" t="str">
        <f>IFERROR(VLOOKUP(D29,Tablas_Apoyo!$X$2:$Z$212,3,0),"")</f>
        <v>SERVICIO DE TALA DE GUADUA</v>
      </c>
      <c r="F29" s="3">
        <v>60</v>
      </c>
      <c r="G29" s="3">
        <f t="shared" si="1"/>
        <v>60</v>
      </c>
      <c r="H29" s="9">
        <f>VLOOKUP(D29,Tablas_Apoyo!X:AA,4,0)*G29</f>
        <v>461527.47189844016</v>
      </c>
    </row>
    <row r="30" spans="1:8" x14ac:dyDescent="0.25">
      <c r="A30">
        <v>28</v>
      </c>
      <c r="B30" s="3">
        <v>10</v>
      </c>
      <c r="C30" s="3" t="s">
        <v>504</v>
      </c>
      <c r="D30" s="3">
        <v>262274</v>
      </c>
      <c r="E30" s="3" t="str">
        <f>IFERROR(VLOOKUP(D30,Tablas_Apoyo!$X$2:$Z$212,3,0),"")</f>
        <v>SERVICIO DE TALA DE GUADUA</v>
      </c>
      <c r="F30" s="3">
        <v>132</v>
      </c>
      <c r="G30" s="3">
        <f t="shared" si="1"/>
        <v>132</v>
      </c>
      <c r="H30" s="9">
        <f>VLOOKUP(D30,Tablas_Apoyo!X:AA,4,0)*G30</f>
        <v>1015360.4381765684</v>
      </c>
    </row>
    <row r="31" spans="1:8" x14ac:dyDescent="0.25">
      <c r="A31">
        <v>29</v>
      </c>
      <c r="B31" s="3">
        <v>10</v>
      </c>
      <c r="C31" s="3" t="s">
        <v>504</v>
      </c>
      <c r="D31" s="3">
        <v>262274</v>
      </c>
      <c r="E31" s="3" t="str">
        <f>IFERROR(VLOOKUP(D31,Tablas_Apoyo!$X$2:$Z$212,3,0),"")</f>
        <v>SERVICIO DE TALA DE GUADUA</v>
      </c>
      <c r="F31" s="3">
        <v>386</v>
      </c>
      <c r="G31" s="3">
        <f t="shared" si="1"/>
        <v>386</v>
      </c>
      <c r="H31" s="9">
        <f>VLOOKUP(D31,Tablas_Apoyo!X:AA,4,0)*G31</f>
        <v>2969160.0692132981</v>
      </c>
    </row>
    <row r="32" spans="1:8" x14ac:dyDescent="0.25">
      <c r="A32">
        <v>30</v>
      </c>
      <c r="B32" s="3">
        <v>10</v>
      </c>
      <c r="C32" s="3" t="s">
        <v>504</v>
      </c>
      <c r="D32" s="3">
        <v>262274</v>
      </c>
      <c r="E32" s="3" t="str">
        <f>IFERROR(VLOOKUP(D32,Tablas_Apoyo!$X$2:$Z$212,3,0),"")</f>
        <v>SERVICIO DE TALA DE GUADUA</v>
      </c>
      <c r="F32" s="3">
        <v>22</v>
      </c>
      <c r="G32" s="3">
        <f t="shared" si="1"/>
        <v>22</v>
      </c>
      <c r="H32" s="9">
        <f>VLOOKUP(D32,Tablas_Apoyo!X:AA,4,0)*G32</f>
        <v>169226.73969609474</v>
      </c>
    </row>
    <row r="33" spans="1:8" x14ac:dyDescent="0.25">
      <c r="A33">
        <v>31</v>
      </c>
      <c r="B33" s="3">
        <v>10</v>
      </c>
      <c r="C33" s="3" t="s">
        <v>504</v>
      </c>
      <c r="D33" s="3">
        <v>262274</v>
      </c>
      <c r="E33" s="3" t="str">
        <f>IFERROR(VLOOKUP(D33,Tablas_Apoyo!$X$2:$Z$212,3,0),"")</f>
        <v>SERVICIO DE TALA DE GUADUA</v>
      </c>
      <c r="F33" s="3">
        <v>28</v>
      </c>
      <c r="G33" s="3">
        <f t="shared" si="1"/>
        <v>28</v>
      </c>
      <c r="H33" s="9">
        <f>VLOOKUP(D33,Tablas_Apoyo!X:AA,4,0)*G33</f>
        <v>215379.48688593874</v>
      </c>
    </row>
    <row r="34" spans="1:8" x14ac:dyDescent="0.25">
      <c r="A34">
        <v>32</v>
      </c>
      <c r="B34" s="3">
        <v>10</v>
      </c>
      <c r="C34" s="3" t="s">
        <v>504</v>
      </c>
      <c r="D34" s="3">
        <v>262274</v>
      </c>
      <c r="E34" s="3" t="str">
        <f>IFERROR(VLOOKUP(D34,Tablas_Apoyo!$X$2:$Z$212,3,0),"")</f>
        <v>SERVICIO DE TALA DE GUADUA</v>
      </c>
      <c r="F34" s="3">
        <v>22</v>
      </c>
      <c r="G34" s="3">
        <f t="shared" si="1"/>
        <v>22</v>
      </c>
      <c r="H34" s="9">
        <f>VLOOKUP(D34,Tablas_Apoyo!X:AA,4,0)*G34</f>
        <v>169226.73969609474</v>
      </c>
    </row>
    <row r="35" spans="1:8" x14ac:dyDescent="0.25">
      <c r="A35">
        <v>33</v>
      </c>
      <c r="B35" s="3">
        <v>10</v>
      </c>
      <c r="C35" s="3" t="s">
        <v>504</v>
      </c>
      <c r="D35" s="3">
        <v>262274</v>
      </c>
      <c r="E35" s="3" t="str">
        <f>IFERROR(VLOOKUP(D35,Tablas_Apoyo!$X$2:$Z$212,3,0),"")</f>
        <v>SERVICIO DE TALA DE GUADUA</v>
      </c>
      <c r="F35" s="3">
        <v>9</v>
      </c>
      <c r="G35" s="3">
        <f t="shared" si="1"/>
        <v>9</v>
      </c>
      <c r="H35" s="9">
        <f>VLOOKUP(D35,Tablas_Apoyo!X:AA,4,0)*G35</f>
        <v>69229.120784766026</v>
      </c>
    </row>
    <row r="36" spans="1:8" x14ac:dyDescent="0.25">
      <c r="A36">
        <v>34</v>
      </c>
      <c r="B36" s="3">
        <v>10</v>
      </c>
      <c r="C36" s="3" t="s">
        <v>504</v>
      </c>
      <c r="D36" s="3">
        <v>262274</v>
      </c>
      <c r="E36" s="3" t="str">
        <f>IFERROR(VLOOKUP(D36,Tablas_Apoyo!$X$2:$Z$212,3,0),"")</f>
        <v>SERVICIO DE TALA DE GUADUA</v>
      </c>
      <c r="F36" s="3">
        <v>13</v>
      </c>
      <c r="G36" s="3">
        <f t="shared" si="1"/>
        <v>13</v>
      </c>
      <c r="H36" s="9">
        <f>VLOOKUP(D36,Tablas_Apoyo!X:AA,4,0)*G36</f>
        <v>99997.618911328696</v>
      </c>
    </row>
    <row r="37" spans="1:8" x14ac:dyDescent="0.25">
      <c r="A37">
        <v>35</v>
      </c>
      <c r="B37" s="3">
        <v>10</v>
      </c>
      <c r="C37" s="3" t="s">
        <v>504</v>
      </c>
      <c r="D37" s="3">
        <v>262274</v>
      </c>
      <c r="E37" s="3" t="str">
        <f>IFERROR(VLOOKUP(D37,Tablas_Apoyo!$X$2:$Z$212,3,0),"")</f>
        <v>SERVICIO DE TALA DE GUADUA</v>
      </c>
      <c r="F37" s="3">
        <v>176</v>
      </c>
      <c r="G37" s="3">
        <f t="shared" si="1"/>
        <v>176</v>
      </c>
      <c r="H37" s="9">
        <f>VLOOKUP(D37,Tablas_Apoyo!X:AA,4,0)*G37</f>
        <v>1353813.9175687579</v>
      </c>
    </row>
    <row r="38" spans="1:8" x14ac:dyDescent="0.25">
      <c r="A38">
        <v>36</v>
      </c>
      <c r="B38" s="3">
        <v>10</v>
      </c>
      <c r="C38" s="3" t="s">
        <v>504</v>
      </c>
      <c r="D38" s="3">
        <v>262274</v>
      </c>
      <c r="E38" s="3" t="str">
        <f>IFERROR(VLOOKUP(D38,Tablas_Apoyo!$X$2:$Z$212,3,0),"")</f>
        <v>SERVICIO DE TALA DE GUADUA</v>
      </c>
      <c r="F38" s="3">
        <v>11</v>
      </c>
      <c r="G38" s="3">
        <f t="shared" si="1"/>
        <v>11</v>
      </c>
      <c r="H38" s="9">
        <f>VLOOKUP(D38,Tablas_Apoyo!X:AA,4,0)*G38</f>
        <v>84613.369848047369</v>
      </c>
    </row>
    <row r="39" spans="1:8" x14ac:dyDescent="0.25">
      <c r="A39">
        <v>37</v>
      </c>
      <c r="B39" s="3">
        <v>10</v>
      </c>
      <c r="C39" s="3" t="s">
        <v>504</v>
      </c>
      <c r="D39" s="3">
        <v>262274</v>
      </c>
      <c r="E39" s="3" t="str">
        <f>IFERROR(VLOOKUP(D39,Tablas_Apoyo!$X$2:$Z$212,3,0),"")</f>
        <v>SERVICIO DE TALA DE GUADUA</v>
      </c>
      <c r="F39" s="3">
        <v>73</v>
      </c>
      <c r="G39" s="3">
        <f t="shared" si="1"/>
        <v>73</v>
      </c>
      <c r="H39" s="9">
        <f>VLOOKUP(D39,Tablas_Apoyo!X:AA,4,0)*G39</f>
        <v>561525.09080976888</v>
      </c>
    </row>
    <row r="40" spans="1:8" x14ac:dyDescent="0.25">
      <c r="A40">
        <v>38</v>
      </c>
      <c r="B40" s="3">
        <v>10</v>
      </c>
      <c r="C40" s="3" t="s">
        <v>504</v>
      </c>
      <c r="D40" s="3">
        <v>262274</v>
      </c>
      <c r="E40" s="3" t="str">
        <f>IFERROR(VLOOKUP(D40,Tablas_Apoyo!$X$2:$Z$212,3,0),"")</f>
        <v>SERVICIO DE TALA DE GUADUA</v>
      </c>
      <c r="F40" s="3">
        <v>82</v>
      </c>
      <c r="G40" s="3">
        <f t="shared" si="1"/>
        <v>82</v>
      </c>
      <c r="H40" s="9">
        <f>VLOOKUP(D40,Tablas_Apoyo!X:AA,4,0)*G40</f>
        <v>630754.21159453492</v>
      </c>
    </row>
    <row r="41" spans="1:8" x14ac:dyDescent="0.25">
      <c r="A41">
        <v>39</v>
      </c>
      <c r="B41" s="3">
        <v>10</v>
      </c>
      <c r="C41" s="3" t="s">
        <v>504</v>
      </c>
      <c r="D41" s="3">
        <v>262274</v>
      </c>
      <c r="E41" s="3" t="str">
        <f>IFERROR(VLOOKUP(D41,Tablas_Apoyo!$X$2:$Z$212,3,0),"")</f>
        <v>SERVICIO DE TALA DE GUADUA</v>
      </c>
      <c r="F41" s="3">
        <v>33</v>
      </c>
      <c r="G41" s="3">
        <f t="shared" si="1"/>
        <v>33</v>
      </c>
      <c r="H41" s="9">
        <f>VLOOKUP(D41,Tablas_Apoyo!X:AA,4,0)*G41</f>
        <v>253840.10954414209</v>
      </c>
    </row>
    <row r="42" spans="1:8" x14ac:dyDescent="0.25">
      <c r="A42">
        <v>40</v>
      </c>
      <c r="B42" s="3">
        <v>10</v>
      </c>
      <c r="C42" s="3" t="s">
        <v>504</v>
      </c>
      <c r="D42" s="3">
        <v>262274</v>
      </c>
      <c r="E42" s="3" t="str">
        <f>IFERROR(VLOOKUP(D42,Tablas_Apoyo!$X$2:$Z$212,3,0),"")</f>
        <v>SERVICIO DE TALA DE GUADUA</v>
      </c>
      <c r="F42" s="3">
        <v>418</v>
      </c>
      <c r="G42" s="3">
        <f t="shared" si="1"/>
        <v>418</v>
      </c>
      <c r="H42" s="9">
        <f>VLOOKUP(D42,Tablas_Apoyo!X:AA,4,0)*G42</f>
        <v>3215308.0542257996</v>
      </c>
    </row>
    <row r="43" spans="1:8" x14ac:dyDescent="0.25">
      <c r="A43">
        <v>41</v>
      </c>
      <c r="B43" s="3">
        <v>10</v>
      </c>
      <c r="C43" s="3" t="s">
        <v>504</v>
      </c>
      <c r="D43" s="3">
        <v>262274</v>
      </c>
      <c r="E43" s="3" t="str">
        <f>IFERROR(VLOOKUP(D43,Tablas_Apoyo!$X$2:$Z$212,3,0),"")</f>
        <v>SERVICIO DE TALA DE GUADUA</v>
      </c>
      <c r="F43" s="3">
        <v>176</v>
      </c>
      <c r="G43" s="3">
        <f t="shared" si="1"/>
        <v>176</v>
      </c>
      <c r="H43" s="9">
        <f>VLOOKUP(D43,Tablas_Apoyo!X:AA,4,0)*G43</f>
        <v>1353813.9175687579</v>
      </c>
    </row>
    <row r="44" spans="1:8" x14ac:dyDescent="0.25">
      <c r="A44">
        <v>42</v>
      </c>
      <c r="B44" s="3">
        <v>10</v>
      </c>
      <c r="C44" s="3" t="s">
        <v>504</v>
      </c>
      <c r="D44" s="3">
        <v>262274</v>
      </c>
      <c r="E44" s="3" t="str">
        <f>IFERROR(VLOOKUP(D44,Tablas_Apoyo!$X$2:$Z$212,3,0),"")</f>
        <v>SERVICIO DE TALA DE GUADUA</v>
      </c>
      <c r="F44" s="3">
        <v>231</v>
      </c>
      <c r="G44" s="3">
        <f t="shared" si="1"/>
        <v>231</v>
      </c>
      <c r="H44" s="9">
        <f>VLOOKUP(D44,Tablas_Apoyo!X:AA,4,0)*G44</f>
        <v>1776880.7668089946</v>
      </c>
    </row>
    <row r="45" spans="1:8" x14ac:dyDescent="0.25">
      <c r="A45">
        <v>43</v>
      </c>
      <c r="B45" s="3">
        <v>10</v>
      </c>
      <c r="C45" s="3" t="s">
        <v>504</v>
      </c>
      <c r="D45" s="3">
        <v>262274</v>
      </c>
      <c r="E45" s="3" t="str">
        <f>IFERROR(VLOOKUP(D45,Tablas_Apoyo!$X$2:$Z$212,3,0),"")</f>
        <v>SERVICIO DE TALA DE GUADUA</v>
      </c>
      <c r="F45" s="3">
        <v>159</v>
      </c>
      <c r="G45" s="3">
        <f t="shared" si="1"/>
        <v>159</v>
      </c>
      <c r="H45" s="9">
        <f>VLOOKUP(D45,Tablas_Apoyo!X:AA,4,0)*G45</f>
        <v>1223047.8005308665</v>
      </c>
    </row>
    <row r="46" spans="1:8" x14ac:dyDescent="0.25">
      <c r="A46">
        <v>44</v>
      </c>
      <c r="B46" s="3">
        <v>10</v>
      </c>
      <c r="C46" s="3" t="s">
        <v>504</v>
      </c>
      <c r="D46" s="3">
        <v>262274</v>
      </c>
      <c r="E46" s="3" t="str">
        <f>IFERROR(VLOOKUP(D46,Tablas_Apoyo!$X$2:$Z$212,3,0),"")</f>
        <v>SERVICIO DE TALA DE GUADUA</v>
      </c>
      <c r="F46" s="3">
        <v>154</v>
      </c>
      <c r="G46" s="3">
        <f t="shared" si="1"/>
        <v>154</v>
      </c>
      <c r="H46" s="9">
        <f>VLOOKUP(D46,Tablas_Apoyo!X:AA,4,0)*G46</f>
        <v>1184587.1778726631</v>
      </c>
    </row>
    <row r="47" spans="1:8" x14ac:dyDescent="0.25">
      <c r="A47">
        <v>45</v>
      </c>
      <c r="B47" s="3">
        <v>10</v>
      </c>
      <c r="C47" s="3" t="s">
        <v>504</v>
      </c>
      <c r="D47" s="3">
        <v>262274</v>
      </c>
      <c r="E47" s="3" t="str">
        <f>IFERROR(VLOOKUP(D47,Tablas_Apoyo!$X$2:$Z$212,3,0),"")</f>
        <v>SERVICIO DE TALA DE GUADUA</v>
      </c>
      <c r="F47" s="3">
        <v>66</v>
      </c>
      <c r="G47" s="3">
        <f t="shared" si="1"/>
        <v>66</v>
      </c>
      <c r="H47" s="9">
        <f>VLOOKUP(D47,Tablas_Apoyo!X:AA,4,0)*G47</f>
        <v>507680.21908828418</v>
      </c>
    </row>
    <row r="48" spans="1:8" x14ac:dyDescent="0.25">
      <c r="A48">
        <v>46</v>
      </c>
      <c r="B48" s="3">
        <v>10</v>
      </c>
      <c r="C48" s="3" t="s">
        <v>504</v>
      </c>
      <c r="D48" s="3">
        <v>262274</v>
      </c>
      <c r="E48" s="3" t="str">
        <f>IFERROR(VLOOKUP(D48,Tablas_Apoyo!$X$2:$Z$212,3,0),"")</f>
        <v>SERVICIO DE TALA DE GUADUA</v>
      </c>
      <c r="F48" s="3">
        <v>451</v>
      </c>
      <c r="G48" s="3">
        <f t="shared" si="1"/>
        <v>451</v>
      </c>
      <c r="H48" s="9">
        <f>VLOOKUP(D48,Tablas_Apoyo!X:AA,4,0)*G48</f>
        <v>3469148.1637699418</v>
      </c>
    </row>
    <row r="49" spans="1:8" x14ac:dyDescent="0.25">
      <c r="A49">
        <v>47</v>
      </c>
      <c r="B49" s="3">
        <v>10</v>
      </c>
      <c r="C49" s="3" t="s">
        <v>504</v>
      </c>
      <c r="D49" s="3">
        <v>262274</v>
      </c>
      <c r="E49" s="3" t="str">
        <f>IFERROR(VLOOKUP(D49,Tablas_Apoyo!$X$2:$Z$212,3,0),"")</f>
        <v>SERVICIO DE TALA DE GUADUA</v>
      </c>
      <c r="F49" s="3">
        <v>88</v>
      </c>
      <c r="G49" s="3">
        <f t="shared" si="1"/>
        <v>88</v>
      </c>
      <c r="H49" s="9">
        <f>VLOOKUP(D49,Tablas_Apoyo!X:AA,4,0)*G49</f>
        <v>676906.95878437895</v>
      </c>
    </row>
    <row r="50" spans="1:8" x14ac:dyDescent="0.25">
      <c r="A50">
        <v>48</v>
      </c>
      <c r="B50" s="3">
        <v>10</v>
      </c>
      <c r="C50" s="3" t="s">
        <v>504</v>
      </c>
      <c r="D50" s="3">
        <v>262274</v>
      </c>
      <c r="E50" s="3" t="str">
        <f>IFERROR(VLOOKUP(D50,Tablas_Apoyo!$X$2:$Z$212,3,0),"")</f>
        <v>SERVICIO DE TALA DE GUADUA</v>
      </c>
      <c r="F50" s="3">
        <v>66</v>
      </c>
      <c r="G50" s="3">
        <f t="shared" si="1"/>
        <v>66</v>
      </c>
      <c r="H50" s="9">
        <f>VLOOKUP(D50,Tablas_Apoyo!X:AA,4,0)*G50</f>
        <v>507680.21908828418</v>
      </c>
    </row>
    <row r="51" spans="1:8" x14ac:dyDescent="0.25">
      <c r="A51">
        <v>49</v>
      </c>
      <c r="B51" s="3">
        <v>10</v>
      </c>
      <c r="C51" s="3" t="s">
        <v>504</v>
      </c>
      <c r="D51" s="3">
        <v>262274</v>
      </c>
      <c r="E51" s="3" t="str">
        <f>IFERROR(VLOOKUP(D51,Tablas_Apoyo!$X$2:$Z$212,3,0),"")</f>
        <v>SERVICIO DE TALA DE GUADUA</v>
      </c>
      <c r="F51" s="3">
        <v>55</v>
      </c>
      <c r="G51" s="3">
        <f t="shared" si="1"/>
        <v>55</v>
      </c>
      <c r="H51" s="9">
        <f>VLOOKUP(D51,Tablas_Apoyo!X:AA,4,0)*G51</f>
        <v>423066.8492402368</v>
      </c>
    </row>
    <row r="52" spans="1:8" x14ac:dyDescent="0.25">
      <c r="A52">
        <v>50</v>
      </c>
      <c r="B52" s="3">
        <v>10</v>
      </c>
      <c r="C52" s="3" t="s">
        <v>504</v>
      </c>
      <c r="D52" s="3">
        <v>262274</v>
      </c>
      <c r="E52" s="3" t="str">
        <f>IFERROR(VLOOKUP(D52,Tablas_Apoyo!$X$2:$Z$212,3,0),"")</f>
        <v>SERVICIO DE TALA DE GUADUA</v>
      </c>
      <c r="F52" s="3">
        <v>544</v>
      </c>
      <c r="G52" s="3">
        <f t="shared" si="1"/>
        <v>544</v>
      </c>
      <c r="H52" s="9">
        <f>VLOOKUP(D52,Tablas_Apoyo!X:AA,4,0)*G52</f>
        <v>4184515.7452125242</v>
      </c>
    </row>
    <row r="53" spans="1:8" x14ac:dyDescent="0.25">
      <c r="A53">
        <v>51</v>
      </c>
      <c r="B53" s="3">
        <v>10</v>
      </c>
      <c r="C53" s="3" t="s">
        <v>504</v>
      </c>
      <c r="D53" s="3">
        <v>262274</v>
      </c>
      <c r="E53" s="3" t="str">
        <f>IFERROR(VLOOKUP(D53,Tablas_Apoyo!$X$2:$Z$212,3,0),"")</f>
        <v>SERVICIO DE TALA DE GUADUA</v>
      </c>
      <c r="F53" s="3">
        <v>22</v>
      </c>
      <c r="G53" s="3">
        <f t="shared" si="1"/>
        <v>22</v>
      </c>
      <c r="H53" s="9">
        <f>VLOOKUP(D53,Tablas_Apoyo!X:AA,4,0)*G53</f>
        <v>169226.73969609474</v>
      </c>
    </row>
    <row r="54" spans="1:8" x14ac:dyDescent="0.25">
      <c r="A54">
        <v>52</v>
      </c>
      <c r="B54" s="3">
        <v>10</v>
      </c>
      <c r="C54" s="3" t="s">
        <v>504</v>
      </c>
      <c r="D54" s="3">
        <v>262274</v>
      </c>
      <c r="E54" s="3" t="str">
        <f>IFERROR(VLOOKUP(D54,Tablas_Apoyo!$X$2:$Z$212,3,0),"")</f>
        <v>SERVICIO DE TALA DE GUADUA</v>
      </c>
      <c r="F54" s="3">
        <v>524</v>
      </c>
      <c r="G54" s="3">
        <f t="shared" si="1"/>
        <v>524</v>
      </c>
      <c r="H54" s="9">
        <f>VLOOKUP(D54,Tablas_Apoyo!X:AA,4,0)*G54</f>
        <v>4030673.2545797108</v>
      </c>
    </row>
    <row r="55" spans="1:8" x14ac:dyDescent="0.25">
      <c r="A55">
        <v>53</v>
      </c>
      <c r="B55" s="3">
        <v>10</v>
      </c>
      <c r="C55" s="3" t="s">
        <v>504</v>
      </c>
      <c r="D55" s="3">
        <v>262274</v>
      </c>
      <c r="E55" s="3" t="str">
        <f>IFERROR(VLOOKUP(D55,Tablas_Apoyo!$X$2:$Z$212,3,0),"")</f>
        <v>SERVICIO DE TALA DE GUADUA</v>
      </c>
      <c r="F55" s="3">
        <v>440</v>
      </c>
      <c r="G55" s="3">
        <f t="shared" si="1"/>
        <v>440</v>
      </c>
      <c r="H55" s="9">
        <f>VLOOKUP(D55,Tablas_Apoyo!X:AA,4,0)*G55</f>
        <v>3384534.7939218944</v>
      </c>
    </row>
    <row r="56" spans="1:8" x14ac:dyDescent="0.25">
      <c r="A56">
        <v>54</v>
      </c>
      <c r="B56" s="3">
        <v>10</v>
      </c>
      <c r="C56" s="3" t="s">
        <v>504</v>
      </c>
      <c r="D56" s="3">
        <v>262274</v>
      </c>
      <c r="E56" s="3" t="str">
        <f>IFERROR(VLOOKUP(D56,Tablas_Apoyo!$X$2:$Z$212,3,0),"")</f>
        <v>SERVICIO DE TALA DE GUADUA</v>
      </c>
      <c r="F56" s="3">
        <v>165</v>
      </c>
      <c r="G56" s="3">
        <f t="shared" si="1"/>
        <v>165</v>
      </c>
      <c r="H56" s="9">
        <f>VLOOKUP(D56,Tablas_Apoyo!X:AA,4,0)*G56</f>
        <v>1269200.5477207105</v>
      </c>
    </row>
    <row r="57" spans="1:8" x14ac:dyDescent="0.25">
      <c r="A57">
        <v>55</v>
      </c>
      <c r="B57" s="3">
        <v>10</v>
      </c>
      <c r="C57" s="3" t="s">
        <v>504</v>
      </c>
      <c r="D57" s="3">
        <v>262274</v>
      </c>
      <c r="E57" s="3" t="str">
        <f>IFERROR(VLOOKUP(D57,Tablas_Apoyo!$X$2:$Z$212,3,0),"")</f>
        <v>SERVICIO DE TALA DE GUADUA</v>
      </c>
      <c r="F57" s="3">
        <v>16</v>
      </c>
      <c r="G57" s="3">
        <f t="shared" si="1"/>
        <v>16</v>
      </c>
      <c r="H57" s="9">
        <f>VLOOKUP(D57,Tablas_Apoyo!X:AA,4,0)*G57</f>
        <v>123073.99250625071</v>
      </c>
    </row>
    <row r="58" spans="1:8" x14ac:dyDescent="0.25">
      <c r="A58">
        <v>56</v>
      </c>
      <c r="B58" s="3">
        <v>10</v>
      </c>
      <c r="C58" s="3" t="s">
        <v>504</v>
      </c>
      <c r="D58" s="3">
        <v>262274</v>
      </c>
      <c r="E58" s="3" t="str">
        <f>IFERROR(VLOOKUP(D58,Tablas_Apoyo!$X$2:$Z$212,3,0),"")</f>
        <v>SERVICIO DE TALA DE GUADUA</v>
      </c>
      <c r="F58" s="3">
        <v>434</v>
      </c>
      <c r="G58" s="3">
        <f t="shared" si="1"/>
        <v>434</v>
      </c>
      <c r="H58" s="9">
        <f>VLOOKUP(D58,Tablas_Apoyo!X:AA,4,0)*G58</f>
        <v>3338382.0467320504</v>
      </c>
    </row>
    <row r="59" spans="1:8" x14ac:dyDescent="0.25">
      <c r="A59">
        <v>57</v>
      </c>
      <c r="B59" s="3">
        <v>10</v>
      </c>
      <c r="C59" s="3" t="s">
        <v>504</v>
      </c>
      <c r="D59" s="3">
        <v>262274</v>
      </c>
      <c r="E59" s="3" t="str">
        <f>IFERROR(VLOOKUP(D59,Tablas_Apoyo!$X$2:$Z$212,3,0),"")</f>
        <v>SERVICIO DE TALA DE GUADUA</v>
      </c>
      <c r="F59" s="3">
        <v>511</v>
      </c>
      <c r="G59" s="3">
        <f t="shared" si="1"/>
        <v>511</v>
      </c>
      <c r="H59" s="9">
        <f>VLOOKUP(D59,Tablas_Apoyo!X:AA,4,0)*G59</f>
        <v>3930675.635668382</v>
      </c>
    </row>
    <row r="60" spans="1:8" x14ac:dyDescent="0.25">
      <c r="A60">
        <v>58</v>
      </c>
      <c r="B60" s="3">
        <v>10</v>
      </c>
      <c r="C60" s="3" t="s">
        <v>504</v>
      </c>
      <c r="D60" s="3">
        <v>262274</v>
      </c>
      <c r="E60" s="3" t="str">
        <f>IFERROR(VLOOKUP(D60,Tablas_Apoyo!$X$2:$Z$212,3,0),"")</f>
        <v>SERVICIO DE TALA DE GUADUA</v>
      </c>
      <c r="F60" s="3">
        <v>396</v>
      </c>
      <c r="G60" s="3">
        <f t="shared" si="1"/>
        <v>396</v>
      </c>
      <c r="H60" s="9">
        <f>VLOOKUP(D60,Tablas_Apoyo!X:AA,4,0)*G60</f>
        <v>3046081.3145297049</v>
      </c>
    </row>
    <row r="61" spans="1:8" x14ac:dyDescent="0.25">
      <c r="A61">
        <v>59</v>
      </c>
      <c r="B61" s="3">
        <v>10</v>
      </c>
      <c r="C61" s="3" t="s">
        <v>504</v>
      </c>
      <c r="D61" s="3">
        <v>262274</v>
      </c>
      <c r="E61" s="3" t="str">
        <f>IFERROR(VLOOKUP(D61,Tablas_Apoyo!$X$2:$Z$212,3,0),"")</f>
        <v>SERVICIO DE TALA DE GUADUA</v>
      </c>
      <c r="F61" s="3">
        <v>220</v>
      </c>
      <c r="G61" s="3">
        <f t="shared" si="1"/>
        <v>220</v>
      </c>
      <c r="H61" s="9">
        <f>VLOOKUP(D61,Tablas_Apoyo!X:AA,4,0)*G61</f>
        <v>1692267.3969609472</v>
      </c>
    </row>
    <row r="62" spans="1:8" x14ac:dyDescent="0.25">
      <c r="A62">
        <v>60</v>
      </c>
      <c r="B62" s="3">
        <v>10</v>
      </c>
      <c r="C62" s="3" t="s">
        <v>504</v>
      </c>
      <c r="D62" s="3">
        <v>262274</v>
      </c>
      <c r="E62" s="3" t="str">
        <f>IFERROR(VLOOKUP(D62,Tablas_Apoyo!$X$2:$Z$212,3,0),"")</f>
        <v>SERVICIO DE TALA DE GUADUA</v>
      </c>
      <c r="F62" s="3">
        <v>572</v>
      </c>
      <c r="G62" s="3">
        <f t="shared" si="1"/>
        <v>572</v>
      </c>
      <c r="H62" s="9">
        <f>VLOOKUP(D62,Tablas_Apoyo!X:AA,4,0)*G62</f>
        <v>4399895.232098463</v>
      </c>
    </row>
    <row r="63" spans="1:8" x14ac:dyDescent="0.25">
      <c r="A63">
        <v>61</v>
      </c>
      <c r="B63" s="3">
        <v>10</v>
      </c>
      <c r="C63" s="3" t="s">
        <v>504</v>
      </c>
      <c r="D63" s="3">
        <v>262274</v>
      </c>
      <c r="E63" s="3" t="str">
        <f>IFERROR(VLOOKUP(D63,Tablas_Apoyo!$X$2:$Z$212,3,0),"")</f>
        <v>SERVICIO DE TALA DE GUADUA</v>
      </c>
      <c r="F63" s="3">
        <v>44</v>
      </c>
      <c r="G63" s="3">
        <f t="shared" si="1"/>
        <v>44</v>
      </c>
      <c r="H63" s="9">
        <f>VLOOKUP(D63,Tablas_Apoyo!X:AA,4,0)*G63</f>
        <v>338453.47939218947</v>
      </c>
    </row>
    <row r="64" spans="1:8" x14ac:dyDescent="0.25">
      <c r="A64">
        <v>62</v>
      </c>
      <c r="B64" s="3">
        <v>10</v>
      </c>
      <c r="C64" s="3" t="s">
        <v>504</v>
      </c>
      <c r="D64" s="3">
        <v>262274</v>
      </c>
      <c r="E64" s="3" t="str">
        <f>IFERROR(VLOOKUP(D64,Tablas_Apoyo!$X$2:$Z$212,3,0),"")</f>
        <v>SERVICIO DE TALA DE GUADUA</v>
      </c>
      <c r="F64" s="3">
        <v>594</v>
      </c>
      <c r="G64" s="3">
        <f t="shared" si="1"/>
        <v>594</v>
      </c>
      <c r="H64" s="9">
        <f>VLOOKUP(D64,Tablas_Apoyo!X:AA,4,0)*G64</f>
        <v>4569121.9717945578</v>
      </c>
    </row>
    <row r="65" spans="1:8" x14ac:dyDescent="0.25">
      <c r="A65">
        <v>63</v>
      </c>
      <c r="B65" s="3">
        <v>10</v>
      </c>
      <c r="C65" s="3" t="s">
        <v>504</v>
      </c>
      <c r="D65" s="3">
        <v>262274</v>
      </c>
      <c r="E65" s="3" t="str">
        <f>IFERROR(VLOOKUP(D65,Tablas_Apoyo!$X$2:$Z$212,3,0),"")</f>
        <v>SERVICIO DE TALA DE GUADUA</v>
      </c>
      <c r="F65" s="3">
        <v>308</v>
      </c>
      <c r="G65" s="3">
        <f t="shared" si="1"/>
        <v>308</v>
      </c>
      <c r="H65" s="9">
        <f>VLOOKUP(D65,Tablas_Apoyo!X:AA,4,0)*G65</f>
        <v>2369174.3557453263</v>
      </c>
    </row>
    <row r="66" spans="1:8" x14ac:dyDescent="0.25">
      <c r="A66">
        <v>64</v>
      </c>
      <c r="B66" s="3">
        <v>10</v>
      </c>
      <c r="C66" s="3" t="s">
        <v>504</v>
      </c>
      <c r="D66" s="3">
        <v>262274</v>
      </c>
      <c r="E66" s="3" t="str">
        <f>IFERROR(VLOOKUP(D66,Tablas_Apoyo!$X$2:$Z$212,3,0),"")</f>
        <v>SERVICIO DE TALA DE GUADUA</v>
      </c>
      <c r="F66" s="3">
        <v>165</v>
      </c>
      <c r="G66" s="3">
        <f t="shared" si="1"/>
        <v>165</v>
      </c>
      <c r="H66" s="9">
        <f>VLOOKUP(D66,Tablas_Apoyo!X:AA,4,0)*G66</f>
        <v>1269200.5477207105</v>
      </c>
    </row>
    <row r="67" spans="1:8" x14ac:dyDescent="0.25">
      <c r="A67">
        <v>65</v>
      </c>
      <c r="B67" s="3">
        <v>10</v>
      </c>
      <c r="C67" s="3" t="s">
        <v>504</v>
      </c>
      <c r="D67" s="3">
        <v>262274</v>
      </c>
      <c r="E67" s="3" t="str">
        <f>IFERROR(VLOOKUP(D67,Tablas_Apoyo!$X$2:$Z$212,3,0),"")</f>
        <v>SERVICIO DE TALA DE GUADUA</v>
      </c>
      <c r="F67" s="3">
        <v>132</v>
      </c>
      <c r="G67" s="3">
        <f t="shared" ref="G67:G130" si="2">ROUND(F67,0)</f>
        <v>132</v>
      </c>
      <c r="H67" s="9">
        <f>VLOOKUP(D67,Tablas_Apoyo!X:AA,4,0)*G67</f>
        <v>1015360.4381765684</v>
      </c>
    </row>
    <row r="68" spans="1:8" x14ac:dyDescent="0.25">
      <c r="A68">
        <v>66</v>
      </c>
      <c r="B68" s="3">
        <v>10</v>
      </c>
      <c r="C68" s="3" t="s">
        <v>504</v>
      </c>
      <c r="D68" s="3">
        <v>262274</v>
      </c>
      <c r="E68" s="3" t="str">
        <f>IFERROR(VLOOKUP(D68,Tablas_Apoyo!$X$2:$Z$212,3,0),"")</f>
        <v>SERVICIO DE TALA DE GUADUA</v>
      </c>
      <c r="F68" s="3">
        <v>242</v>
      </c>
      <c r="G68" s="3">
        <f t="shared" si="2"/>
        <v>242</v>
      </c>
      <c r="H68" s="9">
        <f>VLOOKUP(D68,Tablas_Apoyo!X:AA,4,0)*G68</f>
        <v>1861494.136657042</v>
      </c>
    </row>
    <row r="69" spans="1:8" x14ac:dyDescent="0.25">
      <c r="A69">
        <v>67</v>
      </c>
      <c r="B69" s="3">
        <v>10</v>
      </c>
      <c r="C69" s="3" t="s">
        <v>504</v>
      </c>
      <c r="D69" s="3">
        <v>262274</v>
      </c>
      <c r="E69" s="3" t="str">
        <f>IFERROR(VLOOKUP(D69,Tablas_Apoyo!$X$2:$Z$212,3,0),"")</f>
        <v>SERVICIO DE TALA DE GUADUA</v>
      </c>
      <c r="F69" s="3">
        <v>176</v>
      </c>
      <c r="G69" s="3">
        <f t="shared" si="2"/>
        <v>176</v>
      </c>
      <c r="H69" s="9">
        <f>VLOOKUP(D69,Tablas_Apoyo!X:AA,4,0)*G69</f>
        <v>1353813.9175687579</v>
      </c>
    </row>
    <row r="70" spans="1:8" x14ac:dyDescent="0.25">
      <c r="A70">
        <v>68</v>
      </c>
      <c r="B70" s="3">
        <v>10</v>
      </c>
      <c r="C70" s="3" t="s">
        <v>504</v>
      </c>
      <c r="D70" s="3">
        <v>262274</v>
      </c>
      <c r="E70" s="3" t="str">
        <f>IFERROR(VLOOKUP(D70,Tablas_Apoyo!$X$2:$Z$212,3,0),"")</f>
        <v>SERVICIO DE TALA DE GUADUA</v>
      </c>
      <c r="F70" s="3">
        <v>154</v>
      </c>
      <c r="G70" s="3">
        <f t="shared" si="2"/>
        <v>154</v>
      </c>
      <c r="H70" s="9">
        <f>VLOOKUP(D70,Tablas_Apoyo!X:AA,4,0)*G70</f>
        <v>1184587.1778726631</v>
      </c>
    </row>
    <row r="71" spans="1:8" x14ac:dyDescent="0.25">
      <c r="A71">
        <v>69</v>
      </c>
      <c r="B71" s="3">
        <v>10</v>
      </c>
      <c r="C71" s="3" t="s">
        <v>504</v>
      </c>
      <c r="D71" s="3">
        <v>262274</v>
      </c>
      <c r="E71" s="3" t="str">
        <f>IFERROR(VLOOKUP(D71,Tablas_Apoyo!$X$2:$Z$212,3,0),"")</f>
        <v>SERVICIO DE TALA DE GUADUA</v>
      </c>
      <c r="F71" s="3">
        <v>121</v>
      </c>
      <c r="G71" s="3">
        <f t="shared" si="2"/>
        <v>121</v>
      </c>
      <c r="H71" s="9">
        <f>VLOOKUP(D71,Tablas_Apoyo!X:AA,4,0)*G71</f>
        <v>930747.06832852098</v>
      </c>
    </row>
    <row r="72" spans="1:8" x14ac:dyDescent="0.25">
      <c r="A72">
        <v>70</v>
      </c>
      <c r="B72" s="3">
        <v>10</v>
      </c>
      <c r="C72" s="3" t="s">
        <v>504</v>
      </c>
      <c r="D72" s="3">
        <v>262274</v>
      </c>
      <c r="E72" s="3" t="str">
        <f>IFERROR(VLOOKUP(D72,Tablas_Apoyo!$X$2:$Z$212,3,0),"")</f>
        <v>SERVICIO DE TALA DE GUADUA</v>
      </c>
      <c r="F72" s="3">
        <v>143</v>
      </c>
      <c r="G72" s="3">
        <f t="shared" si="2"/>
        <v>143</v>
      </c>
      <c r="H72" s="9">
        <f>VLOOKUP(D72,Tablas_Apoyo!X:AA,4,0)*G72</f>
        <v>1099973.8080246157</v>
      </c>
    </row>
    <row r="73" spans="1:8" x14ac:dyDescent="0.25">
      <c r="A73">
        <v>71</v>
      </c>
      <c r="B73" s="3">
        <v>10</v>
      </c>
      <c r="C73" s="3" t="s">
        <v>504</v>
      </c>
      <c r="D73" s="3">
        <v>262274</v>
      </c>
      <c r="E73" s="3" t="str">
        <f>IFERROR(VLOOKUP(D73,Tablas_Apoyo!$X$2:$Z$212,3,0),"")</f>
        <v>SERVICIO DE TALA DE GUADUA</v>
      </c>
      <c r="F73" s="3">
        <v>132</v>
      </c>
      <c r="G73" s="3">
        <f t="shared" si="2"/>
        <v>132</v>
      </c>
      <c r="H73" s="9">
        <f>VLOOKUP(D73,Tablas_Apoyo!X:AA,4,0)*G73</f>
        <v>1015360.4381765684</v>
      </c>
    </row>
    <row r="74" spans="1:8" x14ac:dyDescent="0.25">
      <c r="A74">
        <v>72</v>
      </c>
      <c r="B74" s="3">
        <v>10</v>
      </c>
      <c r="C74" s="3" t="s">
        <v>504</v>
      </c>
      <c r="D74" s="3">
        <v>262274</v>
      </c>
      <c r="E74" s="3" t="str">
        <f>IFERROR(VLOOKUP(D74,Tablas_Apoyo!$X$2:$Z$212,3,0),"")</f>
        <v>SERVICIO DE TALA DE GUADUA</v>
      </c>
      <c r="F74" s="3">
        <v>22</v>
      </c>
      <c r="G74" s="3">
        <f t="shared" si="2"/>
        <v>22</v>
      </c>
      <c r="H74" s="9">
        <f>VLOOKUP(D74,Tablas_Apoyo!X:AA,4,0)*G74</f>
        <v>169226.73969609474</v>
      </c>
    </row>
    <row r="75" spans="1:8" x14ac:dyDescent="0.25">
      <c r="A75">
        <v>73</v>
      </c>
      <c r="B75" s="3">
        <v>10</v>
      </c>
      <c r="C75" s="3" t="s">
        <v>504</v>
      </c>
      <c r="D75" s="3">
        <v>262274</v>
      </c>
      <c r="E75" s="3" t="str">
        <f>IFERROR(VLOOKUP(D75,Tablas_Apoyo!$X$2:$Z$212,3,0),"")</f>
        <v>SERVICIO DE TALA DE GUADUA</v>
      </c>
      <c r="F75" s="3">
        <v>605</v>
      </c>
      <c r="G75" s="3">
        <f t="shared" si="2"/>
        <v>605</v>
      </c>
      <c r="H75" s="9">
        <f>VLOOKUP(D75,Tablas_Apoyo!X:AA,4,0)*G75</f>
        <v>4653735.3416426051</v>
      </c>
    </row>
    <row r="76" spans="1:8" x14ac:dyDescent="0.25">
      <c r="A76">
        <v>74</v>
      </c>
      <c r="B76" s="3">
        <v>10</v>
      </c>
      <c r="C76" s="3" t="s">
        <v>504</v>
      </c>
      <c r="D76" s="3">
        <v>262274</v>
      </c>
      <c r="E76" s="3" t="str">
        <f>IFERROR(VLOOKUP(D76,Tablas_Apoyo!$X$2:$Z$212,3,0),"")</f>
        <v>SERVICIO DE TALA DE GUADUA</v>
      </c>
      <c r="F76" s="3">
        <v>120</v>
      </c>
      <c r="G76" s="3">
        <f t="shared" si="2"/>
        <v>120</v>
      </c>
      <c r="H76" s="9">
        <f>VLOOKUP(D76,Tablas_Apoyo!X:AA,4,0)*G76</f>
        <v>923054.94379688031</v>
      </c>
    </row>
    <row r="77" spans="1:8" x14ac:dyDescent="0.25">
      <c r="A77">
        <v>75</v>
      </c>
      <c r="B77" s="3">
        <v>10</v>
      </c>
      <c r="C77" s="3" t="s">
        <v>504</v>
      </c>
      <c r="D77" s="3">
        <v>262274</v>
      </c>
      <c r="E77" s="3" t="str">
        <f>IFERROR(VLOOKUP(D77,Tablas_Apoyo!$X$2:$Z$212,3,0),"")</f>
        <v>SERVICIO DE TALA DE GUADUA</v>
      </c>
      <c r="F77" s="3">
        <v>145</v>
      </c>
      <c r="G77" s="3">
        <f t="shared" si="2"/>
        <v>145</v>
      </c>
      <c r="H77" s="9">
        <f>VLOOKUP(D77,Tablas_Apoyo!X:AA,4,0)*G77</f>
        <v>1115358.0570878971</v>
      </c>
    </row>
    <row r="78" spans="1:8" x14ac:dyDescent="0.25">
      <c r="A78">
        <v>76</v>
      </c>
      <c r="B78" s="3">
        <v>10</v>
      </c>
      <c r="C78" s="3" t="s">
        <v>504</v>
      </c>
      <c r="D78" s="3">
        <v>262274</v>
      </c>
      <c r="E78" s="3" t="str">
        <f>IFERROR(VLOOKUP(D78,Tablas_Apoyo!$X$2:$Z$212,3,0),"")</f>
        <v>SERVICIO DE TALA DE GUADUA</v>
      </c>
      <c r="F78" s="3">
        <v>214</v>
      </c>
      <c r="G78" s="3">
        <f t="shared" si="2"/>
        <v>214</v>
      </c>
      <c r="H78" s="9">
        <f>VLOOKUP(D78,Tablas_Apoyo!X:AA,4,0)*G78</f>
        <v>1646114.6497711032</v>
      </c>
    </row>
    <row r="79" spans="1:8" x14ac:dyDescent="0.25">
      <c r="A79">
        <v>77</v>
      </c>
      <c r="B79" s="3">
        <v>10</v>
      </c>
      <c r="C79" s="3" t="s">
        <v>504</v>
      </c>
      <c r="D79" s="3">
        <v>262274</v>
      </c>
      <c r="E79" s="3" t="str">
        <f>IFERROR(VLOOKUP(D79,Tablas_Apoyo!$X$2:$Z$212,3,0),"")</f>
        <v>SERVICIO DE TALA DE GUADUA</v>
      </c>
      <c r="F79" s="3">
        <v>44</v>
      </c>
      <c r="G79" s="3">
        <f t="shared" si="2"/>
        <v>44</v>
      </c>
      <c r="H79" s="9">
        <f>VLOOKUP(D79,Tablas_Apoyo!X:AA,4,0)*G79</f>
        <v>338453.47939218947</v>
      </c>
    </row>
    <row r="80" spans="1:8" x14ac:dyDescent="0.25">
      <c r="A80">
        <v>78</v>
      </c>
      <c r="B80" s="3">
        <v>10</v>
      </c>
      <c r="C80" s="3" t="s">
        <v>504</v>
      </c>
      <c r="D80" s="3">
        <v>262274</v>
      </c>
      <c r="E80" s="3" t="str">
        <f>IFERROR(VLOOKUP(D80,Tablas_Apoyo!$X$2:$Z$212,3,0),"")</f>
        <v>SERVICIO DE TALA DE GUADUA</v>
      </c>
      <c r="F80" s="3">
        <v>341</v>
      </c>
      <c r="G80" s="3">
        <f t="shared" si="2"/>
        <v>341</v>
      </c>
      <c r="H80" s="9">
        <f>VLOOKUP(D80,Tablas_Apoyo!X:AA,4,0)*G80</f>
        <v>2623014.4652894684</v>
      </c>
    </row>
    <row r="81" spans="1:8" x14ac:dyDescent="0.25">
      <c r="A81">
        <v>79</v>
      </c>
      <c r="B81" s="3">
        <v>10</v>
      </c>
      <c r="C81" s="3" t="s">
        <v>504</v>
      </c>
      <c r="D81" s="3">
        <v>262274</v>
      </c>
      <c r="E81" s="3" t="str">
        <f>IFERROR(VLOOKUP(D81,Tablas_Apoyo!$X$2:$Z$212,3,0),"")</f>
        <v>SERVICIO DE TALA DE GUADUA</v>
      </c>
      <c r="F81" s="3">
        <v>308</v>
      </c>
      <c r="G81" s="3">
        <f t="shared" si="2"/>
        <v>308</v>
      </c>
      <c r="H81" s="9">
        <f>VLOOKUP(D81,Tablas_Apoyo!X:AA,4,0)*G81</f>
        <v>2369174.3557453263</v>
      </c>
    </row>
    <row r="82" spans="1:8" x14ac:dyDescent="0.25">
      <c r="A82">
        <v>80</v>
      </c>
      <c r="B82" s="3">
        <v>10</v>
      </c>
      <c r="C82" s="3" t="s">
        <v>504</v>
      </c>
      <c r="D82" s="3">
        <v>262274</v>
      </c>
      <c r="E82" s="3" t="str">
        <f>IFERROR(VLOOKUP(D82,Tablas_Apoyo!$X$2:$Z$212,3,0),"")</f>
        <v>SERVICIO DE TALA DE GUADUA</v>
      </c>
      <c r="F82" s="3">
        <v>269</v>
      </c>
      <c r="G82" s="3">
        <f t="shared" si="2"/>
        <v>269</v>
      </c>
      <c r="H82" s="9">
        <f>VLOOKUP(D82,Tablas_Apoyo!X:AA,4,0)*G82</f>
        <v>2069181.4990113401</v>
      </c>
    </row>
    <row r="83" spans="1:8" x14ac:dyDescent="0.25">
      <c r="A83">
        <v>81</v>
      </c>
      <c r="B83" s="3">
        <v>10</v>
      </c>
      <c r="C83" s="3" t="s">
        <v>504</v>
      </c>
      <c r="D83" s="3">
        <v>262274</v>
      </c>
      <c r="E83" s="3" t="str">
        <f>IFERROR(VLOOKUP(D83,Tablas_Apoyo!$X$2:$Z$212,3,0),"")</f>
        <v>SERVICIO DE TALA DE GUADUA</v>
      </c>
      <c r="F83" s="3">
        <v>22</v>
      </c>
      <c r="G83" s="3">
        <f t="shared" si="2"/>
        <v>22</v>
      </c>
      <c r="H83" s="9">
        <f>VLOOKUP(D83,Tablas_Apoyo!X:AA,4,0)*G83</f>
        <v>169226.73969609474</v>
      </c>
    </row>
    <row r="84" spans="1:8" x14ac:dyDescent="0.25">
      <c r="A84">
        <v>82</v>
      </c>
      <c r="B84" s="3">
        <v>10</v>
      </c>
      <c r="C84" s="3" t="s">
        <v>504</v>
      </c>
      <c r="D84" s="3">
        <v>262274</v>
      </c>
      <c r="E84" s="3" t="str">
        <f>IFERROR(VLOOKUP(D84,Tablas_Apoyo!$X$2:$Z$212,3,0),"")</f>
        <v>SERVICIO DE TALA DE GUADUA</v>
      </c>
      <c r="F84" s="3">
        <v>264</v>
      </c>
      <c r="G84" s="3">
        <f t="shared" si="2"/>
        <v>264</v>
      </c>
      <c r="H84" s="9">
        <f>VLOOKUP(D84,Tablas_Apoyo!X:AA,4,0)*G84</f>
        <v>2030720.8763531367</v>
      </c>
    </row>
    <row r="85" spans="1:8" x14ac:dyDescent="0.25">
      <c r="A85">
        <v>83</v>
      </c>
      <c r="B85" s="3">
        <v>10</v>
      </c>
      <c r="C85" s="3" t="s">
        <v>504</v>
      </c>
      <c r="D85" s="3">
        <v>262274</v>
      </c>
      <c r="E85" s="3" t="str">
        <f>IFERROR(VLOOKUP(D85,Tablas_Apoyo!$X$2:$Z$212,3,0),"")</f>
        <v>SERVICIO DE TALA DE GUADUA</v>
      </c>
      <c r="F85" s="3">
        <v>44</v>
      </c>
      <c r="G85" s="3">
        <f t="shared" si="2"/>
        <v>44</v>
      </c>
      <c r="H85" s="9">
        <f>VLOOKUP(D85,Tablas_Apoyo!X:AA,4,0)*G85</f>
        <v>338453.47939218947</v>
      </c>
    </row>
    <row r="86" spans="1:8" x14ac:dyDescent="0.25">
      <c r="A86">
        <v>84</v>
      </c>
      <c r="B86" s="3">
        <v>10</v>
      </c>
      <c r="C86" s="3" t="s">
        <v>504</v>
      </c>
      <c r="D86" s="3">
        <v>262274</v>
      </c>
      <c r="E86" s="3" t="str">
        <f>IFERROR(VLOOKUP(D86,Tablas_Apoyo!$X$2:$Z$212,3,0),"")</f>
        <v>SERVICIO DE TALA DE GUADUA</v>
      </c>
      <c r="F86" s="3">
        <v>154</v>
      </c>
      <c r="G86" s="3">
        <f t="shared" si="2"/>
        <v>154</v>
      </c>
      <c r="H86" s="9">
        <f>VLOOKUP(D86,Tablas_Apoyo!X:AA,4,0)*G86</f>
        <v>1184587.1778726631</v>
      </c>
    </row>
    <row r="87" spans="1:8" x14ac:dyDescent="0.25">
      <c r="A87">
        <v>85</v>
      </c>
      <c r="B87" s="3">
        <v>10</v>
      </c>
      <c r="C87" s="3" t="s">
        <v>504</v>
      </c>
      <c r="D87" s="3">
        <v>262274</v>
      </c>
      <c r="E87" s="3" t="str">
        <f>IFERROR(VLOOKUP(D87,Tablas_Apoyo!$X$2:$Z$212,3,0),"")</f>
        <v>SERVICIO DE TALA DE GUADUA</v>
      </c>
      <c r="F87" s="3">
        <v>22</v>
      </c>
      <c r="G87" s="3">
        <f t="shared" si="2"/>
        <v>22</v>
      </c>
      <c r="H87" s="9">
        <f>VLOOKUP(D87,Tablas_Apoyo!X:AA,4,0)*G87</f>
        <v>169226.73969609474</v>
      </c>
    </row>
    <row r="88" spans="1:8" x14ac:dyDescent="0.25">
      <c r="A88">
        <v>86</v>
      </c>
      <c r="B88" s="3">
        <v>10</v>
      </c>
      <c r="C88" s="3" t="s">
        <v>504</v>
      </c>
      <c r="D88" s="3">
        <v>262274</v>
      </c>
      <c r="E88" s="3" t="str">
        <f>IFERROR(VLOOKUP(D88,Tablas_Apoyo!$X$2:$Z$212,3,0),"")</f>
        <v>SERVICIO DE TALA DE GUADUA</v>
      </c>
      <c r="F88" s="3">
        <v>33</v>
      </c>
      <c r="G88" s="3">
        <f t="shared" si="2"/>
        <v>33</v>
      </c>
      <c r="H88" s="9">
        <f>VLOOKUP(D88,Tablas_Apoyo!X:AA,4,0)*G88</f>
        <v>253840.10954414209</v>
      </c>
    </row>
    <row r="89" spans="1:8" x14ac:dyDescent="0.25">
      <c r="A89">
        <v>87</v>
      </c>
      <c r="B89" s="3">
        <v>10</v>
      </c>
      <c r="C89" s="3" t="s">
        <v>504</v>
      </c>
      <c r="D89" s="3">
        <v>262274</v>
      </c>
      <c r="E89" s="3" t="str">
        <f>IFERROR(VLOOKUP(D89,Tablas_Apoyo!$X$2:$Z$212,3,0),"")</f>
        <v>SERVICIO DE TALA DE GUADUA</v>
      </c>
      <c r="F89" s="3">
        <v>154</v>
      </c>
      <c r="G89" s="3">
        <f t="shared" si="2"/>
        <v>154</v>
      </c>
      <c r="H89" s="9">
        <f>VLOOKUP(D89,Tablas_Apoyo!X:AA,4,0)*G89</f>
        <v>1184587.1778726631</v>
      </c>
    </row>
    <row r="90" spans="1:8" x14ac:dyDescent="0.25">
      <c r="A90">
        <v>88</v>
      </c>
      <c r="B90" s="3">
        <v>10</v>
      </c>
      <c r="C90" s="3" t="s">
        <v>504</v>
      </c>
      <c r="D90" s="3">
        <v>262274</v>
      </c>
      <c r="E90" s="3" t="str">
        <f>IFERROR(VLOOKUP(D90,Tablas_Apoyo!$X$2:$Z$212,3,0),"")</f>
        <v>SERVICIO DE TALA DE GUADUA</v>
      </c>
      <c r="F90" s="3">
        <v>286</v>
      </c>
      <c r="G90" s="3">
        <f t="shared" si="2"/>
        <v>286</v>
      </c>
      <c r="H90" s="9">
        <f>VLOOKUP(D90,Tablas_Apoyo!X:AA,4,0)*G90</f>
        <v>2199947.6160492315</v>
      </c>
    </row>
    <row r="91" spans="1:8" x14ac:dyDescent="0.25">
      <c r="A91">
        <v>89</v>
      </c>
      <c r="B91" s="3">
        <v>10</v>
      </c>
      <c r="C91" s="3" t="s">
        <v>504</v>
      </c>
      <c r="D91" s="3">
        <v>262274</v>
      </c>
      <c r="E91" s="3" t="str">
        <f>IFERROR(VLOOKUP(D91,Tablas_Apoyo!$X$2:$Z$212,3,0),"")</f>
        <v>SERVICIO DE TALA DE GUADUA</v>
      </c>
      <c r="F91" s="3">
        <v>726</v>
      </c>
      <c r="G91" s="3">
        <f t="shared" si="2"/>
        <v>726</v>
      </c>
      <c r="H91" s="9">
        <f>VLOOKUP(D91,Tablas_Apoyo!X:AA,4,0)*G91</f>
        <v>5584482.4099711264</v>
      </c>
    </row>
    <row r="92" spans="1:8" x14ac:dyDescent="0.25">
      <c r="A92">
        <v>90</v>
      </c>
      <c r="B92" s="3">
        <v>10</v>
      </c>
      <c r="C92" s="3" t="s">
        <v>504</v>
      </c>
      <c r="D92" s="3">
        <v>262274</v>
      </c>
      <c r="E92" s="3" t="str">
        <f>IFERROR(VLOOKUP(D92,Tablas_Apoyo!$X$2:$Z$212,3,0),"")</f>
        <v>SERVICIO DE TALA DE GUADUA</v>
      </c>
      <c r="F92" s="3">
        <v>902</v>
      </c>
      <c r="G92" s="3">
        <f t="shared" si="2"/>
        <v>902</v>
      </c>
      <c r="H92" s="9">
        <f>VLOOKUP(D92,Tablas_Apoyo!X:AA,4,0)*G92</f>
        <v>6938296.3275398836</v>
      </c>
    </row>
    <row r="93" spans="1:8" x14ac:dyDescent="0.25">
      <c r="A93">
        <v>91</v>
      </c>
      <c r="B93" s="3">
        <v>10</v>
      </c>
      <c r="C93" s="3" t="s">
        <v>504</v>
      </c>
      <c r="D93" s="3">
        <v>262274</v>
      </c>
      <c r="E93" s="3" t="str">
        <f>IFERROR(VLOOKUP(D93,Tablas_Apoyo!$X$2:$Z$212,3,0),"")</f>
        <v>SERVICIO DE TALA DE GUADUA</v>
      </c>
      <c r="F93" s="3">
        <v>72</v>
      </c>
      <c r="G93" s="3">
        <f t="shared" si="2"/>
        <v>72</v>
      </c>
      <c r="H93" s="9">
        <f>VLOOKUP(D93,Tablas_Apoyo!X:AA,4,0)*G93</f>
        <v>553832.96627812821</v>
      </c>
    </row>
    <row r="94" spans="1:8" x14ac:dyDescent="0.25">
      <c r="A94">
        <v>92</v>
      </c>
      <c r="B94" s="3">
        <v>10</v>
      </c>
      <c r="C94" s="3" t="s">
        <v>504</v>
      </c>
      <c r="D94" s="3">
        <v>262274</v>
      </c>
      <c r="E94" s="3" t="str">
        <f>IFERROR(VLOOKUP(D94,Tablas_Apoyo!$X$2:$Z$212,3,0),"")</f>
        <v>SERVICIO DE TALA DE GUADUA</v>
      </c>
      <c r="F94" s="3">
        <v>83</v>
      </c>
      <c r="G94" s="3">
        <f t="shared" si="2"/>
        <v>83</v>
      </c>
      <c r="H94" s="9">
        <f>VLOOKUP(D94,Tablas_Apoyo!X:AA,4,0)*G94</f>
        <v>638446.33612617559</v>
      </c>
    </row>
    <row r="95" spans="1:8" x14ac:dyDescent="0.25">
      <c r="A95">
        <v>93</v>
      </c>
      <c r="B95" s="3">
        <v>10</v>
      </c>
      <c r="C95" s="3" t="s">
        <v>504</v>
      </c>
      <c r="D95" s="3">
        <v>262274</v>
      </c>
      <c r="E95" s="3" t="str">
        <f>IFERROR(VLOOKUP(D95,Tablas_Apoyo!$X$2:$Z$212,3,0),"")</f>
        <v>SERVICIO DE TALA DE GUADUA</v>
      </c>
      <c r="F95" s="3">
        <v>132</v>
      </c>
      <c r="G95" s="3">
        <f t="shared" si="2"/>
        <v>132</v>
      </c>
      <c r="H95" s="9">
        <f>VLOOKUP(D95,Tablas_Apoyo!X:AA,4,0)*G95</f>
        <v>1015360.4381765684</v>
      </c>
    </row>
    <row r="96" spans="1:8" x14ac:dyDescent="0.25">
      <c r="A96">
        <v>94</v>
      </c>
      <c r="B96" s="3">
        <v>10</v>
      </c>
      <c r="C96" s="3" t="s">
        <v>504</v>
      </c>
      <c r="D96" s="3">
        <v>262274</v>
      </c>
      <c r="E96" s="3" t="str">
        <f>IFERROR(VLOOKUP(D96,Tablas_Apoyo!$X$2:$Z$212,3,0),"")</f>
        <v>SERVICIO DE TALA DE GUADUA</v>
      </c>
      <c r="F96" s="3">
        <v>148</v>
      </c>
      <c r="G96" s="3">
        <f t="shared" si="2"/>
        <v>148</v>
      </c>
      <c r="H96" s="9">
        <f>VLOOKUP(D96,Tablas_Apoyo!X:AA,4,0)*G96</f>
        <v>1138434.4306828191</v>
      </c>
    </row>
    <row r="97" spans="1:8" x14ac:dyDescent="0.25">
      <c r="A97">
        <v>95</v>
      </c>
      <c r="B97" s="3">
        <v>10</v>
      </c>
      <c r="C97" s="3" t="s">
        <v>504</v>
      </c>
      <c r="D97" s="3">
        <v>262274</v>
      </c>
      <c r="E97" s="3" t="str">
        <f>IFERROR(VLOOKUP(D97,Tablas_Apoyo!$X$2:$Z$212,3,0),"")</f>
        <v>SERVICIO DE TALA DE GUADUA</v>
      </c>
      <c r="F97" s="3">
        <v>401</v>
      </c>
      <c r="G97" s="3">
        <f t="shared" si="2"/>
        <v>401</v>
      </c>
      <c r="H97" s="9">
        <f>VLOOKUP(D97,Tablas_Apoyo!X:AA,4,0)*G97</f>
        <v>3084541.9371879082</v>
      </c>
    </row>
    <row r="98" spans="1:8" x14ac:dyDescent="0.25">
      <c r="A98">
        <v>96</v>
      </c>
      <c r="B98" s="3">
        <v>10</v>
      </c>
      <c r="C98" s="3" t="s">
        <v>504</v>
      </c>
      <c r="D98" s="3">
        <v>262274</v>
      </c>
      <c r="E98" s="3" t="str">
        <f>IFERROR(VLOOKUP(D98,Tablas_Apoyo!$X$2:$Z$212,3,0),"")</f>
        <v>SERVICIO DE TALA DE GUADUA</v>
      </c>
      <c r="F98" s="3">
        <v>374</v>
      </c>
      <c r="G98" s="3">
        <f t="shared" si="2"/>
        <v>374</v>
      </c>
      <c r="H98" s="9">
        <f>VLOOKUP(D98,Tablas_Apoyo!X:AA,4,0)*G98</f>
        <v>2876854.5748336106</v>
      </c>
    </row>
    <row r="99" spans="1:8" x14ac:dyDescent="0.25">
      <c r="A99">
        <v>97</v>
      </c>
      <c r="B99" s="3">
        <v>10</v>
      </c>
      <c r="C99" s="3" t="s">
        <v>504</v>
      </c>
      <c r="D99" s="3">
        <v>262274</v>
      </c>
      <c r="E99" s="3" t="str">
        <f>IFERROR(VLOOKUP(D99,Tablas_Apoyo!$X$2:$Z$212,3,0),"")</f>
        <v>SERVICIO DE TALA DE GUADUA</v>
      </c>
      <c r="F99" s="3">
        <v>396</v>
      </c>
      <c r="G99" s="3">
        <f t="shared" si="2"/>
        <v>396</v>
      </c>
      <c r="H99" s="9">
        <f>VLOOKUP(D99,Tablas_Apoyo!X:AA,4,0)*G99</f>
        <v>3046081.3145297049</v>
      </c>
    </row>
    <row r="100" spans="1:8" x14ac:dyDescent="0.25">
      <c r="A100">
        <v>98</v>
      </c>
      <c r="B100" s="3">
        <v>10</v>
      </c>
      <c r="C100" s="3" t="s">
        <v>504</v>
      </c>
      <c r="D100" s="3">
        <v>262274</v>
      </c>
      <c r="E100" s="3" t="str">
        <f>IFERROR(VLOOKUP(D100,Tablas_Apoyo!$X$2:$Z$212,3,0),"")</f>
        <v>SERVICIO DE TALA DE GUADUA</v>
      </c>
      <c r="F100" s="3">
        <v>138</v>
      </c>
      <c r="G100" s="3">
        <f t="shared" si="2"/>
        <v>138</v>
      </c>
      <c r="H100" s="9">
        <f>VLOOKUP(D100,Tablas_Apoyo!X:AA,4,0)*G100</f>
        <v>1061513.1853664124</v>
      </c>
    </row>
    <row r="101" spans="1:8" x14ac:dyDescent="0.25">
      <c r="A101">
        <v>99</v>
      </c>
      <c r="B101" s="3">
        <v>10</v>
      </c>
      <c r="C101" s="3" t="s">
        <v>504</v>
      </c>
      <c r="D101" s="3">
        <v>262274</v>
      </c>
      <c r="E101" s="3" t="str">
        <f>IFERROR(VLOOKUP(D101,Tablas_Apoyo!$X$2:$Z$212,3,0),"")</f>
        <v>SERVICIO DE TALA DE GUADUA</v>
      </c>
      <c r="F101" s="3">
        <v>550</v>
      </c>
      <c r="G101" s="3">
        <f t="shared" si="2"/>
        <v>550</v>
      </c>
      <c r="H101" s="9">
        <f>VLOOKUP(D101,Tablas_Apoyo!X:AA,4,0)*G101</f>
        <v>4230668.4924023682</v>
      </c>
    </row>
    <row r="102" spans="1:8" x14ac:dyDescent="0.25">
      <c r="A102">
        <v>100</v>
      </c>
      <c r="B102" s="3">
        <v>10</v>
      </c>
      <c r="C102" s="3" t="s">
        <v>504</v>
      </c>
      <c r="D102" s="3">
        <v>262274</v>
      </c>
      <c r="E102" s="3" t="str">
        <f>IFERROR(VLOOKUP(D102,Tablas_Apoyo!$X$2:$Z$212,3,0),"")</f>
        <v>SERVICIO DE TALA DE GUADUA</v>
      </c>
      <c r="F102" s="3">
        <v>44</v>
      </c>
      <c r="G102" s="3">
        <f t="shared" si="2"/>
        <v>44</v>
      </c>
      <c r="H102" s="9">
        <f>VLOOKUP(D102,Tablas_Apoyo!X:AA,4,0)*G102</f>
        <v>338453.47939218947</v>
      </c>
    </row>
    <row r="103" spans="1:8" x14ac:dyDescent="0.25">
      <c r="A103">
        <v>101</v>
      </c>
      <c r="B103" s="3">
        <v>10</v>
      </c>
      <c r="C103" s="3" t="s">
        <v>504</v>
      </c>
      <c r="D103" s="3">
        <v>262274</v>
      </c>
      <c r="E103" s="3" t="str">
        <f>IFERROR(VLOOKUP(D103,Tablas_Apoyo!$X$2:$Z$212,3,0),"")</f>
        <v>SERVICIO DE TALA DE GUADUA</v>
      </c>
      <c r="F103" s="3">
        <v>242</v>
      </c>
      <c r="G103" s="3">
        <f t="shared" si="2"/>
        <v>242</v>
      </c>
      <c r="H103" s="9">
        <f>VLOOKUP(D103,Tablas_Apoyo!X:AA,4,0)*G103</f>
        <v>1861494.136657042</v>
      </c>
    </row>
    <row r="104" spans="1:8" x14ac:dyDescent="0.25">
      <c r="A104">
        <v>102</v>
      </c>
      <c r="B104" s="3">
        <v>10</v>
      </c>
      <c r="C104" s="3" t="s">
        <v>504</v>
      </c>
      <c r="D104" s="3">
        <v>262274</v>
      </c>
      <c r="E104" s="3" t="str">
        <f>IFERROR(VLOOKUP(D104,Tablas_Apoyo!$X$2:$Z$212,3,0),"")</f>
        <v>SERVICIO DE TALA DE GUADUA</v>
      </c>
      <c r="F104" s="3">
        <v>115</v>
      </c>
      <c r="G104" s="3">
        <f t="shared" si="2"/>
        <v>115</v>
      </c>
      <c r="H104" s="9">
        <f>VLOOKUP(D104,Tablas_Apoyo!X:AA,4,0)*G104</f>
        <v>884594.32113867695</v>
      </c>
    </row>
    <row r="105" spans="1:8" x14ac:dyDescent="0.25">
      <c r="A105">
        <v>103</v>
      </c>
      <c r="B105" s="3">
        <v>10</v>
      </c>
      <c r="C105" s="3" t="s">
        <v>504</v>
      </c>
      <c r="D105" s="3">
        <v>262274</v>
      </c>
      <c r="E105" s="3" t="str">
        <f>IFERROR(VLOOKUP(D105,Tablas_Apoyo!$X$2:$Z$212,3,0),"")</f>
        <v>SERVICIO DE TALA DE GUADUA</v>
      </c>
      <c r="F105" s="3">
        <v>22</v>
      </c>
      <c r="G105" s="3">
        <f t="shared" si="2"/>
        <v>22</v>
      </c>
      <c r="H105" s="9">
        <f>VLOOKUP(D105,Tablas_Apoyo!X:AA,4,0)*G105</f>
        <v>169226.73969609474</v>
      </c>
    </row>
    <row r="106" spans="1:8" x14ac:dyDescent="0.25">
      <c r="A106">
        <v>104</v>
      </c>
      <c r="B106" s="3">
        <v>10</v>
      </c>
      <c r="C106" s="3" t="s">
        <v>504</v>
      </c>
      <c r="D106" s="3">
        <v>262274</v>
      </c>
      <c r="E106" s="3" t="str">
        <f>IFERROR(VLOOKUP(D106,Tablas_Apoyo!$X$2:$Z$212,3,0),"")</f>
        <v>SERVICIO DE TALA DE GUADUA</v>
      </c>
      <c r="F106" s="3">
        <v>44</v>
      </c>
      <c r="G106" s="3">
        <f t="shared" si="2"/>
        <v>44</v>
      </c>
      <c r="H106" s="9">
        <f>VLOOKUP(D106,Tablas_Apoyo!X:AA,4,0)*G106</f>
        <v>338453.47939218947</v>
      </c>
    </row>
    <row r="107" spans="1:8" x14ac:dyDescent="0.25">
      <c r="A107">
        <v>105</v>
      </c>
      <c r="B107" s="3">
        <v>10</v>
      </c>
      <c r="C107" s="3" t="s">
        <v>504</v>
      </c>
      <c r="D107" s="3">
        <v>262274</v>
      </c>
      <c r="E107" s="3" t="str">
        <f>IFERROR(VLOOKUP(D107,Tablas_Apoyo!$X$2:$Z$212,3,0),"")</f>
        <v>SERVICIO DE TALA DE GUADUA</v>
      </c>
      <c r="F107" s="3">
        <v>16</v>
      </c>
      <c r="G107" s="3">
        <f t="shared" si="2"/>
        <v>16</v>
      </c>
      <c r="H107" s="9">
        <f>VLOOKUP(D107,Tablas_Apoyo!X:AA,4,0)*G107</f>
        <v>123073.99250625071</v>
      </c>
    </row>
    <row r="108" spans="1:8" x14ac:dyDescent="0.25">
      <c r="A108">
        <v>106</v>
      </c>
      <c r="B108" s="3">
        <v>10</v>
      </c>
      <c r="C108" s="3" t="s">
        <v>504</v>
      </c>
      <c r="D108" s="3">
        <v>262274</v>
      </c>
      <c r="E108" s="3" t="str">
        <f>IFERROR(VLOOKUP(D108,Tablas_Apoyo!$X$2:$Z$212,3,0),"")</f>
        <v>SERVICIO DE TALA DE GUADUA</v>
      </c>
      <c r="F108" s="3">
        <v>55</v>
      </c>
      <c r="G108" s="3">
        <f t="shared" si="2"/>
        <v>55</v>
      </c>
      <c r="H108" s="9">
        <f>VLOOKUP(D108,Tablas_Apoyo!X:AA,4,0)*G108</f>
        <v>423066.8492402368</v>
      </c>
    </row>
    <row r="109" spans="1:8" x14ac:dyDescent="0.25">
      <c r="A109">
        <v>107</v>
      </c>
      <c r="B109" s="3">
        <v>10</v>
      </c>
      <c r="C109" s="3" t="s">
        <v>504</v>
      </c>
      <c r="D109" s="3">
        <v>262274</v>
      </c>
      <c r="E109" s="3" t="str">
        <f>IFERROR(VLOOKUP(D109,Tablas_Apoyo!$X$2:$Z$212,3,0),"")</f>
        <v>SERVICIO DE TALA DE GUADUA</v>
      </c>
      <c r="F109" s="3">
        <v>462</v>
      </c>
      <c r="G109" s="3">
        <f t="shared" si="2"/>
        <v>462</v>
      </c>
      <c r="H109" s="9">
        <f>VLOOKUP(D109,Tablas_Apoyo!X:AA,4,0)*G109</f>
        <v>3553761.5336179892</v>
      </c>
    </row>
    <row r="110" spans="1:8" x14ac:dyDescent="0.25">
      <c r="A110">
        <v>108</v>
      </c>
      <c r="B110" s="3">
        <v>10</v>
      </c>
      <c r="C110" s="3" t="s">
        <v>504</v>
      </c>
      <c r="D110" s="3">
        <v>262274</v>
      </c>
      <c r="E110" s="3" t="str">
        <f>IFERROR(VLOOKUP(D110,Tablas_Apoyo!$X$2:$Z$212,3,0),"")</f>
        <v>SERVICIO DE TALA DE GUADUA</v>
      </c>
      <c r="F110" s="3">
        <v>88</v>
      </c>
      <c r="G110" s="3">
        <f t="shared" si="2"/>
        <v>88</v>
      </c>
      <c r="H110" s="9">
        <f>VLOOKUP(D110,Tablas_Apoyo!X:AA,4,0)*G110</f>
        <v>676906.95878437895</v>
      </c>
    </row>
    <row r="111" spans="1:8" x14ac:dyDescent="0.25">
      <c r="A111">
        <v>109</v>
      </c>
      <c r="B111" s="3">
        <v>10</v>
      </c>
      <c r="C111" s="3" t="s">
        <v>504</v>
      </c>
      <c r="D111" s="3">
        <v>262274</v>
      </c>
      <c r="E111" s="3" t="str">
        <f>IFERROR(VLOOKUP(D111,Tablas_Apoyo!$X$2:$Z$212,3,0),"")</f>
        <v>SERVICIO DE TALA DE GUADUA</v>
      </c>
      <c r="F111" s="3">
        <v>33</v>
      </c>
      <c r="G111" s="3">
        <f t="shared" si="2"/>
        <v>33</v>
      </c>
      <c r="H111" s="9">
        <f>VLOOKUP(D111,Tablas_Apoyo!X:AA,4,0)*G111</f>
        <v>253840.10954414209</v>
      </c>
    </row>
    <row r="112" spans="1:8" x14ac:dyDescent="0.25">
      <c r="A112">
        <v>110</v>
      </c>
      <c r="B112" s="3">
        <v>10</v>
      </c>
      <c r="C112" s="3" t="s">
        <v>504</v>
      </c>
      <c r="D112" s="3">
        <v>262274</v>
      </c>
      <c r="E112" s="3" t="str">
        <f>IFERROR(VLOOKUP(D112,Tablas_Apoyo!$X$2:$Z$212,3,0),"")</f>
        <v>SERVICIO DE TALA DE GUADUA</v>
      </c>
      <c r="F112" s="3">
        <v>110</v>
      </c>
      <c r="G112" s="3">
        <f t="shared" si="2"/>
        <v>110</v>
      </c>
      <c r="H112" s="9">
        <f>VLOOKUP(D112,Tablas_Apoyo!X:AA,4,0)*G112</f>
        <v>846133.6984804736</v>
      </c>
    </row>
    <row r="113" spans="1:8" x14ac:dyDescent="0.25">
      <c r="A113">
        <v>111</v>
      </c>
      <c r="B113" s="3">
        <v>10</v>
      </c>
      <c r="C113" s="3" t="s">
        <v>504</v>
      </c>
      <c r="D113" s="3">
        <v>262274</v>
      </c>
      <c r="E113" s="3" t="str">
        <f>IFERROR(VLOOKUP(D113,Tablas_Apoyo!$X$2:$Z$212,3,0),"")</f>
        <v>SERVICIO DE TALA DE GUADUA</v>
      </c>
      <c r="F113" s="3">
        <v>220</v>
      </c>
      <c r="G113" s="3">
        <f t="shared" si="2"/>
        <v>220</v>
      </c>
      <c r="H113" s="9">
        <f>VLOOKUP(D113,Tablas_Apoyo!X:AA,4,0)*G113</f>
        <v>1692267.3969609472</v>
      </c>
    </row>
    <row r="114" spans="1:8" x14ac:dyDescent="0.25">
      <c r="A114">
        <v>112</v>
      </c>
      <c r="B114" s="3">
        <v>10</v>
      </c>
      <c r="C114" s="3" t="s">
        <v>504</v>
      </c>
      <c r="D114" s="3">
        <v>262274</v>
      </c>
      <c r="E114" s="3" t="str">
        <f>IFERROR(VLOOKUP(D114,Tablas_Apoyo!$X$2:$Z$212,3,0),"")</f>
        <v>SERVICIO DE TALA DE GUADUA</v>
      </c>
      <c r="F114" s="3">
        <v>176</v>
      </c>
      <c r="G114" s="3">
        <f t="shared" si="2"/>
        <v>176</v>
      </c>
      <c r="H114" s="9">
        <f>VLOOKUP(D114,Tablas_Apoyo!X:AA,4,0)*G114</f>
        <v>1353813.9175687579</v>
      </c>
    </row>
    <row r="115" spans="1:8" x14ac:dyDescent="0.25">
      <c r="A115">
        <v>113</v>
      </c>
      <c r="B115" s="3">
        <v>10</v>
      </c>
      <c r="C115" s="3" t="s">
        <v>504</v>
      </c>
      <c r="D115" s="3">
        <v>262274</v>
      </c>
      <c r="E115" s="3" t="str">
        <f>IFERROR(VLOOKUP(D115,Tablas_Apoyo!$X$2:$Z$212,3,0),"")</f>
        <v>SERVICIO DE TALA DE GUADUA</v>
      </c>
      <c r="F115" s="3">
        <v>22</v>
      </c>
      <c r="G115" s="3">
        <f t="shared" si="2"/>
        <v>22</v>
      </c>
      <c r="H115" s="9">
        <f>VLOOKUP(D115,Tablas_Apoyo!X:AA,4,0)*G115</f>
        <v>169226.73969609474</v>
      </c>
    </row>
    <row r="116" spans="1:8" x14ac:dyDescent="0.25">
      <c r="A116">
        <v>114</v>
      </c>
      <c r="B116" s="3">
        <v>10</v>
      </c>
      <c r="C116" s="3" t="s">
        <v>504</v>
      </c>
      <c r="D116" s="3">
        <v>262274</v>
      </c>
      <c r="E116" s="3" t="str">
        <f>IFERROR(VLOOKUP(D116,Tablas_Apoyo!$X$2:$Z$212,3,0),"")</f>
        <v>SERVICIO DE TALA DE GUADUA</v>
      </c>
      <c r="F116" s="3">
        <v>22</v>
      </c>
      <c r="G116" s="3">
        <f t="shared" si="2"/>
        <v>22</v>
      </c>
      <c r="H116" s="9">
        <f>VLOOKUP(D116,Tablas_Apoyo!X:AA,4,0)*G116</f>
        <v>169226.73969609474</v>
      </c>
    </row>
    <row r="117" spans="1:8" x14ac:dyDescent="0.25">
      <c r="A117">
        <v>115</v>
      </c>
      <c r="B117" s="3">
        <v>10</v>
      </c>
      <c r="C117" s="3" t="s">
        <v>504</v>
      </c>
      <c r="D117" s="3">
        <v>262274</v>
      </c>
      <c r="E117" s="3" t="str">
        <f>IFERROR(VLOOKUP(D117,Tablas_Apoyo!$X$2:$Z$212,3,0),"")</f>
        <v>SERVICIO DE TALA DE GUADUA</v>
      </c>
      <c r="F117" s="3">
        <v>226</v>
      </c>
      <c r="G117" s="3">
        <f t="shared" si="2"/>
        <v>226</v>
      </c>
      <c r="H117" s="9">
        <f>VLOOKUP(D117,Tablas_Apoyo!X:AA,4,0)*G117</f>
        <v>1738420.1441507912</v>
      </c>
    </row>
    <row r="118" spans="1:8" x14ac:dyDescent="0.25">
      <c r="A118">
        <v>116</v>
      </c>
      <c r="B118" s="3">
        <v>10</v>
      </c>
      <c r="C118" s="3" t="s">
        <v>504</v>
      </c>
      <c r="D118" s="3">
        <v>262274</v>
      </c>
      <c r="E118" s="3" t="str">
        <f>IFERROR(VLOOKUP(D118,Tablas_Apoyo!$X$2:$Z$212,3,0),"")</f>
        <v>SERVICIO DE TALA DE GUADUA</v>
      </c>
      <c r="F118" s="3">
        <v>473</v>
      </c>
      <c r="G118" s="3">
        <f t="shared" si="2"/>
        <v>473</v>
      </c>
      <c r="H118" s="9">
        <f>VLOOKUP(D118,Tablas_Apoyo!X:AA,4,0)*G118</f>
        <v>3638374.9034660365</v>
      </c>
    </row>
    <row r="119" spans="1:8" x14ac:dyDescent="0.25">
      <c r="A119">
        <v>117</v>
      </c>
      <c r="B119" s="3">
        <v>10</v>
      </c>
      <c r="C119" s="3" t="s">
        <v>504</v>
      </c>
      <c r="D119" s="3">
        <v>262274</v>
      </c>
      <c r="E119" s="3" t="str">
        <f>IFERROR(VLOOKUP(D119,Tablas_Apoyo!$X$2:$Z$212,3,0),"")</f>
        <v>SERVICIO DE TALA DE GUADUA</v>
      </c>
      <c r="F119" s="3">
        <v>210</v>
      </c>
      <c r="G119" s="3">
        <f t="shared" si="2"/>
        <v>210</v>
      </c>
      <c r="H119" s="9">
        <f>VLOOKUP(D119,Tablas_Apoyo!X:AA,4,0)*G119</f>
        <v>1615346.1516445405</v>
      </c>
    </row>
    <row r="120" spans="1:8" x14ac:dyDescent="0.25">
      <c r="A120">
        <v>118</v>
      </c>
      <c r="B120" s="3">
        <v>10</v>
      </c>
      <c r="C120" s="3" t="s">
        <v>504</v>
      </c>
      <c r="D120" s="3">
        <v>262274</v>
      </c>
      <c r="E120" s="3" t="str">
        <f>IFERROR(VLOOKUP(D120,Tablas_Apoyo!$X$2:$Z$212,3,0),"")</f>
        <v>SERVICIO DE TALA DE GUADUA</v>
      </c>
      <c r="F120" s="3">
        <v>143</v>
      </c>
      <c r="G120" s="3">
        <f t="shared" si="2"/>
        <v>143</v>
      </c>
      <c r="H120" s="9">
        <f>VLOOKUP(D120,Tablas_Apoyo!X:AA,4,0)*G120</f>
        <v>1099973.8080246157</v>
      </c>
    </row>
    <row r="121" spans="1:8" x14ac:dyDescent="0.25">
      <c r="A121">
        <v>119</v>
      </c>
      <c r="B121" s="3">
        <v>10</v>
      </c>
      <c r="C121" s="3" t="s">
        <v>504</v>
      </c>
      <c r="D121" s="3">
        <v>262274</v>
      </c>
      <c r="E121" s="3" t="str">
        <f>IFERROR(VLOOKUP(D121,Tablas_Apoyo!$X$2:$Z$212,3,0),"")</f>
        <v>SERVICIO DE TALA DE GUADUA</v>
      </c>
      <c r="F121" s="3">
        <v>110</v>
      </c>
      <c r="G121" s="3">
        <f t="shared" si="2"/>
        <v>110</v>
      </c>
      <c r="H121" s="9">
        <f>VLOOKUP(D121,Tablas_Apoyo!X:AA,4,0)*G121</f>
        <v>846133.6984804736</v>
      </c>
    </row>
    <row r="122" spans="1:8" x14ac:dyDescent="0.25">
      <c r="A122">
        <v>120</v>
      </c>
      <c r="B122" s="3">
        <v>10</v>
      </c>
      <c r="C122" s="3" t="s">
        <v>504</v>
      </c>
      <c r="D122" s="3">
        <v>262274</v>
      </c>
      <c r="E122" s="3" t="str">
        <f>IFERROR(VLOOKUP(D122,Tablas_Apoyo!$X$2:$Z$212,3,0),"")</f>
        <v>SERVICIO DE TALA DE GUADUA</v>
      </c>
      <c r="F122" s="3">
        <v>22</v>
      </c>
      <c r="G122" s="3">
        <f t="shared" si="2"/>
        <v>22</v>
      </c>
      <c r="H122" s="9">
        <f>VLOOKUP(D122,Tablas_Apoyo!X:AA,4,0)*G122</f>
        <v>169226.73969609474</v>
      </c>
    </row>
    <row r="123" spans="1:8" x14ac:dyDescent="0.25">
      <c r="A123">
        <v>121</v>
      </c>
      <c r="B123" s="3">
        <v>10</v>
      </c>
      <c r="C123" s="3" t="s">
        <v>504</v>
      </c>
      <c r="D123" s="3">
        <v>262274</v>
      </c>
      <c r="E123" s="3" t="str">
        <f>IFERROR(VLOOKUP(D123,Tablas_Apoyo!$X$2:$Z$212,3,0),"")</f>
        <v>SERVICIO DE TALA DE GUADUA</v>
      </c>
      <c r="F123" s="3">
        <v>88</v>
      </c>
      <c r="G123" s="3">
        <f t="shared" si="2"/>
        <v>88</v>
      </c>
      <c r="H123" s="9">
        <f>VLOOKUP(D123,Tablas_Apoyo!X:AA,4,0)*G123</f>
        <v>676906.95878437895</v>
      </c>
    </row>
    <row r="124" spans="1:8" x14ac:dyDescent="0.25">
      <c r="A124">
        <v>122</v>
      </c>
      <c r="B124" s="3">
        <v>10</v>
      </c>
      <c r="C124" s="3" t="s">
        <v>504</v>
      </c>
      <c r="D124" s="3">
        <v>262274</v>
      </c>
      <c r="E124" s="3" t="str">
        <f>IFERROR(VLOOKUP(D124,Tablas_Apoyo!$X$2:$Z$212,3,0),"")</f>
        <v>SERVICIO DE TALA DE GUADUA</v>
      </c>
      <c r="F124" s="3">
        <v>71</v>
      </c>
      <c r="G124" s="3">
        <f t="shared" si="2"/>
        <v>71</v>
      </c>
      <c r="H124" s="9">
        <f>VLOOKUP(D124,Tablas_Apoyo!X:AA,4,0)*G124</f>
        <v>546140.84174648754</v>
      </c>
    </row>
    <row r="125" spans="1:8" x14ac:dyDescent="0.25">
      <c r="A125">
        <v>123</v>
      </c>
      <c r="B125" s="3">
        <v>10</v>
      </c>
      <c r="C125" s="3" t="s">
        <v>504</v>
      </c>
      <c r="D125" s="3">
        <v>262274</v>
      </c>
      <c r="E125" s="3" t="str">
        <f>IFERROR(VLOOKUP(D125,Tablas_Apoyo!$X$2:$Z$212,3,0),"")</f>
        <v>SERVICIO DE TALA DE GUADUA</v>
      </c>
      <c r="F125" s="3">
        <v>38</v>
      </c>
      <c r="G125" s="3">
        <f t="shared" si="2"/>
        <v>38</v>
      </c>
      <c r="H125" s="9">
        <f>VLOOKUP(D125,Tablas_Apoyo!X:AA,4,0)*G125</f>
        <v>292300.73220234545</v>
      </c>
    </row>
    <row r="126" spans="1:8" x14ac:dyDescent="0.25">
      <c r="A126">
        <v>124</v>
      </c>
      <c r="B126" s="3">
        <v>10</v>
      </c>
      <c r="C126" s="3" t="s">
        <v>504</v>
      </c>
      <c r="D126" s="3">
        <v>262274</v>
      </c>
      <c r="E126" s="3" t="str">
        <f>IFERROR(VLOOKUP(D126,Tablas_Apoyo!$X$2:$Z$212,3,0),"")</f>
        <v>SERVICIO DE TALA DE GUADUA</v>
      </c>
      <c r="F126" s="3">
        <v>143</v>
      </c>
      <c r="G126" s="3">
        <f t="shared" si="2"/>
        <v>143</v>
      </c>
      <c r="H126" s="9">
        <f>VLOOKUP(D126,Tablas_Apoyo!X:AA,4,0)*G126</f>
        <v>1099973.8080246157</v>
      </c>
    </row>
    <row r="127" spans="1:8" x14ac:dyDescent="0.25">
      <c r="A127">
        <v>125</v>
      </c>
      <c r="B127" s="3">
        <v>10</v>
      </c>
      <c r="C127" s="3" t="s">
        <v>504</v>
      </c>
      <c r="D127" s="3">
        <v>262274</v>
      </c>
      <c r="E127" s="3" t="str">
        <f>IFERROR(VLOOKUP(D127,Tablas_Apoyo!$X$2:$Z$212,3,0),"")</f>
        <v>SERVICIO DE TALA DE GUADUA</v>
      </c>
      <c r="F127" s="3">
        <v>170</v>
      </c>
      <c r="G127" s="3">
        <f t="shared" si="2"/>
        <v>170</v>
      </c>
      <c r="H127" s="9">
        <f>VLOOKUP(D127,Tablas_Apoyo!X:AA,4,0)*G127</f>
        <v>1307661.1703789139</v>
      </c>
    </row>
    <row r="128" spans="1:8" x14ac:dyDescent="0.25">
      <c r="A128">
        <v>126</v>
      </c>
      <c r="B128" s="3">
        <v>10</v>
      </c>
      <c r="C128" s="3" t="s">
        <v>504</v>
      </c>
      <c r="D128" s="3">
        <v>262274</v>
      </c>
      <c r="E128" s="3" t="str">
        <f>IFERROR(VLOOKUP(D128,Tablas_Apoyo!$X$2:$Z$212,3,0),"")</f>
        <v>SERVICIO DE TALA DE GUADUA</v>
      </c>
      <c r="F128" s="3">
        <v>38</v>
      </c>
      <c r="G128" s="3">
        <f t="shared" si="2"/>
        <v>38</v>
      </c>
      <c r="H128" s="9">
        <f>VLOOKUP(D128,Tablas_Apoyo!X:AA,4,0)*G128</f>
        <v>292300.73220234545</v>
      </c>
    </row>
    <row r="129" spans="1:8" x14ac:dyDescent="0.25">
      <c r="A129">
        <v>127</v>
      </c>
      <c r="B129" s="3">
        <v>10</v>
      </c>
      <c r="C129" s="3" t="s">
        <v>504</v>
      </c>
      <c r="D129" s="3">
        <v>262274</v>
      </c>
      <c r="E129" s="3" t="str">
        <f>IFERROR(VLOOKUP(D129,Tablas_Apoyo!$X$2:$Z$212,3,0),"")</f>
        <v>SERVICIO DE TALA DE GUADUA</v>
      </c>
      <c r="F129" s="3">
        <v>66</v>
      </c>
      <c r="G129" s="3">
        <f t="shared" si="2"/>
        <v>66</v>
      </c>
      <c r="H129" s="9">
        <f>VLOOKUP(D129,Tablas_Apoyo!X:AA,4,0)*G129</f>
        <v>507680.21908828418</v>
      </c>
    </row>
    <row r="130" spans="1:8" x14ac:dyDescent="0.25">
      <c r="A130">
        <v>128</v>
      </c>
      <c r="B130" s="3">
        <v>10</v>
      </c>
      <c r="C130" s="3" t="s">
        <v>504</v>
      </c>
      <c r="D130" s="3">
        <v>262274</v>
      </c>
      <c r="E130" s="3" t="str">
        <f>IFERROR(VLOOKUP(D130,Tablas_Apoyo!$X$2:$Z$212,3,0),"")</f>
        <v>SERVICIO DE TALA DE GUADUA</v>
      </c>
      <c r="F130" s="3">
        <v>110</v>
      </c>
      <c r="G130" s="3">
        <f t="shared" si="2"/>
        <v>110</v>
      </c>
      <c r="H130" s="9">
        <f>VLOOKUP(D130,Tablas_Apoyo!X:AA,4,0)*G130</f>
        <v>846133.6984804736</v>
      </c>
    </row>
    <row r="131" spans="1:8" x14ac:dyDescent="0.25">
      <c r="A131">
        <v>129</v>
      </c>
      <c r="B131" s="3">
        <v>10</v>
      </c>
      <c r="C131" s="3" t="s">
        <v>504</v>
      </c>
      <c r="D131" s="3">
        <v>262274</v>
      </c>
      <c r="E131" s="3" t="str">
        <f>IFERROR(VLOOKUP(D131,Tablas_Apoyo!$X$2:$Z$212,3,0),"")</f>
        <v>SERVICIO DE TALA DE GUADUA</v>
      </c>
      <c r="F131" s="3">
        <v>38</v>
      </c>
      <c r="G131" s="3">
        <f t="shared" ref="G131:G194" si="3">ROUND(F131,0)</f>
        <v>38</v>
      </c>
      <c r="H131" s="9">
        <f>VLOOKUP(D131,Tablas_Apoyo!X:AA,4,0)*G131</f>
        <v>292300.73220234545</v>
      </c>
    </row>
    <row r="132" spans="1:8" x14ac:dyDescent="0.25">
      <c r="A132">
        <v>130</v>
      </c>
      <c r="B132" s="3">
        <v>10</v>
      </c>
      <c r="C132" s="3" t="s">
        <v>504</v>
      </c>
      <c r="D132" s="3">
        <v>262274</v>
      </c>
      <c r="E132" s="3" t="str">
        <f>IFERROR(VLOOKUP(D132,Tablas_Apoyo!$X$2:$Z$212,3,0),"")</f>
        <v>SERVICIO DE TALA DE GUADUA</v>
      </c>
      <c r="F132" s="3">
        <v>82</v>
      </c>
      <c r="G132" s="3">
        <f t="shared" si="3"/>
        <v>82</v>
      </c>
      <c r="H132" s="9">
        <f>VLOOKUP(D132,Tablas_Apoyo!X:AA,4,0)*G132</f>
        <v>630754.21159453492</v>
      </c>
    </row>
    <row r="133" spans="1:8" x14ac:dyDescent="0.25">
      <c r="A133">
        <v>131</v>
      </c>
      <c r="B133" s="3">
        <v>10</v>
      </c>
      <c r="C133" s="3" t="s">
        <v>504</v>
      </c>
      <c r="D133" s="3">
        <v>262274</v>
      </c>
      <c r="E133" s="3" t="str">
        <f>IFERROR(VLOOKUP(D133,Tablas_Apoyo!$X$2:$Z$212,3,0),"")</f>
        <v>SERVICIO DE TALA DE GUADUA</v>
      </c>
      <c r="F133" s="3">
        <v>341</v>
      </c>
      <c r="G133" s="3">
        <f t="shared" si="3"/>
        <v>341</v>
      </c>
      <c r="H133" s="9">
        <f>VLOOKUP(D133,Tablas_Apoyo!X:AA,4,0)*G133</f>
        <v>2623014.4652894684</v>
      </c>
    </row>
    <row r="134" spans="1:8" x14ac:dyDescent="0.25">
      <c r="A134">
        <v>132</v>
      </c>
      <c r="B134" s="3">
        <v>10</v>
      </c>
      <c r="C134" s="3" t="s">
        <v>504</v>
      </c>
      <c r="D134" s="3">
        <v>262274</v>
      </c>
      <c r="E134" s="3" t="str">
        <f>IFERROR(VLOOKUP(D134,Tablas_Apoyo!$X$2:$Z$212,3,0),"")</f>
        <v>SERVICIO DE TALA DE GUADUA</v>
      </c>
      <c r="F134" s="3">
        <v>77</v>
      </c>
      <c r="G134" s="3">
        <f t="shared" si="3"/>
        <v>77</v>
      </c>
      <c r="H134" s="9">
        <f>VLOOKUP(D134,Tablas_Apoyo!X:AA,4,0)*G134</f>
        <v>592293.58893633157</v>
      </c>
    </row>
    <row r="135" spans="1:8" x14ac:dyDescent="0.25">
      <c r="A135">
        <v>133</v>
      </c>
      <c r="B135" s="3">
        <v>10</v>
      </c>
      <c r="C135" s="3" t="s">
        <v>504</v>
      </c>
      <c r="D135" s="3">
        <v>262274</v>
      </c>
      <c r="E135" s="3" t="str">
        <f>IFERROR(VLOOKUP(D135,Tablas_Apoyo!$X$2:$Z$212,3,0),"")</f>
        <v>SERVICIO DE TALA DE GUADUA</v>
      </c>
      <c r="F135" s="3">
        <v>11</v>
      </c>
      <c r="G135" s="3">
        <f t="shared" si="3"/>
        <v>11</v>
      </c>
      <c r="H135" s="9">
        <f>VLOOKUP(D135,Tablas_Apoyo!X:AA,4,0)*G135</f>
        <v>84613.369848047369</v>
      </c>
    </row>
    <row r="136" spans="1:8" x14ac:dyDescent="0.25">
      <c r="A136">
        <v>134</v>
      </c>
      <c r="B136" s="3">
        <v>10</v>
      </c>
      <c r="C136" s="3" t="s">
        <v>504</v>
      </c>
      <c r="D136" s="3">
        <v>262274</v>
      </c>
      <c r="E136" s="3" t="str">
        <f>IFERROR(VLOOKUP(D136,Tablas_Apoyo!$X$2:$Z$212,3,0),"")</f>
        <v>SERVICIO DE TALA DE GUADUA</v>
      </c>
      <c r="F136" s="3">
        <v>55</v>
      </c>
      <c r="G136" s="3">
        <f t="shared" si="3"/>
        <v>55</v>
      </c>
      <c r="H136" s="9">
        <f>VLOOKUP(D136,Tablas_Apoyo!X:AA,4,0)*G136</f>
        <v>423066.8492402368</v>
      </c>
    </row>
    <row r="137" spans="1:8" x14ac:dyDescent="0.25">
      <c r="A137">
        <v>135</v>
      </c>
      <c r="B137" s="3">
        <v>10</v>
      </c>
      <c r="C137" s="3" t="s">
        <v>504</v>
      </c>
      <c r="D137" s="3">
        <v>262274</v>
      </c>
      <c r="E137" s="3" t="str">
        <f>IFERROR(VLOOKUP(D137,Tablas_Apoyo!$X$2:$Z$212,3,0),"")</f>
        <v>SERVICIO DE TALA DE GUADUA</v>
      </c>
      <c r="F137" s="3">
        <v>737</v>
      </c>
      <c r="G137" s="3">
        <f t="shared" si="3"/>
        <v>737</v>
      </c>
      <c r="H137" s="9">
        <f>VLOOKUP(D137,Tablas_Apoyo!X:AA,4,0)*G137</f>
        <v>5669095.7798191737</v>
      </c>
    </row>
    <row r="138" spans="1:8" x14ac:dyDescent="0.25">
      <c r="A138">
        <v>136</v>
      </c>
      <c r="B138" s="3">
        <v>10</v>
      </c>
      <c r="C138" s="3" t="s">
        <v>504</v>
      </c>
      <c r="D138" s="3">
        <v>262274</v>
      </c>
      <c r="E138" s="3" t="str">
        <f>IFERROR(VLOOKUP(D138,Tablas_Apoyo!$X$2:$Z$212,3,0),"")</f>
        <v>SERVICIO DE TALA DE GUADUA</v>
      </c>
      <c r="F138" s="3">
        <v>88</v>
      </c>
      <c r="G138" s="3">
        <f t="shared" si="3"/>
        <v>88</v>
      </c>
      <c r="H138" s="9">
        <f>VLOOKUP(D138,Tablas_Apoyo!X:AA,4,0)*G138</f>
        <v>676906.95878437895</v>
      </c>
    </row>
    <row r="139" spans="1:8" x14ac:dyDescent="0.25">
      <c r="A139">
        <v>137</v>
      </c>
      <c r="B139" s="3">
        <v>10</v>
      </c>
      <c r="C139" s="3" t="s">
        <v>504</v>
      </c>
      <c r="D139" s="3">
        <v>262274</v>
      </c>
      <c r="E139" s="3" t="str">
        <f>IFERROR(VLOOKUP(D139,Tablas_Apoyo!$X$2:$Z$212,3,0),"")</f>
        <v>SERVICIO DE TALA DE GUADUA</v>
      </c>
      <c r="F139" s="3">
        <v>66</v>
      </c>
      <c r="G139" s="3">
        <f t="shared" si="3"/>
        <v>66</v>
      </c>
      <c r="H139" s="9">
        <f>VLOOKUP(D139,Tablas_Apoyo!X:AA,4,0)*G139</f>
        <v>507680.21908828418</v>
      </c>
    </row>
    <row r="140" spans="1:8" x14ac:dyDescent="0.25">
      <c r="A140">
        <v>138</v>
      </c>
      <c r="B140" s="3">
        <v>10</v>
      </c>
      <c r="C140" s="3" t="s">
        <v>504</v>
      </c>
      <c r="D140" s="3">
        <v>262274</v>
      </c>
      <c r="E140" s="3" t="str">
        <f>IFERROR(VLOOKUP(D140,Tablas_Apoyo!$X$2:$Z$212,3,0),"")</f>
        <v>SERVICIO DE TALA DE GUADUA</v>
      </c>
      <c r="F140" s="3">
        <v>22</v>
      </c>
      <c r="G140" s="3">
        <f t="shared" si="3"/>
        <v>22</v>
      </c>
      <c r="H140" s="9">
        <f>VLOOKUP(D140,Tablas_Apoyo!X:AA,4,0)*G140</f>
        <v>169226.73969609474</v>
      </c>
    </row>
    <row r="141" spans="1:8" x14ac:dyDescent="0.25">
      <c r="A141">
        <v>139</v>
      </c>
      <c r="B141" s="3">
        <v>10</v>
      </c>
      <c r="C141" s="3" t="s">
        <v>504</v>
      </c>
      <c r="D141" s="3">
        <v>262274</v>
      </c>
      <c r="E141" s="3" t="str">
        <f>IFERROR(VLOOKUP(D141,Tablas_Apoyo!$X$2:$Z$212,3,0),"")</f>
        <v>SERVICIO DE TALA DE GUADUA</v>
      </c>
      <c r="F141" s="3">
        <v>55</v>
      </c>
      <c r="G141" s="3">
        <f t="shared" si="3"/>
        <v>55</v>
      </c>
      <c r="H141" s="9">
        <f>VLOOKUP(D141,Tablas_Apoyo!X:AA,4,0)*G141</f>
        <v>423066.8492402368</v>
      </c>
    </row>
    <row r="142" spans="1:8" x14ac:dyDescent="0.25">
      <c r="A142">
        <v>140</v>
      </c>
      <c r="B142" s="3">
        <v>10</v>
      </c>
      <c r="C142" s="3" t="s">
        <v>504</v>
      </c>
      <c r="D142" s="3">
        <v>262274</v>
      </c>
      <c r="E142" s="3" t="str">
        <f>IFERROR(VLOOKUP(D142,Tablas_Apoyo!$X$2:$Z$212,3,0),"")</f>
        <v>SERVICIO DE TALA DE GUADUA</v>
      </c>
      <c r="F142" s="3">
        <v>19</v>
      </c>
      <c r="G142" s="3">
        <f t="shared" si="3"/>
        <v>19</v>
      </c>
      <c r="H142" s="9">
        <f>VLOOKUP(D142,Tablas_Apoyo!X:AA,4,0)*G142</f>
        <v>146150.36610117272</v>
      </c>
    </row>
    <row r="143" spans="1:8" x14ac:dyDescent="0.25">
      <c r="A143">
        <v>141</v>
      </c>
      <c r="B143" s="3">
        <v>10</v>
      </c>
      <c r="C143" s="3" t="s">
        <v>504</v>
      </c>
      <c r="D143" s="3">
        <v>262274</v>
      </c>
      <c r="E143" s="3" t="str">
        <f>IFERROR(VLOOKUP(D143,Tablas_Apoyo!$X$2:$Z$212,3,0),"")</f>
        <v>SERVICIO DE TALA DE GUADUA</v>
      </c>
      <c r="F143" s="3">
        <v>27</v>
      </c>
      <c r="G143" s="3">
        <f t="shared" si="3"/>
        <v>27</v>
      </c>
      <c r="H143" s="9">
        <f>VLOOKUP(D143,Tablas_Apoyo!X:AA,4,0)*G143</f>
        <v>207687.36235429806</v>
      </c>
    </row>
    <row r="144" spans="1:8" x14ac:dyDescent="0.25">
      <c r="A144">
        <v>142</v>
      </c>
      <c r="B144" s="3">
        <v>10</v>
      </c>
      <c r="C144" s="3" t="s">
        <v>504</v>
      </c>
      <c r="D144" s="3">
        <v>262274</v>
      </c>
      <c r="E144" s="3" t="str">
        <f>IFERROR(VLOOKUP(D144,Tablas_Apoyo!$X$2:$Z$212,3,0),"")</f>
        <v>SERVICIO DE TALA DE GUADUA</v>
      </c>
      <c r="F144" s="3">
        <v>16</v>
      </c>
      <c r="G144" s="3">
        <f t="shared" si="3"/>
        <v>16</v>
      </c>
      <c r="H144" s="9">
        <f>VLOOKUP(D144,Tablas_Apoyo!X:AA,4,0)*G144</f>
        <v>123073.99250625071</v>
      </c>
    </row>
    <row r="145" spans="1:8" x14ac:dyDescent="0.25">
      <c r="A145">
        <v>143</v>
      </c>
      <c r="B145" s="3">
        <v>10</v>
      </c>
      <c r="C145" s="3" t="s">
        <v>504</v>
      </c>
      <c r="D145" s="3">
        <v>262274</v>
      </c>
      <c r="E145" s="3" t="str">
        <f>IFERROR(VLOOKUP(D145,Tablas_Apoyo!$X$2:$Z$212,3,0),"")</f>
        <v>SERVICIO DE TALA DE GUADUA</v>
      </c>
      <c r="F145" s="3">
        <v>33</v>
      </c>
      <c r="G145" s="3">
        <f t="shared" si="3"/>
        <v>33</v>
      </c>
      <c r="H145" s="9">
        <f>VLOOKUP(D145,Tablas_Apoyo!X:AA,4,0)*G145</f>
        <v>253840.10954414209</v>
      </c>
    </row>
    <row r="146" spans="1:8" x14ac:dyDescent="0.25">
      <c r="A146">
        <v>144</v>
      </c>
      <c r="B146" s="3">
        <v>10</v>
      </c>
      <c r="C146" s="3" t="s">
        <v>504</v>
      </c>
      <c r="D146" s="3">
        <v>262274</v>
      </c>
      <c r="E146" s="3" t="str">
        <f>IFERROR(VLOOKUP(D146,Tablas_Apoyo!$X$2:$Z$212,3,0),"")</f>
        <v>SERVICIO DE TALA DE GUADUA</v>
      </c>
      <c r="F146" s="3">
        <v>55</v>
      </c>
      <c r="G146" s="3">
        <f t="shared" si="3"/>
        <v>55</v>
      </c>
      <c r="H146" s="9">
        <f>VLOOKUP(D146,Tablas_Apoyo!X:AA,4,0)*G146</f>
        <v>423066.8492402368</v>
      </c>
    </row>
    <row r="147" spans="1:8" x14ac:dyDescent="0.25">
      <c r="A147">
        <v>145</v>
      </c>
      <c r="B147" s="3">
        <v>10</v>
      </c>
      <c r="C147" s="3" t="s">
        <v>504</v>
      </c>
      <c r="D147" s="3">
        <v>262274</v>
      </c>
      <c r="E147" s="3" t="str">
        <f>IFERROR(VLOOKUP(D147,Tablas_Apoyo!$X$2:$Z$212,3,0),"")</f>
        <v>SERVICIO DE TALA DE GUADUA</v>
      </c>
      <c r="F147" s="3">
        <v>49</v>
      </c>
      <c r="G147" s="3">
        <f t="shared" si="3"/>
        <v>49</v>
      </c>
      <c r="H147" s="9">
        <f>VLOOKUP(D147,Tablas_Apoyo!X:AA,4,0)*G147</f>
        <v>376914.10205039277</v>
      </c>
    </row>
    <row r="148" spans="1:8" x14ac:dyDescent="0.25">
      <c r="A148">
        <v>146</v>
      </c>
      <c r="B148" s="3">
        <v>10</v>
      </c>
      <c r="C148" s="3" t="s">
        <v>504</v>
      </c>
      <c r="D148" s="3">
        <v>262274</v>
      </c>
      <c r="E148" s="3" t="str">
        <f>IFERROR(VLOOKUP(D148,Tablas_Apoyo!$X$2:$Z$212,3,0),"")</f>
        <v>SERVICIO DE TALA DE GUADUA</v>
      </c>
      <c r="F148" s="3">
        <v>53</v>
      </c>
      <c r="G148" s="3">
        <f t="shared" si="3"/>
        <v>53</v>
      </c>
      <c r="H148" s="9">
        <f>VLOOKUP(D148,Tablas_Apoyo!X:AA,4,0)*G148</f>
        <v>407682.60017695546</v>
      </c>
    </row>
    <row r="149" spans="1:8" x14ac:dyDescent="0.25">
      <c r="A149">
        <v>147</v>
      </c>
      <c r="B149" s="3">
        <v>10</v>
      </c>
      <c r="C149" s="3" t="s">
        <v>504</v>
      </c>
      <c r="D149" s="3">
        <v>262274</v>
      </c>
      <c r="E149" s="3" t="str">
        <f>IFERROR(VLOOKUP(D149,Tablas_Apoyo!$X$2:$Z$212,3,0),"")</f>
        <v>SERVICIO DE TALA DE GUADUA</v>
      </c>
      <c r="F149" s="3">
        <v>198</v>
      </c>
      <c r="G149" s="3">
        <f t="shared" si="3"/>
        <v>198</v>
      </c>
      <c r="H149" s="9">
        <f>VLOOKUP(D149,Tablas_Apoyo!X:AA,4,0)*G149</f>
        <v>1523040.6572648524</v>
      </c>
    </row>
    <row r="150" spans="1:8" x14ac:dyDescent="0.25">
      <c r="A150">
        <v>148</v>
      </c>
      <c r="B150" s="3">
        <v>10</v>
      </c>
      <c r="C150" s="3" t="s">
        <v>504</v>
      </c>
      <c r="D150" s="3">
        <v>262274</v>
      </c>
      <c r="E150" s="3" t="str">
        <f>IFERROR(VLOOKUP(D150,Tablas_Apoyo!$X$2:$Z$212,3,0),"")</f>
        <v>SERVICIO DE TALA DE GUADUA</v>
      </c>
      <c r="F150" s="3">
        <v>11</v>
      </c>
      <c r="G150" s="3">
        <f t="shared" si="3"/>
        <v>11</v>
      </c>
      <c r="H150" s="9">
        <f>VLOOKUP(D150,Tablas_Apoyo!X:AA,4,0)*G150</f>
        <v>84613.369848047369</v>
      </c>
    </row>
    <row r="151" spans="1:8" x14ac:dyDescent="0.25">
      <c r="A151">
        <v>149</v>
      </c>
      <c r="B151" s="3">
        <v>10</v>
      </c>
      <c r="C151" s="3" t="s">
        <v>504</v>
      </c>
      <c r="D151" s="3">
        <v>262274</v>
      </c>
      <c r="E151" s="3" t="str">
        <f>IFERROR(VLOOKUP(D151,Tablas_Apoyo!$X$2:$Z$212,3,0),"")</f>
        <v>SERVICIO DE TALA DE GUADUA</v>
      </c>
      <c r="F151" s="3">
        <v>22</v>
      </c>
      <c r="G151" s="3">
        <f t="shared" si="3"/>
        <v>22</v>
      </c>
      <c r="H151" s="9">
        <f>VLOOKUP(D151,Tablas_Apoyo!X:AA,4,0)*G151</f>
        <v>169226.73969609474</v>
      </c>
    </row>
    <row r="152" spans="1:8" x14ac:dyDescent="0.25">
      <c r="A152">
        <v>150</v>
      </c>
      <c r="B152" s="3">
        <v>10</v>
      </c>
      <c r="C152" s="3" t="s">
        <v>504</v>
      </c>
      <c r="D152" s="3">
        <v>262274</v>
      </c>
      <c r="E152" s="3" t="str">
        <f>IFERROR(VLOOKUP(D152,Tablas_Apoyo!$X$2:$Z$212,3,0),"")</f>
        <v>SERVICIO DE TALA DE GUADUA</v>
      </c>
      <c r="F152" s="3">
        <v>99</v>
      </c>
      <c r="G152" s="3">
        <f t="shared" si="3"/>
        <v>99</v>
      </c>
      <c r="H152" s="9">
        <f>VLOOKUP(D152,Tablas_Apoyo!X:AA,4,0)*G152</f>
        <v>761520.32863242622</v>
      </c>
    </row>
    <row r="153" spans="1:8" x14ac:dyDescent="0.25">
      <c r="A153">
        <v>151</v>
      </c>
      <c r="B153" s="3">
        <v>10</v>
      </c>
      <c r="C153" s="3" t="s">
        <v>504</v>
      </c>
      <c r="D153" s="3">
        <v>262274</v>
      </c>
      <c r="E153" s="3" t="str">
        <f>IFERROR(VLOOKUP(D153,Tablas_Apoyo!$X$2:$Z$212,3,0),"")</f>
        <v>SERVICIO DE TALA DE GUADUA</v>
      </c>
      <c r="F153" s="3">
        <v>47</v>
      </c>
      <c r="G153" s="3">
        <f t="shared" si="3"/>
        <v>47</v>
      </c>
      <c r="H153" s="9">
        <f>VLOOKUP(D153,Tablas_Apoyo!X:AA,4,0)*G153</f>
        <v>361529.85298711149</v>
      </c>
    </row>
    <row r="154" spans="1:8" x14ac:dyDescent="0.25">
      <c r="A154">
        <v>152</v>
      </c>
      <c r="B154" s="3">
        <v>10</v>
      </c>
      <c r="C154" s="3" t="s">
        <v>504</v>
      </c>
      <c r="D154" s="3">
        <v>262274</v>
      </c>
      <c r="E154" s="3" t="str">
        <f>IFERROR(VLOOKUP(D154,Tablas_Apoyo!$X$2:$Z$212,3,0),"")</f>
        <v>SERVICIO DE TALA DE GUADUA</v>
      </c>
      <c r="F154" s="3">
        <v>242</v>
      </c>
      <c r="G154" s="3">
        <f t="shared" si="3"/>
        <v>242</v>
      </c>
      <c r="H154" s="9">
        <f>VLOOKUP(D154,Tablas_Apoyo!X:AA,4,0)*G154</f>
        <v>1861494.136657042</v>
      </c>
    </row>
    <row r="155" spans="1:8" x14ac:dyDescent="0.25">
      <c r="A155">
        <v>153</v>
      </c>
      <c r="B155" s="3">
        <v>10</v>
      </c>
      <c r="C155" s="3" t="s">
        <v>504</v>
      </c>
      <c r="D155" s="3">
        <v>262274</v>
      </c>
      <c r="E155" s="3" t="str">
        <f>IFERROR(VLOOKUP(D155,Tablas_Apoyo!$X$2:$Z$212,3,0),"")</f>
        <v>SERVICIO DE TALA DE GUADUA</v>
      </c>
      <c r="F155" s="3">
        <v>44</v>
      </c>
      <c r="G155" s="3">
        <f t="shared" si="3"/>
        <v>44</v>
      </c>
      <c r="H155" s="9">
        <f>VLOOKUP(D155,Tablas_Apoyo!X:AA,4,0)*G155</f>
        <v>338453.47939218947</v>
      </c>
    </row>
    <row r="156" spans="1:8" x14ac:dyDescent="0.25">
      <c r="A156">
        <v>154</v>
      </c>
      <c r="B156" s="3">
        <v>10</v>
      </c>
      <c r="C156" s="3" t="s">
        <v>504</v>
      </c>
      <c r="D156" s="3">
        <v>262274</v>
      </c>
      <c r="E156" s="3" t="str">
        <f>IFERROR(VLOOKUP(D156,Tablas_Apoyo!$X$2:$Z$212,3,0),"")</f>
        <v>SERVICIO DE TALA DE GUADUA</v>
      </c>
      <c r="F156" s="3">
        <v>154</v>
      </c>
      <c r="G156" s="3">
        <f t="shared" si="3"/>
        <v>154</v>
      </c>
      <c r="H156" s="9">
        <f>VLOOKUP(D156,Tablas_Apoyo!X:AA,4,0)*G156</f>
        <v>1184587.1778726631</v>
      </c>
    </row>
    <row r="157" spans="1:8" x14ac:dyDescent="0.25">
      <c r="A157">
        <v>155</v>
      </c>
      <c r="B157" s="3">
        <v>10</v>
      </c>
      <c r="C157" s="3" t="s">
        <v>504</v>
      </c>
      <c r="D157" s="3">
        <v>262274</v>
      </c>
      <c r="E157" s="3" t="str">
        <f>IFERROR(VLOOKUP(D157,Tablas_Apoyo!$X$2:$Z$212,3,0),"")</f>
        <v>SERVICIO DE TALA DE GUADUA</v>
      </c>
      <c r="F157" s="3">
        <v>77</v>
      </c>
      <c r="G157" s="3">
        <f t="shared" si="3"/>
        <v>77</v>
      </c>
      <c r="H157" s="9">
        <f>VLOOKUP(D157,Tablas_Apoyo!X:AA,4,0)*G157</f>
        <v>592293.58893633157</v>
      </c>
    </row>
    <row r="158" spans="1:8" x14ac:dyDescent="0.25">
      <c r="A158">
        <v>156</v>
      </c>
      <c r="B158" s="3">
        <v>10</v>
      </c>
      <c r="C158" s="3" t="s">
        <v>504</v>
      </c>
      <c r="D158" s="3">
        <v>262274</v>
      </c>
      <c r="E158" s="3" t="str">
        <f>IFERROR(VLOOKUP(D158,Tablas_Apoyo!$X$2:$Z$212,3,0),"")</f>
        <v>SERVICIO DE TALA DE GUADUA</v>
      </c>
      <c r="F158" s="3">
        <v>660</v>
      </c>
      <c r="G158" s="3">
        <f t="shared" si="3"/>
        <v>660</v>
      </c>
      <c r="H158" s="9">
        <f>VLOOKUP(D158,Tablas_Apoyo!X:AA,4,0)*G158</f>
        <v>5076802.1908828421</v>
      </c>
    </row>
    <row r="159" spans="1:8" x14ac:dyDescent="0.25">
      <c r="A159">
        <v>157</v>
      </c>
      <c r="B159" s="3">
        <v>10</v>
      </c>
      <c r="C159" s="3" t="s">
        <v>504</v>
      </c>
      <c r="D159" s="3">
        <v>262274</v>
      </c>
      <c r="E159" s="3" t="str">
        <f>IFERROR(VLOOKUP(D159,Tablas_Apoyo!$X$2:$Z$212,3,0),"")</f>
        <v>SERVICIO DE TALA DE GUADUA</v>
      </c>
      <c r="F159" s="3">
        <v>572</v>
      </c>
      <c r="G159" s="3">
        <f t="shared" si="3"/>
        <v>572</v>
      </c>
      <c r="H159" s="9">
        <f>VLOOKUP(D159,Tablas_Apoyo!X:AA,4,0)*G159</f>
        <v>4399895.232098463</v>
      </c>
    </row>
    <row r="160" spans="1:8" x14ac:dyDescent="0.25">
      <c r="A160">
        <v>158</v>
      </c>
      <c r="B160" s="3">
        <v>10</v>
      </c>
      <c r="C160" s="3" t="s">
        <v>504</v>
      </c>
      <c r="D160" s="3">
        <v>262274</v>
      </c>
      <c r="E160" s="3" t="str">
        <f>IFERROR(VLOOKUP(D160,Tablas_Apoyo!$X$2:$Z$212,3,0),"")</f>
        <v>SERVICIO DE TALA DE GUADUA</v>
      </c>
      <c r="F160" s="3">
        <v>44</v>
      </c>
      <c r="G160" s="3">
        <f t="shared" si="3"/>
        <v>44</v>
      </c>
      <c r="H160" s="9">
        <f>VLOOKUP(D160,Tablas_Apoyo!X:AA,4,0)*G160</f>
        <v>338453.47939218947</v>
      </c>
    </row>
    <row r="161" spans="1:8" x14ac:dyDescent="0.25">
      <c r="A161">
        <v>159</v>
      </c>
      <c r="B161" s="3">
        <v>10</v>
      </c>
      <c r="C161" s="3" t="s">
        <v>504</v>
      </c>
      <c r="D161" s="3">
        <v>262274</v>
      </c>
      <c r="E161" s="3" t="str">
        <f>IFERROR(VLOOKUP(D161,Tablas_Apoyo!$X$2:$Z$212,3,0),"")</f>
        <v>SERVICIO DE TALA DE GUADUA</v>
      </c>
      <c r="F161" s="3">
        <v>121</v>
      </c>
      <c r="G161" s="3">
        <f t="shared" si="3"/>
        <v>121</v>
      </c>
      <c r="H161" s="9">
        <f>VLOOKUP(D161,Tablas_Apoyo!X:AA,4,0)*G161</f>
        <v>930747.06832852098</v>
      </c>
    </row>
    <row r="162" spans="1:8" x14ac:dyDescent="0.25">
      <c r="A162">
        <v>160</v>
      </c>
      <c r="B162" s="3">
        <v>10</v>
      </c>
      <c r="C162" s="3" t="s">
        <v>504</v>
      </c>
      <c r="D162" s="3">
        <v>262274</v>
      </c>
      <c r="E162" s="3" t="str">
        <f>IFERROR(VLOOKUP(D162,Tablas_Apoyo!$X$2:$Z$212,3,0),"")</f>
        <v>SERVICIO DE TALA DE GUADUA</v>
      </c>
      <c r="F162" s="3">
        <v>88</v>
      </c>
      <c r="G162" s="3">
        <f t="shared" si="3"/>
        <v>88</v>
      </c>
      <c r="H162" s="9">
        <f>VLOOKUP(D162,Tablas_Apoyo!X:AA,4,0)*G162</f>
        <v>676906.95878437895</v>
      </c>
    </row>
    <row r="163" spans="1:8" x14ac:dyDescent="0.25">
      <c r="A163">
        <v>161</v>
      </c>
      <c r="B163" s="3">
        <v>10</v>
      </c>
      <c r="C163" s="3" t="s">
        <v>504</v>
      </c>
      <c r="D163" s="3">
        <v>262274</v>
      </c>
      <c r="E163" s="3" t="str">
        <f>IFERROR(VLOOKUP(D163,Tablas_Apoyo!$X$2:$Z$212,3,0),"")</f>
        <v>SERVICIO DE TALA DE GUADUA</v>
      </c>
      <c r="F163" s="3">
        <v>77</v>
      </c>
      <c r="G163" s="3">
        <f t="shared" si="3"/>
        <v>77</v>
      </c>
      <c r="H163" s="9">
        <f>VLOOKUP(D163,Tablas_Apoyo!X:AA,4,0)*G163</f>
        <v>592293.58893633157</v>
      </c>
    </row>
    <row r="164" spans="1:8" x14ac:dyDescent="0.25">
      <c r="A164">
        <v>162</v>
      </c>
      <c r="B164" s="3">
        <v>10</v>
      </c>
      <c r="C164" s="3" t="s">
        <v>504</v>
      </c>
      <c r="D164" s="3">
        <v>262274</v>
      </c>
      <c r="E164" s="3" t="str">
        <f>IFERROR(VLOOKUP(D164,Tablas_Apoyo!$X$2:$Z$212,3,0),"")</f>
        <v>SERVICIO DE TALA DE GUADUA</v>
      </c>
      <c r="F164" s="3">
        <v>33</v>
      </c>
      <c r="G164" s="3">
        <f t="shared" si="3"/>
        <v>33</v>
      </c>
      <c r="H164" s="9">
        <f>VLOOKUP(D164,Tablas_Apoyo!X:AA,4,0)*G164</f>
        <v>253840.10954414209</v>
      </c>
    </row>
    <row r="165" spans="1:8" x14ac:dyDescent="0.25">
      <c r="A165">
        <v>163</v>
      </c>
      <c r="B165" s="3">
        <v>10</v>
      </c>
      <c r="C165" s="3" t="s">
        <v>504</v>
      </c>
      <c r="D165" s="3">
        <v>262274</v>
      </c>
      <c r="E165" s="3" t="str">
        <f>IFERROR(VLOOKUP(D165,Tablas_Apoyo!$X$2:$Z$212,3,0),"")</f>
        <v>SERVICIO DE TALA DE GUADUA</v>
      </c>
      <c r="F165" s="3">
        <v>82</v>
      </c>
      <c r="G165" s="3">
        <f t="shared" si="3"/>
        <v>82</v>
      </c>
      <c r="H165" s="9">
        <f>VLOOKUP(D165,Tablas_Apoyo!X:AA,4,0)*G165</f>
        <v>630754.21159453492</v>
      </c>
    </row>
    <row r="166" spans="1:8" x14ac:dyDescent="0.25">
      <c r="A166">
        <v>164</v>
      </c>
      <c r="B166" s="3">
        <v>10</v>
      </c>
      <c r="C166" s="3" t="s">
        <v>504</v>
      </c>
      <c r="D166" s="3">
        <v>262274</v>
      </c>
      <c r="E166" s="3" t="str">
        <f>IFERROR(VLOOKUP(D166,Tablas_Apoyo!$X$2:$Z$212,3,0),"")</f>
        <v>SERVICIO DE TALA DE GUADUA</v>
      </c>
      <c r="F166" s="3">
        <v>71</v>
      </c>
      <c r="G166" s="3">
        <f t="shared" si="3"/>
        <v>71</v>
      </c>
      <c r="H166" s="9">
        <f>VLOOKUP(D166,Tablas_Apoyo!X:AA,4,0)*G166</f>
        <v>546140.84174648754</v>
      </c>
    </row>
    <row r="167" spans="1:8" x14ac:dyDescent="0.25">
      <c r="A167">
        <v>165</v>
      </c>
      <c r="B167" s="3">
        <v>10</v>
      </c>
      <c r="C167" s="3" t="s">
        <v>504</v>
      </c>
      <c r="D167" s="3">
        <v>262274</v>
      </c>
      <c r="E167" s="3" t="str">
        <f>IFERROR(VLOOKUP(D167,Tablas_Apoyo!$X$2:$Z$212,3,0),"")</f>
        <v>SERVICIO DE TALA DE GUADUA</v>
      </c>
      <c r="F167" s="3">
        <v>231</v>
      </c>
      <c r="G167" s="3">
        <f t="shared" si="3"/>
        <v>231</v>
      </c>
      <c r="H167" s="9">
        <f>VLOOKUP(D167,Tablas_Apoyo!X:AA,4,0)*G167</f>
        <v>1776880.7668089946</v>
      </c>
    </row>
    <row r="168" spans="1:8" x14ac:dyDescent="0.25">
      <c r="A168">
        <v>166</v>
      </c>
      <c r="B168" s="3">
        <v>10</v>
      </c>
      <c r="C168" s="3" t="s">
        <v>504</v>
      </c>
      <c r="D168" s="3">
        <v>262274</v>
      </c>
      <c r="E168" s="3" t="str">
        <f>IFERROR(VLOOKUP(D168,Tablas_Apoyo!$X$2:$Z$212,3,0),"")</f>
        <v>SERVICIO DE TALA DE GUADUA</v>
      </c>
      <c r="F168" s="3">
        <v>22</v>
      </c>
      <c r="G168" s="3">
        <f t="shared" si="3"/>
        <v>22</v>
      </c>
      <c r="H168" s="9">
        <f>VLOOKUP(D168,Tablas_Apoyo!X:AA,4,0)*G168</f>
        <v>169226.73969609474</v>
      </c>
    </row>
    <row r="169" spans="1:8" x14ac:dyDescent="0.25">
      <c r="A169">
        <v>167</v>
      </c>
      <c r="B169" s="3">
        <v>10</v>
      </c>
      <c r="C169" s="3" t="s">
        <v>504</v>
      </c>
      <c r="D169" s="3">
        <v>262274</v>
      </c>
      <c r="E169" s="3" t="str">
        <f>IFERROR(VLOOKUP(D169,Tablas_Apoyo!$X$2:$Z$212,3,0),"")</f>
        <v>SERVICIO DE TALA DE GUADUA</v>
      </c>
      <c r="F169" s="3">
        <v>506</v>
      </c>
      <c r="G169" s="3">
        <f t="shared" si="3"/>
        <v>506</v>
      </c>
      <c r="H169" s="9">
        <f>VLOOKUP(D169,Tablas_Apoyo!X:AA,4,0)*G169</f>
        <v>3892215.0130101787</v>
      </c>
    </row>
    <row r="170" spans="1:8" x14ac:dyDescent="0.25">
      <c r="A170">
        <v>168</v>
      </c>
      <c r="B170" s="3">
        <v>10</v>
      </c>
      <c r="C170" s="3" t="s">
        <v>504</v>
      </c>
      <c r="D170" s="3">
        <v>262274</v>
      </c>
      <c r="E170" s="3" t="str">
        <f>IFERROR(VLOOKUP(D170,Tablas_Apoyo!$X$2:$Z$212,3,0),"")</f>
        <v>SERVICIO DE TALA DE GUADUA</v>
      </c>
      <c r="F170" s="3">
        <v>189</v>
      </c>
      <c r="G170" s="3">
        <f t="shared" si="3"/>
        <v>189</v>
      </c>
      <c r="H170" s="9">
        <f>VLOOKUP(D170,Tablas_Apoyo!X:AA,4,0)*G170</f>
        <v>1453811.5364800866</v>
      </c>
    </row>
    <row r="171" spans="1:8" x14ac:dyDescent="0.25">
      <c r="A171">
        <v>169</v>
      </c>
      <c r="B171" s="3">
        <v>10</v>
      </c>
      <c r="C171" s="3" t="s">
        <v>504</v>
      </c>
      <c r="D171" s="3">
        <v>262274</v>
      </c>
      <c r="E171" s="3" t="str">
        <f>IFERROR(VLOOKUP(D171,Tablas_Apoyo!$X$2:$Z$212,3,0),"")</f>
        <v>SERVICIO DE TALA DE GUADUA</v>
      </c>
      <c r="F171" s="3">
        <v>434</v>
      </c>
      <c r="G171" s="3">
        <f t="shared" si="3"/>
        <v>434</v>
      </c>
      <c r="H171" s="9">
        <f>VLOOKUP(D171,Tablas_Apoyo!X:AA,4,0)*G171</f>
        <v>3338382.0467320504</v>
      </c>
    </row>
    <row r="172" spans="1:8" x14ac:dyDescent="0.25">
      <c r="A172">
        <v>170</v>
      </c>
      <c r="B172" s="3">
        <v>10</v>
      </c>
      <c r="C172" s="3" t="s">
        <v>504</v>
      </c>
      <c r="D172" s="3">
        <v>262274</v>
      </c>
      <c r="E172" s="3" t="str">
        <f>IFERROR(VLOOKUP(D172,Tablas_Apoyo!$X$2:$Z$212,3,0),"")</f>
        <v>SERVICIO DE TALA DE GUADUA</v>
      </c>
      <c r="F172" s="3">
        <v>88</v>
      </c>
      <c r="G172" s="3">
        <f t="shared" si="3"/>
        <v>88</v>
      </c>
      <c r="H172" s="9">
        <f>VLOOKUP(D172,Tablas_Apoyo!X:AA,4,0)*G172</f>
        <v>676906.95878437895</v>
      </c>
    </row>
    <row r="173" spans="1:8" x14ac:dyDescent="0.25">
      <c r="A173">
        <v>171</v>
      </c>
      <c r="B173" s="3">
        <v>10</v>
      </c>
      <c r="C173" s="3" t="s">
        <v>504</v>
      </c>
      <c r="D173" s="3">
        <v>262274</v>
      </c>
      <c r="E173" s="3" t="str">
        <f>IFERROR(VLOOKUP(D173,Tablas_Apoyo!$X$2:$Z$212,3,0),"")</f>
        <v>SERVICIO DE TALA DE GUADUA</v>
      </c>
      <c r="F173" s="3">
        <v>291</v>
      </c>
      <c r="G173" s="3">
        <f t="shared" si="3"/>
        <v>291</v>
      </c>
      <c r="H173" s="9">
        <f>VLOOKUP(D173,Tablas_Apoyo!X:AA,4,0)*G173</f>
        <v>2238408.2387074349</v>
      </c>
    </row>
    <row r="174" spans="1:8" x14ac:dyDescent="0.25">
      <c r="A174">
        <v>172</v>
      </c>
      <c r="B174" s="3">
        <v>10</v>
      </c>
      <c r="C174" s="3" t="s">
        <v>504</v>
      </c>
      <c r="D174" s="3">
        <v>262274</v>
      </c>
      <c r="E174" s="3" t="str">
        <f>IFERROR(VLOOKUP(D174,Tablas_Apoyo!$X$2:$Z$212,3,0),"")</f>
        <v>SERVICIO DE TALA DE GUADUA</v>
      </c>
      <c r="F174" s="3">
        <v>22</v>
      </c>
      <c r="G174" s="3">
        <f t="shared" si="3"/>
        <v>22</v>
      </c>
      <c r="H174" s="9">
        <f>VLOOKUP(D174,Tablas_Apoyo!X:AA,4,0)*G174</f>
        <v>169226.73969609474</v>
      </c>
    </row>
    <row r="175" spans="1:8" x14ac:dyDescent="0.25">
      <c r="A175">
        <v>173</v>
      </c>
      <c r="B175" s="3">
        <v>10</v>
      </c>
      <c r="C175" s="3" t="s">
        <v>504</v>
      </c>
      <c r="D175" s="3">
        <v>262274</v>
      </c>
      <c r="E175" s="3" t="str">
        <f>IFERROR(VLOOKUP(D175,Tablas_Apoyo!$X$2:$Z$212,3,0),"")</f>
        <v>SERVICIO DE TALA DE GUADUA</v>
      </c>
      <c r="F175" s="3">
        <v>154</v>
      </c>
      <c r="G175" s="3">
        <f t="shared" si="3"/>
        <v>154</v>
      </c>
      <c r="H175" s="9">
        <f>VLOOKUP(D175,Tablas_Apoyo!X:AA,4,0)*G175</f>
        <v>1184587.1778726631</v>
      </c>
    </row>
    <row r="176" spans="1:8" x14ac:dyDescent="0.25">
      <c r="A176">
        <v>174</v>
      </c>
      <c r="B176" s="3">
        <v>10</v>
      </c>
      <c r="C176" s="3" t="s">
        <v>504</v>
      </c>
      <c r="D176" s="3">
        <v>262274</v>
      </c>
      <c r="E176" s="3" t="str">
        <f>IFERROR(VLOOKUP(D176,Tablas_Apoyo!$X$2:$Z$212,3,0),"")</f>
        <v>SERVICIO DE TALA DE GUADUA</v>
      </c>
      <c r="F176" s="3">
        <v>66</v>
      </c>
      <c r="G176" s="3">
        <f t="shared" si="3"/>
        <v>66</v>
      </c>
      <c r="H176" s="9">
        <f>VLOOKUP(D176,Tablas_Apoyo!X:AA,4,0)*G176</f>
        <v>507680.21908828418</v>
      </c>
    </row>
    <row r="177" spans="1:8" x14ac:dyDescent="0.25">
      <c r="A177">
        <v>175</v>
      </c>
      <c r="B177" s="3">
        <v>10</v>
      </c>
      <c r="C177" s="3" t="s">
        <v>504</v>
      </c>
      <c r="D177" s="3">
        <v>262274</v>
      </c>
      <c r="E177" s="3" t="str">
        <f>IFERROR(VLOOKUP(D177,Tablas_Apoyo!$X$2:$Z$212,3,0),"")</f>
        <v>SERVICIO DE TALA DE GUADUA</v>
      </c>
      <c r="F177" s="3">
        <v>66</v>
      </c>
      <c r="G177" s="3">
        <f t="shared" si="3"/>
        <v>66</v>
      </c>
      <c r="H177" s="9">
        <f>VLOOKUP(D177,Tablas_Apoyo!X:AA,4,0)*G177</f>
        <v>507680.21908828418</v>
      </c>
    </row>
    <row r="178" spans="1:8" x14ac:dyDescent="0.25">
      <c r="A178">
        <v>176</v>
      </c>
      <c r="B178" s="3">
        <v>10</v>
      </c>
      <c r="C178" s="3" t="s">
        <v>504</v>
      </c>
      <c r="D178" s="3">
        <v>262274</v>
      </c>
      <c r="E178" s="3" t="str">
        <f>IFERROR(VLOOKUP(D178,Tablas_Apoyo!$X$2:$Z$212,3,0),"")</f>
        <v>SERVICIO DE TALA DE GUADUA</v>
      </c>
      <c r="F178" s="3">
        <v>550</v>
      </c>
      <c r="G178" s="3">
        <f t="shared" si="3"/>
        <v>550</v>
      </c>
      <c r="H178" s="9">
        <f>VLOOKUP(D178,Tablas_Apoyo!X:AA,4,0)*G178</f>
        <v>4230668.4924023682</v>
      </c>
    </row>
    <row r="179" spans="1:8" x14ac:dyDescent="0.25">
      <c r="A179">
        <v>177</v>
      </c>
      <c r="B179" s="3">
        <v>10</v>
      </c>
      <c r="C179" s="3" t="s">
        <v>504</v>
      </c>
      <c r="D179" s="3">
        <v>262274</v>
      </c>
      <c r="E179" s="3" t="str">
        <f>IFERROR(VLOOKUP(D179,Tablas_Apoyo!$X$2:$Z$212,3,0),"")</f>
        <v>SERVICIO DE TALA DE GUADUA</v>
      </c>
      <c r="F179" s="3">
        <v>22</v>
      </c>
      <c r="G179" s="3">
        <f t="shared" si="3"/>
        <v>22</v>
      </c>
      <c r="H179" s="9">
        <f>VLOOKUP(D179,Tablas_Apoyo!X:AA,4,0)*G179</f>
        <v>169226.73969609474</v>
      </c>
    </row>
    <row r="180" spans="1:8" x14ac:dyDescent="0.25">
      <c r="A180">
        <v>178</v>
      </c>
      <c r="B180" s="3">
        <v>10</v>
      </c>
      <c r="C180" s="3" t="s">
        <v>504</v>
      </c>
      <c r="D180" s="3">
        <v>262274</v>
      </c>
      <c r="E180" s="3" t="str">
        <f>IFERROR(VLOOKUP(D180,Tablas_Apoyo!$X$2:$Z$212,3,0),"")</f>
        <v>SERVICIO DE TALA DE GUADUA</v>
      </c>
      <c r="F180" s="3">
        <v>154</v>
      </c>
      <c r="G180" s="3">
        <f t="shared" si="3"/>
        <v>154</v>
      </c>
      <c r="H180" s="9">
        <f>VLOOKUP(D180,Tablas_Apoyo!X:AA,4,0)*G180</f>
        <v>1184587.1778726631</v>
      </c>
    </row>
    <row r="181" spans="1:8" x14ac:dyDescent="0.25">
      <c r="A181">
        <v>348</v>
      </c>
      <c r="B181" s="3">
        <v>10</v>
      </c>
      <c r="C181" s="3" t="s">
        <v>504</v>
      </c>
      <c r="D181" s="3">
        <v>262274</v>
      </c>
      <c r="E181" s="3" t="str">
        <f>IFERROR(VLOOKUP(D181,Tablas_Apoyo!$X$2:$Z$212,3,0),"")</f>
        <v>SERVICIO DE TALA DE GUADUA</v>
      </c>
      <c r="F181" s="3">
        <v>132</v>
      </c>
      <c r="G181" s="3">
        <f t="shared" si="3"/>
        <v>132</v>
      </c>
      <c r="H181" s="9">
        <f>VLOOKUP(D181,Tablas_Apoyo!X:AA,4,0)*G181</f>
        <v>1015360.4381765684</v>
      </c>
    </row>
    <row r="182" spans="1:8" x14ac:dyDescent="0.25">
      <c r="A182">
        <v>349</v>
      </c>
      <c r="B182" s="3">
        <v>10</v>
      </c>
      <c r="C182" s="3" t="s">
        <v>504</v>
      </c>
      <c r="D182" s="3">
        <v>262274</v>
      </c>
      <c r="E182" s="3" t="str">
        <f>IFERROR(VLOOKUP(D182,Tablas_Apoyo!$X$2:$Z$212,3,0),"")</f>
        <v>SERVICIO DE TALA DE GUADUA</v>
      </c>
      <c r="F182" s="3">
        <v>22</v>
      </c>
      <c r="G182" s="3">
        <f t="shared" si="3"/>
        <v>22</v>
      </c>
      <c r="H182" s="9">
        <f>VLOOKUP(D182,Tablas_Apoyo!X:AA,4,0)*G182</f>
        <v>169226.73969609474</v>
      </c>
    </row>
    <row r="183" spans="1:8" x14ac:dyDescent="0.25">
      <c r="A183">
        <v>350</v>
      </c>
      <c r="B183" s="3">
        <v>10</v>
      </c>
      <c r="C183" s="3" t="s">
        <v>504</v>
      </c>
      <c r="D183" s="3">
        <v>262274</v>
      </c>
      <c r="E183" s="3" t="str">
        <f>IFERROR(VLOOKUP(D183,Tablas_Apoyo!$X$2:$Z$212,3,0),"")</f>
        <v>SERVICIO DE TALA DE GUADUA</v>
      </c>
      <c r="F183" s="3">
        <v>88</v>
      </c>
      <c r="G183" s="3">
        <f t="shared" si="3"/>
        <v>88</v>
      </c>
      <c r="H183" s="9">
        <f>VLOOKUP(D183,Tablas_Apoyo!X:AA,4,0)*G183</f>
        <v>676906.95878437895</v>
      </c>
    </row>
    <row r="184" spans="1:8" x14ac:dyDescent="0.25">
      <c r="A184">
        <v>351</v>
      </c>
      <c r="B184" s="3">
        <v>10</v>
      </c>
      <c r="C184" s="3" t="s">
        <v>504</v>
      </c>
      <c r="D184" s="3">
        <v>262274</v>
      </c>
      <c r="E184" s="3" t="str">
        <f>IFERROR(VLOOKUP(D184,Tablas_Apoyo!$X$2:$Z$212,3,0),"")</f>
        <v>SERVICIO DE TALA DE GUADUA</v>
      </c>
      <c r="F184" s="3">
        <v>99</v>
      </c>
      <c r="G184" s="3">
        <f t="shared" si="3"/>
        <v>99</v>
      </c>
      <c r="H184" s="9">
        <f>VLOOKUP(D184,Tablas_Apoyo!X:AA,4,0)*G184</f>
        <v>761520.32863242622</v>
      </c>
    </row>
    <row r="185" spans="1:8" x14ac:dyDescent="0.25">
      <c r="A185">
        <v>352</v>
      </c>
      <c r="B185" s="3">
        <v>10</v>
      </c>
      <c r="C185" s="3" t="s">
        <v>504</v>
      </c>
      <c r="D185" s="3">
        <v>262274</v>
      </c>
      <c r="E185" s="3" t="str">
        <f>IFERROR(VLOOKUP(D185,Tablas_Apoyo!$X$2:$Z$212,3,0),"")</f>
        <v>SERVICIO DE TALA DE GUADUA</v>
      </c>
      <c r="F185" s="3">
        <v>44</v>
      </c>
      <c r="G185" s="3">
        <f t="shared" si="3"/>
        <v>44</v>
      </c>
      <c r="H185" s="9">
        <f>VLOOKUP(D185,Tablas_Apoyo!X:AA,4,0)*G185</f>
        <v>338453.47939218947</v>
      </c>
    </row>
    <row r="186" spans="1:8" x14ac:dyDescent="0.25">
      <c r="A186">
        <v>353</v>
      </c>
      <c r="B186" s="3">
        <v>10</v>
      </c>
      <c r="C186" s="3" t="s">
        <v>504</v>
      </c>
      <c r="D186" s="3">
        <v>262274</v>
      </c>
      <c r="E186" s="3" t="str">
        <f>IFERROR(VLOOKUP(D186,Tablas_Apoyo!$X$2:$Z$212,3,0),"")</f>
        <v>SERVICIO DE TALA DE GUADUA</v>
      </c>
      <c r="F186" s="3">
        <v>58</v>
      </c>
      <c r="G186" s="3">
        <f t="shared" si="3"/>
        <v>58</v>
      </c>
      <c r="H186" s="9">
        <f>VLOOKUP(D186,Tablas_Apoyo!X:AA,4,0)*G186</f>
        <v>446143.22283515881</v>
      </c>
    </row>
    <row r="187" spans="1:8" x14ac:dyDescent="0.25">
      <c r="A187">
        <v>354</v>
      </c>
      <c r="B187" s="3">
        <v>10</v>
      </c>
      <c r="C187" s="3" t="s">
        <v>504</v>
      </c>
      <c r="D187" s="3">
        <v>262274</v>
      </c>
      <c r="E187" s="3" t="str">
        <f>IFERROR(VLOOKUP(D187,Tablas_Apoyo!$X$2:$Z$212,3,0),"")</f>
        <v>SERVICIO DE TALA DE GUADUA</v>
      </c>
      <c r="F187" s="3">
        <v>33</v>
      </c>
      <c r="G187" s="3">
        <f t="shared" si="3"/>
        <v>33</v>
      </c>
      <c r="H187" s="9">
        <f>VLOOKUP(D187,Tablas_Apoyo!X:AA,4,0)*G187</f>
        <v>253840.10954414209</v>
      </c>
    </row>
    <row r="188" spans="1:8" x14ac:dyDescent="0.25">
      <c r="A188">
        <v>355</v>
      </c>
      <c r="B188" s="3">
        <v>10</v>
      </c>
      <c r="C188" s="3" t="s">
        <v>504</v>
      </c>
      <c r="D188" s="3">
        <v>262274</v>
      </c>
      <c r="E188" s="3" t="str">
        <f>IFERROR(VLOOKUP(D188,Tablas_Apoyo!$X$2:$Z$212,3,0),"")</f>
        <v>SERVICIO DE TALA DE GUADUA</v>
      </c>
      <c r="F188" s="3">
        <v>77</v>
      </c>
      <c r="G188" s="3">
        <f t="shared" si="3"/>
        <v>77</v>
      </c>
      <c r="H188" s="9">
        <f>VLOOKUP(D188,Tablas_Apoyo!X:AA,4,0)*G188</f>
        <v>592293.58893633157</v>
      </c>
    </row>
    <row r="189" spans="1:8" x14ac:dyDescent="0.25">
      <c r="A189">
        <v>356</v>
      </c>
      <c r="B189" s="3">
        <v>10</v>
      </c>
      <c r="C189" s="3" t="s">
        <v>504</v>
      </c>
      <c r="D189" s="3">
        <v>262274</v>
      </c>
      <c r="E189" s="3" t="str">
        <f>IFERROR(VLOOKUP(D189,Tablas_Apoyo!$X$2:$Z$212,3,0),"")</f>
        <v>SERVICIO DE TALA DE GUADUA</v>
      </c>
      <c r="F189" s="3">
        <v>205</v>
      </c>
      <c r="G189" s="3">
        <f t="shared" si="3"/>
        <v>205</v>
      </c>
      <c r="H189" s="9">
        <f>VLOOKUP(D189,Tablas_Apoyo!X:AA,4,0)*G189</f>
        <v>1576885.5289863371</v>
      </c>
    </row>
    <row r="190" spans="1:8" x14ac:dyDescent="0.25">
      <c r="A190">
        <v>357</v>
      </c>
      <c r="B190" s="3">
        <v>10</v>
      </c>
      <c r="C190" s="3" t="s">
        <v>504</v>
      </c>
      <c r="D190" s="3">
        <v>262274</v>
      </c>
      <c r="E190" s="3" t="str">
        <f>IFERROR(VLOOKUP(D190,Tablas_Apoyo!$X$2:$Z$212,3,0),"")</f>
        <v>SERVICIO DE TALA DE GUADUA</v>
      </c>
      <c r="F190" s="3">
        <v>242</v>
      </c>
      <c r="G190" s="3">
        <f t="shared" si="3"/>
        <v>242</v>
      </c>
      <c r="H190" s="9">
        <f>VLOOKUP(D190,Tablas_Apoyo!X:AA,4,0)*G190</f>
        <v>1861494.136657042</v>
      </c>
    </row>
    <row r="191" spans="1:8" x14ac:dyDescent="0.25">
      <c r="A191">
        <v>358</v>
      </c>
      <c r="B191" s="3">
        <v>10</v>
      </c>
      <c r="C191" s="3" t="s">
        <v>504</v>
      </c>
      <c r="D191" s="3">
        <v>262274</v>
      </c>
      <c r="E191" s="3" t="str">
        <f>IFERROR(VLOOKUP(D191,Tablas_Apoyo!$X$2:$Z$212,3,0),"")</f>
        <v>SERVICIO DE TALA DE GUADUA</v>
      </c>
      <c r="F191" s="3">
        <v>38</v>
      </c>
      <c r="G191" s="3">
        <f t="shared" si="3"/>
        <v>38</v>
      </c>
      <c r="H191" s="9">
        <f>VLOOKUP(D191,Tablas_Apoyo!X:AA,4,0)*G191</f>
        <v>292300.73220234545</v>
      </c>
    </row>
    <row r="192" spans="1:8" x14ac:dyDescent="0.25">
      <c r="A192">
        <v>359</v>
      </c>
      <c r="B192" s="3">
        <v>10</v>
      </c>
      <c r="C192" s="3" t="s">
        <v>504</v>
      </c>
      <c r="D192" s="3">
        <v>262274</v>
      </c>
      <c r="E192" s="3" t="str">
        <f>IFERROR(VLOOKUP(D192,Tablas_Apoyo!$X$2:$Z$212,3,0),"")</f>
        <v>SERVICIO DE TALA DE GUADUA</v>
      </c>
      <c r="F192" s="3">
        <v>55</v>
      </c>
      <c r="G192" s="3">
        <f t="shared" si="3"/>
        <v>55</v>
      </c>
      <c r="H192" s="9">
        <f>VLOOKUP(D192,Tablas_Apoyo!X:AA,4,0)*G192</f>
        <v>423066.8492402368</v>
      </c>
    </row>
    <row r="193" spans="1:8" x14ac:dyDescent="0.25">
      <c r="A193">
        <v>360</v>
      </c>
      <c r="B193" s="3">
        <v>10</v>
      </c>
      <c r="C193" s="3" t="s">
        <v>504</v>
      </c>
      <c r="D193" s="3">
        <v>262274</v>
      </c>
      <c r="E193" s="3" t="str">
        <f>IFERROR(VLOOKUP(D193,Tablas_Apoyo!$X$2:$Z$212,3,0),"")</f>
        <v>SERVICIO DE TALA DE GUADUA</v>
      </c>
      <c r="F193" s="3">
        <v>77</v>
      </c>
      <c r="G193" s="3">
        <f t="shared" si="3"/>
        <v>77</v>
      </c>
      <c r="H193" s="9">
        <f>VLOOKUP(D193,Tablas_Apoyo!X:AA,4,0)*G193</f>
        <v>592293.58893633157</v>
      </c>
    </row>
    <row r="194" spans="1:8" x14ac:dyDescent="0.25">
      <c r="A194">
        <v>361</v>
      </c>
      <c r="B194" s="3">
        <v>10</v>
      </c>
      <c r="C194" s="3" t="s">
        <v>504</v>
      </c>
      <c r="D194" s="3">
        <v>262274</v>
      </c>
      <c r="E194" s="3" t="str">
        <f>IFERROR(VLOOKUP(D194,Tablas_Apoyo!$X$2:$Z$212,3,0),"")</f>
        <v>SERVICIO DE TALA DE GUADUA</v>
      </c>
      <c r="F194" s="3">
        <v>22</v>
      </c>
      <c r="G194" s="3">
        <f t="shared" si="3"/>
        <v>22</v>
      </c>
      <c r="H194" s="9">
        <f>VLOOKUP(D194,Tablas_Apoyo!X:AA,4,0)*G194</f>
        <v>169226.73969609474</v>
      </c>
    </row>
    <row r="195" spans="1:8" x14ac:dyDescent="0.25">
      <c r="A195">
        <v>362</v>
      </c>
      <c r="B195" s="3">
        <v>10</v>
      </c>
      <c r="C195" s="3" t="s">
        <v>504</v>
      </c>
      <c r="D195" s="3">
        <v>262274</v>
      </c>
      <c r="E195" s="3" t="str">
        <f>IFERROR(VLOOKUP(D195,Tablas_Apoyo!$X$2:$Z$212,3,0),"")</f>
        <v>SERVICIO DE TALA DE GUADUA</v>
      </c>
      <c r="F195" s="3">
        <v>236</v>
      </c>
      <c r="G195" s="3">
        <f t="shared" ref="G195:G215" si="4">ROUND(F195,0)</f>
        <v>236</v>
      </c>
      <c r="H195" s="9">
        <f>VLOOKUP(D195,Tablas_Apoyo!X:AA,4,0)*G195</f>
        <v>1815341.3894671979</v>
      </c>
    </row>
    <row r="196" spans="1:8" x14ac:dyDescent="0.25">
      <c r="A196">
        <v>363</v>
      </c>
      <c r="B196" s="3">
        <v>10</v>
      </c>
      <c r="C196" s="3" t="s">
        <v>504</v>
      </c>
      <c r="D196" s="3">
        <v>262274</v>
      </c>
      <c r="E196" s="3" t="str">
        <f>IFERROR(VLOOKUP(D196,Tablas_Apoyo!$X$2:$Z$212,3,0),"")</f>
        <v>SERVICIO DE TALA DE GUADUA</v>
      </c>
      <c r="F196" s="3">
        <v>38</v>
      </c>
      <c r="G196" s="3">
        <f t="shared" si="4"/>
        <v>38</v>
      </c>
      <c r="H196" s="9">
        <f>VLOOKUP(D196,Tablas_Apoyo!X:AA,4,0)*G196</f>
        <v>292300.73220234545</v>
      </c>
    </row>
    <row r="197" spans="1:8" x14ac:dyDescent="0.25">
      <c r="A197">
        <v>364</v>
      </c>
      <c r="B197" s="3">
        <v>10</v>
      </c>
      <c r="C197" s="3" t="s">
        <v>504</v>
      </c>
      <c r="D197" s="3">
        <v>262274</v>
      </c>
      <c r="E197" s="3" t="str">
        <f>IFERROR(VLOOKUP(D197,Tablas_Apoyo!$X$2:$Z$212,3,0),"")</f>
        <v>SERVICIO DE TALA DE GUADUA</v>
      </c>
      <c r="F197" s="3">
        <v>214</v>
      </c>
      <c r="G197" s="3">
        <f t="shared" si="4"/>
        <v>214</v>
      </c>
      <c r="H197" s="9">
        <f>VLOOKUP(D197,Tablas_Apoyo!X:AA,4,0)*G197</f>
        <v>1646114.6497711032</v>
      </c>
    </row>
    <row r="198" spans="1:8" x14ac:dyDescent="0.25">
      <c r="A198">
        <v>365</v>
      </c>
      <c r="B198" s="3">
        <v>10</v>
      </c>
      <c r="C198" s="3" t="s">
        <v>504</v>
      </c>
      <c r="D198" s="3">
        <v>262274</v>
      </c>
      <c r="E198" s="3" t="str">
        <f>IFERROR(VLOOKUP(D198,Tablas_Apoyo!$X$2:$Z$212,3,0),"")</f>
        <v>SERVICIO DE TALA DE GUADUA</v>
      </c>
      <c r="F198" s="3">
        <v>11</v>
      </c>
      <c r="G198" s="3">
        <f t="shared" si="4"/>
        <v>11</v>
      </c>
      <c r="H198" s="9">
        <f>VLOOKUP(D198,Tablas_Apoyo!X:AA,4,0)*G198</f>
        <v>84613.369848047369</v>
      </c>
    </row>
    <row r="199" spans="1:8" x14ac:dyDescent="0.25">
      <c r="A199">
        <v>366</v>
      </c>
      <c r="B199" s="3">
        <v>10</v>
      </c>
      <c r="C199" s="3" t="s">
        <v>504</v>
      </c>
      <c r="D199" s="3">
        <v>262274</v>
      </c>
      <c r="E199" s="3" t="str">
        <f>IFERROR(VLOOKUP(D199,Tablas_Apoyo!$X$2:$Z$212,3,0),"")</f>
        <v>SERVICIO DE TALA DE GUADUA</v>
      </c>
      <c r="F199" s="3">
        <v>66</v>
      </c>
      <c r="G199" s="3">
        <f t="shared" si="4"/>
        <v>66</v>
      </c>
      <c r="H199" s="9">
        <f>VLOOKUP(D199,Tablas_Apoyo!X:AA,4,0)*G199</f>
        <v>507680.21908828418</v>
      </c>
    </row>
    <row r="200" spans="1:8" x14ac:dyDescent="0.25">
      <c r="A200">
        <v>367</v>
      </c>
      <c r="B200" s="3">
        <v>10</v>
      </c>
      <c r="C200" s="3" t="s">
        <v>504</v>
      </c>
      <c r="D200" s="3">
        <v>262274</v>
      </c>
      <c r="E200" s="3" t="str">
        <f>IFERROR(VLOOKUP(D200,Tablas_Apoyo!$X$2:$Z$212,3,0),"")</f>
        <v>SERVICIO DE TALA DE GUADUA</v>
      </c>
      <c r="F200" s="3">
        <v>66</v>
      </c>
      <c r="G200" s="3">
        <f t="shared" si="4"/>
        <v>66</v>
      </c>
      <c r="H200" s="9">
        <f>VLOOKUP(D200,Tablas_Apoyo!X:AA,4,0)*G200</f>
        <v>507680.21908828418</v>
      </c>
    </row>
    <row r="201" spans="1:8" x14ac:dyDescent="0.25">
      <c r="A201">
        <v>368</v>
      </c>
      <c r="B201" s="3">
        <v>10</v>
      </c>
      <c r="C201" s="3" t="s">
        <v>504</v>
      </c>
      <c r="D201" s="3">
        <v>262274</v>
      </c>
      <c r="E201" s="3" t="str">
        <f>IFERROR(VLOOKUP(D201,Tablas_Apoyo!$X$2:$Z$212,3,0),"")</f>
        <v>SERVICIO DE TALA DE GUADUA</v>
      </c>
      <c r="F201" s="3">
        <v>11</v>
      </c>
      <c r="G201" s="3">
        <f t="shared" si="4"/>
        <v>11</v>
      </c>
      <c r="H201" s="9">
        <f>VLOOKUP(D201,Tablas_Apoyo!X:AA,4,0)*G201</f>
        <v>84613.369848047369</v>
      </c>
    </row>
    <row r="202" spans="1:8" x14ac:dyDescent="0.25">
      <c r="A202">
        <v>369</v>
      </c>
      <c r="B202" s="3">
        <v>10</v>
      </c>
      <c r="C202" s="3" t="s">
        <v>504</v>
      </c>
      <c r="D202" s="3">
        <v>262274</v>
      </c>
      <c r="E202" s="3" t="str">
        <f>IFERROR(VLOOKUP(D202,Tablas_Apoyo!$X$2:$Z$212,3,0),"")</f>
        <v>SERVICIO DE TALA DE GUADUA</v>
      </c>
      <c r="F202" s="3">
        <v>390</v>
      </c>
      <c r="G202" s="3">
        <f t="shared" si="4"/>
        <v>390</v>
      </c>
      <c r="H202" s="9">
        <f>VLOOKUP(D202,Tablas_Apoyo!X:AA,4,0)*G202</f>
        <v>2999928.5673398608</v>
      </c>
    </row>
    <row r="203" spans="1:8" x14ac:dyDescent="0.25">
      <c r="A203">
        <v>370</v>
      </c>
      <c r="B203" s="3">
        <v>10</v>
      </c>
      <c r="C203" s="3" t="s">
        <v>504</v>
      </c>
      <c r="D203" s="3">
        <v>262274</v>
      </c>
      <c r="E203" s="3" t="str">
        <f>IFERROR(VLOOKUP(D203,Tablas_Apoyo!$X$2:$Z$212,3,0),"")</f>
        <v>SERVICIO DE TALA DE GUADUA</v>
      </c>
      <c r="F203" s="3">
        <v>66</v>
      </c>
      <c r="G203" s="3">
        <f t="shared" si="4"/>
        <v>66</v>
      </c>
      <c r="H203" s="9">
        <f>VLOOKUP(D203,Tablas_Apoyo!X:AA,4,0)*G203</f>
        <v>507680.21908828418</v>
      </c>
    </row>
    <row r="204" spans="1:8" x14ac:dyDescent="0.25">
      <c r="A204">
        <v>371</v>
      </c>
      <c r="B204" s="3">
        <v>10</v>
      </c>
      <c r="C204" s="3" t="s">
        <v>504</v>
      </c>
      <c r="D204" s="3">
        <v>262274</v>
      </c>
      <c r="E204" s="3" t="str">
        <f>IFERROR(VLOOKUP(D204,Tablas_Apoyo!$X$2:$Z$212,3,0),"")</f>
        <v>SERVICIO DE TALA DE GUADUA</v>
      </c>
      <c r="F204" s="3">
        <v>28</v>
      </c>
      <c r="G204" s="3">
        <f t="shared" si="4"/>
        <v>28</v>
      </c>
      <c r="H204" s="9">
        <f>VLOOKUP(D204,Tablas_Apoyo!X:AA,4,0)*G204</f>
        <v>215379.48688593874</v>
      </c>
    </row>
    <row r="205" spans="1:8" x14ac:dyDescent="0.25">
      <c r="A205">
        <v>372</v>
      </c>
      <c r="B205" s="3">
        <v>10</v>
      </c>
      <c r="C205" s="3" t="s">
        <v>504</v>
      </c>
      <c r="D205" s="3">
        <v>262274</v>
      </c>
      <c r="E205" s="3" t="str">
        <f>IFERROR(VLOOKUP(D205,Tablas_Apoyo!$X$2:$Z$212,3,0),"")</f>
        <v>SERVICIO DE TALA DE GUADUA</v>
      </c>
      <c r="F205" s="3">
        <v>99</v>
      </c>
      <c r="G205" s="3">
        <f t="shared" si="4"/>
        <v>99</v>
      </c>
      <c r="H205" s="9">
        <f>VLOOKUP(D205,Tablas_Apoyo!X:AA,4,0)*G205</f>
        <v>761520.32863242622</v>
      </c>
    </row>
    <row r="206" spans="1:8" x14ac:dyDescent="0.25">
      <c r="A206">
        <v>373</v>
      </c>
      <c r="B206" s="3">
        <v>10</v>
      </c>
      <c r="C206" s="3" t="s">
        <v>504</v>
      </c>
      <c r="D206" s="3">
        <v>262274</v>
      </c>
      <c r="E206" s="3" t="str">
        <f>IFERROR(VLOOKUP(D206,Tablas_Apoyo!$X$2:$Z$212,3,0),"")</f>
        <v>SERVICIO DE TALA DE GUADUA</v>
      </c>
      <c r="F206" s="3">
        <v>137</v>
      </c>
      <c r="G206" s="3">
        <f t="shared" si="4"/>
        <v>137</v>
      </c>
      <c r="H206" s="9">
        <f>VLOOKUP(D206,Tablas_Apoyo!X:AA,4,0)*G206</f>
        <v>1053821.0608347717</v>
      </c>
    </row>
    <row r="207" spans="1:8" x14ac:dyDescent="0.25">
      <c r="A207">
        <v>374</v>
      </c>
      <c r="B207" s="3">
        <v>10</v>
      </c>
      <c r="C207" s="3" t="s">
        <v>504</v>
      </c>
      <c r="D207" s="3">
        <v>262274</v>
      </c>
      <c r="E207" s="3" t="str">
        <f>IFERROR(VLOOKUP(D207,Tablas_Apoyo!$X$2:$Z$212,3,0),"")</f>
        <v>SERVICIO DE TALA DE GUADUA</v>
      </c>
      <c r="F207" s="3">
        <v>88</v>
      </c>
      <c r="G207" s="3">
        <f t="shared" si="4"/>
        <v>88</v>
      </c>
      <c r="H207" s="9">
        <f>VLOOKUP(D207,Tablas_Apoyo!X:AA,4,0)*G207</f>
        <v>676906.95878437895</v>
      </c>
    </row>
    <row r="208" spans="1:8" x14ac:dyDescent="0.25">
      <c r="A208">
        <v>375</v>
      </c>
      <c r="B208" s="3">
        <v>10</v>
      </c>
      <c r="C208" s="3" t="s">
        <v>504</v>
      </c>
      <c r="D208" s="3">
        <v>262274</v>
      </c>
      <c r="E208" s="3" t="str">
        <f>IFERROR(VLOOKUP(D208,Tablas_Apoyo!$X$2:$Z$212,3,0),"")</f>
        <v>SERVICIO DE TALA DE GUADUA</v>
      </c>
      <c r="F208" s="3">
        <v>11</v>
      </c>
      <c r="G208" s="3">
        <f t="shared" si="4"/>
        <v>11</v>
      </c>
      <c r="H208" s="9">
        <f>VLOOKUP(D208,Tablas_Apoyo!X:AA,4,0)*G208</f>
        <v>84613.369848047369</v>
      </c>
    </row>
    <row r="209" spans="1:8" x14ac:dyDescent="0.25">
      <c r="A209">
        <v>376</v>
      </c>
      <c r="B209" s="3">
        <v>10</v>
      </c>
      <c r="C209" s="3" t="s">
        <v>504</v>
      </c>
      <c r="D209" s="3">
        <v>262274</v>
      </c>
      <c r="E209" s="3" t="str">
        <f>IFERROR(VLOOKUP(D209,Tablas_Apoyo!$X$2:$Z$212,3,0),"")</f>
        <v>SERVICIO DE TALA DE GUADUA</v>
      </c>
      <c r="F209" s="3">
        <v>11</v>
      </c>
      <c r="G209" s="3">
        <f t="shared" si="4"/>
        <v>11</v>
      </c>
      <c r="H209" s="9">
        <f>VLOOKUP(D209,Tablas_Apoyo!X:AA,4,0)*G209</f>
        <v>84613.369848047369</v>
      </c>
    </row>
    <row r="210" spans="1:8" x14ac:dyDescent="0.25">
      <c r="A210">
        <v>377</v>
      </c>
      <c r="B210" s="3">
        <v>10</v>
      </c>
      <c r="C210" s="3" t="s">
        <v>504</v>
      </c>
      <c r="D210" s="3">
        <v>262274</v>
      </c>
      <c r="E210" s="3" t="str">
        <f>IFERROR(VLOOKUP(D210,Tablas_Apoyo!$X$2:$Z$212,3,0),"")</f>
        <v>SERVICIO DE TALA DE GUADUA</v>
      </c>
      <c r="F210" s="3">
        <v>44</v>
      </c>
      <c r="G210" s="3">
        <f t="shared" si="4"/>
        <v>44</v>
      </c>
      <c r="H210" s="9">
        <f>VLOOKUP(D210,Tablas_Apoyo!X:AA,4,0)*G210</f>
        <v>338453.47939218947</v>
      </c>
    </row>
    <row r="211" spans="1:8" x14ac:dyDescent="0.25">
      <c r="A211">
        <v>378</v>
      </c>
      <c r="B211" s="3">
        <v>10</v>
      </c>
      <c r="C211" s="3" t="s">
        <v>504</v>
      </c>
      <c r="D211" s="3">
        <v>262274</v>
      </c>
      <c r="E211" s="3" t="str">
        <f>IFERROR(VLOOKUP(D211,Tablas_Apoyo!$X$2:$Z$212,3,0),"")</f>
        <v>SERVICIO DE TALA DE GUADUA</v>
      </c>
      <c r="F211" s="3">
        <v>334</v>
      </c>
      <c r="G211" s="3">
        <f t="shared" si="4"/>
        <v>334</v>
      </c>
      <c r="H211" s="9">
        <f>VLOOKUP(D211,Tablas_Apoyo!X:AA,4,0)*G211</f>
        <v>2569169.5935679837</v>
      </c>
    </row>
    <row r="212" spans="1:8" x14ac:dyDescent="0.25">
      <c r="A212">
        <v>379</v>
      </c>
      <c r="B212" s="3">
        <v>10</v>
      </c>
      <c r="C212" s="3" t="s">
        <v>504</v>
      </c>
      <c r="D212" s="3">
        <v>262274</v>
      </c>
      <c r="E212" s="3" t="str">
        <f>IFERROR(VLOOKUP(D212,Tablas_Apoyo!$X$2:$Z$212,3,0),"")</f>
        <v>SERVICIO DE TALA DE GUADUA</v>
      </c>
      <c r="F212" s="3">
        <v>22</v>
      </c>
      <c r="G212" s="3">
        <f t="shared" si="4"/>
        <v>22</v>
      </c>
      <c r="H212" s="9">
        <f>VLOOKUP(D212,Tablas_Apoyo!X:AA,4,0)*G212</f>
        <v>169226.73969609474</v>
      </c>
    </row>
    <row r="213" spans="1:8" x14ac:dyDescent="0.25">
      <c r="A213">
        <v>380</v>
      </c>
      <c r="B213" s="3">
        <v>10</v>
      </c>
      <c r="C213" s="3" t="s">
        <v>504</v>
      </c>
      <c r="D213" s="3">
        <v>262274</v>
      </c>
      <c r="E213" s="3" t="str">
        <f>IFERROR(VLOOKUP(D213,Tablas_Apoyo!$X$2:$Z$212,3,0),"")</f>
        <v>SERVICIO DE TALA DE GUADUA</v>
      </c>
      <c r="F213" s="3">
        <v>44</v>
      </c>
      <c r="G213" s="3">
        <f t="shared" si="4"/>
        <v>44</v>
      </c>
      <c r="H213" s="9">
        <f>VLOOKUP(D213,Tablas_Apoyo!X:AA,4,0)*G213</f>
        <v>338453.47939218947</v>
      </c>
    </row>
    <row r="214" spans="1:8" x14ac:dyDescent="0.25">
      <c r="A214">
        <v>381</v>
      </c>
      <c r="B214" s="3">
        <v>10</v>
      </c>
      <c r="C214" s="3" t="s">
        <v>504</v>
      </c>
      <c r="D214" s="3">
        <v>262274</v>
      </c>
      <c r="E214" s="3" t="str">
        <f>IFERROR(VLOOKUP(D214,Tablas_Apoyo!$X$2:$Z$212,3,0),"")</f>
        <v>SERVICIO DE TALA DE GUADUA</v>
      </c>
      <c r="F214" s="3">
        <v>50</v>
      </c>
      <c r="G214" s="3">
        <f t="shared" si="4"/>
        <v>50</v>
      </c>
      <c r="H214" s="9">
        <f>VLOOKUP(D214,Tablas_Apoyo!X:AA,4,0)*G214</f>
        <v>384606.22658203344</v>
      </c>
    </row>
    <row r="215" spans="1:8" x14ac:dyDescent="0.25">
      <c r="A215">
        <v>382</v>
      </c>
      <c r="B215" s="3">
        <v>10</v>
      </c>
      <c r="C215" s="3" t="s">
        <v>504</v>
      </c>
      <c r="D215" s="3">
        <v>262274</v>
      </c>
      <c r="E215" s="3" t="str">
        <f>IFERROR(VLOOKUP(D215,Tablas_Apoyo!$X$2:$Z$212,3,0),"")</f>
        <v>SERVICIO DE TALA DE GUADUA</v>
      </c>
      <c r="F215" s="3">
        <v>88</v>
      </c>
      <c r="G215" s="3">
        <f t="shared" si="4"/>
        <v>88</v>
      </c>
      <c r="H215" s="9">
        <f>VLOOKUP(D215,Tablas_Apoyo!X:AA,4,0)*G215</f>
        <v>676906.95878437895</v>
      </c>
    </row>
  </sheetData>
  <autoFilter ref="A1:G2" xr:uid="{7E473145-1240-4C9C-BD14-9B1A69711247}">
    <sortState xmlns:xlrd2="http://schemas.microsoft.com/office/spreadsheetml/2017/richdata2" ref="A2:G46">
      <sortCondition ref="A1:A2"/>
    </sortState>
  </autoFilter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1E4B6-5818-485B-9E25-0D024812FA51}">
  <dimension ref="A1:I2"/>
  <sheetViews>
    <sheetView workbookViewId="0">
      <selection activeCell="A3" sqref="A3"/>
    </sheetView>
  </sheetViews>
  <sheetFormatPr baseColWidth="10" defaultRowHeight="15" x14ac:dyDescent="0.25"/>
  <cols>
    <col min="3" max="3" width="17.7109375" bestFit="1" customWidth="1"/>
    <col min="4" max="4" width="40.140625" customWidth="1"/>
    <col min="7" max="7" width="17.5703125" bestFit="1" customWidth="1"/>
    <col min="8" max="8" width="12.140625" bestFit="1" customWidth="1"/>
    <col min="9" max="9" width="17.42578125" bestFit="1" customWidth="1"/>
  </cols>
  <sheetData>
    <row r="1" spans="1:9" x14ac:dyDescent="0.25">
      <c r="A1" t="s">
        <v>57</v>
      </c>
      <c r="B1" t="s">
        <v>16</v>
      </c>
      <c r="C1" t="s">
        <v>500</v>
      </c>
      <c r="D1" t="s">
        <v>501</v>
      </c>
      <c r="E1" t="s">
        <v>502</v>
      </c>
      <c r="F1" t="s">
        <v>19</v>
      </c>
      <c r="G1" t="s">
        <v>10</v>
      </c>
      <c r="H1" t="s">
        <v>505</v>
      </c>
      <c r="I1" t="s">
        <v>507</v>
      </c>
    </row>
    <row r="2" spans="1:9" x14ac:dyDescent="0.25">
      <c r="A2">
        <v>5000000</v>
      </c>
      <c r="B2">
        <v>10</v>
      </c>
      <c r="C2" t="s">
        <v>503</v>
      </c>
      <c r="D2">
        <v>200151</v>
      </c>
      <c r="E2" t="s">
        <v>508</v>
      </c>
      <c r="F2">
        <v>1</v>
      </c>
      <c r="G2" t="s">
        <v>115</v>
      </c>
      <c r="H2" t="s">
        <v>506</v>
      </c>
      <c r="I2">
        <v>2042016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B95A-4EC2-4C89-9307-DC9AB89B46F0}">
  <dimension ref="A1:O9"/>
  <sheetViews>
    <sheetView workbookViewId="0">
      <selection activeCell="C9" sqref="C9"/>
    </sheetView>
  </sheetViews>
  <sheetFormatPr baseColWidth="10" defaultRowHeight="15" x14ac:dyDescent="0.25"/>
  <cols>
    <col min="1" max="1" width="27" customWidth="1"/>
    <col min="2" max="2" width="14.140625" bestFit="1" customWidth="1"/>
    <col min="3" max="3" width="14.140625" customWidth="1"/>
    <col min="4" max="4" width="10.85546875" bestFit="1" customWidth="1"/>
    <col min="5" max="5" width="6.28515625" bestFit="1" customWidth="1"/>
    <col min="6" max="6" width="18.42578125" bestFit="1" customWidth="1"/>
    <col min="7" max="7" width="9.5703125" bestFit="1" customWidth="1"/>
    <col min="8" max="8" width="9.7109375" bestFit="1" customWidth="1"/>
    <col min="9" max="9" width="8" bestFit="1" customWidth="1"/>
    <col min="10" max="10" width="7.140625" bestFit="1" customWidth="1"/>
    <col min="11" max="11" width="13.42578125" bestFit="1" customWidth="1"/>
    <col min="12" max="12" width="13.42578125" customWidth="1"/>
    <col min="13" max="13" width="17.5703125" bestFit="1" customWidth="1"/>
    <col min="14" max="14" width="18.28515625" bestFit="1" customWidth="1"/>
  </cols>
  <sheetData>
    <row r="1" spans="1:15" x14ac:dyDescent="0.25">
      <c r="A1" t="s">
        <v>43</v>
      </c>
      <c r="B1" s="1" t="s">
        <v>3</v>
      </c>
      <c r="C1" s="1" t="s">
        <v>433</v>
      </c>
      <c r="D1" s="1" t="s">
        <v>5</v>
      </c>
      <c r="E1" s="1" t="s">
        <v>6</v>
      </c>
      <c r="F1" s="1" t="s">
        <v>527</v>
      </c>
      <c r="G1" s="1" t="s">
        <v>517</v>
      </c>
      <c r="H1" s="1" t="s">
        <v>434</v>
      </c>
      <c r="I1" s="1" t="s">
        <v>435</v>
      </c>
      <c r="J1" s="1" t="s">
        <v>432</v>
      </c>
      <c r="K1" s="1" t="s">
        <v>8</v>
      </c>
      <c r="L1" s="1" t="s">
        <v>9</v>
      </c>
      <c r="M1" s="1" t="s">
        <v>10</v>
      </c>
      <c r="N1" s="1" t="s">
        <v>429</v>
      </c>
      <c r="O1" s="1" t="s">
        <v>17</v>
      </c>
    </row>
    <row r="2" spans="1:15" x14ac:dyDescent="0.25">
      <c r="A2" t="s">
        <v>44</v>
      </c>
      <c r="B2" s="1" t="s">
        <v>55</v>
      </c>
      <c r="D2" s="1">
        <v>3</v>
      </c>
      <c r="E2" s="1" t="s">
        <v>13</v>
      </c>
      <c r="F2" s="1"/>
      <c r="G2" s="1"/>
      <c r="H2">
        <v>0</v>
      </c>
      <c r="I2">
        <v>0</v>
      </c>
      <c r="J2">
        <v>1</v>
      </c>
      <c r="L2" s="1">
        <v>1087996698</v>
      </c>
      <c r="M2" s="1" t="s">
        <v>14</v>
      </c>
      <c r="N2" s="1" t="s">
        <v>516</v>
      </c>
      <c r="O2" s="1"/>
    </row>
    <row r="3" spans="1:15" x14ac:dyDescent="0.25">
      <c r="A3" t="s">
        <v>113</v>
      </c>
      <c r="B3" t="s">
        <v>56</v>
      </c>
      <c r="C3" t="s">
        <v>437</v>
      </c>
      <c r="D3" s="1">
        <v>3</v>
      </c>
      <c r="E3" t="s">
        <v>45</v>
      </c>
      <c r="F3" t="s">
        <v>528</v>
      </c>
      <c r="G3" t="s">
        <v>529</v>
      </c>
      <c r="H3">
        <v>0</v>
      </c>
      <c r="I3">
        <v>0</v>
      </c>
      <c r="J3">
        <v>8</v>
      </c>
      <c r="K3">
        <v>9862651</v>
      </c>
      <c r="L3">
        <v>1088257828</v>
      </c>
      <c r="M3" s="1" t="s">
        <v>115</v>
      </c>
      <c r="N3" s="1" t="s">
        <v>515</v>
      </c>
      <c r="O3" t="s">
        <v>556</v>
      </c>
    </row>
    <row r="4" spans="1:15" x14ac:dyDescent="0.25">
      <c r="A4" t="s">
        <v>114</v>
      </c>
      <c r="B4" t="s">
        <v>58</v>
      </c>
      <c r="D4" s="1">
        <v>3</v>
      </c>
      <c r="E4" t="s">
        <v>45</v>
      </c>
      <c r="F4" t="s">
        <v>528</v>
      </c>
      <c r="G4" t="s">
        <v>530</v>
      </c>
      <c r="H4">
        <v>0</v>
      </c>
      <c r="I4">
        <v>0</v>
      </c>
      <c r="J4">
        <v>8</v>
      </c>
      <c r="K4">
        <v>9862651</v>
      </c>
      <c r="L4">
        <v>1088257828</v>
      </c>
      <c r="M4" s="1" t="s">
        <v>14</v>
      </c>
      <c r="N4" s="1" t="s">
        <v>515</v>
      </c>
      <c r="O4" t="s">
        <v>556</v>
      </c>
    </row>
    <row r="5" spans="1:15" x14ac:dyDescent="0.25">
      <c r="A5" t="s">
        <v>59</v>
      </c>
      <c r="B5" t="s">
        <v>56</v>
      </c>
      <c r="C5" t="s">
        <v>437</v>
      </c>
      <c r="D5" s="1">
        <v>3</v>
      </c>
      <c r="E5" t="s">
        <v>46</v>
      </c>
      <c r="F5" t="s">
        <v>528</v>
      </c>
      <c r="G5" t="s">
        <v>529</v>
      </c>
      <c r="H5">
        <v>0</v>
      </c>
      <c r="I5">
        <v>0</v>
      </c>
      <c r="J5">
        <v>8</v>
      </c>
      <c r="K5">
        <v>9862651</v>
      </c>
      <c r="L5">
        <v>1088257828</v>
      </c>
      <c r="M5" s="1" t="s">
        <v>115</v>
      </c>
      <c r="N5" s="1" t="s">
        <v>515</v>
      </c>
      <c r="O5" t="s">
        <v>556</v>
      </c>
    </row>
    <row r="6" spans="1:15" x14ac:dyDescent="0.25">
      <c r="A6" t="s">
        <v>60</v>
      </c>
      <c r="B6" s="1" t="s">
        <v>11</v>
      </c>
      <c r="D6" s="1">
        <v>3</v>
      </c>
      <c r="E6" t="s">
        <v>46</v>
      </c>
      <c r="F6" t="s">
        <v>528</v>
      </c>
      <c r="G6" t="s">
        <v>530</v>
      </c>
      <c r="H6">
        <v>0</v>
      </c>
      <c r="I6">
        <v>0</v>
      </c>
      <c r="J6">
        <v>8</v>
      </c>
      <c r="K6">
        <v>9862651</v>
      </c>
      <c r="L6">
        <v>1088257828</v>
      </c>
      <c r="M6" s="1" t="s">
        <v>14</v>
      </c>
      <c r="N6" s="1" t="s">
        <v>515</v>
      </c>
      <c r="O6" t="s">
        <v>556</v>
      </c>
    </row>
    <row r="7" spans="1:15" x14ac:dyDescent="0.25">
      <c r="A7" t="s">
        <v>523</v>
      </c>
      <c r="B7" t="s">
        <v>11</v>
      </c>
      <c r="D7" s="1">
        <v>3</v>
      </c>
      <c r="E7" t="s">
        <v>46</v>
      </c>
      <c r="F7" t="s">
        <v>528</v>
      </c>
      <c r="G7" t="s">
        <v>531</v>
      </c>
      <c r="H7">
        <v>0</v>
      </c>
      <c r="I7">
        <v>0</v>
      </c>
      <c r="J7">
        <v>8</v>
      </c>
      <c r="K7">
        <v>9862651</v>
      </c>
      <c r="L7">
        <v>1088257828</v>
      </c>
      <c r="M7" s="1" t="s">
        <v>14</v>
      </c>
      <c r="N7" s="1" t="s">
        <v>515</v>
      </c>
      <c r="O7" t="s">
        <v>556</v>
      </c>
    </row>
    <row r="8" spans="1:15" x14ac:dyDescent="0.25">
      <c r="A8" t="s">
        <v>524</v>
      </c>
      <c r="B8" t="s">
        <v>55</v>
      </c>
      <c r="D8" s="1">
        <v>3</v>
      </c>
      <c r="E8" t="s">
        <v>46</v>
      </c>
      <c r="F8" t="s">
        <v>528</v>
      </c>
      <c r="G8" t="s">
        <v>531</v>
      </c>
      <c r="H8">
        <v>0</v>
      </c>
      <c r="I8">
        <v>0</v>
      </c>
      <c r="J8">
        <v>2</v>
      </c>
      <c r="K8">
        <v>9862651</v>
      </c>
      <c r="L8">
        <v>1088257828</v>
      </c>
      <c r="M8" s="1" t="s">
        <v>14</v>
      </c>
      <c r="N8" s="1" t="s">
        <v>515</v>
      </c>
      <c r="O8" t="s">
        <v>556</v>
      </c>
    </row>
    <row r="9" spans="1:15" x14ac:dyDescent="0.25">
      <c r="A9" t="s">
        <v>532</v>
      </c>
      <c r="B9" t="s">
        <v>55</v>
      </c>
      <c r="D9" s="1">
        <v>3</v>
      </c>
      <c r="E9" t="s">
        <v>510</v>
      </c>
      <c r="H9">
        <v>0</v>
      </c>
      <c r="I9">
        <v>1</v>
      </c>
      <c r="J9">
        <v>8</v>
      </c>
      <c r="K9">
        <v>9862651</v>
      </c>
      <c r="L9">
        <v>1088257828</v>
      </c>
      <c r="M9" s="1" t="s">
        <v>14</v>
      </c>
      <c r="N9" s="1" t="s">
        <v>515</v>
      </c>
      <c r="O9" t="s">
        <v>556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5E2A-3F41-475D-8023-D63DAC2B4F75}">
  <dimension ref="A1:AE213"/>
  <sheetViews>
    <sheetView topLeftCell="T1" workbookViewId="0">
      <selection activeCell="AA197" sqref="AA197"/>
    </sheetView>
  </sheetViews>
  <sheetFormatPr baseColWidth="10" defaultRowHeight="15" x14ac:dyDescent="0.25"/>
  <cols>
    <col min="1" max="1" width="33.7109375" bestFit="1" customWidth="1"/>
    <col min="2" max="2" width="40.140625" bestFit="1" customWidth="1"/>
    <col min="3" max="3" width="14.28515625" customWidth="1"/>
    <col min="4" max="4" width="16.42578125" customWidth="1"/>
    <col min="5" max="5" width="16.85546875" customWidth="1"/>
    <col min="6" max="6" width="13.140625" customWidth="1"/>
    <col min="7" max="7" width="9" customWidth="1"/>
    <col min="8" max="8" width="10.85546875" bestFit="1" customWidth="1"/>
    <col min="9" max="9" width="7.85546875" customWidth="1"/>
    <col min="10" max="10" width="6.28515625" bestFit="1" customWidth="1"/>
    <col min="11" max="11" width="7.5703125" customWidth="1"/>
    <col min="12" max="12" width="13.5703125" bestFit="1" customWidth="1"/>
    <col min="13" max="13" width="7.5703125" customWidth="1"/>
    <col min="14" max="14" width="32" bestFit="1" customWidth="1"/>
    <col min="15" max="15" width="9.42578125" customWidth="1"/>
    <col min="16" max="16" width="11.7109375" customWidth="1"/>
    <col min="17" max="17" width="6.140625" customWidth="1"/>
    <col min="18" max="18" width="23.28515625" bestFit="1" customWidth="1"/>
    <col min="19" max="19" width="22.28515625" bestFit="1" customWidth="1"/>
    <col min="20" max="20" width="8.7109375" customWidth="1"/>
    <col min="21" max="21" width="37.7109375" bestFit="1" customWidth="1"/>
    <col min="22" max="22" width="21.5703125" bestFit="1" customWidth="1"/>
    <col min="26" max="26" width="26" customWidth="1"/>
    <col min="30" max="30" width="15.5703125" bestFit="1" customWidth="1"/>
    <col min="31" max="31" width="61.42578125" bestFit="1" customWidth="1"/>
  </cols>
  <sheetData>
    <row r="1" spans="1:31" x14ac:dyDescent="0.25">
      <c r="A1" t="s">
        <v>88</v>
      </c>
      <c r="B1" t="s">
        <v>4</v>
      </c>
      <c r="D1" t="s">
        <v>521</v>
      </c>
      <c r="F1" t="s">
        <v>517</v>
      </c>
      <c r="H1" t="s">
        <v>5</v>
      </c>
      <c r="J1" t="s">
        <v>6</v>
      </c>
      <c r="L1" t="s">
        <v>54</v>
      </c>
      <c r="N1" t="s">
        <v>436</v>
      </c>
      <c r="P1" t="s">
        <v>438</v>
      </c>
      <c r="R1" t="s">
        <v>47</v>
      </c>
      <c r="S1" t="s">
        <v>48</v>
      </c>
      <c r="U1" t="s">
        <v>62</v>
      </c>
      <c r="V1" t="s">
        <v>63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D1" t="s">
        <v>441</v>
      </c>
      <c r="AE1" t="s">
        <v>442</v>
      </c>
    </row>
    <row r="2" spans="1:31" x14ac:dyDescent="0.25">
      <c r="A2" t="s">
        <v>89</v>
      </c>
      <c r="B2" t="s">
        <v>12</v>
      </c>
      <c r="D2" t="s">
        <v>538</v>
      </c>
      <c r="F2" t="s">
        <v>518</v>
      </c>
      <c r="H2">
        <v>1</v>
      </c>
      <c r="J2" t="s">
        <v>13</v>
      </c>
      <c r="L2" t="s">
        <v>11</v>
      </c>
      <c r="N2" t="s">
        <v>437</v>
      </c>
      <c r="P2">
        <v>1</v>
      </c>
      <c r="R2" t="s">
        <v>49</v>
      </c>
      <c r="S2">
        <v>71311745</v>
      </c>
      <c r="U2" t="s">
        <v>64</v>
      </c>
      <c r="V2" t="s">
        <v>76</v>
      </c>
      <c r="X2">
        <v>301444</v>
      </c>
      <c r="Y2">
        <v>1</v>
      </c>
      <c r="Z2" t="s">
        <v>121</v>
      </c>
      <c r="AA2">
        <v>120854.657137727</v>
      </c>
      <c r="AB2" t="s">
        <v>122</v>
      </c>
      <c r="AD2" t="s">
        <v>440</v>
      </c>
      <c r="AE2" t="s">
        <v>443</v>
      </c>
    </row>
    <row r="3" spans="1:31" x14ac:dyDescent="0.25">
      <c r="A3" t="s">
        <v>90</v>
      </c>
      <c r="B3" t="s">
        <v>42</v>
      </c>
      <c r="D3" t="s">
        <v>533</v>
      </c>
      <c r="F3" t="s">
        <v>519</v>
      </c>
      <c r="H3">
        <v>2</v>
      </c>
      <c r="J3" t="s">
        <v>510</v>
      </c>
      <c r="L3" t="s">
        <v>55</v>
      </c>
      <c r="P3">
        <v>0</v>
      </c>
      <c r="R3" t="s">
        <v>50</v>
      </c>
      <c r="S3">
        <v>1053836552</v>
      </c>
      <c r="U3" t="s">
        <v>65</v>
      </c>
      <c r="V3" t="s">
        <v>77</v>
      </c>
      <c r="X3">
        <v>301480</v>
      </c>
      <c r="Y3">
        <v>2</v>
      </c>
      <c r="Z3" t="s">
        <v>123</v>
      </c>
      <c r="AA3">
        <v>204321.29315757059</v>
      </c>
      <c r="AB3" t="s">
        <v>122</v>
      </c>
      <c r="AD3" t="s">
        <v>444</v>
      </c>
      <c r="AE3" t="s">
        <v>445</v>
      </c>
    </row>
    <row r="4" spans="1:31" x14ac:dyDescent="0.25">
      <c r="A4" t="s">
        <v>92</v>
      </c>
      <c r="B4" t="s">
        <v>41</v>
      </c>
      <c r="D4" t="s">
        <v>535</v>
      </c>
      <c r="F4" t="s">
        <v>520</v>
      </c>
      <c r="H4">
        <v>3</v>
      </c>
      <c r="J4" t="s">
        <v>511</v>
      </c>
      <c r="L4" t="s">
        <v>56</v>
      </c>
      <c r="R4" t="s">
        <v>51</v>
      </c>
      <c r="S4">
        <v>1088345128</v>
      </c>
      <c r="U4" t="s">
        <v>66</v>
      </c>
      <c r="V4" t="s">
        <v>78</v>
      </c>
      <c r="X4">
        <v>272104</v>
      </c>
      <c r="Y4">
        <v>3</v>
      </c>
      <c r="Z4" t="s">
        <v>124</v>
      </c>
      <c r="AA4">
        <v>119907.62615664728</v>
      </c>
      <c r="AB4" t="s">
        <v>122</v>
      </c>
      <c r="AD4" t="s">
        <v>446</v>
      </c>
      <c r="AE4" t="s">
        <v>447</v>
      </c>
    </row>
    <row r="5" spans="1:31" x14ac:dyDescent="0.25">
      <c r="A5" t="s">
        <v>93</v>
      </c>
      <c r="B5" t="s">
        <v>40</v>
      </c>
      <c r="F5" t="s">
        <v>546</v>
      </c>
      <c r="J5" t="s">
        <v>512</v>
      </c>
      <c r="R5" t="s">
        <v>52</v>
      </c>
      <c r="S5">
        <v>1087996698</v>
      </c>
      <c r="U5" t="s">
        <v>67</v>
      </c>
      <c r="V5" t="s">
        <v>79</v>
      </c>
      <c r="X5">
        <v>272106</v>
      </c>
      <c r="Y5">
        <v>4</v>
      </c>
      <c r="Z5" t="s">
        <v>125</v>
      </c>
      <c r="AA5">
        <v>231374.76503445717</v>
      </c>
      <c r="AB5" t="s">
        <v>122</v>
      </c>
      <c r="AD5" t="s">
        <v>448</v>
      </c>
      <c r="AE5" t="s">
        <v>449</v>
      </c>
    </row>
    <row r="6" spans="1:31" x14ac:dyDescent="0.25">
      <c r="A6" t="s">
        <v>94</v>
      </c>
      <c r="B6" t="s">
        <v>39</v>
      </c>
      <c r="J6" t="s">
        <v>513</v>
      </c>
      <c r="U6" t="s">
        <v>68</v>
      </c>
      <c r="V6" t="s">
        <v>80</v>
      </c>
      <c r="X6">
        <v>303123</v>
      </c>
      <c r="Y6">
        <v>5</v>
      </c>
      <c r="Z6" t="s">
        <v>126</v>
      </c>
      <c r="AA6">
        <v>293535.97044584749</v>
      </c>
      <c r="AB6" t="s">
        <v>122</v>
      </c>
      <c r="AD6" t="s">
        <v>450</v>
      </c>
      <c r="AE6" t="s">
        <v>451</v>
      </c>
    </row>
    <row r="7" spans="1:31" x14ac:dyDescent="0.25">
      <c r="A7" t="s">
        <v>95</v>
      </c>
      <c r="B7" t="s">
        <v>38</v>
      </c>
      <c r="U7" t="s">
        <v>69</v>
      </c>
      <c r="V7" t="s">
        <v>81</v>
      </c>
      <c r="X7">
        <v>272109</v>
      </c>
      <c r="Y7">
        <v>6</v>
      </c>
      <c r="Z7" t="s">
        <v>127</v>
      </c>
      <c r="AA7">
        <v>178743.15727089733</v>
      </c>
      <c r="AB7" t="s">
        <v>122</v>
      </c>
      <c r="AD7" t="s">
        <v>452</v>
      </c>
      <c r="AE7" t="s">
        <v>453</v>
      </c>
    </row>
    <row r="8" spans="1:31" x14ac:dyDescent="0.25">
      <c r="A8" t="s">
        <v>544</v>
      </c>
      <c r="B8" t="s">
        <v>545</v>
      </c>
      <c r="U8" t="s">
        <v>70</v>
      </c>
      <c r="V8" t="s">
        <v>82</v>
      </c>
      <c r="X8">
        <v>272110</v>
      </c>
      <c r="Y8">
        <v>7</v>
      </c>
      <c r="Z8" t="s">
        <v>128</v>
      </c>
      <c r="AA8">
        <v>450505.63582885975</v>
      </c>
      <c r="AB8" t="s">
        <v>122</v>
      </c>
      <c r="AD8" t="s">
        <v>454</v>
      </c>
      <c r="AE8" t="s">
        <v>455</v>
      </c>
    </row>
    <row r="9" spans="1:31" x14ac:dyDescent="0.25">
      <c r="A9" t="s">
        <v>96</v>
      </c>
      <c r="B9" t="s">
        <v>37</v>
      </c>
      <c r="U9" t="s">
        <v>71</v>
      </c>
      <c r="V9" t="s">
        <v>83</v>
      </c>
      <c r="X9">
        <v>272113</v>
      </c>
      <c r="Y9">
        <v>8</v>
      </c>
      <c r="Z9" t="s">
        <v>129</v>
      </c>
      <c r="AA9">
        <v>112043.17104558724</v>
      </c>
      <c r="AB9" t="s">
        <v>122</v>
      </c>
      <c r="AD9" t="s">
        <v>456</v>
      </c>
      <c r="AE9" t="s">
        <v>457</v>
      </c>
    </row>
    <row r="10" spans="1:31" x14ac:dyDescent="0.25">
      <c r="A10" t="s">
        <v>91</v>
      </c>
      <c r="B10" t="s">
        <v>36</v>
      </c>
      <c r="U10" t="s">
        <v>72</v>
      </c>
      <c r="V10" t="s">
        <v>84</v>
      </c>
      <c r="X10">
        <v>301446</v>
      </c>
      <c r="Y10">
        <v>9</v>
      </c>
      <c r="Z10" t="s">
        <v>130</v>
      </c>
      <c r="AA10">
        <v>166646.02941666351</v>
      </c>
      <c r="AB10" t="s">
        <v>122</v>
      </c>
      <c r="AD10" t="s">
        <v>458</v>
      </c>
      <c r="AE10" t="s">
        <v>459</v>
      </c>
    </row>
    <row r="11" spans="1:31" x14ac:dyDescent="0.25">
      <c r="A11" t="s">
        <v>97</v>
      </c>
      <c r="B11" t="s">
        <v>35</v>
      </c>
      <c r="U11" t="s">
        <v>73</v>
      </c>
      <c r="V11" t="s">
        <v>85</v>
      </c>
      <c r="X11">
        <v>303124</v>
      </c>
      <c r="Y11" t="s">
        <v>131</v>
      </c>
      <c r="Z11" t="s">
        <v>132</v>
      </c>
      <c r="AA11">
        <v>210456.42597352382</v>
      </c>
      <c r="AB11" t="s">
        <v>122</v>
      </c>
      <c r="AD11" t="s">
        <v>460</v>
      </c>
      <c r="AE11" t="s">
        <v>461</v>
      </c>
    </row>
    <row r="12" spans="1:31" x14ac:dyDescent="0.25">
      <c r="A12" t="s">
        <v>98</v>
      </c>
      <c r="B12" t="s">
        <v>34</v>
      </c>
      <c r="U12" t="s">
        <v>74</v>
      </c>
      <c r="V12" t="s">
        <v>86</v>
      </c>
      <c r="X12">
        <v>303124</v>
      </c>
      <c r="Y12" t="s">
        <v>133</v>
      </c>
      <c r="Z12" t="s">
        <v>134</v>
      </c>
      <c r="AA12">
        <v>210456.42597352382</v>
      </c>
      <c r="AB12" t="s">
        <v>122</v>
      </c>
      <c r="AD12" t="s">
        <v>462</v>
      </c>
      <c r="AE12" t="s">
        <v>463</v>
      </c>
    </row>
    <row r="13" spans="1:31" x14ac:dyDescent="0.25">
      <c r="A13" t="s">
        <v>107</v>
      </c>
      <c r="B13" t="s">
        <v>24</v>
      </c>
      <c r="U13" t="s">
        <v>75</v>
      </c>
      <c r="V13" t="s">
        <v>87</v>
      </c>
      <c r="X13">
        <v>272118</v>
      </c>
      <c r="Y13" t="s">
        <v>135</v>
      </c>
      <c r="Z13" t="s">
        <v>136</v>
      </c>
      <c r="AA13">
        <v>246885.6754992003</v>
      </c>
      <c r="AB13" t="s">
        <v>122</v>
      </c>
      <c r="AD13" t="s">
        <v>464</v>
      </c>
      <c r="AE13" t="s">
        <v>465</v>
      </c>
    </row>
    <row r="14" spans="1:31" x14ac:dyDescent="0.25">
      <c r="A14" t="s">
        <v>99</v>
      </c>
      <c r="B14" t="s">
        <v>33</v>
      </c>
      <c r="U14" t="s">
        <v>49</v>
      </c>
      <c r="V14" s="1">
        <v>71311745</v>
      </c>
      <c r="X14">
        <v>272118</v>
      </c>
      <c r="Y14" t="s">
        <v>137</v>
      </c>
      <c r="Z14" t="s">
        <v>138</v>
      </c>
      <c r="AA14">
        <v>246885.6754992003</v>
      </c>
      <c r="AB14" t="s">
        <v>122</v>
      </c>
      <c r="AD14" t="s">
        <v>466</v>
      </c>
      <c r="AE14" t="s">
        <v>467</v>
      </c>
    </row>
    <row r="15" spans="1:31" x14ac:dyDescent="0.25">
      <c r="A15" t="s">
        <v>100</v>
      </c>
      <c r="B15" t="s">
        <v>32</v>
      </c>
      <c r="U15" t="s">
        <v>50</v>
      </c>
      <c r="V15" s="1">
        <v>1053836552</v>
      </c>
      <c r="X15">
        <v>303127</v>
      </c>
      <c r="Y15" t="s">
        <v>139</v>
      </c>
      <c r="Z15" t="s">
        <v>140</v>
      </c>
      <c r="AA15">
        <v>473591.59084205795</v>
      </c>
      <c r="AB15" t="s">
        <v>122</v>
      </c>
      <c r="AD15" t="s">
        <v>468</v>
      </c>
      <c r="AE15" t="s">
        <v>469</v>
      </c>
    </row>
    <row r="16" spans="1:31" x14ac:dyDescent="0.25">
      <c r="A16" t="s">
        <v>101</v>
      </c>
      <c r="B16" t="s">
        <v>31</v>
      </c>
      <c r="U16" t="s">
        <v>51</v>
      </c>
      <c r="V16" s="1">
        <v>1088345128</v>
      </c>
      <c r="X16">
        <v>303127</v>
      </c>
      <c r="Y16" t="s">
        <v>141</v>
      </c>
      <c r="Z16" t="s">
        <v>142</v>
      </c>
      <c r="AA16">
        <v>473591.59084205795</v>
      </c>
      <c r="AB16" t="s">
        <v>122</v>
      </c>
      <c r="AD16" t="s">
        <v>470</v>
      </c>
      <c r="AE16" t="s">
        <v>471</v>
      </c>
    </row>
    <row r="17" spans="1:31" x14ac:dyDescent="0.25">
      <c r="A17" t="s">
        <v>102</v>
      </c>
      <c r="B17" t="s">
        <v>30</v>
      </c>
      <c r="U17" t="s">
        <v>52</v>
      </c>
      <c r="V17" s="1">
        <v>1087996698</v>
      </c>
      <c r="X17">
        <v>303127</v>
      </c>
      <c r="Y17" t="s">
        <v>143</v>
      </c>
      <c r="Z17" t="s">
        <v>144</v>
      </c>
      <c r="AA17">
        <v>473591.59084205795</v>
      </c>
      <c r="AB17" t="s">
        <v>122</v>
      </c>
      <c r="AD17" t="s">
        <v>472</v>
      </c>
      <c r="AE17" t="s">
        <v>473</v>
      </c>
    </row>
    <row r="18" spans="1:31" x14ac:dyDescent="0.25">
      <c r="A18" t="s">
        <v>103</v>
      </c>
      <c r="B18" t="s">
        <v>29</v>
      </c>
      <c r="X18">
        <v>303125</v>
      </c>
      <c r="Y18" t="s">
        <v>145</v>
      </c>
      <c r="Z18" t="s">
        <v>146</v>
      </c>
      <c r="AA18">
        <v>715303.64284409559</v>
      </c>
      <c r="AB18" t="s">
        <v>122</v>
      </c>
      <c r="AD18" t="s">
        <v>474</v>
      </c>
      <c r="AE18" t="s">
        <v>475</v>
      </c>
    </row>
    <row r="19" spans="1:31" x14ac:dyDescent="0.25">
      <c r="A19" t="s">
        <v>104</v>
      </c>
      <c r="B19" t="s">
        <v>28</v>
      </c>
      <c r="X19">
        <v>303125</v>
      </c>
      <c r="Y19" t="s">
        <v>147</v>
      </c>
      <c r="Z19" t="s">
        <v>148</v>
      </c>
      <c r="AA19">
        <v>715303.64284409559</v>
      </c>
      <c r="AB19" t="s">
        <v>122</v>
      </c>
      <c r="AD19" t="s">
        <v>476</v>
      </c>
      <c r="AE19" t="s">
        <v>477</v>
      </c>
    </row>
    <row r="20" spans="1:31" x14ac:dyDescent="0.25">
      <c r="A20" t="s">
        <v>105</v>
      </c>
      <c r="B20" t="s">
        <v>27</v>
      </c>
      <c r="X20">
        <v>303125</v>
      </c>
      <c r="Y20" t="s">
        <v>149</v>
      </c>
      <c r="Z20" t="s">
        <v>150</v>
      </c>
      <c r="AA20">
        <v>715303.64284409559</v>
      </c>
      <c r="AB20" t="s">
        <v>122</v>
      </c>
      <c r="AD20" t="s">
        <v>478</v>
      </c>
      <c r="AE20" t="s">
        <v>479</v>
      </c>
    </row>
    <row r="21" spans="1:31" x14ac:dyDescent="0.25">
      <c r="A21" t="s">
        <v>106</v>
      </c>
      <c r="B21" t="s">
        <v>26</v>
      </c>
      <c r="X21">
        <v>272124</v>
      </c>
      <c r="Y21">
        <v>14</v>
      </c>
      <c r="Z21" t="s">
        <v>151</v>
      </c>
      <c r="AA21">
        <v>821111.73968379863</v>
      </c>
      <c r="AB21" t="s">
        <v>122</v>
      </c>
      <c r="AD21" t="s">
        <v>480</v>
      </c>
      <c r="AE21" t="s">
        <v>481</v>
      </c>
    </row>
    <row r="22" spans="1:31" x14ac:dyDescent="0.25">
      <c r="A22" t="s">
        <v>428</v>
      </c>
      <c r="B22" t="s">
        <v>25</v>
      </c>
      <c r="X22">
        <v>303126</v>
      </c>
      <c r="Y22" t="s">
        <v>152</v>
      </c>
      <c r="Z22" t="s">
        <v>153</v>
      </c>
      <c r="AA22">
        <v>403968.9796517918</v>
      </c>
      <c r="AB22" t="s">
        <v>122</v>
      </c>
      <c r="AD22" t="s">
        <v>482</v>
      </c>
      <c r="AE22" t="s">
        <v>483</v>
      </c>
    </row>
    <row r="23" spans="1:31" x14ac:dyDescent="0.25">
      <c r="A23" t="s">
        <v>108</v>
      </c>
      <c r="B23" t="s">
        <v>23</v>
      </c>
      <c r="X23">
        <v>303126</v>
      </c>
      <c r="Y23" t="s">
        <v>154</v>
      </c>
      <c r="Z23" t="s">
        <v>155</v>
      </c>
      <c r="AA23">
        <v>403968.9796517918</v>
      </c>
      <c r="AB23" t="s">
        <v>122</v>
      </c>
      <c r="AD23" t="s">
        <v>484</v>
      </c>
      <c r="AE23" t="s">
        <v>485</v>
      </c>
    </row>
    <row r="24" spans="1:31" x14ac:dyDescent="0.25">
      <c r="A24" t="s">
        <v>109</v>
      </c>
      <c r="B24" t="s">
        <v>22</v>
      </c>
      <c r="X24">
        <v>303126</v>
      </c>
      <c r="Y24" t="s">
        <v>156</v>
      </c>
      <c r="Z24" t="s">
        <v>157</v>
      </c>
      <c r="AA24">
        <v>403968.9796517918</v>
      </c>
      <c r="AB24" t="s">
        <v>122</v>
      </c>
      <c r="AD24" t="s">
        <v>486</v>
      </c>
      <c r="AE24" t="s">
        <v>487</v>
      </c>
    </row>
    <row r="25" spans="1:31" x14ac:dyDescent="0.25">
      <c r="A25" t="s">
        <v>110</v>
      </c>
      <c r="B25" t="s">
        <v>21</v>
      </c>
      <c r="X25">
        <v>272128</v>
      </c>
      <c r="Y25">
        <v>16</v>
      </c>
      <c r="Z25" t="s">
        <v>158</v>
      </c>
      <c r="AA25">
        <v>508560.10142085748</v>
      </c>
      <c r="AB25" t="s">
        <v>122</v>
      </c>
      <c r="AD25" t="s">
        <v>488</v>
      </c>
      <c r="AE25" t="s">
        <v>489</v>
      </c>
    </row>
    <row r="26" spans="1:31" x14ac:dyDescent="0.25">
      <c r="A26" t="s">
        <v>111</v>
      </c>
      <c r="B26" t="s">
        <v>20</v>
      </c>
      <c r="X26">
        <v>301447</v>
      </c>
      <c r="Y26">
        <v>17</v>
      </c>
      <c r="Z26" t="s">
        <v>159</v>
      </c>
      <c r="AA26">
        <v>4389.3591706867037</v>
      </c>
      <c r="AB26" t="s">
        <v>160</v>
      </c>
      <c r="AD26" t="s">
        <v>490</v>
      </c>
      <c r="AE26" t="s">
        <v>491</v>
      </c>
    </row>
    <row r="27" spans="1:31" x14ac:dyDescent="0.25">
      <c r="X27">
        <v>272133</v>
      </c>
      <c r="Y27">
        <v>18</v>
      </c>
      <c r="Z27" t="s">
        <v>161</v>
      </c>
      <c r="AA27">
        <v>5344.7557745310914</v>
      </c>
      <c r="AB27" t="s">
        <v>160</v>
      </c>
      <c r="AD27" t="s">
        <v>492</v>
      </c>
      <c r="AE27" t="s">
        <v>493</v>
      </c>
    </row>
    <row r="28" spans="1:31" x14ac:dyDescent="0.25">
      <c r="X28">
        <v>301448</v>
      </c>
      <c r="Y28">
        <v>19</v>
      </c>
      <c r="Z28" t="s">
        <v>162</v>
      </c>
      <c r="AA28">
        <v>3164.4410693113009</v>
      </c>
      <c r="AB28" t="s">
        <v>160</v>
      </c>
      <c r="AD28" t="s">
        <v>494</v>
      </c>
      <c r="AE28" t="s">
        <v>495</v>
      </c>
    </row>
    <row r="29" spans="1:31" x14ac:dyDescent="0.25">
      <c r="X29">
        <v>272136</v>
      </c>
      <c r="Y29">
        <v>20</v>
      </c>
      <c r="Z29" t="s">
        <v>163</v>
      </c>
      <c r="AA29">
        <v>1752.7810257690737</v>
      </c>
      <c r="AB29" t="s">
        <v>164</v>
      </c>
      <c r="AD29" t="s">
        <v>496</v>
      </c>
      <c r="AE29" t="s">
        <v>497</v>
      </c>
    </row>
    <row r="30" spans="1:31" x14ac:dyDescent="0.25">
      <c r="X30">
        <v>272137</v>
      </c>
      <c r="Y30" t="s">
        <v>165</v>
      </c>
      <c r="Z30" t="s">
        <v>166</v>
      </c>
      <c r="AA30">
        <v>2242.4442299740363</v>
      </c>
      <c r="AB30" t="s">
        <v>164</v>
      </c>
      <c r="AD30" t="s">
        <v>498</v>
      </c>
      <c r="AE30" t="s">
        <v>499</v>
      </c>
    </row>
    <row r="31" spans="1:31" x14ac:dyDescent="0.25">
      <c r="X31">
        <v>272137</v>
      </c>
      <c r="Y31" t="s">
        <v>167</v>
      </c>
      <c r="Z31" t="s">
        <v>168</v>
      </c>
      <c r="AA31">
        <v>2242.4442299740363</v>
      </c>
      <c r="AB31" t="s">
        <v>164</v>
      </c>
    </row>
    <row r="32" spans="1:31" x14ac:dyDescent="0.25">
      <c r="X32">
        <v>272138</v>
      </c>
      <c r="Y32" t="s">
        <v>169</v>
      </c>
      <c r="Z32" t="s">
        <v>170</v>
      </c>
      <c r="AA32">
        <v>3603.8890449623414</v>
      </c>
      <c r="AB32" t="s">
        <v>164</v>
      </c>
    </row>
    <row r="33" spans="24:28" x14ac:dyDescent="0.25">
      <c r="X33">
        <v>272138</v>
      </c>
      <c r="Y33" t="s">
        <v>171</v>
      </c>
      <c r="Z33" t="s">
        <v>172</v>
      </c>
      <c r="AA33">
        <v>3603.8890449623414</v>
      </c>
      <c r="AB33" t="s">
        <v>164</v>
      </c>
    </row>
    <row r="34" spans="24:28" x14ac:dyDescent="0.25">
      <c r="X34">
        <v>272138</v>
      </c>
      <c r="Y34" t="s">
        <v>173</v>
      </c>
      <c r="Z34" t="s">
        <v>174</v>
      </c>
      <c r="AA34">
        <v>3604.88904496234</v>
      </c>
      <c r="AB34" t="s">
        <v>164</v>
      </c>
    </row>
    <row r="35" spans="24:28" x14ac:dyDescent="0.25">
      <c r="X35">
        <v>272139</v>
      </c>
      <c r="Y35" t="s">
        <v>175</v>
      </c>
      <c r="Z35" t="s">
        <v>176</v>
      </c>
      <c r="AA35">
        <v>3484.6676122929898</v>
      </c>
      <c r="AB35" t="s">
        <v>160</v>
      </c>
    </row>
    <row r="36" spans="24:28" x14ac:dyDescent="0.25">
      <c r="X36">
        <v>272139</v>
      </c>
      <c r="Y36" t="s">
        <v>177</v>
      </c>
      <c r="Z36" t="s">
        <v>178</v>
      </c>
      <c r="AA36">
        <v>3484.6676122929898</v>
      </c>
      <c r="AB36" t="s">
        <v>160</v>
      </c>
    </row>
    <row r="37" spans="24:28" x14ac:dyDescent="0.25">
      <c r="X37">
        <v>272140</v>
      </c>
      <c r="Y37" t="s">
        <v>179</v>
      </c>
      <c r="Z37" t="s">
        <v>180</v>
      </c>
      <c r="AA37">
        <v>4982.8248214831192</v>
      </c>
      <c r="AB37" t="s">
        <v>160</v>
      </c>
    </row>
    <row r="38" spans="24:28" x14ac:dyDescent="0.25">
      <c r="X38">
        <v>272140</v>
      </c>
      <c r="Y38" t="s">
        <v>181</v>
      </c>
      <c r="Z38" t="s">
        <v>182</v>
      </c>
      <c r="AA38">
        <v>4982.8248214831192</v>
      </c>
      <c r="AB38" t="s">
        <v>160</v>
      </c>
    </row>
    <row r="39" spans="24:28" x14ac:dyDescent="0.25">
      <c r="X39">
        <v>272141</v>
      </c>
      <c r="Y39" t="s">
        <v>183</v>
      </c>
      <c r="Z39" t="s">
        <v>184</v>
      </c>
      <c r="AA39">
        <v>3896.6770949956385</v>
      </c>
      <c r="AB39" t="s">
        <v>164</v>
      </c>
    </row>
    <row r="40" spans="24:28" x14ac:dyDescent="0.25">
      <c r="X40">
        <v>272141</v>
      </c>
      <c r="Y40" t="s">
        <v>185</v>
      </c>
      <c r="Z40" t="s">
        <v>186</v>
      </c>
      <c r="AA40">
        <v>3896.6770949956385</v>
      </c>
      <c r="AB40" t="s">
        <v>164</v>
      </c>
    </row>
    <row r="41" spans="24:28" x14ac:dyDescent="0.25">
      <c r="X41">
        <v>272142</v>
      </c>
      <c r="Y41" t="s">
        <v>187</v>
      </c>
      <c r="Z41" t="s">
        <v>188</v>
      </c>
      <c r="AA41">
        <v>4951.7449397579076</v>
      </c>
      <c r="AB41" t="s">
        <v>164</v>
      </c>
    </row>
    <row r="42" spans="24:28" x14ac:dyDescent="0.25">
      <c r="X42">
        <v>272142</v>
      </c>
      <c r="Y42" t="s">
        <v>189</v>
      </c>
      <c r="Z42" t="s">
        <v>190</v>
      </c>
      <c r="AA42">
        <v>4951.7449397579076</v>
      </c>
      <c r="AB42" t="s">
        <v>164</v>
      </c>
    </row>
    <row r="43" spans="24:28" x14ac:dyDescent="0.25">
      <c r="X43">
        <v>272143</v>
      </c>
      <c r="Y43">
        <v>27</v>
      </c>
      <c r="Z43" t="s">
        <v>191</v>
      </c>
      <c r="AA43">
        <v>29712.069540472443</v>
      </c>
      <c r="AB43" t="s">
        <v>122</v>
      </c>
    </row>
    <row r="44" spans="24:28" x14ac:dyDescent="0.25">
      <c r="X44">
        <v>301449</v>
      </c>
      <c r="Y44" t="s">
        <v>192</v>
      </c>
      <c r="Z44" t="s">
        <v>193</v>
      </c>
      <c r="AA44">
        <v>6037.6340129351138</v>
      </c>
      <c r="AB44" t="s">
        <v>164</v>
      </c>
    </row>
    <row r="45" spans="24:28" x14ac:dyDescent="0.25">
      <c r="X45">
        <v>301449</v>
      </c>
      <c r="Y45" t="s">
        <v>194</v>
      </c>
      <c r="Z45" t="s">
        <v>195</v>
      </c>
      <c r="AA45">
        <v>6037.6340129351138</v>
      </c>
      <c r="AB45" t="s">
        <v>164</v>
      </c>
    </row>
    <row r="46" spans="24:28" x14ac:dyDescent="0.25">
      <c r="X46">
        <v>301450</v>
      </c>
      <c r="Y46" t="s">
        <v>196</v>
      </c>
      <c r="Z46" t="s">
        <v>197</v>
      </c>
      <c r="AA46">
        <v>8780.117818221268</v>
      </c>
      <c r="AB46" t="s">
        <v>164</v>
      </c>
    </row>
    <row r="47" spans="24:28" x14ac:dyDescent="0.25">
      <c r="X47">
        <v>301450</v>
      </c>
      <c r="Y47" t="s">
        <v>198</v>
      </c>
      <c r="Z47" t="s">
        <v>199</v>
      </c>
      <c r="AA47">
        <v>8780.117818221268</v>
      </c>
      <c r="AB47" t="s">
        <v>164</v>
      </c>
    </row>
    <row r="48" spans="24:28" x14ac:dyDescent="0.25">
      <c r="X48">
        <v>272148</v>
      </c>
      <c r="Y48">
        <v>30</v>
      </c>
      <c r="Z48" t="s">
        <v>200</v>
      </c>
      <c r="AA48">
        <v>10783.543897909498</v>
      </c>
      <c r="AB48" t="s">
        <v>164</v>
      </c>
    </row>
    <row r="49" spans="24:28" x14ac:dyDescent="0.25">
      <c r="X49">
        <v>272149</v>
      </c>
      <c r="Y49">
        <v>31</v>
      </c>
      <c r="Z49" t="s">
        <v>201</v>
      </c>
      <c r="AA49">
        <v>66782.699055617428</v>
      </c>
      <c r="AB49" t="s">
        <v>164</v>
      </c>
    </row>
    <row r="50" spans="24:28" x14ac:dyDescent="0.25">
      <c r="X50">
        <v>272150</v>
      </c>
      <c r="Y50">
        <v>32</v>
      </c>
      <c r="Z50" t="s">
        <v>202</v>
      </c>
      <c r="AA50">
        <v>3495.730726681918</v>
      </c>
      <c r="AB50" t="s">
        <v>164</v>
      </c>
    </row>
    <row r="51" spans="24:28" x14ac:dyDescent="0.25">
      <c r="X51">
        <v>272151</v>
      </c>
      <c r="Y51">
        <v>33</v>
      </c>
      <c r="Z51" t="s">
        <v>203</v>
      </c>
      <c r="AA51">
        <v>25881.569957013493</v>
      </c>
      <c r="AB51" t="s">
        <v>122</v>
      </c>
    </row>
    <row r="52" spans="24:28" x14ac:dyDescent="0.25">
      <c r="X52">
        <v>272152</v>
      </c>
      <c r="Y52">
        <v>34</v>
      </c>
      <c r="Z52" t="s">
        <v>204</v>
      </c>
      <c r="AA52">
        <v>2149.9375607974684</v>
      </c>
      <c r="AB52" t="s">
        <v>164</v>
      </c>
    </row>
    <row r="53" spans="24:28" x14ac:dyDescent="0.25">
      <c r="X53">
        <v>272153</v>
      </c>
      <c r="Y53">
        <v>35</v>
      </c>
      <c r="Z53" t="s">
        <v>205</v>
      </c>
      <c r="AA53">
        <v>2315.9842392633768</v>
      </c>
      <c r="AB53" t="s">
        <v>164</v>
      </c>
    </row>
    <row r="54" spans="24:28" x14ac:dyDescent="0.25">
      <c r="X54">
        <v>272154</v>
      </c>
      <c r="Y54">
        <v>36</v>
      </c>
      <c r="Z54" t="s">
        <v>206</v>
      </c>
      <c r="AA54">
        <v>4524.9084996653228</v>
      </c>
      <c r="AB54" t="s">
        <v>164</v>
      </c>
    </row>
    <row r="55" spans="24:28" x14ac:dyDescent="0.25">
      <c r="X55">
        <v>272156</v>
      </c>
      <c r="Y55" t="s">
        <v>207</v>
      </c>
      <c r="Z55" t="s">
        <v>208</v>
      </c>
      <c r="AA55">
        <v>4752.1664211573589</v>
      </c>
      <c r="AB55" t="s">
        <v>164</v>
      </c>
    </row>
    <row r="56" spans="24:28" x14ac:dyDescent="0.25">
      <c r="X56">
        <v>272156</v>
      </c>
      <c r="Y56" t="s">
        <v>209</v>
      </c>
      <c r="Z56" t="s">
        <v>210</v>
      </c>
      <c r="AA56">
        <v>4752.1664211573589</v>
      </c>
      <c r="AB56" t="s">
        <v>164</v>
      </c>
    </row>
    <row r="57" spans="24:28" x14ac:dyDescent="0.25">
      <c r="X57">
        <v>272156</v>
      </c>
      <c r="Y57" t="s">
        <v>211</v>
      </c>
      <c r="Z57" t="s">
        <v>212</v>
      </c>
      <c r="AA57">
        <v>4752.1664211573589</v>
      </c>
      <c r="AB57" t="s">
        <v>164</v>
      </c>
    </row>
    <row r="58" spans="24:28" x14ac:dyDescent="0.25">
      <c r="X58">
        <v>272156</v>
      </c>
      <c r="Y58" t="s">
        <v>213</v>
      </c>
      <c r="Z58" t="s">
        <v>214</v>
      </c>
      <c r="AA58">
        <v>4752.1664211573589</v>
      </c>
      <c r="AB58" t="s">
        <v>164</v>
      </c>
    </row>
    <row r="59" spans="24:28" x14ac:dyDescent="0.25">
      <c r="X59">
        <v>272158</v>
      </c>
      <c r="Y59" t="s">
        <v>215</v>
      </c>
      <c r="Z59" t="s">
        <v>216</v>
      </c>
      <c r="AA59">
        <v>5012.6024400200795</v>
      </c>
      <c r="AB59" t="s">
        <v>164</v>
      </c>
    </row>
    <row r="60" spans="24:28" x14ac:dyDescent="0.25">
      <c r="X60">
        <v>272158</v>
      </c>
      <c r="Y60" t="s">
        <v>217</v>
      </c>
      <c r="Z60" t="s">
        <v>218</v>
      </c>
      <c r="AA60">
        <v>5012.6024400200795</v>
      </c>
      <c r="AB60" t="s">
        <v>164</v>
      </c>
    </row>
    <row r="61" spans="24:28" x14ac:dyDescent="0.25">
      <c r="X61">
        <v>272158</v>
      </c>
      <c r="Y61" t="s">
        <v>219</v>
      </c>
      <c r="Z61" t="s">
        <v>220</v>
      </c>
      <c r="AA61">
        <v>5012.6024400200795</v>
      </c>
      <c r="AB61" t="s">
        <v>164</v>
      </c>
    </row>
    <row r="62" spans="24:28" x14ac:dyDescent="0.25">
      <c r="X62">
        <v>272158</v>
      </c>
      <c r="Y62" t="s">
        <v>221</v>
      </c>
      <c r="Z62" t="s">
        <v>222</v>
      </c>
      <c r="AA62">
        <v>5012.6024400200795</v>
      </c>
      <c r="AB62" t="s">
        <v>164</v>
      </c>
    </row>
    <row r="63" spans="24:28" x14ac:dyDescent="0.25">
      <c r="X63">
        <v>272160</v>
      </c>
      <c r="Y63">
        <v>39</v>
      </c>
      <c r="Z63" t="s">
        <v>223</v>
      </c>
      <c r="AA63">
        <v>49486.844588262393</v>
      </c>
      <c r="AB63" t="s">
        <v>122</v>
      </c>
    </row>
    <row r="64" spans="24:28" x14ac:dyDescent="0.25">
      <c r="X64">
        <v>301451</v>
      </c>
      <c r="Y64">
        <v>40</v>
      </c>
      <c r="Z64" t="s">
        <v>224</v>
      </c>
      <c r="AA64">
        <v>80829.080740198231</v>
      </c>
      <c r="AB64" t="s">
        <v>122</v>
      </c>
    </row>
    <row r="65" spans="24:28" x14ac:dyDescent="0.25">
      <c r="X65">
        <v>301452</v>
      </c>
      <c r="Y65">
        <v>41</v>
      </c>
      <c r="Z65" t="s">
        <v>225</v>
      </c>
      <c r="AA65">
        <v>131735.99947664406</v>
      </c>
      <c r="AB65" t="s">
        <v>122</v>
      </c>
    </row>
    <row r="66" spans="24:28" x14ac:dyDescent="0.25">
      <c r="X66">
        <v>272168</v>
      </c>
      <c r="Y66">
        <v>42</v>
      </c>
      <c r="Z66" t="s">
        <v>226</v>
      </c>
      <c r="AA66">
        <v>73916.48105674432</v>
      </c>
      <c r="AB66" t="s">
        <v>122</v>
      </c>
    </row>
    <row r="67" spans="24:28" x14ac:dyDescent="0.25">
      <c r="X67">
        <v>301453</v>
      </c>
      <c r="Y67">
        <v>43</v>
      </c>
      <c r="Z67" t="s">
        <v>227</v>
      </c>
      <c r="AA67">
        <v>132590.35385207279</v>
      </c>
      <c r="AB67" t="s">
        <v>122</v>
      </c>
    </row>
    <row r="68" spans="24:28" x14ac:dyDescent="0.25">
      <c r="X68">
        <v>301454</v>
      </c>
      <c r="Y68">
        <v>44</v>
      </c>
      <c r="Z68" t="s">
        <v>228</v>
      </c>
      <c r="AA68">
        <v>180706.44835384152</v>
      </c>
      <c r="AB68" t="s">
        <v>122</v>
      </c>
    </row>
    <row r="69" spans="24:28" x14ac:dyDescent="0.25">
      <c r="X69">
        <v>272177</v>
      </c>
      <c r="Y69">
        <v>45</v>
      </c>
      <c r="Z69" t="s">
        <v>229</v>
      </c>
      <c r="AA69">
        <v>110130.63224043733</v>
      </c>
      <c r="AB69" t="s">
        <v>122</v>
      </c>
    </row>
    <row r="70" spans="24:28" x14ac:dyDescent="0.25">
      <c r="X70">
        <v>272178</v>
      </c>
      <c r="Y70">
        <v>46</v>
      </c>
      <c r="Z70" t="s">
        <v>230</v>
      </c>
      <c r="AA70">
        <v>71472.344723269591</v>
      </c>
      <c r="AB70" t="s">
        <v>122</v>
      </c>
    </row>
    <row r="71" spans="24:28" x14ac:dyDescent="0.25">
      <c r="X71">
        <v>272179</v>
      </c>
      <c r="Y71">
        <v>47</v>
      </c>
      <c r="Z71" t="s">
        <v>231</v>
      </c>
      <c r="AA71">
        <v>61261.999052520507</v>
      </c>
      <c r="AB71" t="s">
        <v>122</v>
      </c>
    </row>
    <row r="72" spans="24:28" x14ac:dyDescent="0.25">
      <c r="X72">
        <v>272180</v>
      </c>
      <c r="Y72">
        <v>48</v>
      </c>
      <c r="Z72" t="s">
        <v>232</v>
      </c>
      <c r="AA72">
        <v>55135.799147268452</v>
      </c>
      <c r="AB72" t="s">
        <v>122</v>
      </c>
    </row>
    <row r="73" spans="24:28" x14ac:dyDescent="0.25">
      <c r="X73">
        <v>272181</v>
      </c>
      <c r="Y73">
        <v>49</v>
      </c>
      <c r="Z73" t="s">
        <v>233</v>
      </c>
      <c r="AA73">
        <v>204061.40530879103</v>
      </c>
      <c r="AB73" t="s">
        <v>122</v>
      </c>
    </row>
    <row r="74" spans="24:28" x14ac:dyDescent="0.25">
      <c r="X74">
        <v>272182</v>
      </c>
      <c r="Y74">
        <v>50</v>
      </c>
      <c r="Z74" t="s">
        <v>234</v>
      </c>
      <c r="AA74">
        <v>214264.47744852994</v>
      </c>
      <c r="AB74" t="s">
        <v>122</v>
      </c>
    </row>
    <row r="75" spans="24:28" x14ac:dyDescent="0.25">
      <c r="X75">
        <v>272183</v>
      </c>
      <c r="Y75">
        <v>51</v>
      </c>
      <c r="Z75" t="s">
        <v>235</v>
      </c>
      <c r="AA75">
        <v>316677.3697328791</v>
      </c>
      <c r="AB75" t="s">
        <v>122</v>
      </c>
    </row>
    <row r="76" spans="24:28" x14ac:dyDescent="0.25">
      <c r="X76">
        <v>272184</v>
      </c>
      <c r="Y76">
        <v>52</v>
      </c>
      <c r="Z76" t="s">
        <v>236</v>
      </c>
      <c r="AA76">
        <v>69601.357635265595</v>
      </c>
      <c r="AB76" t="s">
        <v>122</v>
      </c>
    </row>
    <row r="77" spans="24:28" x14ac:dyDescent="0.25">
      <c r="X77">
        <v>272185</v>
      </c>
      <c r="Y77">
        <v>53</v>
      </c>
      <c r="Z77" t="s">
        <v>237</v>
      </c>
      <c r="AA77">
        <v>68166.278096394148</v>
      </c>
      <c r="AB77" t="s">
        <v>122</v>
      </c>
    </row>
    <row r="78" spans="24:28" x14ac:dyDescent="0.25">
      <c r="X78">
        <v>272186</v>
      </c>
      <c r="Y78">
        <v>54</v>
      </c>
      <c r="Z78" t="s">
        <v>238</v>
      </c>
      <c r="AA78">
        <v>63104.749820819525</v>
      </c>
      <c r="AB78" t="s">
        <v>122</v>
      </c>
    </row>
    <row r="79" spans="24:28" x14ac:dyDescent="0.25">
      <c r="X79">
        <v>272187</v>
      </c>
      <c r="Y79">
        <v>55</v>
      </c>
      <c r="Z79" t="s">
        <v>239</v>
      </c>
      <c r="AA79">
        <v>113325.96776079151</v>
      </c>
      <c r="AB79" t="s">
        <v>122</v>
      </c>
    </row>
    <row r="80" spans="24:28" x14ac:dyDescent="0.25">
      <c r="X80">
        <v>301455</v>
      </c>
      <c r="Y80" t="s">
        <v>240</v>
      </c>
      <c r="Z80" t="s">
        <v>241</v>
      </c>
      <c r="AA80">
        <v>98716.869805687456</v>
      </c>
      <c r="AB80" t="s">
        <v>122</v>
      </c>
    </row>
    <row r="81" spans="24:28" x14ac:dyDescent="0.25">
      <c r="X81">
        <v>301455</v>
      </c>
      <c r="Y81" t="s">
        <v>242</v>
      </c>
      <c r="Z81" t="s">
        <v>243</v>
      </c>
      <c r="AA81">
        <v>98716.869805687456</v>
      </c>
      <c r="AB81" t="s">
        <v>122</v>
      </c>
    </row>
    <row r="82" spans="24:28" x14ac:dyDescent="0.25">
      <c r="X82">
        <v>301455</v>
      </c>
      <c r="Y82" t="s">
        <v>244</v>
      </c>
      <c r="Z82" t="s">
        <v>245</v>
      </c>
      <c r="AA82">
        <v>98716.869805687456</v>
      </c>
      <c r="AB82" t="s">
        <v>122</v>
      </c>
    </row>
    <row r="83" spans="24:28" x14ac:dyDescent="0.25">
      <c r="X83">
        <v>301455</v>
      </c>
      <c r="Y83" t="s">
        <v>246</v>
      </c>
      <c r="Z83" t="s">
        <v>247</v>
      </c>
      <c r="AA83">
        <v>98716.869805687456</v>
      </c>
      <c r="AB83" t="s">
        <v>122</v>
      </c>
    </row>
    <row r="84" spans="24:28" x14ac:dyDescent="0.25">
      <c r="X84">
        <v>301455</v>
      </c>
      <c r="Y84" t="s">
        <v>248</v>
      </c>
      <c r="Z84" t="s">
        <v>249</v>
      </c>
      <c r="AA84">
        <v>98716.869805687456</v>
      </c>
      <c r="AB84" t="s">
        <v>122</v>
      </c>
    </row>
    <row r="85" spans="24:28" x14ac:dyDescent="0.25">
      <c r="X85">
        <v>301455</v>
      </c>
      <c r="Y85" t="s">
        <v>250</v>
      </c>
      <c r="Z85" t="s">
        <v>251</v>
      </c>
      <c r="AA85">
        <v>98716.869805687456</v>
      </c>
      <c r="AB85" t="s">
        <v>122</v>
      </c>
    </row>
    <row r="86" spans="24:28" x14ac:dyDescent="0.25">
      <c r="X86">
        <v>301455</v>
      </c>
      <c r="Y86" t="s">
        <v>252</v>
      </c>
      <c r="Z86" t="s">
        <v>253</v>
      </c>
      <c r="AA86">
        <v>98716.869805687456</v>
      </c>
      <c r="AB86" t="s">
        <v>122</v>
      </c>
    </row>
    <row r="87" spans="24:28" x14ac:dyDescent="0.25">
      <c r="X87">
        <v>301456</v>
      </c>
      <c r="Y87" t="s">
        <v>254</v>
      </c>
      <c r="Z87" t="s">
        <v>255</v>
      </c>
      <c r="AA87">
        <v>127218.4732173512</v>
      </c>
      <c r="AB87" t="s">
        <v>122</v>
      </c>
    </row>
    <row r="88" spans="24:28" x14ac:dyDescent="0.25">
      <c r="X88">
        <v>301456</v>
      </c>
      <c r="Y88" t="s">
        <v>256</v>
      </c>
      <c r="Z88" t="s">
        <v>257</v>
      </c>
      <c r="AA88">
        <v>127218.4732173512</v>
      </c>
      <c r="AB88" t="s">
        <v>122</v>
      </c>
    </row>
    <row r="89" spans="24:28" x14ac:dyDescent="0.25">
      <c r="X89">
        <v>301456</v>
      </c>
      <c r="Y89" t="s">
        <v>258</v>
      </c>
      <c r="Z89" t="s">
        <v>259</v>
      </c>
      <c r="AA89">
        <v>127218.4732173512</v>
      </c>
      <c r="AB89" t="s">
        <v>122</v>
      </c>
    </row>
    <row r="90" spans="24:28" x14ac:dyDescent="0.25">
      <c r="X90">
        <v>301456</v>
      </c>
      <c r="Y90" t="s">
        <v>260</v>
      </c>
      <c r="Z90" t="s">
        <v>261</v>
      </c>
      <c r="AA90">
        <v>127218.4732173512</v>
      </c>
      <c r="AB90" t="s">
        <v>122</v>
      </c>
    </row>
    <row r="91" spans="24:28" x14ac:dyDescent="0.25">
      <c r="X91">
        <v>301456</v>
      </c>
      <c r="Y91" t="s">
        <v>262</v>
      </c>
      <c r="Z91" t="s">
        <v>263</v>
      </c>
      <c r="AA91">
        <v>127218.4732173512</v>
      </c>
      <c r="AB91" t="s">
        <v>122</v>
      </c>
    </row>
    <row r="92" spans="24:28" x14ac:dyDescent="0.25">
      <c r="X92">
        <v>301456</v>
      </c>
      <c r="Y92" t="s">
        <v>264</v>
      </c>
      <c r="Z92" t="s">
        <v>265</v>
      </c>
      <c r="AA92">
        <v>127218.4732173512</v>
      </c>
      <c r="AB92" t="s">
        <v>122</v>
      </c>
    </row>
    <row r="93" spans="24:28" x14ac:dyDescent="0.25">
      <c r="X93">
        <v>301456</v>
      </c>
      <c r="Y93" t="s">
        <v>266</v>
      </c>
      <c r="Z93" t="s">
        <v>267</v>
      </c>
      <c r="AA93">
        <v>127218.4732173512</v>
      </c>
      <c r="AB93" t="s">
        <v>122</v>
      </c>
    </row>
    <row r="94" spans="24:28" x14ac:dyDescent="0.25">
      <c r="X94">
        <v>301456</v>
      </c>
      <c r="Y94" t="s">
        <v>268</v>
      </c>
      <c r="Z94" t="s">
        <v>269</v>
      </c>
      <c r="AA94">
        <v>127218.4732173512</v>
      </c>
      <c r="AB94" t="s">
        <v>122</v>
      </c>
    </row>
    <row r="95" spans="24:28" x14ac:dyDescent="0.25">
      <c r="X95">
        <v>301456</v>
      </c>
      <c r="Y95" t="s">
        <v>270</v>
      </c>
      <c r="Z95" t="s">
        <v>271</v>
      </c>
      <c r="AA95">
        <v>127218.4732173512</v>
      </c>
      <c r="AB95" t="s">
        <v>122</v>
      </c>
    </row>
    <row r="96" spans="24:28" x14ac:dyDescent="0.25">
      <c r="X96">
        <v>301456</v>
      </c>
      <c r="Y96" t="s">
        <v>272</v>
      </c>
      <c r="Z96" t="s">
        <v>273</v>
      </c>
      <c r="AA96">
        <v>127218.4732173512</v>
      </c>
      <c r="AB96" t="s">
        <v>122</v>
      </c>
    </row>
    <row r="97" spans="24:28" x14ac:dyDescent="0.25">
      <c r="X97">
        <v>301456</v>
      </c>
      <c r="Y97" t="s">
        <v>274</v>
      </c>
      <c r="Z97" t="s">
        <v>275</v>
      </c>
      <c r="AA97">
        <v>127218.4732173512</v>
      </c>
      <c r="AB97" t="s">
        <v>122</v>
      </c>
    </row>
    <row r="98" spans="24:28" x14ac:dyDescent="0.25">
      <c r="X98">
        <v>301456</v>
      </c>
      <c r="Y98" t="s">
        <v>276</v>
      </c>
      <c r="Z98" t="s">
        <v>277</v>
      </c>
      <c r="AA98">
        <v>127218.4732173512</v>
      </c>
      <c r="AB98" t="s">
        <v>122</v>
      </c>
    </row>
    <row r="99" spans="24:28" x14ac:dyDescent="0.25">
      <c r="X99">
        <v>272192</v>
      </c>
      <c r="Y99">
        <v>58</v>
      </c>
      <c r="Z99" t="s">
        <v>278</v>
      </c>
      <c r="AA99">
        <v>194229.65311230975</v>
      </c>
      <c r="AB99" t="s">
        <v>122</v>
      </c>
    </row>
    <row r="100" spans="24:28" x14ac:dyDescent="0.25">
      <c r="X100">
        <v>272193</v>
      </c>
      <c r="Y100">
        <v>59</v>
      </c>
      <c r="Z100" t="s">
        <v>279</v>
      </c>
      <c r="AA100">
        <v>244808.92557941444</v>
      </c>
      <c r="AB100" t="s">
        <v>122</v>
      </c>
    </row>
    <row r="101" spans="24:28" x14ac:dyDescent="0.25">
      <c r="X101">
        <v>272194</v>
      </c>
      <c r="Y101">
        <v>60</v>
      </c>
      <c r="Z101" t="s">
        <v>280</v>
      </c>
      <c r="AA101">
        <v>293344.76692150842</v>
      </c>
      <c r="AB101" t="s">
        <v>122</v>
      </c>
    </row>
    <row r="102" spans="24:28" x14ac:dyDescent="0.25">
      <c r="X102">
        <v>272195</v>
      </c>
      <c r="Y102">
        <v>61</v>
      </c>
      <c r="Z102" t="s">
        <v>281</v>
      </c>
      <c r="AA102">
        <v>109142.93771019693</v>
      </c>
      <c r="AB102" t="s">
        <v>122</v>
      </c>
    </row>
    <row r="103" spans="24:28" x14ac:dyDescent="0.25">
      <c r="X103">
        <v>301457</v>
      </c>
      <c r="Y103" t="s">
        <v>282</v>
      </c>
      <c r="Z103" t="s">
        <v>283</v>
      </c>
      <c r="AA103">
        <v>150761.22122229027</v>
      </c>
      <c r="AB103" t="s">
        <v>122</v>
      </c>
    </row>
    <row r="104" spans="24:28" x14ac:dyDescent="0.25">
      <c r="X104">
        <v>301457</v>
      </c>
      <c r="Y104" t="s">
        <v>284</v>
      </c>
      <c r="Z104" t="s">
        <v>285</v>
      </c>
      <c r="AA104">
        <v>150761.22122229027</v>
      </c>
      <c r="AB104" t="s">
        <v>122</v>
      </c>
    </row>
    <row r="105" spans="24:28" x14ac:dyDescent="0.25">
      <c r="X105">
        <v>301457</v>
      </c>
      <c r="Y105" t="s">
        <v>286</v>
      </c>
      <c r="Z105" t="s">
        <v>287</v>
      </c>
      <c r="AA105">
        <v>150761.22122229027</v>
      </c>
      <c r="AB105" t="s">
        <v>122</v>
      </c>
    </row>
    <row r="106" spans="24:28" x14ac:dyDescent="0.25">
      <c r="X106">
        <v>301457</v>
      </c>
      <c r="Y106" t="s">
        <v>288</v>
      </c>
      <c r="Z106" t="s">
        <v>289</v>
      </c>
      <c r="AA106">
        <v>150761.22122229027</v>
      </c>
      <c r="AB106" t="s">
        <v>122</v>
      </c>
    </row>
    <row r="107" spans="24:28" x14ac:dyDescent="0.25">
      <c r="X107">
        <v>272197</v>
      </c>
      <c r="Y107">
        <v>63</v>
      </c>
      <c r="Z107" t="s">
        <v>290</v>
      </c>
      <c r="AA107">
        <v>195614.87528884981</v>
      </c>
      <c r="AB107" t="s">
        <v>122</v>
      </c>
    </row>
    <row r="108" spans="24:28" x14ac:dyDescent="0.25">
      <c r="X108">
        <v>272198</v>
      </c>
      <c r="Y108">
        <v>64</v>
      </c>
      <c r="Z108" t="s">
        <v>291</v>
      </c>
      <c r="AA108">
        <v>86235.900813866188</v>
      </c>
      <c r="AB108" t="s">
        <v>122</v>
      </c>
    </row>
    <row r="109" spans="24:28" x14ac:dyDescent="0.25">
      <c r="X109">
        <v>272199</v>
      </c>
      <c r="Y109">
        <v>65</v>
      </c>
      <c r="Z109" t="s">
        <v>292</v>
      </c>
      <c r="AA109">
        <v>188196.47468378904</v>
      </c>
      <c r="AB109" t="s">
        <v>122</v>
      </c>
    </row>
    <row r="110" spans="24:28" x14ac:dyDescent="0.25">
      <c r="X110">
        <v>272200</v>
      </c>
      <c r="Y110">
        <v>66</v>
      </c>
      <c r="Z110" t="s">
        <v>293</v>
      </c>
      <c r="AA110">
        <v>273131.76044329873</v>
      </c>
      <c r="AB110" t="s">
        <v>122</v>
      </c>
    </row>
    <row r="111" spans="24:28" x14ac:dyDescent="0.25">
      <c r="X111">
        <v>272201</v>
      </c>
      <c r="Y111">
        <v>67</v>
      </c>
      <c r="Z111" t="s">
        <v>294</v>
      </c>
      <c r="AA111">
        <v>215810.72568034419</v>
      </c>
      <c r="AB111" t="s">
        <v>122</v>
      </c>
    </row>
    <row r="112" spans="24:28" x14ac:dyDescent="0.25">
      <c r="X112">
        <v>272202</v>
      </c>
      <c r="Y112">
        <v>68</v>
      </c>
      <c r="Z112" t="s">
        <v>295</v>
      </c>
      <c r="AA112">
        <v>361767.70157460298</v>
      </c>
      <c r="AB112" t="s">
        <v>122</v>
      </c>
    </row>
    <row r="113" spans="24:28" x14ac:dyDescent="0.25">
      <c r="X113">
        <v>272203</v>
      </c>
      <c r="Y113" t="s">
        <v>296</v>
      </c>
      <c r="Z113" t="s">
        <v>297</v>
      </c>
      <c r="AA113">
        <v>151000.52801467595</v>
      </c>
      <c r="AB113" t="s">
        <v>122</v>
      </c>
    </row>
    <row r="114" spans="24:28" x14ac:dyDescent="0.25">
      <c r="X114">
        <v>272203</v>
      </c>
      <c r="Y114" t="s">
        <v>298</v>
      </c>
      <c r="Z114" t="s">
        <v>299</v>
      </c>
      <c r="AA114">
        <v>151000.52801467595</v>
      </c>
      <c r="AB114" t="s">
        <v>122</v>
      </c>
    </row>
    <row r="115" spans="24:28" x14ac:dyDescent="0.25">
      <c r="X115">
        <v>272204</v>
      </c>
      <c r="Y115">
        <v>70</v>
      </c>
      <c r="Z115" t="s">
        <v>300</v>
      </c>
      <c r="AA115">
        <v>137335.3375832618</v>
      </c>
      <c r="AB115" t="s">
        <v>122</v>
      </c>
    </row>
    <row r="116" spans="24:28" x14ac:dyDescent="0.25">
      <c r="X116">
        <v>272205</v>
      </c>
      <c r="Y116">
        <v>71</v>
      </c>
      <c r="Z116" t="s">
        <v>301</v>
      </c>
      <c r="AA116">
        <v>112043.17104558724</v>
      </c>
      <c r="AB116" t="s">
        <v>122</v>
      </c>
    </row>
    <row r="117" spans="24:28" x14ac:dyDescent="0.25">
      <c r="X117">
        <v>272206</v>
      </c>
      <c r="Y117">
        <v>72</v>
      </c>
      <c r="Z117" t="s">
        <v>302</v>
      </c>
      <c r="AA117">
        <v>137335.3375832618</v>
      </c>
      <c r="AB117" t="s">
        <v>122</v>
      </c>
    </row>
    <row r="118" spans="24:28" x14ac:dyDescent="0.25">
      <c r="X118">
        <v>272207</v>
      </c>
      <c r="Y118" t="s">
        <v>303</v>
      </c>
      <c r="Z118" t="s">
        <v>304</v>
      </c>
      <c r="AA118">
        <v>319744.18579634937</v>
      </c>
      <c r="AB118" t="s">
        <v>122</v>
      </c>
    </row>
    <row r="119" spans="24:28" x14ac:dyDescent="0.25">
      <c r="X119">
        <v>272207</v>
      </c>
      <c r="Y119" t="s">
        <v>305</v>
      </c>
      <c r="Z119" t="s">
        <v>306</v>
      </c>
      <c r="AA119">
        <v>319744.18579634937</v>
      </c>
      <c r="AB119" t="s">
        <v>122</v>
      </c>
    </row>
    <row r="120" spans="24:28" x14ac:dyDescent="0.25">
      <c r="X120">
        <v>272208</v>
      </c>
      <c r="Y120">
        <v>74</v>
      </c>
      <c r="Z120" t="s">
        <v>307</v>
      </c>
      <c r="AA120">
        <v>82994.94984546912</v>
      </c>
      <c r="AB120" t="s">
        <v>122</v>
      </c>
    </row>
    <row r="121" spans="24:28" x14ac:dyDescent="0.25">
      <c r="X121">
        <v>272209</v>
      </c>
      <c r="Y121">
        <v>75</v>
      </c>
      <c r="Z121" t="s">
        <v>308</v>
      </c>
      <c r="AA121">
        <v>50864.935680542854</v>
      </c>
      <c r="AB121" t="s">
        <v>122</v>
      </c>
    </row>
    <row r="122" spans="24:28" x14ac:dyDescent="0.25">
      <c r="X122">
        <v>272210</v>
      </c>
      <c r="Y122">
        <v>76</v>
      </c>
      <c r="Z122" t="s">
        <v>309</v>
      </c>
      <c r="AA122">
        <v>49338.987610126569</v>
      </c>
      <c r="AB122" t="s">
        <v>122</v>
      </c>
    </row>
    <row r="123" spans="24:28" x14ac:dyDescent="0.25">
      <c r="X123">
        <v>272211</v>
      </c>
      <c r="Y123">
        <v>77</v>
      </c>
      <c r="Z123" t="s">
        <v>310</v>
      </c>
      <c r="AA123">
        <v>151269.1263573005</v>
      </c>
      <c r="AB123" t="s">
        <v>122</v>
      </c>
    </row>
    <row r="124" spans="24:28" x14ac:dyDescent="0.25">
      <c r="X124">
        <v>301458</v>
      </c>
      <c r="Y124" t="s">
        <v>311</v>
      </c>
      <c r="Z124" t="s">
        <v>312</v>
      </c>
      <c r="AA124">
        <v>52775.547705961144</v>
      </c>
      <c r="AB124" t="s">
        <v>122</v>
      </c>
    </row>
    <row r="125" spans="24:28" x14ac:dyDescent="0.25">
      <c r="X125">
        <v>301458</v>
      </c>
      <c r="Y125" t="s">
        <v>313</v>
      </c>
      <c r="Z125" t="s">
        <v>314</v>
      </c>
      <c r="AA125">
        <v>52775.547705961144</v>
      </c>
      <c r="AB125" t="s">
        <v>122</v>
      </c>
    </row>
    <row r="126" spans="24:28" x14ac:dyDescent="0.25">
      <c r="X126">
        <v>301458</v>
      </c>
      <c r="Y126" t="s">
        <v>315</v>
      </c>
      <c r="Z126" t="s">
        <v>316</v>
      </c>
      <c r="AA126">
        <v>52775.547705961144</v>
      </c>
      <c r="AB126" t="s">
        <v>122</v>
      </c>
    </row>
    <row r="127" spans="24:28" x14ac:dyDescent="0.25">
      <c r="X127">
        <v>301458</v>
      </c>
      <c r="Y127" t="s">
        <v>317</v>
      </c>
      <c r="Z127" t="s">
        <v>318</v>
      </c>
      <c r="AA127">
        <v>52775.547705961144</v>
      </c>
      <c r="AB127" t="s">
        <v>122</v>
      </c>
    </row>
    <row r="128" spans="24:28" x14ac:dyDescent="0.25">
      <c r="X128">
        <v>301458</v>
      </c>
      <c r="Y128" t="s">
        <v>319</v>
      </c>
      <c r="Z128" t="s">
        <v>320</v>
      </c>
      <c r="AA128">
        <v>52775.547705961144</v>
      </c>
      <c r="AB128" t="s">
        <v>122</v>
      </c>
    </row>
    <row r="129" spans="24:28" x14ac:dyDescent="0.25">
      <c r="X129">
        <v>301459</v>
      </c>
      <c r="Y129">
        <v>79</v>
      </c>
      <c r="Z129" t="s">
        <v>321</v>
      </c>
      <c r="AA129">
        <v>49997.887300384245</v>
      </c>
      <c r="AB129" t="s">
        <v>122</v>
      </c>
    </row>
    <row r="130" spans="24:28" x14ac:dyDescent="0.25">
      <c r="X130">
        <v>272214</v>
      </c>
      <c r="Y130">
        <v>80</v>
      </c>
      <c r="Z130" t="s">
        <v>322</v>
      </c>
      <c r="AA130">
        <v>57834.003005275095</v>
      </c>
      <c r="AB130" t="s">
        <v>122</v>
      </c>
    </row>
    <row r="131" spans="24:28" x14ac:dyDescent="0.25">
      <c r="X131">
        <v>272215</v>
      </c>
      <c r="Y131">
        <v>81</v>
      </c>
      <c r="Z131" t="s">
        <v>323</v>
      </c>
      <c r="AA131">
        <v>92778.784954305927</v>
      </c>
      <c r="AB131" t="s">
        <v>122</v>
      </c>
    </row>
    <row r="132" spans="24:28" x14ac:dyDescent="0.25">
      <c r="X132">
        <v>272216</v>
      </c>
      <c r="Y132">
        <v>82</v>
      </c>
      <c r="Z132" t="s">
        <v>324</v>
      </c>
      <c r="AA132">
        <v>120757.63990468846</v>
      </c>
      <c r="AB132" t="s">
        <v>122</v>
      </c>
    </row>
    <row r="133" spans="24:28" x14ac:dyDescent="0.25">
      <c r="X133">
        <v>272217</v>
      </c>
      <c r="Y133">
        <v>83</v>
      </c>
      <c r="Z133" t="s">
        <v>325</v>
      </c>
      <c r="AA133">
        <v>137335.3375832618</v>
      </c>
      <c r="AB133" t="s">
        <v>122</v>
      </c>
    </row>
    <row r="134" spans="24:28" x14ac:dyDescent="0.25">
      <c r="X134">
        <v>272220</v>
      </c>
      <c r="Y134" t="s">
        <v>326</v>
      </c>
      <c r="Z134" t="s">
        <v>327</v>
      </c>
      <c r="AA134">
        <v>72284.333685728037</v>
      </c>
      <c r="AB134" t="s">
        <v>122</v>
      </c>
    </row>
    <row r="135" spans="24:28" x14ac:dyDescent="0.25">
      <c r="X135">
        <v>272220</v>
      </c>
      <c r="Y135" t="s">
        <v>328</v>
      </c>
      <c r="Z135" t="s">
        <v>329</v>
      </c>
      <c r="AA135">
        <v>72284.333685728037</v>
      </c>
      <c r="AB135" t="s">
        <v>122</v>
      </c>
    </row>
    <row r="136" spans="24:28" x14ac:dyDescent="0.25">
      <c r="X136">
        <v>272221</v>
      </c>
      <c r="Y136">
        <v>85</v>
      </c>
      <c r="Z136" t="s">
        <v>330</v>
      </c>
      <c r="AA136">
        <v>198117.31357789988</v>
      </c>
      <c r="AB136" t="s">
        <v>122</v>
      </c>
    </row>
    <row r="137" spans="24:28" x14ac:dyDescent="0.25">
      <c r="X137">
        <v>272222</v>
      </c>
      <c r="Y137">
        <v>86</v>
      </c>
      <c r="Z137" t="s">
        <v>331</v>
      </c>
      <c r="AA137">
        <v>220130.34841988876</v>
      </c>
      <c r="AB137" t="s">
        <v>122</v>
      </c>
    </row>
    <row r="138" spans="24:28" x14ac:dyDescent="0.25">
      <c r="X138">
        <v>301460</v>
      </c>
      <c r="Y138">
        <v>87</v>
      </c>
      <c r="Z138" t="s">
        <v>332</v>
      </c>
      <c r="AA138">
        <v>195749.65740462791</v>
      </c>
      <c r="AB138" t="s">
        <v>122</v>
      </c>
    </row>
    <row r="139" spans="24:28" x14ac:dyDescent="0.25">
      <c r="X139">
        <v>301461</v>
      </c>
      <c r="Y139">
        <v>88</v>
      </c>
      <c r="Z139" t="s">
        <v>333</v>
      </c>
      <c r="AA139">
        <v>308118.90655576694</v>
      </c>
      <c r="AB139" t="s">
        <v>122</v>
      </c>
    </row>
    <row r="140" spans="24:28" x14ac:dyDescent="0.25">
      <c r="X140">
        <v>301462</v>
      </c>
      <c r="Y140">
        <v>89</v>
      </c>
      <c r="Z140" t="s">
        <v>334</v>
      </c>
      <c r="AA140">
        <v>297539.47385705233</v>
      </c>
      <c r="AB140" t="s">
        <v>122</v>
      </c>
    </row>
    <row r="141" spans="24:28" x14ac:dyDescent="0.25">
      <c r="X141">
        <v>272234</v>
      </c>
      <c r="Y141">
        <v>90</v>
      </c>
      <c r="Z141" t="s">
        <v>335</v>
      </c>
      <c r="AA141">
        <v>332757.77106066869</v>
      </c>
      <c r="AB141" t="s">
        <v>122</v>
      </c>
    </row>
    <row r="142" spans="24:28" x14ac:dyDescent="0.25">
      <c r="X142">
        <v>272235</v>
      </c>
      <c r="Y142">
        <v>91</v>
      </c>
      <c r="Z142" t="s">
        <v>336</v>
      </c>
      <c r="AA142">
        <v>416951.53526560846</v>
      </c>
      <c r="AB142" t="s">
        <v>122</v>
      </c>
    </row>
    <row r="143" spans="24:28" x14ac:dyDescent="0.25">
      <c r="X143">
        <v>272236</v>
      </c>
      <c r="Y143">
        <v>92</v>
      </c>
      <c r="Z143" t="s">
        <v>337</v>
      </c>
      <c r="AA143">
        <v>450307.66483433486</v>
      </c>
      <c r="AB143" t="s">
        <v>122</v>
      </c>
    </row>
    <row r="144" spans="24:28" x14ac:dyDescent="0.25">
      <c r="X144">
        <v>272237</v>
      </c>
      <c r="Y144">
        <v>93</v>
      </c>
      <c r="Z144" t="s">
        <v>338</v>
      </c>
      <c r="AA144">
        <v>49520.115900787401</v>
      </c>
      <c r="AB144" t="s">
        <v>122</v>
      </c>
    </row>
    <row r="145" spans="24:28" x14ac:dyDescent="0.25">
      <c r="X145">
        <v>301463</v>
      </c>
      <c r="Y145" t="s">
        <v>339</v>
      </c>
      <c r="Z145" t="s">
        <v>340</v>
      </c>
      <c r="AA145">
        <v>297539.47385705233</v>
      </c>
      <c r="AB145" t="s">
        <v>122</v>
      </c>
    </row>
    <row r="146" spans="24:28" x14ac:dyDescent="0.25">
      <c r="X146">
        <v>301463</v>
      </c>
      <c r="Y146" t="s">
        <v>341</v>
      </c>
      <c r="Z146" t="s">
        <v>342</v>
      </c>
      <c r="AA146">
        <v>297539.47385705233</v>
      </c>
      <c r="AB146" t="s">
        <v>122</v>
      </c>
    </row>
    <row r="147" spans="24:28" x14ac:dyDescent="0.25">
      <c r="X147">
        <v>301463</v>
      </c>
      <c r="Y147" t="s">
        <v>343</v>
      </c>
      <c r="Z147" t="s">
        <v>344</v>
      </c>
      <c r="AA147">
        <v>297539.47385705233</v>
      </c>
      <c r="AB147" t="s">
        <v>122</v>
      </c>
    </row>
    <row r="148" spans="24:28" x14ac:dyDescent="0.25">
      <c r="X148">
        <v>301463</v>
      </c>
      <c r="Y148" t="s">
        <v>345</v>
      </c>
      <c r="Z148" t="s">
        <v>346</v>
      </c>
      <c r="AA148">
        <v>297539.47385705233</v>
      </c>
      <c r="AB148" t="s">
        <v>122</v>
      </c>
    </row>
    <row r="149" spans="24:28" x14ac:dyDescent="0.25">
      <c r="X149">
        <v>301464</v>
      </c>
      <c r="Y149" t="s">
        <v>347</v>
      </c>
      <c r="Z149" t="s">
        <v>348</v>
      </c>
      <c r="AA149">
        <v>398262.12048867252</v>
      </c>
      <c r="AB149" t="s">
        <v>122</v>
      </c>
    </row>
    <row r="150" spans="24:28" x14ac:dyDescent="0.25">
      <c r="X150">
        <v>301464</v>
      </c>
      <c r="Y150" t="s">
        <v>349</v>
      </c>
      <c r="Z150" t="s">
        <v>350</v>
      </c>
      <c r="AA150">
        <v>398262.12048867252</v>
      </c>
      <c r="AB150" t="s">
        <v>122</v>
      </c>
    </row>
    <row r="151" spans="24:28" x14ac:dyDescent="0.25">
      <c r="X151">
        <v>301464</v>
      </c>
      <c r="Y151" t="s">
        <v>351</v>
      </c>
      <c r="Z151" t="s">
        <v>352</v>
      </c>
      <c r="AA151">
        <v>398262.12048867252</v>
      </c>
      <c r="AB151" t="s">
        <v>122</v>
      </c>
    </row>
    <row r="152" spans="24:28" x14ac:dyDescent="0.25">
      <c r="X152">
        <v>301465</v>
      </c>
      <c r="Y152" t="s">
        <v>353</v>
      </c>
      <c r="Z152" t="s">
        <v>354</v>
      </c>
      <c r="AA152">
        <v>348362.45397141605</v>
      </c>
      <c r="AB152" t="s">
        <v>122</v>
      </c>
    </row>
    <row r="153" spans="24:28" x14ac:dyDescent="0.25">
      <c r="X153">
        <v>301465</v>
      </c>
      <c r="Y153" t="s">
        <v>355</v>
      </c>
      <c r="Z153" t="s">
        <v>356</v>
      </c>
      <c r="AA153">
        <v>348362.45397141605</v>
      </c>
      <c r="AB153" t="s">
        <v>122</v>
      </c>
    </row>
    <row r="154" spans="24:28" x14ac:dyDescent="0.25">
      <c r="X154">
        <v>301465</v>
      </c>
      <c r="Y154" t="s">
        <v>357</v>
      </c>
      <c r="Z154" t="s">
        <v>358</v>
      </c>
      <c r="AA154">
        <v>348362.45397141605</v>
      </c>
      <c r="AB154" t="s">
        <v>122</v>
      </c>
    </row>
    <row r="155" spans="24:28" x14ac:dyDescent="0.25">
      <c r="X155">
        <v>301465</v>
      </c>
      <c r="Y155" t="s">
        <v>359</v>
      </c>
      <c r="Z155" t="s">
        <v>360</v>
      </c>
      <c r="AA155">
        <v>348362.45397141605</v>
      </c>
      <c r="AB155" t="s">
        <v>122</v>
      </c>
    </row>
    <row r="156" spans="24:28" x14ac:dyDescent="0.25">
      <c r="X156">
        <v>272249</v>
      </c>
      <c r="Y156">
        <v>97</v>
      </c>
      <c r="Z156" t="s">
        <v>361</v>
      </c>
      <c r="AA156">
        <v>499136.66283866751</v>
      </c>
      <c r="AB156" t="s">
        <v>122</v>
      </c>
    </row>
    <row r="157" spans="24:28" x14ac:dyDescent="0.25">
      <c r="X157">
        <v>272250</v>
      </c>
      <c r="Y157">
        <v>98</v>
      </c>
      <c r="Z157" t="s">
        <v>362</v>
      </c>
      <c r="AA157">
        <v>525358.93668382592</v>
      </c>
      <c r="AB157" t="s">
        <v>122</v>
      </c>
    </row>
    <row r="158" spans="24:28" x14ac:dyDescent="0.25">
      <c r="X158">
        <v>272251</v>
      </c>
      <c r="Y158">
        <v>99</v>
      </c>
      <c r="Z158" t="s">
        <v>363</v>
      </c>
      <c r="AA158">
        <v>583732.15187091776</v>
      </c>
      <c r="AB158" t="s">
        <v>122</v>
      </c>
    </row>
    <row r="159" spans="24:28" x14ac:dyDescent="0.25">
      <c r="X159">
        <v>272252</v>
      </c>
      <c r="Y159">
        <v>100</v>
      </c>
      <c r="Z159" t="s">
        <v>364</v>
      </c>
      <c r="AA159">
        <v>332757.77106066869</v>
      </c>
      <c r="AB159" t="s">
        <v>122</v>
      </c>
    </row>
    <row r="160" spans="24:28" x14ac:dyDescent="0.25">
      <c r="X160">
        <v>272253</v>
      </c>
      <c r="Y160">
        <v>101</v>
      </c>
      <c r="Z160" t="s">
        <v>365</v>
      </c>
      <c r="AA160">
        <v>472094.1718569051</v>
      </c>
      <c r="AB160" t="s">
        <v>122</v>
      </c>
    </row>
    <row r="161" spans="24:28" x14ac:dyDescent="0.25">
      <c r="X161">
        <v>272254</v>
      </c>
      <c r="Y161">
        <v>102</v>
      </c>
      <c r="Z161" t="s">
        <v>366</v>
      </c>
      <c r="AA161">
        <v>566513.00123015454</v>
      </c>
      <c r="AB161" t="s">
        <v>122</v>
      </c>
    </row>
    <row r="162" spans="24:28" x14ac:dyDescent="0.25">
      <c r="X162">
        <v>272255</v>
      </c>
      <c r="Y162">
        <v>103</v>
      </c>
      <c r="Z162" t="s">
        <v>367</v>
      </c>
      <c r="AA162">
        <v>660931.83060340397</v>
      </c>
      <c r="AB162" t="s">
        <v>122</v>
      </c>
    </row>
    <row r="163" spans="24:28" x14ac:dyDescent="0.25">
      <c r="X163">
        <v>272256</v>
      </c>
      <c r="Y163">
        <v>104</v>
      </c>
      <c r="Z163" t="s">
        <v>368</v>
      </c>
      <c r="AA163">
        <v>755350.67247198243</v>
      </c>
      <c r="AB163" t="s">
        <v>122</v>
      </c>
    </row>
    <row r="164" spans="24:28" x14ac:dyDescent="0.25">
      <c r="X164">
        <v>272257</v>
      </c>
      <c r="Y164">
        <v>105</v>
      </c>
      <c r="Z164" t="s">
        <v>369</v>
      </c>
      <c r="AA164">
        <v>153949.94421453829</v>
      </c>
      <c r="AB164" t="s">
        <v>122</v>
      </c>
    </row>
    <row r="165" spans="24:28" x14ac:dyDescent="0.25">
      <c r="X165">
        <v>272258</v>
      </c>
      <c r="Y165">
        <v>106</v>
      </c>
      <c r="Z165" t="s">
        <v>370</v>
      </c>
      <c r="AA165">
        <v>171055.4935717092</v>
      </c>
      <c r="AB165" t="s">
        <v>122</v>
      </c>
    </row>
    <row r="166" spans="24:28" x14ac:dyDescent="0.25">
      <c r="X166">
        <v>272259</v>
      </c>
      <c r="Y166">
        <v>107</v>
      </c>
      <c r="Z166" t="s">
        <v>371</v>
      </c>
      <c r="AA166">
        <v>73514.41010882071</v>
      </c>
      <c r="AB166" t="s">
        <v>122</v>
      </c>
    </row>
    <row r="167" spans="24:28" x14ac:dyDescent="0.25">
      <c r="X167">
        <v>272260</v>
      </c>
      <c r="Y167">
        <v>108</v>
      </c>
      <c r="Z167" t="s">
        <v>372</v>
      </c>
      <c r="AA167">
        <v>153046.05210729392</v>
      </c>
      <c r="AB167" t="s">
        <v>122</v>
      </c>
    </row>
    <row r="168" spans="24:28" x14ac:dyDescent="0.25">
      <c r="X168">
        <v>272261</v>
      </c>
      <c r="Y168">
        <v>109</v>
      </c>
      <c r="Z168" t="s">
        <v>373</v>
      </c>
      <c r="AA168">
        <v>122146.99028802312</v>
      </c>
      <c r="AB168" t="s">
        <v>122</v>
      </c>
    </row>
    <row r="169" spans="24:28" x14ac:dyDescent="0.25">
      <c r="X169">
        <v>272262</v>
      </c>
      <c r="Y169">
        <v>110</v>
      </c>
      <c r="Z169" t="s">
        <v>374</v>
      </c>
      <c r="AA169">
        <v>59424.139080944886</v>
      </c>
      <c r="AB169" t="s">
        <v>122</v>
      </c>
    </row>
    <row r="170" spans="24:28" x14ac:dyDescent="0.25">
      <c r="X170">
        <v>272263</v>
      </c>
      <c r="Y170">
        <v>111</v>
      </c>
      <c r="Z170" t="s">
        <v>375</v>
      </c>
      <c r="AA170">
        <v>30324.68953099765</v>
      </c>
      <c r="AB170" t="s">
        <v>122</v>
      </c>
    </row>
    <row r="171" spans="24:28" x14ac:dyDescent="0.25">
      <c r="X171">
        <v>272264</v>
      </c>
      <c r="Y171">
        <v>112</v>
      </c>
      <c r="Z171" t="s">
        <v>376</v>
      </c>
      <c r="AA171">
        <v>30630.999526260253</v>
      </c>
      <c r="AB171" t="s">
        <v>122</v>
      </c>
    </row>
    <row r="172" spans="24:28" x14ac:dyDescent="0.25">
      <c r="X172">
        <v>272265</v>
      </c>
      <c r="Y172">
        <v>113</v>
      </c>
      <c r="Z172" t="s">
        <v>377</v>
      </c>
      <c r="AA172">
        <v>55135.799147268452</v>
      </c>
      <c r="AB172" t="s">
        <v>122</v>
      </c>
    </row>
    <row r="173" spans="24:28" x14ac:dyDescent="0.25">
      <c r="X173">
        <v>272266</v>
      </c>
      <c r="Y173">
        <v>114</v>
      </c>
      <c r="Z173" t="s">
        <v>378</v>
      </c>
      <c r="AA173">
        <v>20420.666350840169</v>
      </c>
      <c r="AB173" t="s">
        <v>122</v>
      </c>
    </row>
    <row r="174" spans="24:28" x14ac:dyDescent="0.25">
      <c r="X174">
        <v>272267</v>
      </c>
      <c r="Y174">
        <v>115</v>
      </c>
      <c r="Z174" t="s">
        <v>379</v>
      </c>
      <c r="AA174">
        <v>208799.63406512327</v>
      </c>
      <c r="AB174" t="s">
        <v>122</v>
      </c>
    </row>
    <row r="175" spans="24:28" x14ac:dyDescent="0.25">
      <c r="X175">
        <v>272268</v>
      </c>
      <c r="Y175">
        <v>116</v>
      </c>
      <c r="Z175" t="s">
        <v>380</v>
      </c>
      <c r="AA175">
        <v>208799.63406512327</v>
      </c>
      <c r="AB175" t="s">
        <v>122</v>
      </c>
    </row>
    <row r="176" spans="24:28" x14ac:dyDescent="0.25">
      <c r="X176">
        <v>272269</v>
      </c>
      <c r="Y176">
        <v>117</v>
      </c>
      <c r="Z176" t="s">
        <v>381</v>
      </c>
      <c r="AA176">
        <v>187919.67065861094</v>
      </c>
      <c r="AB176" t="s">
        <v>122</v>
      </c>
    </row>
    <row r="177" spans="24:28" x14ac:dyDescent="0.25">
      <c r="X177">
        <v>272270</v>
      </c>
      <c r="Y177">
        <v>118</v>
      </c>
      <c r="Z177" t="s">
        <v>382</v>
      </c>
      <c r="AA177">
        <v>139199.75187830586</v>
      </c>
      <c r="AB177" t="s">
        <v>122</v>
      </c>
    </row>
    <row r="178" spans="24:28" x14ac:dyDescent="0.25">
      <c r="X178">
        <v>272271</v>
      </c>
      <c r="Y178" t="s">
        <v>383</v>
      </c>
      <c r="Z178" t="s">
        <v>384</v>
      </c>
      <c r="AA178">
        <v>86400.049076997326</v>
      </c>
      <c r="AB178" t="s">
        <v>122</v>
      </c>
    </row>
    <row r="179" spans="24:28" x14ac:dyDescent="0.25">
      <c r="X179">
        <v>272271</v>
      </c>
      <c r="Y179" t="s">
        <v>385</v>
      </c>
      <c r="Z179" t="s">
        <v>386</v>
      </c>
      <c r="AA179">
        <v>86400.049076997326</v>
      </c>
      <c r="AB179" t="s">
        <v>122</v>
      </c>
    </row>
    <row r="180" spans="24:28" x14ac:dyDescent="0.25">
      <c r="X180">
        <v>272272</v>
      </c>
      <c r="Y180">
        <v>120</v>
      </c>
      <c r="Z180" t="s">
        <v>387</v>
      </c>
      <c r="AA180">
        <v>139199.75187830586</v>
      </c>
      <c r="AB180" t="s">
        <v>122</v>
      </c>
    </row>
    <row r="181" spans="24:28" x14ac:dyDescent="0.25">
      <c r="X181">
        <v>272273</v>
      </c>
      <c r="Y181">
        <v>121</v>
      </c>
      <c r="Z181" t="s">
        <v>388</v>
      </c>
      <c r="AA181">
        <v>120030.56519960034</v>
      </c>
      <c r="AB181" t="s">
        <v>122</v>
      </c>
    </row>
    <row r="182" spans="24:28" x14ac:dyDescent="0.25">
      <c r="X182">
        <v>272274</v>
      </c>
      <c r="Y182">
        <v>122</v>
      </c>
      <c r="Z182" t="s">
        <v>389</v>
      </c>
      <c r="AA182">
        <v>60123.748303173968</v>
      </c>
      <c r="AB182" t="s">
        <v>122</v>
      </c>
    </row>
    <row r="183" spans="24:28" x14ac:dyDescent="0.25">
      <c r="X183">
        <v>272275</v>
      </c>
      <c r="Y183">
        <v>123</v>
      </c>
      <c r="Z183" t="s">
        <v>390</v>
      </c>
      <c r="AA183">
        <v>17504.431497134046</v>
      </c>
      <c r="AB183" t="s">
        <v>122</v>
      </c>
    </row>
    <row r="184" spans="24:28" x14ac:dyDescent="0.25">
      <c r="X184">
        <v>272129</v>
      </c>
      <c r="Y184">
        <v>124</v>
      </c>
      <c r="Z184" t="s">
        <v>391</v>
      </c>
      <c r="AA184">
        <v>1081845.5847132052</v>
      </c>
      <c r="AB184" t="s">
        <v>122</v>
      </c>
    </row>
    <row r="185" spans="24:28" x14ac:dyDescent="0.25">
      <c r="X185">
        <v>270813</v>
      </c>
      <c r="Y185" t="s">
        <v>392</v>
      </c>
      <c r="Z185" t="s">
        <v>393</v>
      </c>
      <c r="AA185">
        <v>58993.909409309395</v>
      </c>
      <c r="AB185" t="s">
        <v>122</v>
      </c>
    </row>
    <row r="186" spans="24:28" x14ac:dyDescent="0.25">
      <c r="X186">
        <v>270813</v>
      </c>
      <c r="Y186" t="s">
        <v>394</v>
      </c>
      <c r="Z186" t="s">
        <v>395</v>
      </c>
      <c r="AA186">
        <v>58993.909409309395</v>
      </c>
      <c r="AB186" t="s">
        <v>122</v>
      </c>
    </row>
    <row r="187" spans="24:28" x14ac:dyDescent="0.25">
      <c r="X187">
        <v>270813</v>
      </c>
      <c r="Y187" t="s">
        <v>396</v>
      </c>
      <c r="Z187" t="s">
        <v>397</v>
      </c>
      <c r="AA187">
        <v>58993.909409309395</v>
      </c>
      <c r="AB187" t="s">
        <v>122</v>
      </c>
    </row>
    <row r="188" spans="24:28" x14ac:dyDescent="0.25">
      <c r="X188">
        <v>270813</v>
      </c>
      <c r="Y188" t="s">
        <v>398</v>
      </c>
      <c r="Z188" t="s">
        <v>399</v>
      </c>
      <c r="AA188">
        <v>58993.909409309395</v>
      </c>
      <c r="AB188" t="s">
        <v>122</v>
      </c>
    </row>
    <row r="189" spans="24:28" x14ac:dyDescent="0.25">
      <c r="X189">
        <v>270813</v>
      </c>
      <c r="Y189" t="s">
        <v>400</v>
      </c>
      <c r="Z189" t="s">
        <v>401</v>
      </c>
      <c r="AA189">
        <v>58993.909409309395</v>
      </c>
      <c r="AB189" t="s">
        <v>122</v>
      </c>
    </row>
    <row r="190" spans="24:28" x14ac:dyDescent="0.25">
      <c r="X190">
        <v>262646</v>
      </c>
      <c r="Y190">
        <v>126</v>
      </c>
      <c r="Z190" t="s">
        <v>402</v>
      </c>
      <c r="AA190">
        <v>18742.993498149779</v>
      </c>
      <c r="AB190" t="s">
        <v>122</v>
      </c>
    </row>
    <row r="191" spans="24:28" x14ac:dyDescent="0.25">
      <c r="X191">
        <v>262641</v>
      </c>
      <c r="Y191">
        <v>127</v>
      </c>
      <c r="Z191" t="s">
        <v>403</v>
      </c>
      <c r="AA191">
        <v>78321.621827956464</v>
      </c>
      <c r="AB191" t="s">
        <v>404</v>
      </c>
    </row>
    <row r="192" spans="24:28" x14ac:dyDescent="0.25">
      <c r="X192">
        <v>262642</v>
      </c>
      <c r="Y192">
        <v>128</v>
      </c>
      <c r="Z192" t="s">
        <v>405</v>
      </c>
      <c r="AA192">
        <v>102088.35735192872</v>
      </c>
      <c r="AB192" t="s">
        <v>404</v>
      </c>
    </row>
    <row r="193" spans="24:28" x14ac:dyDescent="0.25">
      <c r="X193">
        <v>262643</v>
      </c>
      <c r="Y193">
        <v>129</v>
      </c>
      <c r="Z193" t="s">
        <v>406</v>
      </c>
      <c r="AA193">
        <v>129771.17396729879</v>
      </c>
      <c r="AB193" t="s">
        <v>404</v>
      </c>
    </row>
    <row r="194" spans="24:28" x14ac:dyDescent="0.25">
      <c r="X194">
        <v>262635</v>
      </c>
      <c r="Y194">
        <v>130</v>
      </c>
      <c r="Z194" t="s">
        <v>407</v>
      </c>
      <c r="AA194">
        <v>39278.596883252205</v>
      </c>
      <c r="AB194" t="s">
        <v>408</v>
      </c>
    </row>
    <row r="195" spans="24:28" x14ac:dyDescent="0.25">
      <c r="X195">
        <v>301466</v>
      </c>
      <c r="Y195">
        <v>131</v>
      </c>
      <c r="Z195" t="s">
        <v>409</v>
      </c>
      <c r="AA195">
        <v>29337.288141175559</v>
      </c>
      <c r="AB195" t="s">
        <v>122</v>
      </c>
    </row>
    <row r="196" spans="24:28" x14ac:dyDescent="0.25">
      <c r="X196">
        <v>301467</v>
      </c>
      <c r="Y196">
        <v>132</v>
      </c>
      <c r="Z196" t="s">
        <v>410</v>
      </c>
      <c r="AA196">
        <v>42801.561804253382</v>
      </c>
      <c r="AB196" t="s">
        <v>122</v>
      </c>
    </row>
    <row r="197" spans="24:28" x14ac:dyDescent="0.25">
      <c r="X197">
        <v>262274</v>
      </c>
      <c r="Y197">
        <v>133</v>
      </c>
      <c r="Z197" t="s">
        <v>411</v>
      </c>
      <c r="AA197">
        <v>7692.1245316406694</v>
      </c>
      <c r="AB197" t="s">
        <v>412</v>
      </c>
    </row>
    <row r="198" spans="24:28" x14ac:dyDescent="0.25">
      <c r="X198">
        <v>262649</v>
      </c>
      <c r="Y198">
        <v>134</v>
      </c>
      <c r="Z198" t="s">
        <v>413</v>
      </c>
      <c r="AA198">
        <v>4470.4850942111943</v>
      </c>
      <c r="AB198" t="s">
        <v>160</v>
      </c>
    </row>
    <row r="199" spans="24:28" x14ac:dyDescent="0.25">
      <c r="X199">
        <v>301468</v>
      </c>
      <c r="Y199">
        <v>135</v>
      </c>
      <c r="Z199" t="s">
        <v>414</v>
      </c>
      <c r="AA199">
        <v>1134.6258544039952</v>
      </c>
      <c r="AB199" t="s">
        <v>412</v>
      </c>
    </row>
    <row r="200" spans="24:28" x14ac:dyDescent="0.25">
      <c r="X200">
        <v>301469</v>
      </c>
      <c r="Y200">
        <v>136</v>
      </c>
      <c r="Z200" t="s">
        <v>415</v>
      </c>
      <c r="AA200">
        <v>87315.559716004616</v>
      </c>
      <c r="AB200" t="s">
        <v>404</v>
      </c>
    </row>
    <row r="201" spans="24:28" x14ac:dyDescent="0.25">
      <c r="X201">
        <v>301470</v>
      </c>
      <c r="Y201">
        <v>137</v>
      </c>
      <c r="Z201" t="s">
        <v>416</v>
      </c>
      <c r="AA201">
        <v>109994.58184876585</v>
      </c>
      <c r="AB201" t="s">
        <v>404</v>
      </c>
    </row>
    <row r="202" spans="24:28" x14ac:dyDescent="0.25">
      <c r="X202">
        <v>301471</v>
      </c>
      <c r="Y202">
        <v>138</v>
      </c>
      <c r="Z202" t="s">
        <v>417</v>
      </c>
      <c r="AA202">
        <v>132673.60398152709</v>
      </c>
      <c r="AB202" t="s">
        <v>404</v>
      </c>
    </row>
    <row r="203" spans="24:28" x14ac:dyDescent="0.25">
      <c r="X203">
        <v>301472</v>
      </c>
      <c r="Y203">
        <v>139</v>
      </c>
      <c r="Z203" t="s">
        <v>418</v>
      </c>
      <c r="AA203">
        <v>39021.349297490095</v>
      </c>
      <c r="AB203" t="s">
        <v>404</v>
      </c>
    </row>
    <row r="204" spans="24:28" x14ac:dyDescent="0.25">
      <c r="X204">
        <v>301473</v>
      </c>
      <c r="Y204">
        <v>140</v>
      </c>
      <c r="Z204" t="s">
        <v>419</v>
      </c>
      <c r="AA204">
        <v>678792.40196840826</v>
      </c>
      <c r="AB204" t="s">
        <v>122</v>
      </c>
    </row>
    <row r="205" spans="24:28" x14ac:dyDescent="0.25">
      <c r="X205">
        <v>301474</v>
      </c>
      <c r="Y205">
        <v>141</v>
      </c>
      <c r="Z205" t="s">
        <v>420</v>
      </c>
      <c r="AA205">
        <v>526908.4032125771</v>
      </c>
      <c r="AB205" t="s">
        <v>122</v>
      </c>
    </row>
    <row r="206" spans="24:28" x14ac:dyDescent="0.25">
      <c r="X206">
        <v>301475</v>
      </c>
      <c r="Y206">
        <v>142</v>
      </c>
      <c r="Z206" t="s">
        <v>421</v>
      </c>
      <c r="AA206">
        <v>412220.09897012002</v>
      </c>
      <c r="AB206" t="s">
        <v>122</v>
      </c>
    </row>
    <row r="207" spans="24:28" x14ac:dyDescent="0.25">
      <c r="X207">
        <v>301476</v>
      </c>
      <c r="Y207">
        <v>143</v>
      </c>
      <c r="Z207" t="s">
        <v>422</v>
      </c>
      <c r="AA207">
        <v>278125.71435450786</v>
      </c>
      <c r="AB207" t="s">
        <v>122</v>
      </c>
    </row>
    <row r="208" spans="24:28" x14ac:dyDescent="0.25">
      <c r="X208">
        <v>301477</v>
      </c>
      <c r="Y208">
        <v>144</v>
      </c>
      <c r="Z208" t="s">
        <v>423</v>
      </c>
      <c r="AA208">
        <v>26755.868127057187</v>
      </c>
      <c r="AB208" t="s">
        <v>122</v>
      </c>
    </row>
    <row r="209" spans="24:28" x14ac:dyDescent="0.25">
      <c r="X209">
        <v>301478</v>
      </c>
      <c r="Y209">
        <v>145</v>
      </c>
      <c r="Z209" t="s">
        <v>424</v>
      </c>
      <c r="AA209">
        <v>16820.933252302817</v>
      </c>
      <c r="AB209" t="s">
        <v>122</v>
      </c>
    </row>
    <row r="210" spans="24:28" x14ac:dyDescent="0.25">
      <c r="X210">
        <v>303129</v>
      </c>
      <c r="Y210">
        <v>146</v>
      </c>
      <c r="Z210" t="s">
        <v>425</v>
      </c>
      <c r="AA210">
        <v>78576.21415630632</v>
      </c>
      <c r="AB210" t="s">
        <v>404</v>
      </c>
    </row>
    <row r="211" spans="24:28" x14ac:dyDescent="0.25">
      <c r="X211">
        <v>301479</v>
      </c>
      <c r="Y211">
        <v>147</v>
      </c>
      <c r="Z211" t="s">
        <v>426</v>
      </c>
      <c r="AA211">
        <v>176808.90533254627</v>
      </c>
      <c r="AB211" t="s">
        <v>122</v>
      </c>
    </row>
    <row r="212" spans="24:28" x14ac:dyDescent="0.25">
      <c r="X212">
        <v>301445</v>
      </c>
      <c r="Y212">
        <v>148</v>
      </c>
      <c r="Z212" t="s">
        <v>427</v>
      </c>
      <c r="AA212">
        <v>44028.278858144738</v>
      </c>
      <c r="AB212" t="s">
        <v>122</v>
      </c>
    </row>
    <row r="213" spans="24:28" x14ac:dyDescent="0.25">
      <c r="AB213" t="s">
        <v>122</v>
      </c>
    </row>
  </sheetData>
  <autoFilter ref="X1:AB213" xr:uid="{38195E2A-3F41-475D-8023-D63DAC2B4F75}"/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Apoyo</vt:lpstr>
      <vt:lpstr>OTs</vt:lpstr>
      <vt:lpstr>TAREAS</vt:lpstr>
      <vt:lpstr>MO</vt:lpstr>
      <vt:lpstr>SERVICIOS</vt:lpstr>
      <vt:lpstr>MATERIALES</vt:lpstr>
      <vt:lpstr>Planes_Trabajo</vt:lpstr>
      <vt:lpstr>Tablas_Apoyo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 ALEXANDRA BOLANOS REALPE</dc:creator>
  <cp:lastModifiedBy>ALEJANDRO LOPEZ AGUIRRE</cp:lastModifiedBy>
  <dcterms:created xsi:type="dcterms:W3CDTF">2023-06-27T20:49:33Z</dcterms:created>
  <dcterms:modified xsi:type="dcterms:W3CDTF">2024-05-24T13:59:29Z</dcterms:modified>
</cp:coreProperties>
</file>