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ullah/Downloads/"/>
    </mc:Choice>
  </mc:AlternateContent>
  <xr:revisionPtr revIDLastSave="0" documentId="8_{5CECE8DC-9DC4-0045-A542-D2350E99199F}" xr6:coauthVersionLast="47" xr6:coauthVersionMax="47" xr10:uidLastSave="{00000000-0000-0000-0000-000000000000}"/>
  <bookViews>
    <workbookView xWindow="-1860" yWindow="1740" windowWidth="24840" windowHeight="14480" activeTab="5" xr2:uid="{00000000-000D-0000-FFFF-FFFF00000000}"/>
  </bookViews>
  <sheets>
    <sheet name="Crowdfunding" sheetId="1" r:id="rId1"/>
    <sheet name="Pivot table parent cat" sheetId="2" r:id="rId2"/>
    <sheet name="Pivot Table Sub cat" sheetId="3" r:id="rId3"/>
    <sheet name="Pivot Table + Line Graph" sheetId="13" r:id="rId4"/>
    <sheet name="Crowd Funding Goal Analysis" sheetId="14" r:id="rId5"/>
    <sheet name="Statistical Analysis" sheetId="15" r:id="rId6"/>
  </sheets>
  <definedNames>
    <definedName name="_xlnm._FilterDatabase" localSheetId="5" hidden="1">'Statistical Analysis'!$F$1:$G$1001</definedName>
  </definedNames>
  <calcPr calcId="191029"/>
  <pivotCaches>
    <pivotCache cacheId="4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5" l="1"/>
  <c r="I7" i="15"/>
  <c r="I6" i="15"/>
  <c r="I5" i="15"/>
  <c r="I4" i="15"/>
  <c r="I3" i="15"/>
  <c r="D8" i="15"/>
  <c r="D7" i="15"/>
  <c r="D6" i="15"/>
  <c r="D5" i="15"/>
  <c r="D4" i="15"/>
  <c r="D3" i="15"/>
  <c r="H3" i="14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4" i="14"/>
  <c r="E5" i="14"/>
  <c r="E6" i="14"/>
  <c r="E7" i="14"/>
  <c r="E8" i="14"/>
  <c r="E9" i="14"/>
  <c r="E10" i="14"/>
  <c r="E11" i="14"/>
  <c r="E12" i="14"/>
  <c r="E13" i="14"/>
  <c r="E3" i="14"/>
  <c r="E2" i="14"/>
  <c r="D10" i="14"/>
  <c r="D13" i="14"/>
  <c r="D7" i="14"/>
  <c r="D8" i="14"/>
  <c r="D9" i="14"/>
  <c r="D11" i="14"/>
  <c r="D12" i="14"/>
  <c r="D6" i="14"/>
  <c r="D5" i="14"/>
  <c r="D4" i="14"/>
  <c r="D3" i="14"/>
  <c r="D2" i="14"/>
  <c r="C13" i="14"/>
  <c r="C10" i="14"/>
  <c r="C11" i="14"/>
  <c r="C12" i="14"/>
  <c r="C8" i="14"/>
  <c r="C6" i="14"/>
  <c r="C5" i="14"/>
  <c r="C4" i="14"/>
  <c r="C3" i="14"/>
  <c r="C2" i="14"/>
  <c r="B2" i="14"/>
  <c r="B3" i="14"/>
  <c r="B4" i="14"/>
  <c r="B5" i="14"/>
  <c r="B6" i="14"/>
  <c r="B7" i="14"/>
  <c r="B8" i="14"/>
  <c r="B9" i="14"/>
  <c r="B10" i="14"/>
  <c r="B11" i="14"/>
  <c r="B12" i="14"/>
  <c r="B13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<sst xmlns="http://schemas.openxmlformats.org/spreadsheetml/2006/main" count="9067" uniqueCount="2116">
  <si>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</si>
  <si>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</si>
  <si>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</si>
  <si>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</si>
  <si>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</si>
  <si>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</si>
  <si>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</si>
  <si>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</si>
  <si>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</si>
  <si>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</si>
  <si>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</si>
  <si>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</si>
  <si>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</si>
  <si>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</si>
  <si>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</si>
  <si>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</si>
  <si>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</si>
  <si>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</si>
  <si>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</si>
  <si>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</si>
  <si>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</si>
  <si>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</si>
  <si>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</si>
  <si>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</si>
  <si>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</si>
  <si>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</si>
  <si>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</si>
  <si>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</si>
  <si>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</si>
  <si>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</si>
  <si>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</si>
  <si>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</si>
  <si>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</si>
  <si>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</si>
  <si>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</si>
  <si>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</si>
  <si>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</si>
  <si>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</si>
  <si>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</si>
  <si>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</si>
  <si>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</si>
  <si>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</si>
  <si>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</si>
  <si>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</si>
  <si>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</si>
  <si>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</si>
  <si>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</si>
  <si>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</si>
  <si>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</si>
  <si>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</si>
  <si>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</si>
  <si>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</si>
  <si>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</si>
  <si>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</si>
  <si>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</si>
  <si>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</si>
  <si>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</si>
  <si>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</si>
  <si>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</si>
  <si>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</si>
  <si>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</si>
  <si>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</si>
  <si>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</si>
  <si>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</si>
  <si>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</si>
  <si>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</si>
  <si>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</si>
  <si>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</si>
  <si>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</si>
  <si>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</si>
  <si>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</si>
  <si>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</si>
  <si>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</si>
  <si>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</si>
  <si>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</si>
  <si>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</si>
  <si>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</si>
  <si>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</si>
  <si>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</si>
  <si>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</si>
  <si>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</si>
  <si>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</si>
  <si>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</si>
  <si>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</si>
  <si>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</si>
  <si>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</si>
  <si>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</si>
  <si>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</si>
  <si>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</si>
  <si>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</si>
  <si>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</si>
  <si>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</si>
  <si>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</si>
  <si>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</si>
  <si>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</si>
  <si>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</si>
  <si>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</si>
  <si>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</si>
  <si>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</si>
  <si>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</si>
  <si>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</si>
  <si>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</si>
  <si>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</si>
  <si>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</si>
  <si>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</si>
  <si>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</si>
  <si>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</si>
  <si>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</si>
  <si>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</si>
  <si>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</si>
  <si>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</si>
  <si>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</si>
  <si>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</si>
  <si>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</si>
  <si>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</si>
  <si>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</si>
  <si>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</si>
  <si>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</si>
  <si>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</si>
  <si>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</si>
  <si>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</si>
  <si>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</si>
  <si>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</si>
  <si>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</si>
  <si>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</si>
  <si>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</si>
  <si>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</si>
  <si>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</si>
  <si>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</si>
  <si>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</si>
  <si>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</si>
  <si>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</si>
  <si>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</si>
  <si>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</si>
  <si>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</si>
  <si>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</si>
  <si>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</si>
  <si>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</si>
  <si>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</si>
  <si>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</si>
  <si>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</si>
  <si>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</si>
  <si>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</si>
  <si>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</si>
  <si>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</si>
  <si>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</si>
  <si>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</si>
  <si>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</si>
  <si>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</si>
  <si>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</si>
  <si>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</si>
  <si>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</si>
  <si>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</si>
  <si>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</si>
  <si>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</si>
  <si>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</si>
  <si>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</si>
  <si>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</si>
  <si>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</si>
  <si>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</si>
  <si>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</si>
  <si>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</si>
  <si>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</si>
  <si>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</si>
  <si>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</si>
  <si>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</si>
  <si>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</si>
  <si>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</si>
  <si>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</si>
  <si>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</si>
  <si>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</si>
  <si>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</si>
  <si>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</si>
  <si>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</si>
  <si>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</si>
  <si>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</si>
  <si>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</si>
  <si>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</si>
  <si>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</si>
  <si>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</si>
  <si>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</si>
  <si>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</si>
  <si>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</si>
  <si>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</si>
  <si>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</si>
  <si>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</si>
  <si>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</si>
  <si>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</si>
  <si>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</si>
  <si>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</si>
  <si>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</si>
  <si>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</si>
  <si>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</si>
  <si>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</si>
  <si>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</si>
  <si>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</si>
  <si>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</si>
  <si>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</si>
  <si>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</si>
  <si>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</si>
  <si>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</si>
  <si>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</si>
  <si>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</si>
  <si>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</si>
  <si>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</si>
  <si>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</si>
  <si>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</si>
  <si>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</si>
  <si>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</si>
  <si>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</si>
  <si>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</si>
  <si>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</si>
  <si>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</si>
  <si>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</si>
  <si>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</si>
  <si>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</si>
  <si>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</si>
  <si>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</si>
  <si>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</si>
  <si>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</si>
  <si>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</si>
  <si>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</si>
  <si>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</si>
  <si>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</si>
  <si>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</si>
  <si>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</si>
  <si>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</si>
  <si>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</si>
  <si>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</si>
  <si>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</si>
  <si>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</si>
  <si>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</si>
  <si>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</si>
  <si>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</si>
  <si>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</si>
  <si>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</si>
  <si>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</si>
  <si>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</si>
  <si>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</si>
  <si>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</si>
  <si>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</si>
  <si>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</si>
  <si>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</si>
  <si>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</si>
  <si>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</si>
  <si>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</si>
  <si>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</si>
  <si>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</si>
  <si>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</si>
  <si>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</si>
  <si>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</si>
  <si>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</si>
  <si>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</si>
  <si>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</si>
  <si>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</si>
  <si>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</si>
  <si>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</si>
  <si>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</si>
  <si>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</si>
  <si>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</si>
  <si>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</si>
  <si>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</si>
  <si>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</si>
  <si>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</si>
  <si>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</si>
  <si>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</si>
  <si>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</si>
  <si>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</si>
  <si>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</si>
  <si>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</si>
  <si>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</si>
  <si>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</si>
  <si>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</si>
  <si>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</si>
  <si>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</si>
  <si>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</si>
  <si>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</si>
  <si>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</si>
  <si>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</si>
  <si>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</si>
  <si>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</si>
  <si>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</si>
  <si>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</si>
  <si>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</si>
  <si>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</si>
  <si>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</si>
  <si>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</si>
  <si>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</si>
  <si>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</si>
  <si>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</si>
  <si>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</si>
  <si>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</si>
  <si>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</si>
  <si>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</si>
  <si>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</si>
  <si>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</si>
  <si>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</si>
  <si>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</si>
  <si>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</si>
  <si>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</si>
  <si>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</si>
  <si>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</si>
  <si>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</si>
  <si>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</si>
  <si>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</si>
  <si>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</si>
  <si>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</si>
  <si>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</si>
  <si>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</si>
  <si>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</si>
  <si>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</si>
  <si>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</si>
  <si>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</si>
  <si>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</si>
  <si>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</si>
  <si>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</si>
  <si>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</si>
  <si>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</si>
  <si>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</si>
  <si>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</si>
  <si>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</si>
  <si>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</si>
  <si>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</si>
  <si>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</si>
  <si>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</si>
  <si>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</si>
  <si>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</si>
  <si>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</si>
  <si>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</si>
  <si>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</si>
  <si>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</si>
  <si>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</si>
  <si>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</si>
  <si>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</si>
  <si>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</si>
  <si>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</si>
  <si>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</si>
  <si>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</si>
  <si>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</si>
  <si>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</si>
  <si>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</si>
  <si>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</si>
  <si>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</si>
  <si>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</si>
  <si>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</si>
  <si>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</si>
  <si>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</si>
  <si>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</si>
  <si>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</si>
  <si>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</si>
  <si>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</si>
  <si>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</si>
  <si>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</si>
  <si>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</si>
  <si>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</si>
  <si>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</si>
  <si>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</si>
  <si>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</si>
  <si>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</si>
  <si>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</si>
  <si>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</si>
  <si>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</si>
  <si>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</si>
  <si>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</si>
  <si>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</si>
  <si>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</si>
  <si>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</si>
  <si>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</si>
  <si>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</si>
  <si>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</si>
  <si>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</si>
  <si>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</si>
  <si>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</si>
  <si>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</si>
  <si>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</si>
  <si>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</si>
  <si>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</si>
  <si>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</si>
  <si>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</si>
  <si>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</si>
  <si>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</si>
  <si>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</si>
  <si>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</si>
  <si>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</si>
  <si>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</si>
  <si>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</si>
  <si>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</si>
  <si>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</si>
  <si>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</si>
  <si>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</si>
  <si>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</si>
  <si>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</si>
  <si>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</si>
  <si>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</si>
  <si>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</si>
  <si>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</si>
  <si>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</si>
  <si>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</si>
  <si>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</si>
  <si>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</si>
  <si>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</si>
  <si>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</si>
  <si>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</si>
  <si>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</si>
  <si>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</si>
  <si>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</si>
  <si>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</si>
  <si>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</si>
  <si>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</si>
  <si>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</si>
  <si>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</si>
  <si>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</si>
  <si>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</si>
  <si>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</si>
  <si>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</si>
  <si>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</si>
  <si>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</si>
  <si>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</si>
  <si>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</si>
  <si>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</si>
  <si>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</si>
  <si>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</si>
  <si>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</si>
  <si>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</si>
  <si>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</si>
  <si>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</si>
  <si>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</si>
  <si>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</si>
  <si>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</si>
  <si>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</si>
  <si>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</si>
  <si>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</si>
  <si>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</si>
  <si>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</si>
  <si>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</si>
  <si>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</si>
  <si>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</si>
  <si>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</si>
  <si>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</si>
  <si>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</si>
  <si>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</si>
  <si>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</si>
  <si>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</si>
  <si>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</si>
  <si>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</si>
  <si>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</si>
  <si>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</si>
  <si>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</si>
  <si>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</si>
  <si>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</si>
  <si>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</si>
  <si>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</si>
  <si>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</si>
  <si>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</si>
  <si>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</si>
  <si>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</si>
  <si>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</si>
  <si>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</si>
  <si>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</si>
  <si>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</si>
  <si>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</si>
  <si>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</si>
  <si>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</si>
  <si>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</si>
  <si>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</si>
  <si>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</si>
  <si>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</si>
  <si>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</si>
  <si>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</si>
  <si>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</si>
  <si>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</si>
  <si>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</si>
  <si>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</si>
  <si>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</si>
  <si>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</si>
  <si>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</si>
  <si>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</si>
  <si>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</si>
  <si>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</si>
  <si>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</si>
  <si>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</si>
  <si>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</si>
  <si>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</si>
  <si>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</si>
  <si>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</si>
  <si>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</si>
  <si>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</si>
  <si>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</si>
  <si>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</si>
  <si>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</si>
  <si>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</si>
  <si>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</si>
  <si>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</si>
  <si>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</si>
  <si>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</si>
  <si>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</si>
  <si>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</si>
  <si>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</si>
  <si>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</si>
  <si>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</si>
  <si>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</si>
  <si>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</si>
  <si>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</si>
  <si>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</si>
  <si>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</si>
  <si>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</si>
  <si>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</si>
  <si>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</si>
  <si>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</si>
  <si>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</si>
  <si>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</si>
  <si>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</si>
  <si>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</si>
  <si>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</si>
  <si>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</si>
  <si>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</si>
  <si>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</si>
  <si>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</si>
  <si>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</si>
  <si>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</si>
  <si>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</si>
  <si>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</si>
  <si>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</si>
  <si>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</si>
  <si>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</si>
  <si>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</si>
  <si>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</si>
  <si>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</si>
  <si>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</si>
  <si>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</si>
  <si>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</si>
  <si>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</si>
  <si>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</si>
  <si>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</si>
  <si>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</si>
  <si>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</si>
  <si>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</si>
  <si>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</si>
  <si>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</si>
  <si>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</si>
  <si>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</si>
  <si>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</si>
  <si>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</si>
  <si>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</si>
  <si>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</si>
  <si>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</si>
  <si>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</si>
  <si>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</si>
  <si>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</si>
  <si>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</si>
  <si>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</si>
  <si>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</si>
  <si>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</si>
  <si>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</si>
  <si>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</si>
  <si>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</si>
  <si>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</si>
  <si>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</si>
  <si>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</si>
  <si>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</si>
  <si>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</si>
  <si>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</si>
  <si>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</si>
  <si>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</si>
  <si>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</si>
  <si>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</si>
  <si>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</si>
  <si>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</si>
  <si>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</si>
  <si>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</si>
  <si>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</si>
  <si>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</si>
  <si>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</si>
  <si>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</si>
  <si>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</si>
  <si>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</si>
  <si>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</si>
  <si>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</si>
  <si>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</si>
  <si>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</si>
  <si>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</si>
  <si>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</si>
  <si>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</si>
  <si>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</si>
  <si>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</si>
  <si>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</si>
  <si>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</si>
  <si>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</si>
  <si>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</si>
  <si>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</si>
  <si>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</si>
  <si>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</si>
  <si>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</si>
  <si>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</si>
  <si>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</si>
  <si>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</si>
  <si>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</si>
  <si>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</si>
  <si>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</si>
  <si>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</si>
  <si>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</si>
  <si>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</si>
  <si>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</si>
  <si>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</si>
  <si>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</si>
  <si>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</si>
  <si>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</si>
  <si>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</si>
  <si>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</si>
  <si>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</si>
  <si>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</si>
  <si>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</si>
  <si>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</si>
  <si>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</si>
  <si>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</si>
  <si>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</si>
  <si>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</si>
  <si>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</si>
  <si>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</si>
  <si>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</si>
  <si>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</si>
  <si>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</si>
  <si>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</si>
  <si>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</si>
  <si>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</si>
  <si>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</si>
  <si>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</si>
  <si>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</si>
  <si>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</si>
  <si>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</si>
  <si>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</si>
  <si>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</si>
  <si>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</si>
  <si>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</si>
  <si>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</si>
  <si>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</si>
  <si>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</si>
  <si>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</si>
  <si>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</si>
  <si>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</si>
  <si>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</si>
  <si>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</si>
  <si>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</si>
  <si>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</si>
  <si>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</si>
  <si>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</si>
  <si>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</si>
  <si>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</si>
  <si>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</si>
  <si>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</si>
  <si>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</si>
  <si>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</si>
  <si>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</si>
  <si>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</si>
  <si>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</si>
  <si>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</si>
  <si>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</si>
  <si>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</si>
  <si>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</si>
  <si>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</si>
  <si>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</si>
  <si>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</si>
  <si>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</si>
  <si>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</si>
  <si>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</si>
  <si>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</si>
  <si>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</si>
  <si>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</si>
  <si>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</si>
  <si>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</si>
  <si>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</si>
  <si>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</si>
  <si>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</si>
  <si>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</si>
  <si>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</si>
  <si>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</si>
  <si>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</si>
  <si>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</si>
  <si>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</si>
  <si>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</si>
  <si>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</si>
  <si>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</si>
  <si>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</si>
  <si>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</si>
  <si>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</si>
  <si>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</si>
  <si>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</si>
  <si>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</si>
  <si>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</si>
  <si>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</si>
  <si>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</si>
  <si>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</si>
  <si>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</si>
  <si>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</si>
  <si>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</si>
  <si>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</si>
  <si>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</si>
  <si>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</si>
  <si>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</si>
  <si>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</si>
  <si>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</si>
  <si>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</si>
  <si>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</si>
  <si>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</si>
  <si>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</si>
  <si>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</si>
  <si>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</si>
  <si>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</si>
  <si>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</si>
  <si>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</si>
  <si>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</si>
  <si>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</si>
  <si>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</si>
  <si>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</si>
  <si>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</si>
  <si>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</si>
  <si>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</si>
  <si>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</si>
  <si>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</si>
  <si>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</si>
  <si>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</si>
  <si>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</si>
  <si>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</si>
  <si>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</si>
  <si>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</si>
  <si>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</si>
  <si>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</si>
  <si>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</si>
  <si>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</si>
  <si>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</si>
  <si>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</si>
  <si>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</si>
  <si>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</si>
  <si>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</si>
  <si>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</si>
  <si>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</si>
  <si>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</si>
  <si>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</si>
  <si>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</si>
  <si>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</si>
  <si>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</si>
  <si>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</si>
  <si>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</si>
  <si>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</si>
  <si>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</si>
  <si>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</si>
  <si>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</si>
  <si>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</si>
  <si>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</si>
  <si>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</si>
  <si>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</si>
  <si>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</si>
  <si>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</si>
  <si>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</si>
  <si>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</si>
  <si>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</si>
  <si>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</si>
  <si>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</si>
  <si>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</si>
  <si>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</si>
  <si>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</si>
  <si>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</si>
  <si>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</si>
  <si>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</si>
  <si>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</si>
  <si>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</si>
  <si>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</si>
  <si>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</si>
  <si>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</si>
  <si>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</si>
  <si>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</si>
  <si>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</si>
  <si>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</si>
  <si>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</si>
  <si>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</si>
  <si>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</si>
  <si>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</si>
  <si>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</si>
  <si>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</si>
  <si>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</si>
  <si>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</si>
  <si>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</si>
  <si>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</si>
  <si>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</si>
  <si>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</si>
  <si>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</si>
  <si>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</si>
  <si>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</si>
  <si>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</si>
  <si>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</si>
  <si>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</si>
  <si>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</si>
  <si>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</si>
  <si>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</si>
  <si>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</si>
  <si>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</si>
  <si>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</si>
  <si>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</si>
  <si>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</si>
  <si>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</si>
  <si>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</si>
  <si>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</si>
  <si>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</si>
  <si>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</si>
  <si>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</si>
  <si>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</si>
  <si>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</si>
  <si>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</si>
  <si>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</si>
  <si>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</si>
  <si>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</si>
  <si>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</si>
  <si>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</si>
  <si>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</si>
  <si>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</si>
  <si>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</si>
  <si>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</si>
  <si>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</si>
  <si>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</si>
  <si>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</si>
  <si>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</si>
  <si>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</si>
  <si>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</si>
  <si>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</si>
  <si>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</si>
  <si>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</si>
  <si>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</si>
  <si>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</si>
  <si>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</si>
  <si>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</si>
  <si>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</si>
  <si>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</si>
  <si>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</si>
  <si>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</si>
  <si>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</si>
  <si>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</si>
  <si>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</si>
  <si>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</si>
  <si>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</si>
  <si>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</si>
  <si>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</si>
  <si>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</si>
  <si>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</si>
  <si>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</si>
  <si>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</si>
  <si>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</si>
  <si>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</si>
  <si>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</si>
  <si>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</si>
  <si>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</si>
  <si>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</si>
  <si>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</si>
  <si>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</si>
  <si>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</si>
  <si>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</si>
  <si>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</si>
  <si>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</si>
  <si>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</si>
  <si>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</si>
  <si>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</si>
  <si>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</si>
  <si>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</si>
  <si>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</si>
  <si>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</si>
  <si>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</si>
  <si>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</si>
  <si>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</si>
  <si>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</si>
  <si>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</si>
  <si>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</si>
  <si>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</si>
  <si>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</si>
  <si>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</si>
  <si>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</si>
  <si>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</si>
  <si>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</si>
  <si>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</si>
  <si>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</si>
  <si>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</si>
  <si>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</si>
  <si>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</si>
  <si>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</si>
  <si>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</si>
  <si>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</si>
  <si>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</si>
  <si>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</si>
  <si>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</si>
  <si>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</si>
  <si>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</si>
  <si>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</si>
  <si>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</si>
  <si>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</si>
  <si>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</si>
  <si>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</si>
  <si>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</si>
  <si>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</si>
  <si>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</si>
  <si>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</si>
  <si>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</si>
  <si>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</si>
  <si>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</si>
  <si>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</si>
  <si>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</si>
  <si>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</si>
  <si>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</si>
  <si>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</si>
  <si>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</si>
  <si>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</si>
  <si>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</si>
  <si>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</si>
  <si>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</si>
  <si>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</si>
  <si>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</si>
  <si>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</si>
  <si>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</si>
  <si>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</si>
  <si>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</si>
  <si>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</si>
  <si>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</si>
  <si>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</si>
  <si>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</si>
  <si>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</si>
  <si>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</si>
  <si>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</si>
  <si>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</si>
  <si>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</si>
  <si>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</si>
  <si>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</si>
  <si>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</si>
  <si>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</si>
  <si>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</si>
  <si>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</si>
  <si>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</si>
  <si>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</si>
  <si>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</si>
  <si>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</si>
  <si>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</si>
  <si>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</si>
  <si>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</si>
  <si>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</si>
  <si>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</si>
  <si>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</si>
  <si>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</si>
  <si>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</si>
  <si>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</si>
  <si>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</si>
  <si>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</si>
  <si>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</si>
  <si>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</si>
  <si>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</si>
  <si>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</si>
  <si>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</si>
  <si>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</si>
  <si>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</si>
  <si>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</si>
  <si>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</si>
  <si>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</si>
  <si>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</si>
  <si>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</si>
  <si>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</si>
  <si>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</si>
  <si>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</si>
  <si>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</si>
  <si>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</si>
  <si>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</si>
  <si>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</si>
  <si>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</si>
  <si>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</si>
  <si>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</si>
  <si>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</si>
  <si>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</si>
  <si>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</si>
  <si>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</si>
  <si>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</si>
  <si>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</si>
  <si>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</si>
  <si>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</si>
  <si>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</si>
  <si>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</si>
  <si>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</si>
  <si>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</si>
  <si>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</si>
  <si>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</si>
  <si>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</si>
  <si>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</si>
  <si>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</si>
  <si>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</si>
  <si>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</si>
  <si>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</si>
  <si>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</si>
  <si>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</si>
  <si>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</si>
  <si>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</si>
  <si>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</si>
  <si>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</si>
  <si>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</si>
  <si>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</si>
  <si>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</si>
  <si>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</si>
  <si>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</si>
  <si>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</si>
  <si>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</si>
  <si>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</si>
  <si>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</si>
  <si>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</si>
  <si>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</si>
  <si>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</si>
  <si>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</si>
  <si>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</si>
  <si>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</si>
  <si>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</si>
  <si>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</si>
  <si>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</si>
  <si>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</si>
  <si>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</si>
  <si>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</si>
  <si>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</si>
  <si>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</si>
  <si>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</si>
  <si>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</si>
  <si>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</si>
  <si>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</si>
  <si>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</si>
  <si>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</si>
  <si>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</si>
  <si>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</si>
  <si>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</si>
  <si>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</si>
  <si>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</si>
  <si>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</si>
  <si>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</si>
  <si>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</si>
  <si>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</si>
  <si>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</si>
  <si>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</si>
  <si>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</si>
  <si>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</si>
  <si>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</si>
  <si>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</si>
  <si>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</si>
  <si>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</si>
  <si>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</si>
  <si>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</si>
  <si>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</si>
  <si>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</si>
  <si>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</si>
  <si>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</si>
  <si>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</si>
  <si>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</si>
  <si>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</si>
  <si>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</si>
  <si>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</si>
  <si>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</si>
  <si>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</si>
  <si>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</si>
  <si>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</si>
  <si>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</si>
  <si>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</si>
  <si>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</si>
  <si>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</si>
  <si>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</si>
  <si>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</si>
  <si>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</si>
  <si>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</si>
  <si>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</si>
  <si>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</si>
  <si>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</si>
  <si>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</si>
  <si>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</si>
  <si>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</si>
  <si>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</si>
  <si>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</si>
  <si>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</si>
  <si>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</si>
  <si>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</si>
  <si>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</si>
  <si>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</si>
  <si>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</si>
  <si>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</si>
  <si>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</si>
  <si>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</si>
  <si>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</si>
  <si>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</si>
  <si>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</si>
  <si>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</si>
  <si>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</si>
  <si>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</si>
  <si>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</si>
  <si>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</si>
  <si>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</si>
  <si>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</si>
  <si>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</si>
  <si>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</si>
  <si>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</si>
  <si>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</si>
  <si>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</si>
  <si>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</si>
  <si>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</si>
  <si>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</si>
  <si>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</si>
  <si>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</si>
  <si>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</si>
  <si>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</si>
  <si>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</si>
  <si>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</si>
  <si>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</si>
  <si>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</si>
  <si>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</si>
  <si>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</si>
  <si>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</si>
  <si>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</si>
  <si>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</si>
  <si>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</si>
  <si>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</si>
  <si>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</si>
  <si>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</si>
  <si>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</si>
  <si>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</si>
  <si>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</si>
  <si>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</si>
  <si>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</si>
  <si>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</si>
  <si>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</si>
  <si>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</si>
  <si>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</si>
  <si>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</si>
  <si>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</si>
  <si>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</si>
  <si>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</si>
  <si>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</si>
  <si>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</si>
  <si>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</si>
  <si>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</si>
  <si>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</si>
  <si>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</si>
  <si>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</si>
  <si>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</si>
  <si>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</si>
  <si>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</si>
  <si>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</si>
  <si>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</si>
  <si>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</si>
  <si>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</si>
  <si>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</si>
  <si>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</si>
  <si>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</si>
  <si>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</si>
  <si>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</si>
  <si>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</si>
  <si>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</si>
  <si>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</si>
  <si>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</si>
  <si>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</si>
  <si>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</si>
  <si>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</si>
  <si>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</si>
  <si>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</si>
  <si>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</si>
  <si>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</si>
  <si>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</si>
  <si>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</si>
  <si>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</si>
  <si>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</si>
  <si>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</si>
  <si>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</si>
  <si>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</si>
  <si>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</si>
  <si>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</si>
  <si>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</si>
  <si>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</si>
  <si>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</si>
  <si>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</si>
  <si>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</si>
  <si>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</si>
  <si>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</si>
  <si>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</si>
  <si>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</si>
  <si>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</si>
  <si>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</si>
  <si>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</si>
  <si>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</si>
  <si>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</si>
  <si>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</si>
  <si>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</si>
  <si>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</si>
  <si>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</si>
  <si>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</si>
  <si>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</si>
  <si>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</si>
  <si>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</si>
  <si>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</si>
  <si>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</si>
  <si>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</si>
  <si>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</si>
  <si>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</si>
  <si>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</si>
  <si>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</si>
  <si>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</si>
  <si>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</si>
  <si>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</si>
  <si>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</si>
  <si>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</si>
  <si>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</si>
  <si>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</si>
  <si>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</si>
  <si>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</si>
  <si>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</si>
  <si>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</si>
  <si>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</si>
  <si>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</si>
  <si>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</si>
  <si>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</si>
  <si>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</si>
  <si>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</si>
  <si>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</si>
  <si>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</si>
  <si>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</si>
  <si>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</si>
  <si>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</si>
  <si>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</si>
  <si>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</si>
  <si>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</si>
  <si>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</si>
  <si>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</si>
  <si>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</si>
  <si>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</si>
  <si>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</si>
  <si>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</si>
  <si>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</si>
  <si>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</si>
  <si>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</si>
  <si>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</si>
  <si>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</si>
  <si>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</si>
  <si>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</si>
  <si>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</si>
  <si>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</si>
  <si>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</si>
  <si>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</si>
  <si>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</si>
  <si>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</si>
  <si>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</si>
  <si>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</si>
  <si>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</si>
  <si>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</si>
  <si>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</si>
  <si>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</si>
  <si>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</si>
  <si>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</si>
  <si>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</si>
  <si>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</si>
  <si>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</si>
  <si>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</si>
  <si>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</si>
  <si>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</si>
  <si>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</si>
  <si>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</si>
  <si>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</si>
  <si>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</si>
  <si>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</si>
  <si>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</si>
  <si>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</si>
  <si>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</si>
  <si>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</si>
  <si>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</si>
  <si>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</si>
  <si>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</si>
  <si>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</si>
  <si>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</si>
  <si>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</si>
  <si>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</si>
  <si>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</si>
  <si>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</si>
  <si>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</si>
  <si>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</si>
  <si>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</si>
  <si>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</si>
  <si>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</si>
  <si>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</si>
  <si>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</si>
  <si>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</si>
  <si>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</si>
  <si>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</si>
  <si>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</si>
  <si>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</si>
  <si>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</si>
  <si>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</si>
  <si>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</si>
  <si>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</si>
  <si>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</si>
  <si>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</si>
  <si>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</si>
  <si>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</si>
  <si>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</si>
  <si>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</si>
  <si>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</si>
  <si>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</si>
  <si>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</si>
  <si>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</si>
  <si>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</si>
  <si>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</si>
  <si>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</si>
  <si>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</si>
  <si>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</si>
  <si>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</si>
  <si>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</si>
  <si>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</si>
  <si>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</si>
  <si>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</si>
  <si>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</si>
  <si>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</si>
  <si>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</si>
  <si>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</si>
  <si>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</si>
  <si>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</si>
  <si>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</si>
  <si>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</si>
  <si>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</si>
  <si>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</si>
  <si>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</si>
  <si>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</si>
  <si>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</si>
  <si>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</si>
  <si>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</si>
  <si>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</si>
  <si>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</si>
  <si>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</si>
  <si>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</si>
  <si>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</si>
  <si>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</si>
  <si>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</si>
  <si>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</si>
  <si>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</si>
  <si>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</si>
  <si>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</si>
  <si>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</si>
  <si>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</si>
  <si>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</si>
  <si>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</si>
  <si>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</si>
  <si>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</si>
  <si>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</si>
  <si>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</si>
  <si>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</si>
  <si>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</si>
  <si>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</si>
  <si>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</si>
  <si>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</si>
  <si>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</si>
  <si>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</si>
  <si>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</si>
  <si>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</si>
  <si>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</si>
  <si>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</si>
  <si>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</si>
  <si>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</si>
  <si>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</si>
  <si>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</si>
  <si>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</si>
  <si>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</si>
  <si>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</si>
  <si>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</si>
  <si>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</si>
  <si>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</si>
  <si>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</si>
  <si>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</si>
  <si>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</si>
  <si>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</si>
  <si>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</si>
  <si>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</si>
  <si>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</si>
  <si>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</si>
  <si>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</si>
  <si>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</si>
  <si>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</si>
  <si>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</si>
  <si>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</si>
  <si>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</si>
  <si>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</si>
  <si>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</si>
  <si>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</si>
  <si>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</si>
  <si>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</si>
  <si>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</si>
  <si>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</si>
  <si>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</si>
  <si>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</si>
  <si>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</si>
  <si>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</si>
  <si>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</si>
  <si>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</si>
  <si>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</si>
  <si>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</si>
  <si>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</si>
  <si>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</si>
  <si>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</si>
  <si>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</si>
  <si>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</si>
  <si>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</si>
  <si>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</si>
  <si>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</si>
  <si>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</si>
  <si>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</si>
  <si>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</si>
  <si>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</si>
  <si>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</si>
  <si>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</si>
  <si>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</si>
  <si>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</si>
  <si>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</si>
  <si>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</si>
  <si>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</si>
  <si>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</si>
  <si>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</si>
  <si>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</si>
  <si>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</si>
  <si>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</si>
  <si>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</si>
  <si>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</si>
  <si>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</si>
  <si>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</si>
  <si>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</si>
  <si>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</si>
  <si>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</si>
  <si>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</si>
  <si>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</si>
  <si>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</si>
  <si>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</si>
  <si>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</si>
  <si>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</si>
  <si>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</si>
  <si>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</si>
  <si>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</si>
  <si>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</si>
  <si>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</si>
  <si>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</si>
  <si>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</si>
  <si>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</si>
  <si>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</si>
  <si>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</si>
  <si>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</si>
  <si>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</si>
  <si>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</si>
  <si>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</si>
  <si>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</si>
  <si>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</si>
  <si>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</si>
  <si>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</si>
  <si>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</si>
  <si>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</si>
  <si>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</si>
  <si>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</si>
  <si>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</si>
  <si>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</si>
  <si>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</si>
  <si>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</si>
  <si>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</si>
  <si>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</si>
  <si>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</si>
  <si>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</si>
  <si>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</si>
  <si>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</si>
  <si>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</si>
  <si>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</si>
  <si>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</si>
  <si>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</si>
  <si>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</si>
  <si>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</si>
  <si>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</si>
  <si>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</si>
  <si>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</si>
  <si>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</si>
  <si>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</si>
  <si>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</si>
  <si>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</si>
  <si>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</si>
  <si>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</si>
  <si>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</si>
  <si>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</si>
  <si>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</si>
  <si>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</si>
  <si>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</si>
  <si>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</si>
  <si>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</si>
  <si>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</si>
  <si>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</si>
  <si>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</si>
  <si>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</si>
  <si>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</si>
  <si>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</si>
  <si>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</si>
  <si>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</si>
  <si>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</si>
  <si>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</si>
  <si>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</si>
  <si>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</si>
  <si>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</si>
  <si>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</si>
  <si>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</si>
  <si>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</si>
  <si>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</si>
  <si>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</si>
  <si>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</si>
  <si>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</si>
  <si>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</si>
  <si>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</si>
  <si>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</si>
  <si>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</si>
  <si>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</si>
  <si>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</si>
  <si>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</si>
  <si>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</si>
  <si>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</si>
  <si>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</si>
  <si>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</si>
  <si>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</si>
  <si>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</si>
  <si>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</si>
  <si>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</si>
  <si>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</si>
  <si>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</si>
  <si>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</si>
  <si>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</si>
  <si>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</si>
  <si>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</si>
  <si>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</si>
  <si>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</si>
  <si>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</si>
  <si>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</si>
  <si>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</si>
  <si>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</si>
  <si>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</si>
  <si>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</si>
  <si>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</si>
  <si>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</si>
  <si>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</si>
  <si>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</si>
  <si>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</si>
  <si>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</si>
  <si>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</si>
  <si>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</si>
  <si>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</si>
  <si>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</si>
  <si>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</si>
  <si>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</si>
  <si>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</si>
  <si>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</si>
  <si>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</si>
  <si>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</si>
  <si>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</si>
  <si>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</si>
  <si>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</si>
  <si>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</si>
  <si>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</si>
  <si>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</si>
  <si>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</si>
  <si>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</si>
  <si>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</si>
  <si>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</si>
  <si>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</si>
  <si>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</si>
  <si>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</si>
  <si>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</si>
  <si>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</si>
  <si>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</si>
  <si>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</si>
  <si>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</si>
  <si>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</si>
  <si>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</si>
  <si>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</si>
  <si>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</si>
  <si>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</si>
  <si>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</si>
  <si>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</si>
  <si>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</si>
  <si>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</si>
  <si>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</si>
  <si>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</si>
  <si>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</si>
  <si>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</si>
  <si>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</si>
  <si>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</si>
  <si>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</si>
  <si>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</si>
  <si>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</si>
  <si>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</si>
  <si>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</si>
  <si>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</si>
  <si>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</si>
  <si>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</si>
  <si>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</si>
  <si>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</si>
  <si>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</si>
  <si>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</si>
  <si>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</si>
  <si>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</si>
  <si>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</si>
  <si>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</si>
  <si>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</si>
  <si>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</si>
  <si>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</si>
  <si>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</si>
  <si>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</si>
  <si>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</si>
  <si>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</si>
  <si>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</si>
  <si>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</si>
  <si>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</si>
  <si>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</si>
  <si>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</si>
  <si>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</si>
  <si>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</si>
  <si>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</si>
  <si>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</si>
  <si>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</si>
  <si>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</si>
  <si>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</si>
  <si>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</si>
  <si>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</si>
  <si>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</si>
  <si>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</si>
  <si>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</si>
  <si>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</si>
  <si>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</si>
  <si>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</si>
  <si>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</si>
  <si>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</si>
  <si>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</si>
  <si>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</si>
  <si>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</si>
  <si>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</si>
  <si>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</si>
  <si>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</si>
  <si>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</si>
  <si>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</si>
  <si>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</si>
  <si>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</si>
  <si>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</si>
  <si>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</si>
  <si>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</si>
  <si>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</si>
  <si>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</si>
  <si>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</si>
  <si>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</si>
  <si>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</si>
  <si>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</si>
  <si>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</si>
  <si>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</si>
  <si>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</si>
  <si>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</si>
  <si>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</si>
  <si>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</si>
  <si>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</si>
  <si>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</si>
  <si>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</si>
  <si>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</si>
  <si>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</si>
  <si>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</si>
  <si>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</si>
  <si>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</si>
  <si>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</si>
  <si>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</si>
  <si>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</si>
  <si>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</si>
  <si>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</si>
  <si>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</si>
  <si>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</si>
  <si>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</si>
  <si>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</si>
  <si>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</si>
  <si>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</si>
  <si>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</si>
  <si>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</si>
  <si>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</si>
  <si>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</si>
  <si>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</si>
  <si>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</si>
  <si>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</si>
  <si>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</si>
  <si>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</si>
  <si>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</si>
  <si>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</si>
  <si>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</si>
  <si>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</si>
  <si>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</si>
  <si>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</si>
  <si>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</si>
  <si>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</si>
  <si>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</si>
  <si>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</si>
  <si>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</si>
  <si>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</si>
  <si>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</si>
  <si>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</si>
  <si>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</si>
  <si>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</si>
  <si>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</si>
  <si>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</si>
  <si>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</si>
  <si>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</si>
  <si>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</si>
  <si>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</si>
  <si>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</si>
  <si>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</si>
  <si>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</si>
  <si>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</si>
  <si>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</si>
  <si>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</si>
  <si>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</si>
  <si>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</si>
  <si>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</si>
  <si>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</si>
  <si>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</si>
  <si>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</si>
  <si>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</si>
  <si>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</si>
  <si>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</si>
  <si>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</si>
  <si>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</si>
  <si>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</si>
  <si>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</si>
  <si>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</si>
  <si>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</si>
  <si>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</si>
  <si>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</si>
  <si>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</si>
  <si>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</si>
  <si>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</si>
  <si>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</si>
  <si>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</si>
  <si>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</si>
  <si>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</si>
  <si>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</si>
  <si>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</si>
  <si>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</si>
  <si>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</si>
  <si>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</si>
  <si>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</si>
  <si>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</si>
  <si>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</si>
  <si>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</si>
  <si>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</si>
  <si>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</si>
  <si>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</si>
  <si>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</si>
  <si>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</si>
  <si>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</si>
  <si>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</si>
  <si>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</si>
  <si>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</si>
  <si>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</si>
  <si>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</si>
  <si>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</si>
  <si>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</si>
  <si>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</si>
  <si>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</si>
  <si>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</si>
  <si>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</si>
  <si>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</si>
  <si>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</si>
  <si>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</si>
  <si>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</si>
  <si>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</si>
  <si>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</si>
  <si>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</si>
  <si>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</si>
  <si>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</si>
  <si>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</si>
  <si>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</si>
  <si>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</si>
  <si>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</si>
  <si>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</si>
  <si>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</si>
  <si>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</si>
  <si>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</si>
  <si>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</si>
  <si>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</si>
  <si>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</si>
  <si>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</si>
  <si>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</si>
  <si>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</si>
  <si>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</si>
  <si>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</si>
  <si>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</si>
  <si>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</si>
  <si>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</si>
  <si>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</si>
  <si>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</si>
  <si>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</si>
  <si>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</si>
  <si>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</si>
  <si>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</si>
  <si>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</si>
  <si>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</si>
  <si>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</si>
  <si>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</si>
  <si>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</si>
  <si>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</si>
  <si>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</si>
  <si>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</si>
  <si>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</si>
  <si>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</si>
  <si>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</si>
  <si>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</si>
  <si>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</si>
  <si>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</si>
  <si>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</si>
  <si>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</si>
  <si>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</si>
  <si>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</si>
  <si>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</si>
  <si>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</si>
  <si>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</si>
  <si>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</si>
  <si>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</si>
  <si>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</si>
  <si>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</si>
  <si>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</si>
  <si>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</si>
  <si>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</si>
  <si>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</si>
  <si>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</si>
  <si>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</si>
  <si>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</si>
  <si>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</si>
  <si>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</si>
  <si>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</si>
  <si>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</si>
  <si>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</si>
  <si>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</si>
  <si>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</si>
  <si>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</si>
  <si>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</si>
  <si>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</si>
  <si>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</si>
  <si>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</si>
  <si>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</si>
  <si>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</si>
  <si>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</si>
  <si>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</si>
  <si>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</si>
  <si>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</si>
  <si>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</si>
  <si>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</si>
  <si>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</si>
  <si>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</si>
  <si>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</si>
  <si>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</si>
  <si>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</si>
  <si>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</si>
  <si>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</si>
  <si>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</si>
  <si>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</si>
  <si>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</si>
  <si>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</si>
  <si>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</si>
  <si>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</si>
  <si>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</si>
  <si>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</si>
  <si>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</si>
  <si>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</si>
  <si>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</si>
  <si>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</si>
  <si>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</si>
  <si>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</si>
  <si>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</si>
  <si>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</si>
  <si>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</si>
  <si>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</si>
  <si>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</si>
  <si>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</si>
  <si>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</si>
  <si>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</si>
  <si>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</si>
  <si>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</si>
  <si>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</si>
  <si>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</si>
  <si>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</si>
  <si>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</si>
  <si>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</si>
  <si>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</si>
  <si>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</si>
  <si>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</si>
  <si>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</si>
  <si>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</si>
  <si>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</si>
  <si>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</si>
  <si>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</si>
  <si>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</si>
  <si>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</si>
  <si>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</si>
  <si>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</si>
  <si>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</si>
  <si>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</si>
  <si>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</si>
  <si>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</si>
  <si>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</si>
  <si>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</si>
  <si>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</si>
  <si>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</si>
  <si>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</si>
  <si>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</si>
  <si>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</si>
  <si>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</si>
  <si>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</si>
  <si>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</si>
  <si>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</si>
  <si>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</si>
  <si>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</si>
  <si>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</si>
  <si>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</si>
  <si>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</si>
  <si>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</si>
  <si>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</si>
  <si>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</si>
  <si>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</si>
  <si>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</si>
  <si>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</si>
  <si>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</si>
  <si>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</si>
  <si>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</si>
  <si>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</si>
  <si>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</si>
  <si>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</si>
  <si>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</si>
  <si>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</si>
  <si>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</si>
  <si>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</si>
  <si>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</si>
  <si>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</si>
  <si>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</si>
  <si>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</si>
  <si>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</si>
  <si>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</si>
  <si>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</si>
  <si>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</si>
  <si>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</si>
  <si>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</si>
  <si>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</si>
  <si>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</si>
  <si>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</si>
  <si>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</si>
  <si>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</si>
  <si>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</si>
  <si>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</si>
  <si>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</si>
  <si>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</si>
  <si>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</si>
  <si>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</si>
  <si>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</si>
  <si>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</si>
  <si>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</si>
  <si>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</si>
  <si>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</si>
  <si>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</si>
  <si>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</si>
  <si>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</si>
  <si>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</si>
  <si>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</si>
  <si>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</si>
  <si>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</si>
  <si>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</si>
  <si>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</si>
  <si>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</si>
  <si>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</si>
  <si>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</si>
  <si>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</si>
  <si>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</si>
  <si>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</si>
  <si>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</si>
  <si>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</si>
  <si>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</si>
  <si>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</si>
  <si>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</si>
  <si>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</si>
  <si>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</si>
  <si>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</si>
  <si>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</si>
  <si>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</si>
  <si>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</si>
  <si>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</si>
  <si>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</si>
  <si>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</si>
  <si>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</si>
  <si>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</si>
  <si>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</si>
  <si>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</si>
  <si>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</si>
  <si>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</si>
  <si>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</si>
  <si>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</si>
  <si>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</si>
  <si>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</si>
  <si>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</si>
  <si>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</si>
  <si>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</si>
  <si>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</si>
  <si>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</si>
  <si>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</si>
  <si>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</si>
  <si>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</si>
  <si>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</si>
  <si>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</si>
  <si>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</si>
  <si>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</si>
  <si>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</si>
  <si>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</si>
  <si>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</si>
  <si>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</si>
  <si>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</si>
  <si>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</si>
  <si>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</si>
  <si>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</si>
  <si>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</si>
  <si>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</si>
  <si>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</si>
  <si>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</si>
  <si>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</si>
  <si>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</si>
  <si>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</si>
  <si>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</si>
  <si>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</si>
  <si>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</si>
  <si>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</si>
  <si>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</si>
  <si>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</si>
  <si>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</si>
  <si>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</si>
  <si>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</si>
  <si>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</si>
  <si>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Donations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</si>
  <si>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</si>
  <si>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</si>
  <si>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</si>
  <si>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</si>
  <si>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</si>
  <si>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</si>
  <si>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</si>
  <si>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</si>
  <si>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</si>
  <si>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</si>
  <si>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</si>
  <si>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</si>
  <si>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</si>
  <si>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</si>
  <si>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</si>
  <si>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</si>
  <si>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</si>
  <si>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</si>
  <si>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</si>
  <si>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</si>
  <si>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</si>
  <si>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</si>
  <si>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</si>
  <si>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</si>
  <si>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</si>
  <si>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</si>
  <si>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</si>
  <si>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</si>
  <si>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</si>
  <si>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</si>
  <si>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</si>
  <si>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</si>
  <si>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</si>
  <si>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</si>
  <si>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</si>
  <si>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(All)</t>
  </si>
  <si>
    <t>Row Labels</t>
  </si>
  <si>
    <t>Grand Total</t>
  </si>
  <si>
    <t>Column Labels</t>
  </si>
  <si>
    <t xml:space="preserve">Count of Average Donations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</si>
  <si>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</si>
  <si>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</si>
  <si>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</si>
  <si>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</si>
  <si>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</si>
  <si>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</si>
  <si>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</si>
  <si>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</si>
  <si>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</si>
  <si>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</si>
  <si>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</si>
  <si>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</si>
  <si>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</si>
  <si>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</si>
  <si>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</si>
  <si>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</si>
  <si>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</si>
  <si>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</si>
  <si>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</si>
  <si>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</si>
  <si>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</si>
  <si>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</si>
  <si>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</si>
  <si>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</si>
  <si>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</si>
  <si>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</si>
  <si>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</si>
  <si>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</si>
  <si>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</si>
  <si>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</si>
  <si>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</si>
  <si>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</si>
  <si>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</si>
  <si>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</si>
  <si>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</si>
  <si>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</si>
  <si>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</si>
  <si>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</t>
  </si>
  <si>
    <t>maximum number</t>
  </si>
  <si>
    <t>Minimum number</t>
  </si>
  <si>
    <t>Variance</t>
  </si>
  <si>
    <t>Standard deviation</t>
  </si>
  <si>
    <t xml:space="preserve">There is more variability with a successful campaign due to the larger variance and S.D. </t>
  </si>
  <si>
    <t>The increased variance could be due to various factors that mark a successful campaign and also due to the location in which the campaign was held .</t>
  </si>
  <si>
    <t xml:space="preserve">The mean gives us more accurate results as the median lies in the 1 quartile in both 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</si>
</sst>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d\-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0" fontId="16" fillId="0" borderId="0" xfId="0" applyNumberFormat="1" applyFont="1" applyAlignment="1">
      <alignment horizontal="center"/>
    </xf>
    <xf numFmtId="170" fontId="18" fillId="0" borderId="0" xfId="0" applyNumberFormat="1" applyFont="1"/>
    <xf numFmtId="170" fontId="0" fillId="0" borderId="0" xfId="0" applyNumberFormat="1"/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u val="none"/>
        <color theme="1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u val="none"/>
        <color theme="1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parent cat!PivotTable3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804A-99A6-B920A8D05D32}"/>
            </c:ext>
          </c:extLst>
        </c:ser>
        <c:ser>
          <c:idx val="1"/>
          <c:order val="1"/>
          <c:tx>
            <c:strRef>
              <c:f>'Pivot table 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804A-99A6-B920A8D05D32}"/>
            </c:ext>
          </c:extLst>
        </c:ser>
        <c:ser>
          <c:idx val="2"/>
          <c:order val="2"/>
          <c:tx>
            <c:strRef>
              <c:f>'Pivot table 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2-804A-99A6-B920A8D05D32}"/>
            </c:ext>
          </c:extLst>
        </c:ser>
        <c:ser>
          <c:idx val="3"/>
          <c:order val="3"/>
          <c:tx>
            <c:strRef>
              <c:f>'Pivot table 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2-804A-99A6-B920A8D0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2042352"/>
        <c:axId val="1502059264"/>
      </c:barChart>
      <c:catAx>
        <c:axId val="15020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59264"/>
        <c:crosses val="autoZero"/>
        <c:auto val="1"/>
        <c:lblAlgn val="ctr"/>
        <c:lblOffset val="100"/>
        <c:noMultiLvlLbl val="0"/>
      </c:catAx>
      <c:valAx>
        <c:axId val="1502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 cat!PivotTable4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0-7C4A-920E-FC632CDC6458}"/>
            </c:ext>
          </c:extLst>
        </c:ser>
        <c:ser>
          <c:idx val="1"/>
          <c:order val="1"/>
          <c:tx>
            <c:strRef>
              <c:f>'Pivot Table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0-7C4A-920E-FC632CDC6458}"/>
            </c:ext>
          </c:extLst>
        </c:ser>
        <c:ser>
          <c:idx val="2"/>
          <c:order val="2"/>
          <c:tx>
            <c:strRef>
              <c:f>'Pivot Table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0-7C4A-920E-FC632CDC6458}"/>
            </c:ext>
          </c:extLst>
        </c:ser>
        <c:ser>
          <c:idx val="3"/>
          <c:order val="3"/>
          <c:tx>
            <c:strRef>
              <c:f>'Pivot Table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0-7C4A-920E-FC632CDC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791600"/>
        <c:axId val="1502557184"/>
      </c:barChart>
      <c:catAx>
        <c:axId val="15017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57184"/>
        <c:crosses val="autoZero"/>
        <c:auto val="1"/>
        <c:lblAlgn val="ctr"/>
        <c:lblOffset val="100"/>
        <c:noMultiLvlLbl val="0"/>
      </c:catAx>
      <c:valAx>
        <c:axId val="15025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+ Line Graph!PivotTable14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+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F-E341-BAAF-09E8FA44A077}"/>
            </c:ext>
          </c:extLst>
        </c:ser>
        <c:ser>
          <c:idx val="1"/>
          <c:order val="1"/>
          <c:tx>
            <c:strRef>
              <c:f>'Pivot Table +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F-E341-BAAF-09E8FA44A077}"/>
            </c:ext>
          </c:extLst>
        </c:ser>
        <c:ser>
          <c:idx val="2"/>
          <c:order val="2"/>
          <c:tx>
            <c:strRef>
              <c:f>'Pivot Table +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F-E341-BAAF-09E8FA44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35104"/>
        <c:axId val="43533647"/>
      </c:lineChart>
      <c:catAx>
        <c:axId val="15201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647"/>
        <c:crosses val="autoZero"/>
        <c:auto val="1"/>
        <c:lblAlgn val="ctr"/>
        <c:lblOffset val="100"/>
        <c:noMultiLvlLbl val="0"/>
      </c:catAx>
      <c:valAx>
        <c:axId val="435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 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D-3F4F-8D53-5BFEBCEFF4E2}"/>
            </c:ext>
          </c:extLst>
        </c:ser>
        <c:ser>
          <c:idx val="5"/>
          <c:order val="1"/>
          <c:tx>
            <c:strRef>
              <c:f>'Crowd 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D-3F4F-8D53-5BFEBCEFF4E2}"/>
            </c:ext>
          </c:extLst>
        </c:ser>
        <c:ser>
          <c:idx val="6"/>
          <c:order val="2"/>
          <c:tx>
            <c:strRef>
              <c:f>'Crowd 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D-3F4F-8D53-5BFEBCEF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3952"/>
        <c:axId val="399560175"/>
      </c:lineChart>
      <c:catAx>
        <c:axId val="20406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0175"/>
        <c:crosses val="autoZero"/>
        <c:auto val="1"/>
        <c:lblAlgn val="ctr"/>
        <c:lblOffset val="100"/>
        <c:noMultiLvlLbl val="0"/>
      </c:catAx>
      <c:valAx>
        <c:axId val="3995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3</xdr:row>
      <xdr:rowOff>31750</xdr:rowOff>
    </xdr:from>
    <xdr:to>
      <xdr:col>13</xdr:col>
      <xdr:colOff>317500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63F9E-9C6D-6CB0-E42C-C5445D83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6</xdr:row>
      <xdr:rowOff>133350</xdr:rowOff>
    </xdr:from>
    <xdr:to>
      <xdr:col>13</xdr:col>
      <xdr:colOff>317500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2276-A529-C718-78CC-AAE4F64C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6</xdr:row>
      <xdr:rowOff>107950</xdr:rowOff>
    </xdr:from>
    <xdr:to>
      <xdr:col>12</xdr:col>
      <xdr:colOff>457200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92C2E-6EAB-17EB-0284-03782F2F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996950</xdr:colOff>
      <xdr:row>18</xdr:row>
      <xdr:rowOff>107950</xdr:rowOff>
    </xdr:from>
    <xdr:to>
      <xdr:col>8</xdr:col>
      <xdr:colOff>222250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0E54C-EDAA-16CE-7BDD-0679E6B30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ullah" refreshedDate="45276.496607870373" createdVersion="8" refreshedVersion="8" minRefreshableVersion="3" recordCount="1000" xr:uid="{3B92F55C-BFCD-3C4C-8E4C-CCADFFBA3BA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 " numFmtId="0">
      <sharedItems containsMixedTypes="1" containsNumber="1" minValue="1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7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70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5"/>
    <x v="1"/>
    <n v="1425"/>
    <n v="100.02000000000001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3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7"/>
    <x v="1"/>
    <n v="174"/>
    <n v="75.8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9999999999995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60000000000002"/>
    <x v="1"/>
    <n v="227"/>
    <n v="64.940000000000012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800000000000004"/>
    <x v="0"/>
    <n v="44"/>
    <n v="72.91000000000001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20000000000005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1"/>
    <x v="0"/>
    <n v="27"/>
    <n v="112.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99999999999991"/>
    <x v="0"/>
    <n v="55"/>
    <n v="102.35000000000001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2"/>
    <x v="1"/>
    <n v="98"/>
    <n v="105.06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8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4"/>
    <x v="0"/>
    <n v="452"/>
    <n v="84.99000000000000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5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4"/>
    <x v="1"/>
    <n v="1249"/>
    <n v="107.9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6"/>
    <x v="0"/>
    <n v="674"/>
    <n v="45.01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3"/>
    <x v="1"/>
    <n v="1396"/>
    <n v="105.98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1"/>
    <x v="1"/>
    <n v="890"/>
    <n v="85.050000000000011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1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9999999999999"/>
    <x v="1"/>
    <n v="2673"/>
    <n v="39.01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5"/>
    <x v="1"/>
    <n v="163"/>
    <n v="73.040000000000006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2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3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90000000000003"/>
    <x v="1"/>
    <n v="1606"/>
    <n v="94.01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9999999999999"/>
    <x v="1"/>
    <n v="129"/>
    <n v="112.06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99999999999991"/>
    <x v="0"/>
    <n v="2307"/>
    <n v="38.01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90000000000003"/>
    <x v="1"/>
    <n v="5419"/>
    <n v="35.0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9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4"/>
    <x v="1"/>
    <n v="1965"/>
    <n v="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9999999999998"/>
    <x v="1"/>
    <n v="16"/>
    <n v="68.820000000000007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8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40000000000003"/>
    <x v="1"/>
    <n v="134"/>
    <n v="75.27000000000001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800000000000004"/>
    <x v="0"/>
    <n v="88"/>
    <n v="57.12999999999999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1"/>
    <x v="1"/>
    <n v="198"/>
    <n v="75.150000000000006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9"/>
    <x v="1"/>
    <n v="98"/>
    <n v="107.57000000000001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7"/>
    <x v="0"/>
    <n v="48"/>
    <n v="94.38000000000001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8"/>
    <x v="1"/>
    <n v="92"/>
    <n v="46.169999999999995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3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7"/>
    <x v="1"/>
    <n v="303"/>
    <n v="45.059999999999995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99999999999991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200000000000003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5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99999999999991"/>
    <x v="0"/>
    <n v="120"/>
    <n v="44.94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7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9999999999999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9999999999998"/>
    <x v="1"/>
    <n v="201"/>
    <n v="31.060000000000002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2"/>
    <x v="1"/>
    <n v="211"/>
    <n v="29.07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10000000000002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8"/>
    <x v="0"/>
    <n v="2253"/>
    <n v="82.0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5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9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99999999999989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2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1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4"/>
    <x v="1"/>
    <n v="4065"/>
    <n v="29.0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6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1"/>
    <x v="3"/>
    <n v="17"/>
    <n v="111.83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8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1"/>
    <x v="1"/>
    <n v="76"/>
    <n v="85.320000000000007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4"/>
    <x v="1"/>
    <n v="54"/>
    <n v="74.490000000000009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5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6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99999999999989"/>
    <x v="0"/>
    <n v="1684"/>
    <n v="57.01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5000000000000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999999999999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9999999999994"/>
    <x v="0"/>
    <n v="838"/>
    <n v="48.01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5"/>
    <x v="1"/>
    <n v="127"/>
    <n v="55.2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4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90000000000012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6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4"/>
    <x v="1"/>
    <n v="374"/>
    <n v="111.1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9999999999998"/>
    <x v="1"/>
    <n v="71"/>
    <n v="90.570000000000007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7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3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8"/>
    <x v="1"/>
    <n v="113"/>
    <n v="110.77000000000001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6"/>
    <x v="1"/>
    <n v="96"/>
    <n v="89.460000000000008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9999999999998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5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90000000000003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6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70000000000005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9999999999995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4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7"/>
    <x v="1"/>
    <n v="113"/>
    <n v="106.62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700000000000003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9999999999998"/>
    <x v="1"/>
    <n v="164"/>
    <n v="91.1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5"/>
    <x v="1"/>
    <n v="164"/>
    <n v="56.05999999999999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70000000000005"/>
    <x v="1"/>
    <n v="336"/>
    <n v="31.020000000000003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700000000000003"/>
    <x v="0"/>
    <n v="37"/>
    <n v="66.52000000000001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9999999999999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6"/>
    <x v="1"/>
    <n v="95"/>
    <n v="103.47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20000000000005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5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30000000000007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300000000000004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600000000000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90000000000003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90000000000003"/>
    <x v="1"/>
    <n v="131"/>
    <n v="94.940000000000012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2"/>
    <x v="1"/>
    <n v="126"/>
    <n v="109.66000000000001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3"/>
    <x v="0"/>
    <n v="3304"/>
    <n v="44.01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9999999999999"/>
    <x v="1"/>
    <n v="67"/>
    <n v="94.800000000000011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800000000000011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5"/>
    <x v="1"/>
    <n v="1782"/>
    <n v="63.01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4"/>
    <x v="1"/>
    <n v="903"/>
    <n v="110.04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99999999999991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700000000000003"/>
    <x v="0"/>
    <n v="662"/>
    <n v="49.98999999999999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8"/>
    <x v="1"/>
    <n v="94"/>
    <n v="101.73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999999999999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700000000000003"/>
    <x v="0"/>
    <n v="774"/>
    <n v="89.95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5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4"/>
    <x v="3"/>
    <n v="532"/>
    <n v="80.07000000000000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3000000000000003"/>
    <x v="3"/>
    <n v="55"/>
    <n v="86.48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5"/>
    <x v="1"/>
    <n v="533"/>
    <n v="28.01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9999999999999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9999999999999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8"/>
    <x v="1"/>
    <n v="159"/>
    <n v="87.960000000000008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8"/>
    <x v="0"/>
    <n v="940"/>
    <n v="94.99000000000000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3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3000000000000003"/>
    <x v="3"/>
    <n v="58"/>
    <n v="46.919999999999995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900000000000002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2"/>
    <x v="1"/>
    <n v="186"/>
    <n v="65.990000000000009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6"/>
    <x v="1"/>
    <n v="1071"/>
    <n v="6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1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00000000000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6"/>
    <x v="1"/>
    <n v="768"/>
    <n v="76.99000000000000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3"/>
    <x v="3"/>
    <n v="51"/>
    <n v="29.770000000000003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5"/>
    <x v="1"/>
    <n v="199"/>
    <n v="46.91999999999999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1"/>
    <x v="1"/>
    <n v="107"/>
    <n v="105.19000000000001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9"/>
    <x v="1"/>
    <n v="195"/>
    <n v="69.91000000000001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99999999999989"/>
    <x v="0"/>
    <n v="1467"/>
    <n v="60.019999999999996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1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800000000000004"/>
    <x v="0"/>
    <n v="1059"/>
    <n v="95.050000000000011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99999999999994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2000000000001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7"/>
    <x v="0"/>
    <n v="30"/>
    <n v="73.740000000000009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8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1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4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99999999999989"/>
    <x v="0"/>
    <n v="75"/>
    <n v="57.33999999999999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9999999999998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9999999999998"/>
    <x v="1"/>
    <n v="246"/>
    <n v="36.04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9999999999999"/>
    <x v="1"/>
    <n v="1396"/>
    <n v="108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9999999999999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400000000000002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1"/>
    <x v="1"/>
    <n v="1267"/>
    <n v="77.990000000000009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7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99999999999991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1"/>
    <x v="1"/>
    <n v="1561"/>
    <n v="100.9900000000000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7"/>
    <x v="1"/>
    <n v="48"/>
    <n v="111.84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200000000000003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99999999999991"/>
    <x v="0"/>
    <n v="782"/>
    <n v="110.06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5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3"/>
    <x v="0"/>
    <n v="210"/>
    <n v="32.989999999999995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5"/>
    <x v="1"/>
    <n v="2107"/>
    <n v="81.990000000000009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9"/>
    <x v="0"/>
    <n v="136"/>
    <n v="39.08999999999999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4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99999999999989"/>
    <x v="0"/>
    <n v="86"/>
    <n v="40.989999999999995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10000000000002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9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1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6"/>
    <x v="3"/>
    <n v="441"/>
    <n v="102.0500000000000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9999999999994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7"/>
    <x v="0"/>
    <n v="65"/>
    <n v="46.339999999999996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8"/>
    <x v="1"/>
    <n v="126"/>
    <n v="69.18000000000000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8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2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3"/>
    <x v="1"/>
    <n v="1989"/>
    <n v="82.020000000000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6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800000000000004"/>
    <x v="0"/>
    <n v="13"/>
    <n v="74.4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2"/>
    <x v="1"/>
    <n v="157"/>
    <n v="91.12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99999999999991"/>
    <x v="3"/>
    <n v="82"/>
    <n v="79.800000000000011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5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4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90000000000003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9"/>
    <x v="3"/>
    <n v="57"/>
    <n v="61.33999999999999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9999999999999"/>
    <x v="1"/>
    <n v="2053"/>
    <n v="96.990000000000009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200000000000003"/>
    <x v="2"/>
    <n v="808"/>
    <n v="51.0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5"/>
    <x v="0"/>
    <n v="226"/>
    <n v="28.05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999999999999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9"/>
    <x v="1"/>
    <n v="168"/>
    <n v="73.22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2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2"/>
    <x v="1"/>
    <n v="165"/>
    <n v="86.820000000000007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9"/>
    <x v="0"/>
    <n v="143"/>
    <n v="42.129999999999995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1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800000000000004"/>
    <x v="0"/>
    <n v="934"/>
    <n v="62.01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20000000000005"/>
    <x v="1"/>
    <n v="1539"/>
    <n v="90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5"/>
    <x v="0"/>
    <n v="17"/>
    <n v="39.239999999999995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99999999999989"/>
    <x v="0"/>
    <n v="2179"/>
    <n v="55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99999999999991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70000000000005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20000000000005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70000000000005"/>
    <x v="1"/>
    <n v="112"/>
    <n v="98.210000000000008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9999999999998"/>
    <x v="1"/>
    <n v="943"/>
    <n v="108.97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7"/>
    <x v="1"/>
    <n v="2551"/>
    <n v="6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20000000000005"/>
    <x v="1"/>
    <n v="101"/>
    <n v="99.850000000000009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8"/>
    <x v="3"/>
    <n v="67"/>
    <n v="82.440000000000012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9999999999998"/>
    <x v="1"/>
    <n v="92"/>
    <n v="63.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9"/>
    <x v="1"/>
    <n v="62"/>
    <n v="96.78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1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800000000000004"/>
    <x v="0"/>
    <n v="92"/>
    <n v="39.019999999999996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5000000000000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4"/>
    <x v="1"/>
    <n v="329"/>
    <n v="45.05999999999999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5"/>
    <x v="1"/>
    <n v="97"/>
    <n v="104.52000000000001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8"/>
    <x v="0"/>
    <n v="41"/>
    <n v="76.2700000000000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8"/>
    <x v="1"/>
    <n v="1784"/>
    <n v="69.02000000000001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8"/>
    <x v="1"/>
    <n v="250"/>
    <n v="42.919999999999995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3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80000000000007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40000000000003"/>
    <x v="1"/>
    <n v="214"/>
    <n v="69.0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60000000000002"/>
    <x v="1"/>
    <n v="222"/>
    <n v="65.990000000000009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7"/>
    <x v="1"/>
    <n v="1884"/>
    <n v="98.020000000000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4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40000000000003"/>
    <x v="1"/>
    <n v="6465"/>
    <n v="26.01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1"/>
    <x v="0"/>
    <n v="101"/>
    <n v="38.019999999999996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6000000000001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1"/>
    <x v="0"/>
    <n v="1335"/>
    <n v="81.0200000000000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9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9999999999999"/>
    <x v="1"/>
    <n v="1697"/>
    <n v="57.01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400000000000002"/>
    <x v="0"/>
    <n v="15"/>
    <n v="63.9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5"/>
    <x v="1"/>
    <n v="186"/>
    <n v="72.18000000000000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40000000000012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999999999999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3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5"/>
    <x v="1"/>
    <n v="107"/>
    <n v="49.8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90000000000003"/>
    <x v="1"/>
    <n v="199"/>
    <n v="54.05999999999999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70000000000005"/>
    <x v="1"/>
    <n v="5512"/>
    <n v="30.01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1"/>
    <x v="1"/>
    <n v="86"/>
    <n v="70.13000000000001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8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7"/>
    <x v="1"/>
    <n v="2768"/>
    <n v="52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6"/>
    <x v="1"/>
    <n v="48"/>
    <n v="56.419999999999995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7"/>
    <x v="1"/>
    <n v="87"/>
    <n v="101.64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200000000000003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3"/>
    <x v="2"/>
    <n v="61"/>
    <n v="32.019999999999996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10000000000002"/>
    <x v="1"/>
    <n v="1894"/>
    <n v="82.0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9999999999998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300000000000004"/>
    <x v="0"/>
    <n v="15"/>
    <n v="51.54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6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4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5"/>
    <x v="1"/>
    <n v="83"/>
    <n v="89.940000000000012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90000000000003"/>
    <x v="1"/>
    <n v="91"/>
    <n v="96.7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20000000000003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5"/>
    <x v="1"/>
    <n v="393"/>
    <n v="36.989999999999995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6"/>
    <x v="0"/>
    <n v="2062"/>
    <n v="73.0200000000000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1"/>
    <x v="1"/>
    <n v="133"/>
    <n v="68.2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8"/>
    <x v="0"/>
    <n v="29"/>
    <n v="52.32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9999999999989"/>
    <x v="0"/>
    <n v="132"/>
    <n v="61.76999999999999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4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5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9999999999998"/>
    <x v="1"/>
    <n v="176"/>
    <n v="75.08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8"/>
    <x v="0"/>
    <n v="137"/>
    <n v="39.9799999999999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3"/>
    <x v="1"/>
    <n v="337"/>
    <n v="39.989999999999995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5"/>
    <x v="0"/>
    <n v="908"/>
    <n v="101.02000000000001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70000000000005"/>
    <x v="1"/>
    <n v="107"/>
    <n v="76.8200000000000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9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400000000000002"/>
    <x v="3"/>
    <n v="32"/>
    <n v="33.29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999999999998"/>
    <x v="1"/>
    <n v="183"/>
    <n v="43.9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700000000000003"/>
    <x v="0"/>
    <n v="1910"/>
    <n v="36.01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2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3"/>
    <x v="0"/>
    <n v="104"/>
    <n v="65.2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60000000000008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5"/>
    <x v="0"/>
    <n v="49"/>
    <n v="39.879999999999995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999999999998"/>
    <x v="1"/>
    <n v="295"/>
    <n v="41.0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900000000000002"/>
    <x v="0"/>
    <n v="245"/>
    <n v="98.92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99999999999989"/>
    <x v="0"/>
    <n v="32"/>
    <n v="87.79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20000000000005"/>
    <x v="1"/>
    <n v="142"/>
    <n v="80.77000000000001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3"/>
    <x v="1"/>
    <n v="85"/>
    <n v="94.29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9999999999999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99999999999994"/>
    <x v="0"/>
    <n v="803"/>
    <n v="109.05000000000001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3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400000000000002"/>
    <x v="0"/>
    <n v="16"/>
    <n v="99.13000000000001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4"/>
    <x v="1"/>
    <n v="121"/>
    <n v="105.89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3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40000000000003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8"/>
    <x v="1"/>
    <n v="133"/>
    <n v="31.0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9"/>
    <x v="0"/>
    <n v="31"/>
    <n v="103.8800000000000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99999999999989"/>
    <x v="0"/>
    <n v="108"/>
    <n v="59.269999999999996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3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9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800000000000004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6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99999999999989"/>
    <x v="0"/>
    <n v="2468"/>
    <n v="65.01000000000000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6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200000000000003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1"/>
    <x v="1"/>
    <n v="307"/>
    <n v="37.949999999999996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8"/>
    <x v="0"/>
    <n v="73"/>
    <n v="80.790000000000006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2"/>
    <x v="0"/>
    <n v="128"/>
    <n v="25.990000000000002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6"/>
    <x v="0"/>
    <n v="33"/>
    <n v="30.37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6"/>
    <x v="1"/>
    <n v="2441"/>
    <n v="54.0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900000000000002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1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8"/>
    <x v="1"/>
    <n v="190"/>
    <n v="77.07000000000000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3"/>
    <x v="1"/>
    <n v="2283"/>
    <n v="87.0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1"/>
    <x v="0"/>
    <n v="1072"/>
    <n v="6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9999999999999"/>
    <x v="1"/>
    <n v="1095"/>
    <n v="106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2"/>
    <x v="1"/>
    <n v="1690"/>
    <n v="73.990000000000009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3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3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99999999999989"/>
    <x v="0"/>
    <n v="1257"/>
    <n v="7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99999999999994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9999999999996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60000000000008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7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8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8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1"/>
    <x v="0"/>
    <n v="923"/>
    <n v="103.97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9"/>
    <x v="0"/>
    <n v="33"/>
    <n v="29.61000000000000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6"/>
    <x v="1"/>
    <n v="1703"/>
    <n v="81.02000000000001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000000000000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9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400000000000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9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4"/>
    <x v="1"/>
    <n v="2875"/>
    <n v="47.01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6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8"/>
    <x v="1"/>
    <n v="191"/>
    <n v="72.0200000000000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999999999999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999999999999"/>
    <x v="1"/>
    <n v="186"/>
    <n v="78.210000000000008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5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20000000000005"/>
    <x v="1"/>
    <n v="101"/>
    <n v="105.53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900000000000002"/>
    <x v="0"/>
    <n v="75"/>
    <n v="24.9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90000000000003"/>
    <x v="1"/>
    <n v="206"/>
    <n v="69.88000000000001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10000000000002"/>
    <x v="1"/>
    <n v="154"/>
    <n v="95.740000000000009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4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99999999999991"/>
    <x v="0"/>
    <n v="2176"/>
    <n v="59.01999999999999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6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2"/>
    <x v="1"/>
    <n v="2106"/>
    <n v="78.02000000000001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2"/>
    <x v="0"/>
    <n v="441"/>
    <n v="50.05999999999999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800000000000004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1"/>
    <x v="1"/>
    <n v="131"/>
    <n v="93.710000000000008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99999999999999"/>
    <x v="0"/>
    <n v="127"/>
    <n v="40.15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1000000000000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5"/>
    <x v="0"/>
    <n v="44"/>
    <n v="66.190000000000012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4"/>
    <x v="1"/>
    <n v="84"/>
    <n v="47.72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800000000000004"/>
    <x v="0"/>
    <n v="67"/>
    <n v="86.62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4"/>
    <x v="1"/>
    <n v="189"/>
    <n v="75.13000000000001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1"/>
    <x v="1"/>
    <n v="4799"/>
    <n v="41.0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9999999999999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5"/>
    <x v="0"/>
    <n v="1068"/>
    <n v="96.97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300000000000004"/>
    <x v="0"/>
    <n v="424"/>
    <n v="100.9400000000000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99999999999999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9999999999999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6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3"/>
    <x v="0"/>
    <n v="151"/>
    <n v="29.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99999999999989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1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40000000000003"/>
    <x v="1"/>
    <n v="34"/>
    <n v="110.45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9999999999999"/>
    <x v="1"/>
    <n v="220"/>
    <n v="4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1"/>
    <x v="1"/>
    <n v="1604"/>
    <n v="48.019999999999996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9"/>
    <x v="1"/>
    <n v="454"/>
    <n v="31.020000000000003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80000000000007"/>
    <x v="1"/>
    <n v="123"/>
    <n v="99.210000000000008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9"/>
    <x v="0"/>
    <n v="941"/>
    <n v="66.03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3"/>
    <x v="1"/>
    <n v="299"/>
    <n v="46.07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4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3"/>
    <x v="0"/>
    <n v="3015"/>
    <n v="56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60000000000002"/>
    <x v="1"/>
    <n v="2237"/>
    <n v="68.990000000000009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99999999999989"/>
    <x v="0"/>
    <n v="435"/>
    <n v="60.98999999999999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2"/>
    <x v="1"/>
    <n v="645"/>
    <n v="110.9900000000000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90000000000003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9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4"/>
    <x v="0"/>
    <n v="714"/>
    <n v="87.97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200000000000003"/>
    <x v="2"/>
    <n v="1111"/>
    <n v="49.989999999999995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9999999999999"/>
    <x v="1"/>
    <n v="82"/>
    <n v="99.53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9"/>
    <x v="1"/>
    <n v="134"/>
    <n v="104.83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1"/>
    <x v="2"/>
    <n v="1089"/>
    <n v="108.020000000000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999999999989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9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4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5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5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3"/>
    <x v="1"/>
    <n v="205"/>
    <n v="54.03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7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5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70000000000005"/>
    <x v="1"/>
    <n v="92"/>
    <n v="84.43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1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4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99999999999989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8"/>
    <x v="0"/>
    <n v="84"/>
    <n v="65.3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5"/>
    <x v="1"/>
    <n v="94"/>
    <n v="104.44000000000001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8"/>
    <x v="0"/>
    <n v="91"/>
    <n v="69.990000000000009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2"/>
    <x v="0"/>
    <n v="792"/>
    <n v="83.0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8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9999999999999"/>
    <x v="1"/>
    <n v="1713"/>
    <n v="103.99000000000001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999999999998"/>
    <x v="1"/>
    <n v="249"/>
    <n v="54.94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1"/>
    <x v="1"/>
    <n v="192"/>
    <n v="51.93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7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3"/>
    <x v="1"/>
    <n v="2293"/>
    <n v="44.01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9999999999998"/>
    <x v="1"/>
    <n v="143"/>
    <n v="75.050000000000011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800000000000004"/>
    <x v="3"/>
    <n v="90"/>
    <n v="35.919999999999995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5"/>
    <x v="1"/>
    <n v="296"/>
    <n v="36.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40000000000003"/>
    <x v="1"/>
    <n v="170"/>
    <n v="63.18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1"/>
    <x v="0"/>
    <n v="186"/>
    <n v="30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40000000000000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5"/>
    <x v="0"/>
    <n v="605"/>
    <n v="75.02000000000001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9999999999999"/>
    <x v="1"/>
    <n v="6286"/>
    <n v="29.01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5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4"/>
    <x v="0"/>
    <n v="1181"/>
    <n v="87.0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1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9999999999999"/>
    <x v="1"/>
    <n v="3727"/>
    <n v="37.01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9999999999999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700000000000003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3"/>
    <x v="1"/>
    <n v="2120"/>
    <n v="56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1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7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6"/>
    <x v="0"/>
    <n v="535"/>
    <n v="107.92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9999999999999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5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9"/>
    <x v="1"/>
    <n v="80"/>
    <n v="110.37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30000000000007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5"/>
    <x v="1"/>
    <n v="159"/>
    <n v="64.960000000000008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90000000000003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8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300000000000004"/>
    <x v="0"/>
    <n v="575"/>
    <n v="104.9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2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2000000000000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7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900000000000002"/>
    <x v="0"/>
    <n v="1120"/>
    <n v="51.0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300000000000004"/>
    <x v="0"/>
    <n v="113"/>
    <n v="40.8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4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000000000001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9999999999999"/>
    <x v="1"/>
    <n v="87"/>
    <n v="99.5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99999999999991"/>
    <x v="0"/>
    <n v="1538"/>
    <n v="103.99000000000001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5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800000000000004"/>
    <x v="0"/>
    <n v="554"/>
    <n v="87.0700000000000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3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8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7"/>
    <x v="1"/>
    <n v="2346"/>
    <n v="83.990000000000009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1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6"/>
    <x v="1"/>
    <n v="85"/>
    <n v="109.88000000000001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40000000000003"/>
    <x v="1"/>
    <n v="2443"/>
    <n v="71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80000000000007"/>
    <x v="1"/>
    <n v="64"/>
    <n v="101.79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4"/>
    <x v="1"/>
    <n v="268"/>
    <n v="51.059999999999995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3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80000000000003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200000000000003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1"/>
    <x v="0"/>
    <n v="2072"/>
    <n v="38.01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99999999999989"/>
    <x v="0"/>
    <n v="1796"/>
    <n v="60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4"/>
    <x v="1"/>
    <n v="460"/>
    <n v="99.97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99999999999991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9999999999996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1"/>
    <x v="1"/>
    <n v="2528"/>
    <n v="66.02000000000001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9"/>
    <x v="0"/>
    <n v="19"/>
    <n v="44.05999999999999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3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1"/>
    <x v="1"/>
    <n v="131"/>
    <n v="70.91000000000001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1"/>
    <x v="0"/>
    <n v="362"/>
    <n v="98.070000000000007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4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300000000000004"/>
    <x v="3"/>
    <n v="35"/>
    <n v="93.1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5"/>
    <x v="3"/>
    <n v="528"/>
    <n v="58.949999999999996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800000000000004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6"/>
    <x v="0"/>
    <n v="846"/>
    <n v="63.04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1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8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8"/>
    <x v="1"/>
    <n v="32"/>
    <n v="106.44000000000001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5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4"/>
    <x v="1"/>
    <n v="89"/>
    <n v="70.8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9999999999989"/>
    <x v="0"/>
    <n v="63"/>
    <n v="28.07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6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99999999999989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99999999999999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8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6"/>
    <x v="2"/>
    <n v="3640"/>
    <n v="4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900000000000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9999999999998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1"/>
    <x v="0"/>
    <n v="243"/>
    <n v="55.089999999999996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1"/>
    <x v="1"/>
    <n v="202"/>
    <n v="62.05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3"/>
    <x v="1"/>
    <n v="1052"/>
    <n v="94.050000000000011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700000000000003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99999999999989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8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3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6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400000000000002"/>
    <x v="0"/>
    <n v="180"/>
    <n v="77.03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99999999999991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6"/>
    <x v="1"/>
    <n v="88"/>
    <n v="78.070000000000007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3"/>
    <x v="1"/>
    <n v="762"/>
    <n v="110.04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7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6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9999999999999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7"/>
    <x v="1"/>
    <n v="135"/>
    <n v="104.3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9999999999998"/>
    <x v="1"/>
    <n v="122"/>
    <n v="102.19000000000001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4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4"/>
    <x v="1"/>
    <n v="126"/>
    <n v="63.23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2"/>
    <x v="1"/>
    <n v="3177"/>
    <n v="50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999999999999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9"/>
    <x v="0"/>
    <n v="26"/>
    <n v="48.809999999999995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1"/>
    <x v="1"/>
    <n v="85"/>
    <n v="60.089999999999996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99999999999991"/>
    <x v="0"/>
    <n v="1790"/>
    <n v="79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7"/>
    <x v="1"/>
    <n v="3596"/>
    <n v="5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4"/>
    <x v="0"/>
    <n v="37"/>
    <n v="111.46000000000001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7"/>
    <x v="1"/>
    <n v="244"/>
    <n v="60.93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1"/>
    <x v="1"/>
    <n v="5180"/>
    <n v="26.01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4"/>
    <x v="1"/>
    <n v="589"/>
    <n v="81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70000000000005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99999999999989"/>
    <x v="0"/>
    <n v="35"/>
    <n v="94.1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9999999999996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9999999999999"/>
    <x v="1"/>
    <n v="300"/>
    <n v="24.990000000000002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20000000000005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5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000000000001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900000000000002"/>
    <x v="3"/>
    <n v="37"/>
    <n v="41.79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8"/>
    <x v="0"/>
    <n v="245"/>
    <n v="66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9999999999999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6"/>
    <x v="1"/>
    <n v="3116"/>
    <n v="48.01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9999999999999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1"/>
    <x v="0"/>
    <n v="42"/>
    <n v="107.89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5"/>
    <x v="1"/>
    <n v="909"/>
    <n v="67.040000000000006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6"/>
    <x v="1"/>
    <n v="1613"/>
    <n v="64.02000000000001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999999999998"/>
    <x v="1"/>
    <n v="136"/>
    <n v="96.0700000000000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6"/>
    <x v="1"/>
    <n v="130"/>
    <n v="51.19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9999999999991"/>
    <x v="0"/>
    <n v="156"/>
    <n v="43.93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99999999999994"/>
    <x v="0"/>
    <n v="1368"/>
    <n v="91.03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8"/>
    <x v="0"/>
    <n v="102"/>
    <n v="50.12999999999999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1"/>
    <x v="0"/>
    <n v="86"/>
    <n v="67.73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99999999999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2000000000001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9"/>
    <x v="1"/>
    <n v="4006"/>
    <n v="47.01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1"/>
    <x v="0"/>
    <n v="157"/>
    <n v="71.1300000000000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6"/>
    <x v="1"/>
    <n v="1629"/>
    <n v="9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99999999999989"/>
    <x v="0"/>
    <n v="183"/>
    <n v="43.04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6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1"/>
    <x v="1"/>
    <n v="2409"/>
    <n v="73.010000000000005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7"/>
    <x v="0"/>
    <n v="82"/>
    <n v="62.35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7"/>
    <x v="1"/>
    <n v="194"/>
    <n v="67.1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999999999999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9999999999999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9999999999998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9999999999998"/>
    <x v="1"/>
    <n v="107"/>
    <n v="57.739999999999995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4"/>
    <x v="1"/>
    <n v="160"/>
    <n v="40.04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999999999998"/>
    <x v="1"/>
    <n v="2230"/>
    <n v="81.02000000000001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5"/>
    <x v="1"/>
    <n v="117"/>
    <n v="102.93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1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9"/>
    <x v="3"/>
    <n v="15"/>
    <n v="75.740000000000009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5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5"/>
    <x v="1"/>
    <n v="723"/>
    <n v="5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5"/>
    <x v="1"/>
    <n v="170"/>
    <n v="85.23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6"/>
    <x v="1"/>
    <n v="238"/>
    <n v="50.97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9999999999998"/>
    <x v="1"/>
    <n v="55"/>
    <n v="63.57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5"/>
    <x v="0"/>
    <n v="648"/>
    <n v="86.050000000000011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10000000000002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9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2"/>
    <x v="0"/>
    <n v="64"/>
    <n v="92.440000000000012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40000000000003"/>
    <x v="1"/>
    <n v="432"/>
    <n v="32.989999999999995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99999999999991"/>
    <x v="0"/>
    <n v="62"/>
    <n v="93.600000000000009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4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30000000000007"/>
    <x v="1"/>
    <n v="154"/>
    <n v="72.13000000000001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9999999999998"/>
    <x v="1"/>
    <n v="96"/>
    <n v="30.05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99999999999994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9"/>
    <x v="3"/>
    <n v="87"/>
    <n v="68.6600000000000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40000000000003"/>
    <x v="1"/>
    <n v="3063"/>
    <n v="60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9"/>
    <x v="2"/>
    <n v="278"/>
    <n v="111.16000000000001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99999999999989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99999999999994"/>
    <x v="3"/>
    <n v="1658"/>
    <n v="55.989999999999995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1"/>
    <x v="1"/>
    <n v="2266"/>
    <n v="69.990000000000009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99999999999994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5"/>
    <x v="0"/>
    <n v="65"/>
    <n v="103.85000000000001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5"/>
    <x v="0"/>
    <n v="94"/>
    <n v="99.13000000000001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2"/>
    <x v="2"/>
    <n v="45"/>
    <n v="107.38000000000001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600000000000001"/>
    <x v="0"/>
    <n v="257"/>
    <n v="76.93000000000000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5"/>
    <x v="1"/>
    <n v="129"/>
    <n v="103.74000000000001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4"/>
    <x v="1"/>
    <n v="375"/>
    <n v="87.97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4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6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1"/>
    <x v="3"/>
    <n v="723"/>
    <n v="86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5"/>
    <x v="0"/>
    <n v="602"/>
    <n v="98.020000000000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5"/>
    <x v="0"/>
    <n v="3868"/>
    <n v="45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9999999999999"/>
    <x v="1"/>
    <n v="409"/>
    <n v="31.020000000000003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9"/>
    <x v="1"/>
    <n v="234"/>
    <n v="59.98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40000000000003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5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999999999999989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1"/>
    <x v="3"/>
    <n v="390"/>
    <n v="81.02000000000001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300000000000004"/>
    <x v="0"/>
    <n v="750"/>
    <n v="76.02000000000001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8"/>
    <x v="0"/>
    <n v="77"/>
    <n v="96.600000000000009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2"/>
    <x v="0"/>
    <n v="752"/>
    <n v="76.960000000000008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99999999999991"/>
    <x v="0"/>
    <n v="131"/>
    <n v="67.990000000000009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3"/>
    <x v="0"/>
    <n v="87"/>
    <n v="88.79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5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6"/>
    <x v="1"/>
    <n v="272"/>
    <n v="44.93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9999999999999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2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400000000000002"/>
    <x v="0"/>
    <n v="76"/>
    <n v="73.60000000000000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70000000000005"/>
    <x v="1"/>
    <n v="1621"/>
    <n v="107.98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90000000000003"/>
    <x v="1"/>
    <n v="1101"/>
    <n v="68.990000000000009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1"/>
    <x v="1"/>
    <n v="1073"/>
    <n v="111.0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7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6"/>
    <x v="3"/>
    <n v="1218"/>
    <n v="47.01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9999999999998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99999999999989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0000000000011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5"/>
    <x v="0"/>
    <n v="2955"/>
    <n v="48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99999999999991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9999999999999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5"/>
    <x v="1"/>
    <n v="147"/>
    <n v="56.089999999999996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9"/>
    <x v="1"/>
    <n v="110"/>
    <n v="69.1000000000000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99999999999994"/>
    <x v="0"/>
    <n v="926"/>
    <n v="102.0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9999999999998"/>
    <x v="1"/>
    <n v="134"/>
    <n v="107.33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3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9999999999999"/>
    <x v="1"/>
    <n v="69"/>
    <n v="106.5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4"/>
    <x v="1"/>
    <n v="237"/>
    <n v="30.040000000000003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99999999999989"/>
    <x v="0"/>
    <n v="77"/>
    <n v="70.63000000000001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000000000001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99999999999989"/>
    <x v="0"/>
    <n v="79"/>
    <n v="96.92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1"/>
    <x v="0"/>
    <n v="889"/>
    <n v="108.99000000000001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9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70000000000005"/>
    <x v="1"/>
    <n v="2893"/>
    <n v="65.01000000000000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9999999999991"/>
    <x v="0"/>
    <n v="56"/>
    <n v="111.52000000000001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1"/>
    <x v="1"/>
    <n v="820"/>
    <n v="111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2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90000000000003"/>
    <x v="1"/>
    <n v="2038"/>
    <n v="97.03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8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1"/>
    <x v="0"/>
    <n v="2025"/>
    <n v="82.99000000000000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9999999999999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9999999999999"/>
    <x v="1"/>
    <n v="168"/>
    <n v="68.930000000000007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1"/>
    <x v="1"/>
    <n v="137"/>
    <n v="87.740000000000009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4"/>
    <x v="1"/>
    <n v="186"/>
    <n v="75.03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9"/>
    <x v="1"/>
    <n v="125"/>
    <n v="50.8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400000000000002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999999999998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000000000001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90000000000003"/>
    <x v="1"/>
    <n v="1785"/>
    <n v="101.99000000000001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5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70000000000005"/>
    <x v="1"/>
    <n v="157"/>
    <n v="65.95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7"/>
    <x v="1"/>
    <n v="555"/>
    <n v="24.990000000000002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3"/>
    <x v="1"/>
    <n v="297"/>
    <n v="28.01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1"/>
    <x v="3"/>
    <n v="38"/>
    <n v="84.93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99999999999995"/>
    <x v="3"/>
    <n v="60"/>
    <n v="90.490000000000009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6"/>
    <x v="1"/>
    <n v="3036"/>
    <n v="25.01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5"/>
    <x v="1"/>
    <n v="144"/>
    <n v="92.020000000000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1"/>
    <x v="1"/>
    <n v="121"/>
    <n v="93.0700000000000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4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99999999999991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7"/>
    <x v="1"/>
    <n v="122"/>
    <n v="85.23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70000000000005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3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1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20000000000005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20000000000005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9"/>
    <x v="3"/>
    <n v="29"/>
    <n v="87.35000000000000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9"/>
    <x v="1"/>
    <n v="180"/>
    <n v="27.9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1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1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999999999998"/>
    <x v="1"/>
    <n v="130"/>
    <n v="108.85000000000001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999999999999"/>
    <x v="1"/>
    <n v="122"/>
    <n v="110.7700000000000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0000000000002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400000000000002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6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8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999999999998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4"/>
    <x v="1"/>
    <n v="270"/>
    <n v="30.98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5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8"/>
    <x v="1"/>
    <n v="137"/>
    <n v="88.0700000000000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5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6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1"/>
    <x v="1"/>
    <n v="148"/>
    <n v="67.820000000000007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90000000000003"/>
    <x v="1"/>
    <n v="114"/>
    <n v="49.97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30000000000007"/>
    <x v="1"/>
    <n v="1518"/>
    <n v="110.02000000000001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5"/>
    <x v="0"/>
    <n v="1274"/>
    <n v="89.97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9999999999998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9999999999999"/>
    <x v="1"/>
    <n v="235"/>
    <n v="26.98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2"/>
    <x v="1"/>
    <n v="148"/>
    <n v="54.129999999999995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4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200000000000003"/>
    <x v="0"/>
    <n v="248"/>
    <n v="55.05999999999999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000000000001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99999999999991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8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5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9999999999999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6"/>
    <x v="1"/>
    <n v="2353"/>
    <n v="43.01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9999999999999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99999999999994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1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99999999999991"/>
    <x v="0"/>
    <n v="831"/>
    <n v="105.0500000000000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3"/>
    <x v="1"/>
    <n v="164"/>
    <n v="33.059999999999995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800000000000004"/>
    <x v="3"/>
    <n v="56"/>
    <n v="78.8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4"/>
    <x v="1"/>
    <n v="161"/>
    <n v="68.210000000000008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9999999999998"/>
    <x v="1"/>
    <n v="138"/>
    <n v="75.740000000000009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9999999999999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2"/>
    <x v="1"/>
    <n v="127"/>
    <n v="101.89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80000000000007"/>
    <x v="1"/>
    <n v="207"/>
    <n v="52.879999999999995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99999999999989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99999999999989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300000000000004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6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8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8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999999999999"/>
    <x v="1"/>
    <n v="110"/>
    <n v="75.240000000000009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9"/>
    <x v="0"/>
    <n v="78"/>
    <n v="54.809999999999995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9999999999999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5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1"/>
    <x v="0"/>
    <n v="1225"/>
    <n v="60.019999999999996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1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8"/>
    <x v="1"/>
    <n v="218"/>
    <n v="32.059999999999995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9"/>
    <x v="0"/>
    <n v="67"/>
    <n v="73.62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3"/>
    <x v="1"/>
    <n v="76"/>
    <n v="108.72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5"/>
    <x v="0"/>
    <n v="19"/>
    <n v="83.320000000000007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9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2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99999999999989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5"/>
    <x v="1"/>
    <n v="68"/>
    <n v="112.67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99999999999989"/>
    <x v="0"/>
    <n v="36"/>
    <n v="81.95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9999999999998"/>
    <x v="1"/>
    <n v="183"/>
    <n v="64.050000000000011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30000000000007"/>
    <x v="1"/>
    <n v="133"/>
    <n v="106.4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8"/>
    <x v="1"/>
    <n v="2489"/>
    <n v="76.02000000000001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999999999999"/>
    <x v="1"/>
    <n v="69"/>
    <n v="111.08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7"/>
    <x v="0"/>
    <n v="47"/>
    <n v="95.940000000000012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5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3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1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5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6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1"/>
    <x v="1"/>
    <n v="194"/>
    <n v="65.97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70000000000005"/>
    <x v="1"/>
    <n v="82"/>
    <n v="74.81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4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2000000000000002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2000000000000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999999999999"/>
    <x v="1"/>
    <n v="165"/>
    <n v="64.990000000000009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9"/>
    <x v="1"/>
    <n v="119"/>
    <n v="94.36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8"/>
    <x v="0"/>
    <n v="1758"/>
    <n v="44.01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99999999999989"/>
    <x v="0"/>
    <n v="94"/>
    <n v="64.7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9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7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2"/>
    <x v="1"/>
    <n v="157"/>
    <n v="93.28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3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9999999999998"/>
    <x v="1"/>
    <n v="155"/>
    <n v="83.820000000000007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20000000000005"/>
    <x v="1"/>
    <n v="132"/>
    <n v="64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8"/>
    <x v="0"/>
    <n v="33"/>
    <n v="81.91000000000001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9999999999991"/>
    <x v="3"/>
    <n v="94"/>
    <n v="93.06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6"/>
    <x v="1"/>
    <n v="1354"/>
    <n v="101.9900000000000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000000000001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9999999999998"/>
    <x v="1"/>
    <n v="110"/>
    <n v="101.59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5"/>
    <x v="1"/>
    <n v="172"/>
    <n v="62.98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1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2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1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9999999999999"/>
    <x v="1"/>
    <n v="2662"/>
    <n v="73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999999999999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6"/>
    <x v="1"/>
    <n v="158"/>
    <n v="54.169999999999995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9"/>
    <x v="1"/>
    <n v="225"/>
    <n v="32.949999999999996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5"/>
    <x v="0"/>
    <n v="35"/>
    <n v="79.38000000000001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6"/>
    <x v="0"/>
    <n v="63"/>
    <n v="41.1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7"/>
    <x v="1"/>
    <n v="65"/>
    <n v="77.440000000000012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9999999999999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5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8"/>
    <x v="1"/>
    <n v="217"/>
    <n v="24.9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1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9"/>
    <x v="1"/>
    <n v="3272"/>
    <n v="46.0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300000000000004"/>
    <x v="3"/>
    <n v="898"/>
    <n v="88.0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9"/>
    <x v="1"/>
    <n v="126"/>
    <n v="102.7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8"/>
    <x v="0"/>
    <n v="526"/>
    <n v="72.960000000000008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99999999999991"/>
    <x v="0"/>
    <n v="121"/>
    <n v="57.19999999999999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70000000000005"/>
    <x v="1"/>
    <n v="2320"/>
    <n v="84.020000000000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1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999999999999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1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99999999999989"/>
    <x v="0"/>
    <n v="67"/>
    <n v="81.57000000000000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5"/>
    <x v="0"/>
    <n v="1229"/>
    <n v="103.04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5"/>
    <x v="0"/>
    <n v="12"/>
    <n v="84.3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1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6"/>
    <x v="1"/>
    <n v="2414"/>
    <n v="80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9999999999995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99999999999994"/>
    <x v="0"/>
    <n v="1886"/>
    <n v="58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3"/>
    <x v="1"/>
    <n v="52"/>
    <n v="40.949999999999996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99999999999991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400000000000002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9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9999999999998"/>
    <x v="1"/>
    <n v="122"/>
    <n v="77.94000000000001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000000000001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999999999999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6"/>
    <x v="1"/>
    <n v="182"/>
    <n v="76.02000000000001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9999999999998"/>
    <x v="1"/>
    <n v="199"/>
    <n v="54.12999999999999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9999999999998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200000000000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5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700000000000003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5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1"/>
    <x v="1"/>
    <n v="123"/>
    <n v="102.61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9999999999999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5"/>
    <x v="1"/>
    <n v="110"/>
    <n v="32.12999999999999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8"/>
    <x v="2"/>
    <n v="14"/>
    <n v="50.65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99999999999999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4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3"/>
    <x v="0"/>
    <n v="41"/>
    <n v="44.96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3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7000000000001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600000000000001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7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5"/>
    <x v="0"/>
    <n v="141"/>
    <n v="26.0800000000000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9999999999999"/>
    <x v="1"/>
    <n v="1866"/>
    <n v="105.01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300000000000004"/>
    <x v="0"/>
    <n v="52"/>
    <n v="25.83000000000000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300000000000004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4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800000000000004"/>
    <x v="0"/>
    <n v="225"/>
    <n v="92.960000000000008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6"/>
    <x v="1"/>
    <n v="255"/>
    <n v="37.94999999999999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9999999999999993"/>
    <x v="0"/>
    <n v="38"/>
    <n v="31.85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9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1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1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200000000000003"/>
    <x v="0"/>
    <n v="15"/>
    <n v="105.1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9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9999999999999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4"/>
    <x v="1"/>
    <n v="184"/>
    <n v="64.960000000000008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3"/>
    <x v="1"/>
    <n v="85"/>
    <n v="46.23999999999999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99999999999994"/>
    <x v="0"/>
    <n v="112"/>
    <n v="51.16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4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9999999999998"/>
    <x v="1"/>
    <n v="1902"/>
    <n v="92.02000000000001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2"/>
    <x v="1"/>
    <n v="132"/>
    <n v="75.850000000000009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700000000000000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7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8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300000000000004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300000000000004"/>
    <x v="2"/>
    <n v="66"/>
    <n v="93.350000000000009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1"/>
    <x v="0"/>
    <n v="78"/>
    <n v="71.99000000000000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99999999999989"/>
    <x v="0"/>
    <n v="67"/>
    <n v="92.62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6"/>
    <x v="1"/>
    <n v="114"/>
    <n v="105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5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5"/>
    <x v="0"/>
    <n v="1691"/>
    <n v="33.0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700000000000003"/>
    <x v="0"/>
    <n v="13"/>
    <n v="73.930000000000007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9999999999995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4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3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9999999999994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1"/>
    <x v="1"/>
    <n v="1548"/>
    <n v="101.03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100000000000001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9999999999999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7"/>
    <x v="1"/>
    <n v="112"/>
    <n v="72.160000000000011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999999999999996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1"/>
    <x v="0"/>
    <n v="55"/>
    <n v="85.06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3"/>
    <x v="1"/>
    <n v="155"/>
    <n v="43.87999999999999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10000000000002"/>
    <x v="1"/>
    <n v="266"/>
    <n v="40.07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9999999999989"/>
    <x v="0"/>
    <n v="114"/>
    <n v="43.83999999999999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8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5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30000000000007"/>
    <x v="1"/>
    <n v="245"/>
    <n v="54.9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1"/>
    <x v="1"/>
    <n v="1573"/>
    <n v="77.02000000000001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3"/>
    <x v="1"/>
    <n v="114"/>
    <n v="71.21000000000000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3"/>
    <x v="1"/>
    <n v="93"/>
    <n v="91.940000000000012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800000000000004"/>
    <x v="0"/>
    <n v="594"/>
    <n v="97.0700000000000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8"/>
    <x v="0"/>
    <n v="24"/>
    <n v="58.919999999999995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4"/>
    <x v="1"/>
    <n v="1681"/>
    <n v="58.019999999999996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700000000000003"/>
    <x v="0"/>
    <n v="252"/>
    <n v="103.88000000000001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90000000000003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20000000000005"/>
    <x v="1"/>
    <n v="140"/>
    <n v="92.050000000000011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000000000001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3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9999999999998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300000000000004"/>
    <x v="0"/>
    <n v="742"/>
    <n v="105.98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999999999999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40000000000006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5"/>
    <x v="1"/>
    <n v="381"/>
    <n v="26.02000000000000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99999999999989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4"/>
    <x v="0"/>
    <n v="92"/>
    <n v="34.1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999999999998"/>
    <x v="1"/>
    <n v="480"/>
    <n v="28.01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2"/>
    <x v="0"/>
    <n v="64"/>
    <n v="76.550000000000011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6"/>
    <x v="1"/>
    <n v="226"/>
    <n v="53.05999999999999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99999999999989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9999999999999"/>
    <x v="1"/>
    <n v="241"/>
    <n v="46.03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6"/>
    <x v="1"/>
    <n v="132"/>
    <n v="100.18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99999999999989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5"/>
    <x v="0"/>
    <n v="842"/>
    <n v="87.9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5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9999999999995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6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800000000000004"/>
    <x v="0"/>
    <n v="374"/>
    <n v="101.1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6"/>
    <x v="3"/>
    <n v="1122"/>
    <n v="55.989999999999995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784F5-D63F-104A-BA3D-ABA9EEFD66B9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0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s 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A2E84-F94C-B949-B5A1-B3C4FBE18BE0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Average Donations 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5067-15BF-1F4E-8DDB-DFB31BC0415D}" name="PivotTable1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0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1640625" customWidth="1"/>
    <col min="8" max="8" width="13" bestFit="1" customWidth="1"/>
    <col min="9" max="9" width="20.1640625" customWidth="1"/>
    <col min="12" max="12" width="11.6640625" customWidth="1"/>
    <col min="13" max="13" width="34.83203125" style="9" customWidth="1"/>
    <col min="14" max="14" width="11.1640625" bestFit="1" customWidth="1"/>
    <col min="15" max="15" width="22.1640625" style="9" customWidth="1"/>
    <col min="18" max="18" width="28" bestFit="1" customWidth="1"/>
    <col min="19" max="19" width="15.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ROUNDUP(E2/D2*100,1)</f>
        <v>0</v>
      </c>
      <c r="G2" t="s">
        <v>14</v>
      </c>
      <c r="H2">
        <v>0</v>
      </c>
      <c r="I2" t="e">
        <f>ROUNDUP(E2/H2,2)</f>
        <v>#DIV/0!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ROUNDUP(E3/D3*100,1)</f>
        <v>1040</v>
      </c>
      <c r="G3" t="s">
        <v>20</v>
      </c>
      <c r="H3">
        <v>158</v>
      </c>
      <c r="I3">
        <f t="shared" ref="I3:I66" si="1">ROUNDUP(E3/H3,2)</f>
        <v>92.160000000000011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131.5</v>
      </c>
      <c r="G4" t="s">
        <v>20</v>
      </c>
      <c r="H4">
        <v>1425</v>
      </c>
      <c r="I4">
        <f t="shared" si="1"/>
        <v>100.02000000000001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103.21000000000001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69.3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173.7</v>
      </c>
      <c r="G7" t="s">
        <v>20</v>
      </c>
      <c r="H7">
        <v>174</v>
      </c>
      <c r="I7">
        <f t="shared" si="1"/>
        <v>75.84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60.559999999999995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327.60000000000002</v>
      </c>
      <c r="G9" t="s">
        <v>20</v>
      </c>
      <c r="H9">
        <v>227</v>
      </c>
      <c r="I9">
        <f t="shared" si="1"/>
        <v>64.940000000000012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51.800000000000004</v>
      </c>
      <c r="G11" t="s">
        <v>14</v>
      </c>
      <c r="H11">
        <v>44</v>
      </c>
      <c r="I11">
        <f t="shared" si="1"/>
        <v>72.910000000000011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266.20000000000005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48.1</v>
      </c>
      <c r="G13" t="s">
        <v>14</v>
      </c>
      <c r="H13">
        <v>27</v>
      </c>
      <c r="I13">
        <f t="shared" si="1"/>
        <v>112.23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89.399999999999991</v>
      </c>
      <c r="G14" t="s">
        <v>14</v>
      </c>
      <c r="H14">
        <v>55</v>
      </c>
      <c r="I14">
        <f t="shared" si="1"/>
        <v>102.35000000000001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245.2</v>
      </c>
      <c r="G15" t="s">
        <v>20</v>
      </c>
      <c r="H15">
        <v>98</v>
      </c>
      <c r="I15">
        <f t="shared" si="1"/>
        <v>105.06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66.8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47.4</v>
      </c>
      <c r="G17" t="s">
        <v>14</v>
      </c>
      <c r="H17">
        <v>452</v>
      </c>
      <c r="I17">
        <f t="shared" si="1"/>
        <v>84.990000000000009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649.5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159.4</v>
      </c>
      <c r="G19" t="s">
        <v>20</v>
      </c>
      <c r="H19">
        <v>1249</v>
      </c>
      <c r="I19">
        <f t="shared" si="1"/>
        <v>107.97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48.6</v>
      </c>
      <c r="G21" t="s">
        <v>14</v>
      </c>
      <c r="H21">
        <v>674</v>
      </c>
      <c r="I21">
        <f t="shared" si="1"/>
        <v>45.01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112.3</v>
      </c>
      <c r="G22" t="s">
        <v>20</v>
      </c>
      <c r="H22">
        <v>1396</v>
      </c>
      <c r="I22">
        <f t="shared" si="1"/>
        <v>105.98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128.1</v>
      </c>
      <c r="G24" t="s">
        <v>20</v>
      </c>
      <c r="H24">
        <v>890</v>
      </c>
      <c r="I24">
        <f t="shared" si="1"/>
        <v>85.050000000000011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332.1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112.89999999999999</v>
      </c>
      <c r="G26" t="s">
        <v>20</v>
      </c>
      <c r="H26">
        <v>2673</v>
      </c>
      <c r="I26">
        <f t="shared" si="1"/>
        <v>39.01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216.5</v>
      </c>
      <c r="G27" t="s">
        <v>20</v>
      </c>
      <c r="H27">
        <v>163</v>
      </c>
      <c r="I27">
        <f t="shared" si="1"/>
        <v>73.040000000000006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48.2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328.90000000000003</v>
      </c>
      <c r="G31" t="s">
        <v>20</v>
      </c>
      <c r="H31">
        <v>1606</v>
      </c>
      <c r="I31">
        <f t="shared" si="1"/>
        <v>94.01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160.69999999999999</v>
      </c>
      <c r="G32" t="s">
        <v>20</v>
      </c>
      <c r="H32">
        <v>129</v>
      </c>
      <c r="I32">
        <f t="shared" si="1"/>
        <v>112.06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86.899999999999991</v>
      </c>
      <c r="G34" t="s">
        <v>14</v>
      </c>
      <c r="H34">
        <v>2307</v>
      </c>
      <c r="I34">
        <f t="shared" si="1"/>
        <v>38.01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377.90000000000003</v>
      </c>
      <c r="G35" t="s">
        <v>20</v>
      </c>
      <c r="H35">
        <v>5419</v>
      </c>
      <c r="I35">
        <f t="shared" si="1"/>
        <v>35.01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150.9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150.4</v>
      </c>
      <c r="G37" t="s">
        <v>20</v>
      </c>
      <c r="H37">
        <v>1965</v>
      </c>
      <c r="I37">
        <f t="shared" si="1"/>
        <v>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157.29999999999998</v>
      </c>
      <c r="G38" t="s">
        <v>20</v>
      </c>
      <c r="H38">
        <v>16</v>
      </c>
      <c r="I38">
        <f t="shared" si="1"/>
        <v>68.820000000000007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105.98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325.40000000000003</v>
      </c>
      <c r="G40" t="s">
        <v>20</v>
      </c>
      <c r="H40">
        <v>134</v>
      </c>
      <c r="I40">
        <f t="shared" si="1"/>
        <v>75.27000000000001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50.800000000000004</v>
      </c>
      <c r="G41" t="s">
        <v>14</v>
      </c>
      <c r="H41">
        <v>88</v>
      </c>
      <c r="I41">
        <f t="shared" si="1"/>
        <v>57.129999999999995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169.1</v>
      </c>
      <c r="G42" t="s">
        <v>20</v>
      </c>
      <c r="H42">
        <v>198</v>
      </c>
      <c r="I42">
        <f t="shared" si="1"/>
        <v>75.150000000000006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658.9</v>
      </c>
      <c r="G46" t="s">
        <v>20</v>
      </c>
      <c r="H46">
        <v>98</v>
      </c>
      <c r="I46">
        <f t="shared" si="1"/>
        <v>107.57000000000001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47.7</v>
      </c>
      <c r="G47" t="s">
        <v>14</v>
      </c>
      <c r="H47">
        <v>48</v>
      </c>
      <c r="I47">
        <f t="shared" si="1"/>
        <v>94.38000000000001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114.8</v>
      </c>
      <c r="G48" t="s">
        <v>20</v>
      </c>
      <c r="H48">
        <v>92</v>
      </c>
      <c r="I48">
        <f t="shared" si="1"/>
        <v>46.169999999999995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475.3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189.7</v>
      </c>
      <c r="G51" t="s">
        <v>20</v>
      </c>
      <c r="H51">
        <v>303</v>
      </c>
      <c r="I51">
        <f t="shared" si="1"/>
        <v>45.059999999999995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91.899999999999991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34.200000000000003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140.5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89.899999999999991</v>
      </c>
      <c r="G56" t="s">
        <v>14</v>
      </c>
      <c r="H56">
        <v>120</v>
      </c>
      <c r="I56">
        <f t="shared" si="1"/>
        <v>44.94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89.67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143.69999999999999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215.29999999999998</v>
      </c>
      <c r="G59" t="s">
        <v>20</v>
      </c>
      <c r="H59">
        <v>201</v>
      </c>
      <c r="I59">
        <f t="shared" si="1"/>
        <v>31.060000000000002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227.2</v>
      </c>
      <c r="G60" t="s">
        <v>20</v>
      </c>
      <c r="H60">
        <v>211</v>
      </c>
      <c r="I60">
        <f t="shared" si="1"/>
        <v>29.07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275.10000000000002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92.8</v>
      </c>
      <c r="G63" t="s">
        <v>14</v>
      </c>
      <c r="H63">
        <v>2253</v>
      </c>
      <c r="I63">
        <f t="shared" si="1"/>
        <v>82.01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58.05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11.9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97.699999999999989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ROUNDUP(E67/D67*100,1)</f>
        <v>236.2</v>
      </c>
      <c r="G67" t="s">
        <v>20</v>
      </c>
      <c r="H67">
        <v>236</v>
      </c>
      <c r="I67">
        <f t="shared" ref="I67:I130" si="5">ROUNDUP(E67/H67,2)</f>
        <v>61.04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45.1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162.4</v>
      </c>
      <c r="G69" t="s">
        <v>20</v>
      </c>
      <c r="H69">
        <v>4065</v>
      </c>
      <c r="I69">
        <f t="shared" si="5"/>
        <v>29.01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254.6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24.1</v>
      </c>
      <c r="G71" t="s">
        <v>74</v>
      </c>
      <c r="H71">
        <v>17</v>
      </c>
      <c r="I71">
        <f t="shared" si="5"/>
        <v>111.83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123.8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108.1</v>
      </c>
      <c r="G73" t="s">
        <v>20</v>
      </c>
      <c r="H73">
        <v>76</v>
      </c>
      <c r="I73">
        <f t="shared" si="5"/>
        <v>85.320000000000007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670.4</v>
      </c>
      <c r="G74" t="s">
        <v>20</v>
      </c>
      <c r="H74">
        <v>54</v>
      </c>
      <c r="I74">
        <f t="shared" si="5"/>
        <v>74.490000000000009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122.5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78.199999999999989</v>
      </c>
      <c r="G78" t="s">
        <v>14</v>
      </c>
      <c r="H78">
        <v>1684</v>
      </c>
      <c r="I78">
        <f t="shared" si="5"/>
        <v>57.01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79.650000000000006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41.019999999999996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69.599999999999994</v>
      </c>
      <c r="G81" t="s">
        <v>14</v>
      </c>
      <c r="H81">
        <v>838</v>
      </c>
      <c r="I81">
        <f t="shared" si="5"/>
        <v>48.01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637.5</v>
      </c>
      <c r="G82" t="s">
        <v>20</v>
      </c>
      <c r="H82">
        <v>127</v>
      </c>
      <c r="I82">
        <f t="shared" si="5"/>
        <v>55.22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225.4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</v>
      </c>
      <c r="G84" t="s">
        <v>20</v>
      </c>
      <c r="H84">
        <v>180</v>
      </c>
      <c r="I84">
        <f t="shared" si="5"/>
        <v>83.190000000000012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37.6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132.4</v>
      </c>
      <c r="G86" t="s">
        <v>20</v>
      </c>
      <c r="H86">
        <v>374</v>
      </c>
      <c r="I86">
        <f t="shared" si="5"/>
        <v>111.14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131.29999999999998</v>
      </c>
      <c r="G87" t="s">
        <v>20</v>
      </c>
      <c r="H87">
        <v>71</v>
      </c>
      <c r="I87">
        <f t="shared" si="5"/>
        <v>90.570000000000007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167.7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83.03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260.8</v>
      </c>
      <c r="G90" t="s">
        <v>20</v>
      </c>
      <c r="H90">
        <v>113</v>
      </c>
      <c r="I90">
        <f t="shared" si="5"/>
        <v>110.77000000000001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252.6</v>
      </c>
      <c r="G91" t="s">
        <v>20</v>
      </c>
      <c r="H91">
        <v>96</v>
      </c>
      <c r="I91">
        <f t="shared" si="5"/>
        <v>89.460000000000008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78.699999999999989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48.5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258.90000000000003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303.70000000000005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37.669999999999995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217.4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926.7</v>
      </c>
      <c r="G99" t="s">
        <v>20</v>
      </c>
      <c r="H99">
        <v>113</v>
      </c>
      <c r="I99">
        <f t="shared" si="5"/>
        <v>106.62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33.700000000000003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196.79999999999998</v>
      </c>
      <c r="G101" t="s">
        <v>20</v>
      </c>
      <c r="H101">
        <v>164</v>
      </c>
      <c r="I101">
        <f t="shared" si="5"/>
        <v>91.17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1021.5</v>
      </c>
      <c r="G103" t="s">
        <v>20</v>
      </c>
      <c r="H103">
        <v>164</v>
      </c>
      <c r="I103">
        <f t="shared" si="5"/>
        <v>56.059999999999995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281.70000000000005</v>
      </c>
      <c r="G104" t="s">
        <v>20</v>
      </c>
      <c r="H104">
        <v>336</v>
      </c>
      <c r="I104">
        <f t="shared" si="5"/>
        <v>31.020000000000003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24.700000000000003</v>
      </c>
      <c r="G105" t="s">
        <v>14</v>
      </c>
      <c r="H105">
        <v>37</v>
      </c>
      <c r="I105">
        <f t="shared" si="5"/>
        <v>66.52000000000001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143.19999999999999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144.6</v>
      </c>
      <c r="G107" t="s">
        <v>20</v>
      </c>
      <c r="H107">
        <v>95</v>
      </c>
      <c r="I107">
        <f t="shared" si="5"/>
        <v>103.47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359.20000000000005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186.5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595.30000000000007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59.300000000000004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71.990000000000009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108.96000000000001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268.90000000000003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376.90000000000003</v>
      </c>
      <c r="G115" t="s">
        <v>20</v>
      </c>
      <c r="H115">
        <v>131</v>
      </c>
      <c r="I115">
        <f t="shared" si="5"/>
        <v>94.940000000000012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727.2</v>
      </c>
      <c r="G116" t="s">
        <v>20</v>
      </c>
      <c r="H116">
        <v>126</v>
      </c>
      <c r="I116">
        <f t="shared" si="5"/>
        <v>109.66000000000001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87.3</v>
      </c>
      <c r="G117" t="s">
        <v>14</v>
      </c>
      <c r="H117">
        <v>3304</v>
      </c>
      <c r="I117">
        <f t="shared" si="5"/>
        <v>44.01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86.800000000000011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31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117.69999999999999</v>
      </c>
      <c r="G120" t="s">
        <v>20</v>
      </c>
      <c r="H120">
        <v>67</v>
      </c>
      <c r="I120">
        <f t="shared" si="5"/>
        <v>94.800000000000011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69.800000000000011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149.5</v>
      </c>
      <c r="G122" t="s">
        <v>20</v>
      </c>
      <c r="H122">
        <v>1782</v>
      </c>
      <c r="I122">
        <f t="shared" si="5"/>
        <v>63.01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219.4</v>
      </c>
      <c r="G123" t="s">
        <v>20</v>
      </c>
      <c r="H123">
        <v>903</v>
      </c>
      <c r="I123">
        <f t="shared" si="5"/>
        <v>110.04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64.399999999999991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18.700000000000003</v>
      </c>
      <c r="G125" t="s">
        <v>14</v>
      </c>
      <c r="H125">
        <v>662</v>
      </c>
      <c r="I125">
        <f t="shared" si="5"/>
        <v>49.989999999999995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367.8</v>
      </c>
      <c r="G126" t="s">
        <v>20</v>
      </c>
      <c r="H126">
        <v>94</v>
      </c>
      <c r="I126">
        <f t="shared" si="5"/>
        <v>101.73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47.089999999999996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38.700000000000003</v>
      </c>
      <c r="G128" t="s">
        <v>14</v>
      </c>
      <c r="H128">
        <v>774</v>
      </c>
      <c r="I128">
        <f t="shared" si="5"/>
        <v>89.95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51.5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60.4</v>
      </c>
      <c r="G130" t="s">
        <v>74</v>
      </c>
      <c r="H130">
        <v>532</v>
      </c>
      <c r="I130">
        <f t="shared" si="5"/>
        <v>80.070000000000007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ROUNDUP(E131/D131*100,1)</f>
        <v>3.3000000000000003</v>
      </c>
      <c r="G131" t="s">
        <v>74</v>
      </c>
      <c r="H131">
        <v>55</v>
      </c>
      <c r="I131">
        <f t="shared" ref="I131:I194" si="9">ROUNDUP(E131/H131,2)</f>
        <v>86.48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155.5</v>
      </c>
      <c r="G132" t="s">
        <v>20</v>
      </c>
      <c r="H132">
        <v>533</v>
      </c>
      <c r="I132">
        <f t="shared" si="9"/>
        <v>28.01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100.89999999999999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116.19999999999999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310.8</v>
      </c>
      <c r="G135" t="s">
        <v>20</v>
      </c>
      <c r="H135">
        <v>159</v>
      </c>
      <c r="I135">
        <f t="shared" si="9"/>
        <v>87.960000000000008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89.8</v>
      </c>
      <c r="G136" t="s">
        <v>14</v>
      </c>
      <c r="H136">
        <v>940</v>
      </c>
      <c r="I136">
        <f t="shared" si="9"/>
        <v>94.990000000000009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71.3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3.3000000000000003</v>
      </c>
      <c r="G138" t="s">
        <v>74</v>
      </c>
      <c r="H138">
        <v>58</v>
      </c>
      <c r="I138">
        <f t="shared" si="9"/>
        <v>46.919999999999995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20.900000000000002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223.2</v>
      </c>
      <c r="G142" t="s">
        <v>20</v>
      </c>
      <c r="H142">
        <v>186</v>
      </c>
      <c r="I142">
        <f t="shared" si="9"/>
        <v>65.990000000000009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101.6</v>
      </c>
      <c r="G143" t="s">
        <v>20</v>
      </c>
      <c r="H143">
        <v>1071</v>
      </c>
      <c r="I143">
        <f t="shared" si="9"/>
        <v>61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230.1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86.070000000000007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236.6</v>
      </c>
      <c r="G147" t="s">
        <v>20</v>
      </c>
      <c r="H147">
        <v>768</v>
      </c>
      <c r="I147">
        <f t="shared" si="9"/>
        <v>76.990000000000009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17.3</v>
      </c>
      <c r="G148" t="s">
        <v>74</v>
      </c>
      <c r="H148">
        <v>51</v>
      </c>
      <c r="I148">
        <f t="shared" si="9"/>
        <v>29.770000000000003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112.5</v>
      </c>
      <c r="G149" t="s">
        <v>20</v>
      </c>
      <c r="H149">
        <v>199</v>
      </c>
      <c r="I149">
        <f t="shared" si="9"/>
        <v>46.919999999999995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121.1</v>
      </c>
      <c r="G150" t="s">
        <v>20</v>
      </c>
      <c r="H150">
        <v>107</v>
      </c>
      <c r="I150">
        <f t="shared" si="9"/>
        <v>105.19000000000001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219.9</v>
      </c>
      <c r="G151" t="s">
        <v>20</v>
      </c>
      <c r="H151">
        <v>195</v>
      </c>
      <c r="I151">
        <f t="shared" si="9"/>
        <v>69.910000000000011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64.199999999999989</v>
      </c>
      <c r="G153" t="s">
        <v>14</v>
      </c>
      <c r="H153">
        <v>1467</v>
      </c>
      <c r="I153">
        <f t="shared" si="9"/>
        <v>60.019999999999996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423.1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31.01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58.800000000000004</v>
      </c>
      <c r="G156" t="s">
        <v>14</v>
      </c>
      <c r="H156">
        <v>1059</v>
      </c>
      <c r="I156">
        <f t="shared" si="9"/>
        <v>95.050000000000011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65.099999999999994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71.02000000000001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52.7</v>
      </c>
      <c r="G159" t="s">
        <v>14</v>
      </c>
      <c r="H159">
        <v>30</v>
      </c>
      <c r="I159">
        <f t="shared" si="9"/>
        <v>73.740000000000009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113.18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100.1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162.4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78.199999999999989</v>
      </c>
      <c r="G163" t="s">
        <v>14</v>
      </c>
      <c r="H163">
        <v>75</v>
      </c>
      <c r="I163">
        <f t="shared" si="9"/>
        <v>57.339999999999996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149.79999999999998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253.29999999999998</v>
      </c>
      <c r="G165" t="s">
        <v>20</v>
      </c>
      <c r="H165">
        <v>246</v>
      </c>
      <c r="I165">
        <f t="shared" si="9"/>
        <v>36.04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100.19999999999999</v>
      </c>
      <c r="G166" t="s">
        <v>20</v>
      </c>
      <c r="H166">
        <v>1396</v>
      </c>
      <c r="I166">
        <f t="shared" si="9"/>
        <v>108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137.19999999999999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31.400000000000002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424.1</v>
      </c>
      <c r="G171" t="s">
        <v>20</v>
      </c>
      <c r="H171">
        <v>1267</v>
      </c>
      <c r="I171">
        <f t="shared" si="9"/>
        <v>77.990000000000009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10.7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82.899999999999991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163.1</v>
      </c>
      <c r="G175" t="s">
        <v>20</v>
      </c>
      <c r="H175">
        <v>1561</v>
      </c>
      <c r="I175">
        <f t="shared" si="9"/>
        <v>100.99000000000001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894.7</v>
      </c>
      <c r="G176" t="s">
        <v>20</v>
      </c>
      <c r="H176">
        <v>48</v>
      </c>
      <c r="I176">
        <f t="shared" si="9"/>
        <v>111.84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26.200000000000003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74.899999999999991</v>
      </c>
      <c r="G178" t="s">
        <v>14</v>
      </c>
      <c r="H178">
        <v>782</v>
      </c>
      <c r="I178">
        <f t="shared" si="9"/>
        <v>110.06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416.5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96.3</v>
      </c>
      <c r="G180" t="s">
        <v>14</v>
      </c>
      <c r="H180">
        <v>210</v>
      </c>
      <c r="I180">
        <f t="shared" si="9"/>
        <v>32.989999999999995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308.5</v>
      </c>
      <c r="G182" t="s">
        <v>20</v>
      </c>
      <c r="H182">
        <v>2107</v>
      </c>
      <c r="I182">
        <f t="shared" si="9"/>
        <v>81.990000000000009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61.9</v>
      </c>
      <c r="G183" t="s">
        <v>14</v>
      </c>
      <c r="H183">
        <v>136</v>
      </c>
      <c r="I183">
        <f t="shared" si="9"/>
        <v>39.089999999999996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722.4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69.199999999999989</v>
      </c>
      <c r="G185" t="s">
        <v>14</v>
      </c>
      <c r="H185">
        <v>86</v>
      </c>
      <c r="I185">
        <f t="shared" si="9"/>
        <v>40.989999999999995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293.10000000000002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229.9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32.1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23.6</v>
      </c>
      <c r="G191" t="s">
        <v>74</v>
      </c>
      <c r="H191">
        <v>441</v>
      </c>
      <c r="I191">
        <f t="shared" si="9"/>
        <v>102.05000000000001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68.599999999999994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ROUNDUP(E195/D195*100,1)</f>
        <v>45.7</v>
      </c>
      <c r="G195" t="s">
        <v>14</v>
      </c>
      <c r="H195">
        <v>65</v>
      </c>
      <c r="I195">
        <f t="shared" ref="I195:I258" si="13">ROUNDUP(E195/H195,2)</f>
        <v>46.339999999999996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122.8</v>
      </c>
      <c r="G196" t="s">
        <v>20</v>
      </c>
      <c r="H196">
        <v>126</v>
      </c>
      <c r="I196">
        <f t="shared" si="13"/>
        <v>69.180000000000007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361.8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63.2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298.3</v>
      </c>
      <c r="G199" t="s">
        <v>20</v>
      </c>
      <c r="H199">
        <v>1989</v>
      </c>
      <c r="I199">
        <f t="shared" si="13"/>
        <v>82.02000000000001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9.6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53.800000000000004</v>
      </c>
      <c r="G201" t="s">
        <v>14</v>
      </c>
      <c r="H201">
        <v>13</v>
      </c>
      <c r="I201">
        <f t="shared" si="13"/>
        <v>74.47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681.2</v>
      </c>
      <c r="G203" t="s">
        <v>20</v>
      </c>
      <c r="H203">
        <v>157</v>
      </c>
      <c r="I203">
        <f t="shared" si="13"/>
        <v>91.12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78.899999999999991</v>
      </c>
      <c r="G204" t="s">
        <v>74</v>
      </c>
      <c r="H204">
        <v>82</v>
      </c>
      <c r="I204">
        <f t="shared" si="13"/>
        <v>79.800000000000011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3.4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431.90000000000003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38.9</v>
      </c>
      <c r="G208" t="s">
        <v>74</v>
      </c>
      <c r="H208">
        <v>57</v>
      </c>
      <c r="I208">
        <f t="shared" si="13"/>
        <v>61.339999999999996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101.19999999999999</v>
      </c>
      <c r="G210" t="s">
        <v>20</v>
      </c>
      <c r="H210">
        <v>2053</v>
      </c>
      <c r="I210">
        <f t="shared" si="13"/>
        <v>96.990000000000009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21.200000000000003</v>
      </c>
      <c r="G211" t="s">
        <v>47</v>
      </c>
      <c r="H211">
        <v>808</v>
      </c>
      <c r="I211">
        <f t="shared" si="13"/>
        <v>51.01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67.5</v>
      </c>
      <c r="G212" t="s">
        <v>14</v>
      </c>
      <c r="H212">
        <v>226</v>
      </c>
      <c r="I212">
        <f t="shared" si="13"/>
        <v>28.05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60.989999999999995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151.9</v>
      </c>
      <c r="G214" t="s">
        <v>20</v>
      </c>
      <c r="H214">
        <v>168</v>
      </c>
      <c r="I214">
        <f t="shared" si="13"/>
        <v>73.22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195.2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1023.2</v>
      </c>
      <c r="G216" t="s">
        <v>20</v>
      </c>
      <c r="H216">
        <v>165</v>
      </c>
      <c r="I216">
        <f t="shared" si="13"/>
        <v>86.820000000000007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3.9</v>
      </c>
      <c r="G217" t="s">
        <v>14</v>
      </c>
      <c r="H217">
        <v>143</v>
      </c>
      <c r="I217">
        <f t="shared" si="13"/>
        <v>42.129999999999995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155.1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44.800000000000004</v>
      </c>
      <c r="G219" t="s">
        <v>14</v>
      </c>
      <c r="H219">
        <v>934</v>
      </c>
      <c r="I219">
        <f t="shared" si="13"/>
        <v>62.01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332.20000000000005</v>
      </c>
      <c r="G221" t="s">
        <v>20</v>
      </c>
      <c r="H221">
        <v>1539</v>
      </c>
      <c r="I221">
        <f t="shared" si="13"/>
        <v>90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8.5</v>
      </c>
      <c r="G222" t="s">
        <v>14</v>
      </c>
      <c r="H222">
        <v>17</v>
      </c>
      <c r="I222">
        <f t="shared" si="13"/>
        <v>39.239999999999995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98.699999999999989</v>
      </c>
      <c r="G223" t="s">
        <v>14</v>
      </c>
      <c r="H223">
        <v>2179</v>
      </c>
      <c r="I223">
        <f t="shared" si="13"/>
        <v>55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48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93.899999999999991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403.70000000000005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260.20000000000005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366.70000000000005</v>
      </c>
      <c r="G228" t="s">
        <v>20</v>
      </c>
      <c r="H228">
        <v>112</v>
      </c>
      <c r="I228">
        <f t="shared" si="13"/>
        <v>98.210000000000008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168.79999999999998</v>
      </c>
      <c r="G229" t="s">
        <v>20</v>
      </c>
      <c r="H229">
        <v>943</v>
      </c>
      <c r="I229">
        <f t="shared" si="13"/>
        <v>108.97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193.7</v>
      </c>
      <c r="G231" t="s">
        <v>20</v>
      </c>
      <c r="H231">
        <v>2551</v>
      </c>
      <c r="I231">
        <f t="shared" si="13"/>
        <v>65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420.20000000000005</v>
      </c>
      <c r="G232" t="s">
        <v>20</v>
      </c>
      <c r="H232">
        <v>101</v>
      </c>
      <c r="I232">
        <f t="shared" si="13"/>
        <v>99.850000000000009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76.8</v>
      </c>
      <c r="G233" t="s">
        <v>74</v>
      </c>
      <c r="H233">
        <v>67</v>
      </c>
      <c r="I233">
        <f t="shared" si="13"/>
        <v>82.440000000000012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171.29999999999998</v>
      </c>
      <c r="G234" t="s">
        <v>20</v>
      </c>
      <c r="H234">
        <v>92</v>
      </c>
      <c r="I234">
        <f t="shared" si="13"/>
        <v>63.3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157.9</v>
      </c>
      <c r="G235" t="s">
        <v>20</v>
      </c>
      <c r="H235">
        <v>62</v>
      </c>
      <c r="I235">
        <f t="shared" si="13"/>
        <v>96.78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109.1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41.800000000000004</v>
      </c>
      <c r="G237" t="s">
        <v>14</v>
      </c>
      <c r="H237">
        <v>92</v>
      </c>
      <c r="I237">
        <f t="shared" si="13"/>
        <v>39.019999999999996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75.850000000000009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159.4</v>
      </c>
      <c r="G239" t="s">
        <v>20</v>
      </c>
      <c r="H239">
        <v>329</v>
      </c>
      <c r="I239">
        <f t="shared" si="13"/>
        <v>45.059999999999995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422.5</v>
      </c>
      <c r="G240" t="s">
        <v>20</v>
      </c>
      <c r="H240">
        <v>97</v>
      </c>
      <c r="I240">
        <f t="shared" si="13"/>
        <v>104.52000000000001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97.8</v>
      </c>
      <c r="G241" t="s">
        <v>14</v>
      </c>
      <c r="H241">
        <v>41</v>
      </c>
      <c r="I241">
        <f t="shared" si="13"/>
        <v>76.27000000000001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418.8</v>
      </c>
      <c r="G242" t="s">
        <v>20</v>
      </c>
      <c r="H242">
        <v>1784</v>
      </c>
      <c r="I242">
        <f t="shared" si="13"/>
        <v>69.02000000000001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127.8</v>
      </c>
      <c r="G244" t="s">
        <v>20</v>
      </c>
      <c r="H244">
        <v>250</v>
      </c>
      <c r="I244">
        <f t="shared" si="13"/>
        <v>42.919999999999995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445.3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569.80000000000007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509.40000000000003</v>
      </c>
      <c r="G247" t="s">
        <v>20</v>
      </c>
      <c r="H247">
        <v>214</v>
      </c>
      <c r="I247">
        <f t="shared" si="13"/>
        <v>69.03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325.60000000000002</v>
      </c>
      <c r="G248" t="s">
        <v>20</v>
      </c>
      <c r="H248">
        <v>222</v>
      </c>
      <c r="I248">
        <f t="shared" si="13"/>
        <v>65.990000000000009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932.7</v>
      </c>
      <c r="G249" t="s">
        <v>20</v>
      </c>
      <c r="H249">
        <v>1884</v>
      </c>
      <c r="I249">
        <f t="shared" si="13"/>
        <v>98.02000000000001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211.4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273.40000000000003</v>
      </c>
      <c r="G251" t="s">
        <v>20</v>
      </c>
      <c r="H251">
        <v>6465</v>
      </c>
      <c r="I251">
        <f t="shared" si="13"/>
        <v>26.01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54.1</v>
      </c>
      <c r="G253" t="s">
        <v>14</v>
      </c>
      <c r="H253">
        <v>101</v>
      </c>
      <c r="I253">
        <f t="shared" si="13"/>
        <v>38.019999999999996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106.16000000000001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89.1</v>
      </c>
      <c r="G255" t="s">
        <v>14</v>
      </c>
      <c r="H255">
        <v>1335</v>
      </c>
      <c r="I255">
        <f t="shared" si="13"/>
        <v>81.02000000000001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184.9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120.19999999999999</v>
      </c>
      <c r="G257" t="s">
        <v>20</v>
      </c>
      <c r="H257">
        <v>1697</v>
      </c>
      <c r="I257">
        <f t="shared" si="13"/>
        <v>57.01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23.400000000000002</v>
      </c>
      <c r="G258" t="s">
        <v>14</v>
      </c>
      <c r="H258">
        <v>15</v>
      </c>
      <c r="I258">
        <f t="shared" si="13"/>
        <v>63.94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ROUNDUP(E259/D259*100,1)</f>
        <v>146</v>
      </c>
      <c r="G259" t="s">
        <v>20</v>
      </c>
      <c r="H259">
        <v>92</v>
      </c>
      <c r="I259">
        <f t="shared" ref="I259:I322" si="17">ROUNDUP(E259/H259,2)</f>
        <v>90.460000000000008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268.5</v>
      </c>
      <c r="G260" t="s">
        <v>20</v>
      </c>
      <c r="H260">
        <v>186</v>
      </c>
      <c r="I260">
        <f t="shared" si="17"/>
        <v>72.180000000000007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77.940000000000012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157.69999999999999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31.3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313.5</v>
      </c>
      <c r="G264" t="s">
        <v>20</v>
      </c>
      <c r="H264">
        <v>107</v>
      </c>
      <c r="I264">
        <f t="shared" si="17"/>
        <v>49.8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370.90000000000003</v>
      </c>
      <c r="G265" t="s">
        <v>20</v>
      </c>
      <c r="H265">
        <v>199</v>
      </c>
      <c r="I265">
        <f t="shared" si="17"/>
        <v>54.059999999999995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362.70000000000005</v>
      </c>
      <c r="G266" t="s">
        <v>20</v>
      </c>
      <c r="H266">
        <v>5512</v>
      </c>
      <c r="I266">
        <f t="shared" si="17"/>
        <v>30.01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123.1</v>
      </c>
      <c r="G267" t="s">
        <v>20</v>
      </c>
      <c r="H267">
        <v>86</v>
      </c>
      <c r="I267">
        <f t="shared" si="17"/>
        <v>70.13000000000001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76.8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233.7</v>
      </c>
      <c r="G269" t="s">
        <v>20</v>
      </c>
      <c r="H269">
        <v>2768</v>
      </c>
      <c r="I269">
        <f t="shared" si="17"/>
        <v>52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180.6</v>
      </c>
      <c r="G270" t="s">
        <v>20</v>
      </c>
      <c r="H270">
        <v>48</v>
      </c>
      <c r="I270">
        <f t="shared" si="17"/>
        <v>56.419999999999995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252.7</v>
      </c>
      <c r="G271" t="s">
        <v>20</v>
      </c>
      <c r="H271">
        <v>87</v>
      </c>
      <c r="I271">
        <f t="shared" si="17"/>
        <v>101.64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27.200000000000003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1.3</v>
      </c>
      <c r="G273" t="s">
        <v>47</v>
      </c>
      <c r="H273">
        <v>61</v>
      </c>
      <c r="I273">
        <f t="shared" si="17"/>
        <v>32.019999999999996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304.10000000000002</v>
      </c>
      <c r="G274" t="s">
        <v>20</v>
      </c>
      <c r="H274">
        <v>1894</v>
      </c>
      <c r="I274">
        <f t="shared" si="17"/>
        <v>82.03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137.29999999999998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32.300000000000004</v>
      </c>
      <c r="G276" t="s">
        <v>14</v>
      </c>
      <c r="H276">
        <v>15</v>
      </c>
      <c r="I276">
        <f t="shared" si="17"/>
        <v>51.54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241.6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40.04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1066.5</v>
      </c>
      <c r="G279" t="s">
        <v>20</v>
      </c>
      <c r="H279">
        <v>83</v>
      </c>
      <c r="I279">
        <f t="shared" si="17"/>
        <v>89.940000000000012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325.90000000000003</v>
      </c>
      <c r="G280" t="s">
        <v>20</v>
      </c>
      <c r="H280">
        <v>91</v>
      </c>
      <c r="I280">
        <f t="shared" si="17"/>
        <v>96.7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</v>
      </c>
      <c r="G281" t="s">
        <v>20</v>
      </c>
      <c r="H281">
        <v>546</v>
      </c>
      <c r="I281">
        <f t="shared" si="17"/>
        <v>25.020000000000003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581.5</v>
      </c>
      <c r="G282" t="s">
        <v>20</v>
      </c>
      <c r="H282">
        <v>393</v>
      </c>
      <c r="I282">
        <f t="shared" si="17"/>
        <v>36.989999999999995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91.6</v>
      </c>
      <c r="G283" t="s">
        <v>14</v>
      </c>
      <c r="H283">
        <v>2062</v>
      </c>
      <c r="I283">
        <f t="shared" si="17"/>
        <v>73.02000000000001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108.1</v>
      </c>
      <c r="G284" t="s">
        <v>20</v>
      </c>
      <c r="H284">
        <v>133</v>
      </c>
      <c r="I284">
        <f t="shared" si="17"/>
        <v>68.25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18.8</v>
      </c>
      <c r="G285" t="s">
        <v>14</v>
      </c>
      <c r="H285">
        <v>29</v>
      </c>
      <c r="I285">
        <f t="shared" si="17"/>
        <v>52.32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83.199999999999989</v>
      </c>
      <c r="G286" t="s">
        <v>14</v>
      </c>
      <c r="H286">
        <v>132</v>
      </c>
      <c r="I286">
        <f t="shared" si="17"/>
        <v>61.769999999999996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706.4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17.5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209.79999999999998</v>
      </c>
      <c r="G289" t="s">
        <v>20</v>
      </c>
      <c r="H289">
        <v>176</v>
      </c>
      <c r="I289">
        <f t="shared" si="17"/>
        <v>75.08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97.8</v>
      </c>
      <c r="G290" t="s">
        <v>14</v>
      </c>
      <c r="H290">
        <v>137</v>
      </c>
      <c r="I290">
        <f t="shared" si="17"/>
        <v>39.979999999999997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1684.3</v>
      </c>
      <c r="G291" t="s">
        <v>20</v>
      </c>
      <c r="H291">
        <v>337</v>
      </c>
      <c r="I291">
        <f t="shared" si="17"/>
        <v>39.989999999999995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54.5</v>
      </c>
      <c r="G292" t="s">
        <v>14</v>
      </c>
      <c r="H292">
        <v>908</v>
      </c>
      <c r="I292">
        <f t="shared" si="17"/>
        <v>101.02000000000001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456.70000000000005</v>
      </c>
      <c r="G293" t="s">
        <v>20</v>
      </c>
      <c r="H293">
        <v>107</v>
      </c>
      <c r="I293">
        <f t="shared" si="17"/>
        <v>76.820000000000007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9.9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16.400000000000002</v>
      </c>
      <c r="G295" t="s">
        <v>74</v>
      </c>
      <c r="H295">
        <v>32</v>
      </c>
      <c r="I295">
        <f t="shared" si="17"/>
        <v>33.29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1339.6999999999998</v>
      </c>
      <c r="G296" t="s">
        <v>20</v>
      </c>
      <c r="H296">
        <v>183</v>
      </c>
      <c r="I296">
        <f t="shared" si="17"/>
        <v>43.93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35.700000000000003</v>
      </c>
      <c r="G297" t="s">
        <v>14</v>
      </c>
      <c r="H297">
        <v>1910</v>
      </c>
      <c r="I297">
        <f t="shared" si="17"/>
        <v>36.01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88.22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94.3</v>
      </c>
      <c r="G299" t="s">
        <v>14</v>
      </c>
      <c r="H299">
        <v>104</v>
      </c>
      <c r="I299">
        <f t="shared" si="17"/>
        <v>65.25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69.960000000000008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51.5</v>
      </c>
      <c r="G301" t="s">
        <v>14</v>
      </c>
      <c r="H301">
        <v>49</v>
      </c>
      <c r="I301">
        <f t="shared" si="17"/>
        <v>39.879999999999995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1344.6999999999998</v>
      </c>
      <c r="G303" t="s">
        <v>20</v>
      </c>
      <c r="H303">
        <v>295</v>
      </c>
      <c r="I303">
        <f t="shared" si="17"/>
        <v>41.03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31.900000000000002</v>
      </c>
      <c r="G304" t="s">
        <v>14</v>
      </c>
      <c r="H304">
        <v>245</v>
      </c>
      <c r="I304">
        <f t="shared" si="17"/>
        <v>98.92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82.699999999999989</v>
      </c>
      <c r="G305" t="s">
        <v>14</v>
      </c>
      <c r="H305">
        <v>32</v>
      </c>
      <c r="I305">
        <f t="shared" si="17"/>
        <v>87.79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546.20000000000005</v>
      </c>
      <c r="G306" t="s">
        <v>20</v>
      </c>
      <c r="H306">
        <v>142</v>
      </c>
      <c r="I306">
        <f t="shared" si="17"/>
        <v>80.77000000000001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286.3</v>
      </c>
      <c r="G307" t="s">
        <v>20</v>
      </c>
      <c r="H307">
        <v>85</v>
      </c>
      <c r="I307">
        <f t="shared" si="17"/>
        <v>94.29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132.19999999999999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74.099999999999994</v>
      </c>
      <c r="G310" t="s">
        <v>14</v>
      </c>
      <c r="H310">
        <v>803</v>
      </c>
      <c r="I310">
        <f t="shared" si="17"/>
        <v>109.05000000000001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75.3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20.400000000000002</v>
      </c>
      <c r="G312" t="s">
        <v>14</v>
      </c>
      <c r="H312">
        <v>16</v>
      </c>
      <c r="I312">
        <f t="shared" si="17"/>
        <v>99.13000000000001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203.4</v>
      </c>
      <c r="G313" t="s">
        <v>20</v>
      </c>
      <c r="H313">
        <v>121</v>
      </c>
      <c r="I313">
        <f t="shared" si="17"/>
        <v>105.89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310.3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395.40000000000003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294.8</v>
      </c>
      <c r="G316" t="s">
        <v>20</v>
      </c>
      <c r="H316">
        <v>133</v>
      </c>
      <c r="I316">
        <f t="shared" si="17"/>
        <v>31.03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33.9</v>
      </c>
      <c r="G317" t="s">
        <v>14</v>
      </c>
      <c r="H317">
        <v>31</v>
      </c>
      <c r="I317">
        <f t="shared" si="17"/>
        <v>103.88000000000001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66.699999999999989</v>
      </c>
      <c r="G318" t="s">
        <v>14</v>
      </c>
      <c r="H318">
        <v>108</v>
      </c>
      <c r="I318">
        <f t="shared" si="17"/>
        <v>59.269999999999996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19.3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15.9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38.800000000000004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9.6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ROUNDUP(E323/D323*100,1)</f>
        <v>94.199999999999989</v>
      </c>
      <c r="G323" t="s">
        <v>14</v>
      </c>
      <c r="H323">
        <v>2468</v>
      </c>
      <c r="I323">
        <f t="shared" ref="I323:I386" si="21">ROUNDUP(E323/H323,2)</f>
        <v>65.010000000000005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166.6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24.200000000000003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164.1</v>
      </c>
      <c r="G326" t="s">
        <v>20</v>
      </c>
      <c r="H326">
        <v>307</v>
      </c>
      <c r="I326">
        <f t="shared" si="21"/>
        <v>37.949999999999996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90.8</v>
      </c>
      <c r="G327" t="s">
        <v>14</v>
      </c>
      <c r="H327">
        <v>73</v>
      </c>
      <c r="I327">
        <f t="shared" si="21"/>
        <v>80.790000000000006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46.2</v>
      </c>
      <c r="G328" t="s">
        <v>14</v>
      </c>
      <c r="H328">
        <v>128</v>
      </c>
      <c r="I328">
        <f t="shared" si="21"/>
        <v>25.990000000000002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38.6</v>
      </c>
      <c r="G329" t="s">
        <v>14</v>
      </c>
      <c r="H329">
        <v>33</v>
      </c>
      <c r="I329">
        <f t="shared" si="21"/>
        <v>30.37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133.6</v>
      </c>
      <c r="G330" t="s">
        <v>20</v>
      </c>
      <c r="H330">
        <v>2441</v>
      </c>
      <c r="I330">
        <f t="shared" si="21"/>
        <v>54.01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22.900000000000002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45.01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443.8</v>
      </c>
      <c r="G333" t="s">
        <v>20</v>
      </c>
      <c r="H333">
        <v>190</v>
      </c>
      <c r="I333">
        <f t="shared" si="21"/>
        <v>77.070000000000007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114.3</v>
      </c>
      <c r="G337" t="s">
        <v>20</v>
      </c>
      <c r="H337">
        <v>2283</v>
      </c>
      <c r="I337">
        <f t="shared" si="21"/>
        <v>87.01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97.1</v>
      </c>
      <c r="G338" t="s">
        <v>14</v>
      </c>
      <c r="H338">
        <v>1072</v>
      </c>
      <c r="I338">
        <f t="shared" si="21"/>
        <v>64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122.89999999999999</v>
      </c>
      <c r="G339" t="s">
        <v>20</v>
      </c>
      <c r="H339">
        <v>1095</v>
      </c>
      <c r="I339">
        <f t="shared" si="21"/>
        <v>106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179.2</v>
      </c>
      <c r="G340" t="s">
        <v>20</v>
      </c>
      <c r="H340">
        <v>1690</v>
      </c>
      <c r="I340">
        <f t="shared" si="21"/>
        <v>73.990000000000009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84.03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94.3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84.699999999999989</v>
      </c>
      <c r="G343" t="s">
        <v>14</v>
      </c>
      <c r="H343">
        <v>1257</v>
      </c>
      <c r="I343">
        <f t="shared" si="21"/>
        <v>77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66.599999999999994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33.019999999999996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99.960000000000008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14.7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1400.8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71.8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53.1</v>
      </c>
      <c r="G351" t="s">
        <v>14</v>
      </c>
      <c r="H351">
        <v>923</v>
      </c>
      <c r="I351">
        <f t="shared" si="21"/>
        <v>103.97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34.9</v>
      </c>
      <c r="G354" t="s">
        <v>14</v>
      </c>
      <c r="H354">
        <v>33</v>
      </c>
      <c r="I354">
        <f t="shared" si="21"/>
        <v>29.610000000000003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410.6</v>
      </c>
      <c r="G355" t="s">
        <v>20</v>
      </c>
      <c r="H355">
        <v>1703</v>
      </c>
      <c r="I355">
        <f t="shared" si="21"/>
        <v>81.02000000000001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26.060000000000002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36.9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103.74000000000001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11.9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63.9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226.4</v>
      </c>
      <c r="G362" t="s">
        <v>20</v>
      </c>
      <c r="H362">
        <v>2875</v>
      </c>
      <c r="I362">
        <f t="shared" si="21"/>
        <v>47.01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371.8</v>
      </c>
      <c r="G364" t="s">
        <v>20</v>
      </c>
      <c r="H364">
        <v>191</v>
      </c>
      <c r="I364">
        <f t="shared" si="21"/>
        <v>72.02000000000001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160.19999999999999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1616.3999999999999</v>
      </c>
      <c r="G366" t="s">
        <v>20</v>
      </c>
      <c r="H366">
        <v>186</v>
      </c>
      <c r="I366">
        <f t="shared" si="21"/>
        <v>78.210000000000008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733.5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592.20000000000005</v>
      </c>
      <c r="G368" t="s">
        <v>20</v>
      </c>
      <c r="H368">
        <v>101</v>
      </c>
      <c r="I368">
        <f t="shared" si="21"/>
        <v>105.53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18.900000000000002</v>
      </c>
      <c r="G369" t="s">
        <v>14</v>
      </c>
      <c r="H369">
        <v>75</v>
      </c>
      <c r="I369">
        <f t="shared" si="21"/>
        <v>24.94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276.90000000000003</v>
      </c>
      <c r="G370" t="s">
        <v>20</v>
      </c>
      <c r="H370">
        <v>206</v>
      </c>
      <c r="I370">
        <f t="shared" si="21"/>
        <v>69.88000000000001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273.10000000000002</v>
      </c>
      <c r="G371" t="s">
        <v>20</v>
      </c>
      <c r="H371">
        <v>154</v>
      </c>
      <c r="I371">
        <f t="shared" si="21"/>
        <v>95.740000000000009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159.4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67.899999999999991</v>
      </c>
      <c r="G373" t="s">
        <v>14</v>
      </c>
      <c r="H373">
        <v>2176</v>
      </c>
      <c r="I373">
        <f t="shared" si="21"/>
        <v>59.019999999999996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1591.6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730.2</v>
      </c>
      <c r="G375" t="s">
        <v>20</v>
      </c>
      <c r="H375">
        <v>2106</v>
      </c>
      <c r="I375">
        <f t="shared" si="21"/>
        <v>78.02000000000001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13.2</v>
      </c>
      <c r="G376" t="s">
        <v>14</v>
      </c>
      <c r="H376">
        <v>441</v>
      </c>
      <c r="I376">
        <f t="shared" si="21"/>
        <v>50.059999999999995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54.800000000000004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361.1</v>
      </c>
      <c r="G378" t="s">
        <v>20</v>
      </c>
      <c r="H378">
        <v>131</v>
      </c>
      <c r="I378">
        <f t="shared" si="21"/>
        <v>93.710000000000008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10.299999999999999</v>
      </c>
      <c r="G379" t="s">
        <v>14</v>
      </c>
      <c r="H379">
        <v>127</v>
      </c>
      <c r="I379">
        <f t="shared" si="21"/>
        <v>40.15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70.100000000000009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40.5</v>
      </c>
      <c r="G381" t="s">
        <v>14</v>
      </c>
      <c r="H381">
        <v>44</v>
      </c>
      <c r="I381">
        <f t="shared" si="21"/>
        <v>66.190000000000012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160.4</v>
      </c>
      <c r="G382" t="s">
        <v>20</v>
      </c>
      <c r="H382">
        <v>84</v>
      </c>
      <c r="I382">
        <f t="shared" si="21"/>
        <v>47.72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63.800000000000004</v>
      </c>
      <c r="G384" t="s">
        <v>14</v>
      </c>
      <c r="H384">
        <v>67</v>
      </c>
      <c r="I384">
        <f t="shared" si="21"/>
        <v>86.62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225.4</v>
      </c>
      <c r="G385" t="s">
        <v>20</v>
      </c>
      <c r="H385">
        <v>189</v>
      </c>
      <c r="I385">
        <f t="shared" si="21"/>
        <v>75.13000000000001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172.1</v>
      </c>
      <c r="G386" t="s">
        <v>20</v>
      </c>
      <c r="H386">
        <v>4799</v>
      </c>
      <c r="I386">
        <f t="shared" si="21"/>
        <v>41.01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ROUNDUP(E387/D387*100,1)</f>
        <v>146.19999999999999</v>
      </c>
      <c r="G387" t="s">
        <v>20</v>
      </c>
      <c r="H387">
        <v>1137</v>
      </c>
      <c r="I387">
        <f t="shared" ref="I387:I450" si="25">ROUNDUP(E387/H387,2)</f>
        <v>50.01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76.5</v>
      </c>
      <c r="G388" t="s">
        <v>14</v>
      </c>
      <c r="H388">
        <v>1068</v>
      </c>
      <c r="I388">
        <f t="shared" si="25"/>
        <v>96.97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39.300000000000004</v>
      </c>
      <c r="G389" t="s">
        <v>14</v>
      </c>
      <c r="H389">
        <v>424</v>
      </c>
      <c r="I389">
        <f t="shared" si="25"/>
        <v>100.94000000000001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11.299999999999999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122.19999999999999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186.6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7.3</v>
      </c>
      <c r="G393" t="s">
        <v>14</v>
      </c>
      <c r="H393">
        <v>151</v>
      </c>
      <c r="I393">
        <f t="shared" si="25"/>
        <v>29.1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65.699999999999989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47.01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469.40000000000003</v>
      </c>
      <c r="G396" t="s">
        <v>20</v>
      </c>
      <c r="H396">
        <v>34</v>
      </c>
      <c r="I396">
        <f t="shared" si="25"/>
        <v>110.45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130.19999999999999</v>
      </c>
      <c r="G397" t="s">
        <v>20</v>
      </c>
      <c r="H397">
        <v>220</v>
      </c>
      <c r="I397">
        <f t="shared" si="25"/>
        <v>42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167.1</v>
      </c>
      <c r="G398" t="s">
        <v>20</v>
      </c>
      <c r="H398">
        <v>1604</v>
      </c>
      <c r="I398">
        <f t="shared" si="25"/>
        <v>48.019999999999996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173.9</v>
      </c>
      <c r="G399" t="s">
        <v>20</v>
      </c>
      <c r="H399">
        <v>454</v>
      </c>
      <c r="I399">
        <f t="shared" si="25"/>
        <v>31.020000000000003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717.80000000000007</v>
      </c>
      <c r="G400" t="s">
        <v>20</v>
      </c>
      <c r="H400">
        <v>123</v>
      </c>
      <c r="I400">
        <f t="shared" si="25"/>
        <v>99.210000000000008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63.9</v>
      </c>
      <c r="G401" t="s">
        <v>14</v>
      </c>
      <c r="H401">
        <v>941</v>
      </c>
      <c r="I401">
        <f t="shared" si="25"/>
        <v>66.03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1530.3</v>
      </c>
      <c r="G403" t="s">
        <v>20</v>
      </c>
      <c r="H403">
        <v>299</v>
      </c>
      <c r="I403">
        <f t="shared" si="25"/>
        <v>46.07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40.4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86.3</v>
      </c>
      <c r="G405" t="s">
        <v>14</v>
      </c>
      <c r="H405">
        <v>3015</v>
      </c>
      <c r="I405">
        <f t="shared" si="25"/>
        <v>56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315.60000000000002</v>
      </c>
      <c r="G406" t="s">
        <v>20</v>
      </c>
      <c r="H406">
        <v>2237</v>
      </c>
      <c r="I406">
        <f t="shared" si="25"/>
        <v>68.990000000000009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89.699999999999989</v>
      </c>
      <c r="G407" t="s">
        <v>14</v>
      </c>
      <c r="H407">
        <v>435</v>
      </c>
      <c r="I407">
        <f t="shared" si="25"/>
        <v>60.989999999999995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182.2</v>
      </c>
      <c r="G408" t="s">
        <v>20</v>
      </c>
      <c r="H408">
        <v>645</v>
      </c>
      <c r="I408">
        <f t="shared" si="25"/>
        <v>110.99000000000001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355.90000000000003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131.9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46.4</v>
      </c>
      <c r="G411" t="s">
        <v>14</v>
      </c>
      <c r="H411">
        <v>714</v>
      </c>
      <c r="I411">
        <f t="shared" si="25"/>
        <v>87.97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36.200000000000003</v>
      </c>
      <c r="G412" t="s">
        <v>47</v>
      </c>
      <c r="H412">
        <v>1111</v>
      </c>
      <c r="I412">
        <f t="shared" si="25"/>
        <v>49.989999999999995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104.69999999999999</v>
      </c>
      <c r="G413" t="s">
        <v>20</v>
      </c>
      <c r="H413">
        <v>82</v>
      </c>
      <c r="I413">
        <f t="shared" si="25"/>
        <v>99.53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668.9</v>
      </c>
      <c r="G414" t="s">
        <v>20</v>
      </c>
      <c r="H414">
        <v>134</v>
      </c>
      <c r="I414">
        <f t="shared" si="25"/>
        <v>104.83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62.1</v>
      </c>
      <c r="G415" t="s">
        <v>47</v>
      </c>
      <c r="H415">
        <v>1089</v>
      </c>
      <c r="I415">
        <f t="shared" si="25"/>
        <v>108.02000000000001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84.699999999999989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43.9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57.4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123.5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128.5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50.98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127.3</v>
      </c>
      <c r="G424" t="s">
        <v>20</v>
      </c>
      <c r="H424">
        <v>205</v>
      </c>
      <c r="I424">
        <f t="shared" si="25"/>
        <v>54.03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10.7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40.5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287.70000000000005</v>
      </c>
      <c r="G427" t="s">
        <v>20</v>
      </c>
      <c r="H427">
        <v>92</v>
      </c>
      <c r="I427">
        <f t="shared" si="25"/>
        <v>84.43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47.1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46.4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90.699999999999989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67.8</v>
      </c>
      <c r="G432" t="s">
        <v>14</v>
      </c>
      <c r="H432">
        <v>84</v>
      </c>
      <c r="I432">
        <f t="shared" si="25"/>
        <v>65.33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192.5</v>
      </c>
      <c r="G433" t="s">
        <v>20</v>
      </c>
      <c r="H433">
        <v>94</v>
      </c>
      <c r="I433">
        <f t="shared" si="25"/>
        <v>104.44000000000001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82.8</v>
      </c>
      <c r="G434" t="s">
        <v>14</v>
      </c>
      <c r="H434">
        <v>91</v>
      </c>
      <c r="I434">
        <f t="shared" si="25"/>
        <v>69.990000000000009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54.2</v>
      </c>
      <c r="G435" t="s">
        <v>14</v>
      </c>
      <c r="H435">
        <v>792</v>
      </c>
      <c r="I435">
        <f t="shared" si="25"/>
        <v>83.03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16.8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116.89999999999999</v>
      </c>
      <c r="G437" t="s">
        <v>20</v>
      </c>
      <c r="H437">
        <v>1713</v>
      </c>
      <c r="I437">
        <f t="shared" si="25"/>
        <v>103.99000000000001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1052.1999999999998</v>
      </c>
      <c r="G438" t="s">
        <v>20</v>
      </c>
      <c r="H438">
        <v>249</v>
      </c>
      <c r="I438">
        <f t="shared" si="25"/>
        <v>54.94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123.1</v>
      </c>
      <c r="G439" t="s">
        <v>20</v>
      </c>
      <c r="H439">
        <v>192</v>
      </c>
      <c r="I439">
        <f t="shared" si="25"/>
        <v>51.93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178.7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355.3</v>
      </c>
      <c r="G441" t="s">
        <v>20</v>
      </c>
      <c r="H441">
        <v>2293</v>
      </c>
      <c r="I441">
        <f t="shared" si="25"/>
        <v>44.01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53.01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198.79999999999998</v>
      </c>
      <c r="G444" t="s">
        <v>20</v>
      </c>
      <c r="H444">
        <v>143</v>
      </c>
      <c r="I444">
        <f t="shared" si="25"/>
        <v>75.050000000000011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34.800000000000004</v>
      </c>
      <c r="G445" t="s">
        <v>74</v>
      </c>
      <c r="H445">
        <v>90</v>
      </c>
      <c r="I445">
        <f t="shared" si="25"/>
        <v>35.919999999999995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176.5</v>
      </c>
      <c r="G446" t="s">
        <v>20</v>
      </c>
      <c r="H446">
        <v>296</v>
      </c>
      <c r="I446">
        <f t="shared" si="25"/>
        <v>36.96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511.40000000000003</v>
      </c>
      <c r="G447" t="s">
        <v>20</v>
      </c>
      <c r="H447">
        <v>170</v>
      </c>
      <c r="I447">
        <f t="shared" si="25"/>
        <v>63.18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82.1</v>
      </c>
      <c r="G448" t="s">
        <v>14</v>
      </c>
      <c r="H448">
        <v>186</v>
      </c>
      <c r="I448">
        <f t="shared" si="25"/>
        <v>30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24.400000000000002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50.5</v>
      </c>
      <c r="G450" t="s">
        <v>14</v>
      </c>
      <c r="H450">
        <v>605</v>
      </c>
      <c r="I450">
        <f t="shared" si="25"/>
        <v>75.02000000000001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ROUNDUP(E451/D451*100,1)</f>
        <v>967</v>
      </c>
      <c r="G451" t="s">
        <v>20</v>
      </c>
      <c r="H451">
        <v>86</v>
      </c>
      <c r="I451">
        <f t="shared" ref="I451:I514" si="29">ROUNDUP(E451/H451,2)</f>
        <v>101.2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122.89999999999999</v>
      </c>
      <c r="G453" t="s">
        <v>20</v>
      </c>
      <c r="H453">
        <v>6286</v>
      </c>
      <c r="I453">
        <f t="shared" si="29"/>
        <v>29.01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63.5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56.4</v>
      </c>
      <c r="G455" t="s">
        <v>14</v>
      </c>
      <c r="H455">
        <v>1181</v>
      </c>
      <c r="I455">
        <f t="shared" si="29"/>
        <v>87.01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44.1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118.39999999999999</v>
      </c>
      <c r="G457" t="s">
        <v>20</v>
      </c>
      <c r="H457">
        <v>3727</v>
      </c>
      <c r="I457">
        <f t="shared" si="29"/>
        <v>37.01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104.19999999999999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26.700000000000003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351.3</v>
      </c>
      <c r="G460" t="s">
        <v>20</v>
      </c>
      <c r="H460">
        <v>2120</v>
      </c>
      <c r="I460">
        <f t="shared" si="29"/>
        <v>56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90.1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171.7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30.6</v>
      </c>
      <c r="G464" t="s">
        <v>14</v>
      </c>
      <c r="H464">
        <v>535</v>
      </c>
      <c r="I464">
        <f t="shared" si="29"/>
        <v>107.92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108.19999999999999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133.5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187.9</v>
      </c>
      <c r="G467" t="s">
        <v>20</v>
      </c>
      <c r="H467">
        <v>80</v>
      </c>
      <c r="I467">
        <f t="shared" si="29"/>
        <v>110.37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575.30000000000007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184.5</v>
      </c>
      <c r="G471" t="s">
        <v>20</v>
      </c>
      <c r="H471">
        <v>159</v>
      </c>
      <c r="I471">
        <f t="shared" si="29"/>
        <v>64.960000000000008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285.90000000000003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50.98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39.300000000000004</v>
      </c>
      <c r="G474" t="s">
        <v>14</v>
      </c>
      <c r="H474">
        <v>575</v>
      </c>
      <c r="I474">
        <f t="shared" si="29"/>
        <v>104.95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178.2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365.20000000000005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39.97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29.900000000000002</v>
      </c>
      <c r="G478" t="s">
        <v>14</v>
      </c>
      <c r="H478">
        <v>1120</v>
      </c>
      <c r="I478">
        <f t="shared" si="29"/>
        <v>51.01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54.300000000000004</v>
      </c>
      <c r="G479" t="s">
        <v>14</v>
      </c>
      <c r="H479">
        <v>113</v>
      </c>
      <c r="I479">
        <f t="shared" si="29"/>
        <v>40.83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236.4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71.160000000000011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100.69999999999999</v>
      </c>
      <c r="G482" t="s">
        <v>20</v>
      </c>
      <c r="H482">
        <v>87</v>
      </c>
      <c r="I482">
        <f t="shared" si="29"/>
        <v>99.5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81.399999999999991</v>
      </c>
      <c r="G483" t="s">
        <v>14</v>
      </c>
      <c r="H483">
        <v>1538</v>
      </c>
      <c r="I483">
        <f t="shared" si="29"/>
        <v>103.99000000000001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16.5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52.800000000000004</v>
      </c>
      <c r="G485" t="s">
        <v>14</v>
      </c>
      <c r="H485">
        <v>554</v>
      </c>
      <c r="I485">
        <f t="shared" si="29"/>
        <v>87.070000000000007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260.3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30.8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178.7</v>
      </c>
      <c r="G489" t="s">
        <v>20</v>
      </c>
      <c r="H489">
        <v>2346</v>
      </c>
      <c r="I489">
        <f t="shared" si="29"/>
        <v>83.990000000000009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220.1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101.6</v>
      </c>
      <c r="G491" t="s">
        <v>20</v>
      </c>
      <c r="H491">
        <v>85</v>
      </c>
      <c r="I491">
        <f t="shared" si="29"/>
        <v>109.88000000000001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305.40000000000003</v>
      </c>
      <c r="G493" t="s">
        <v>20</v>
      </c>
      <c r="H493">
        <v>2443</v>
      </c>
      <c r="I493">
        <f t="shared" si="29"/>
        <v>71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723.80000000000007</v>
      </c>
      <c r="G495" t="s">
        <v>20</v>
      </c>
      <c r="H495">
        <v>64</v>
      </c>
      <c r="I495">
        <f t="shared" si="29"/>
        <v>101.79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547.4</v>
      </c>
      <c r="G496" t="s">
        <v>20</v>
      </c>
      <c r="H496">
        <v>268</v>
      </c>
      <c r="I496">
        <f t="shared" si="29"/>
        <v>51.059999999999995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414.5</v>
      </c>
      <c r="G497" t="s">
        <v>20</v>
      </c>
      <c r="H497">
        <v>195</v>
      </c>
      <c r="I497">
        <f t="shared" si="29"/>
        <v>68.03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30.880000000000003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34.200000000000003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80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48.1</v>
      </c>
      <c r="G501" t="s">
        <v>14</v>
      </c>
      <c r="H501">
        <v>2072</v>
      </c>
      <c r="I501">
        <f t="shared" si="29"/>
        <v>38.01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70.199999999999989</v>
      </c>
      <c r="G503" t="s">
        <v>14</v>
      </c>
      <c r="H503">
        <v>1796</v>
      </c>
      <c r="I503">
        <f t="shared" si="29"/>
        <v>60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180.4</v>
      </c>
      <c r="G505" t="s">
        <v>20</v>
      </c>
      <c r="H505">
        <v>460</v>
      </c>
      <c r="I505">
        <f t="shared" si="29"/>
        <v>99.97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92.399999999999991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36.019999999999996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927.1</v>
      </c>
      <c r="G508" t="s">
        <v>20</v>
      </c>
      <c r="H508">
        <v>2528</v>
      </c>
      <c r="I508">
        <f t="shared" si="29"/>
        <v>66.02000000000001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39.9</v>
      </c>
      <c r="G509" t="s">
        <v>14</v>
      </c>
      <c r="H509">
        <v>19</v>
      </c>
      <c r="I509">
        <f t="shared" si="29"/>
        <v>44.059999999999995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112.3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119.1</v>
      </c>
      <c r="G512" t="s">
        <v>20</v>
      </c>
      <c r="H512">
        <v>131</v>
      </c>
      <c r="I512">
        <f t="shared" si="29"/>
        <v>70.910000000000011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24.1</v>
      </c>
      <c r="G513" t="s">
        <v>14</v>
      </c>
      <c r="H513">
        <v>362</v>
      </c>
      <c r="I513">
        <f t="shared" si="29"/>
        <v>98.070000000000007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139.4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ROUNDUP(E515/D515*100,1)</f>
        <v>39.300000000000004</v>
      </c>
      <c r="G515" t="s">
        <v>74</v>
      </c>
      <c r="H515">
        <v>35</v>
      </c>
      <c r="I515">
        <f t="shared" ref="I515:I578" si="33">ROUNDUP(E515/H515,2)</f>
        <v>93.15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22.5</v>
      </c>
      <c r="G516" t="s">
        <v>74</v>
      </c>
      <c r="H516">
        <v>528</v>
      </c>
      <c r="I516">
        <f t="shared" si="33"/>
        <v>58.949999999999996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55.800000000000004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42.6</v>
      </c>
      <c r="G518" t="s">
        <v>14</v>
      </c>
      <c r="H518">
        <v>846</v>
      </c>
      <c r="I518">
        <f t="shared" si="33"/>
        <v>63.04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7.1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101.8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425.8</v>
      </c>
      <c r="G522" t="s">
        <v>20</v>
      </c>
      <c r="H522">
        <v>32</v>
      </c>
      <c r="I522">
        <f t="shared" si="33"/>
        <v>106.44000000000001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32.5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700.4</v>
      </c>
      <c r="G525" t="s">
        <v>20</v>
      </c>
      <c r="H525">
        <v>89</v>
      </c>
      <c r="I525">
        <f t="shared" si="33"/>
        <v>70.83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84.199999999999989</v>
      </c>
      <c r="G527" t="s">
        <v>14</v>
      </c>
      <c r="H527">
        <v>63</v>
      </c>
      <c r="I527">
        <f t="shared" si="33"/>
        <v>28.07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88.06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99.699999999999989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11.299999999999999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91.8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95.6</v>
      </c>
      <c r="G533" t="s">
        <v>47</v>
      </c>
      <c r="H533">
        <v>3640</v>
      </c>
      <c r="I533">
        <f t="shared" si="33"/>
        <v>49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502.90000000000003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159.29999999999998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15.1</v>
      </c>
      <c r="G536" t="s">
        <v>14</v>
      </c>
      <c r="H536">
        <v>243</v>
      </c>
      <c r="I536">
        <f t="shared" si="33"/>
        <v>55.089999999999996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482.1</v>
      </c>
      <c r="G537" t="s">
        <v>20</v>
      </c>
      <c r="H537">
        <v>202</v>
      </c>
      <c r="I537">
        <f t="shared" si="33"/>
        <v>62.05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117.3</v>
      </c>
      <c r="G539" t="s">
        <v>20</v>
      </c>
      <c r="H539">
        <v>1052</v>
      </c>
      <c r="I539">
        <f t="shared" si="33"/>
        <v>94.050000000000011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37.700000000000003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72.699999999999989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57.08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24.3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2.6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16.400000000000002</v>
      </c>
      <c r="G545" t="s">
        <v>14</v>
      </c>
      <c r="H545">
        <v>180</v>
      </c>
      <c r="I545">
        <f t="shared" si="33"/>
        <v>77.03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88.899999999999991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163.6</v>
      </c>
      <c r="G548" t="s">
        <v>20</v>
      </c>
      <c r="H548">
        <v>88</v>
      </c>
      <c r="I548">
        <f t="shared" si="33"/>
        <v>78.070000000000007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60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284.3</v>
      </c>
      <c r="G551" t="s">
        <v>20</v>
      </c>
      <c r="H551">
        <v>762</v>
      </c>
      <c r="I551">
        <f t="shared" si="33"/>
        <v>110.04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58.7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98.6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151.69999999999999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223.7</v>
      </c>
      <c r="G557" t="s">
        <v>20</v>
      </c>
      <c r="H557">
        <v>135</v>
      </c>
      <c r="I557">
        <f t="shared" si="33"/>
        <v>104.37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239.79999999999998</v>
      </c>
      <c r="G558" t="s">
        <v>20</v>
      </c>
      <c r="H558">
        <v>122</v>
      </c>
      <c r="I558">
        <f t="shared" si="33"/>
        <v>102.19000000000001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199.4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137.4</v>
      </c>
      <c r="G560" t="s">
        <v>20</v>
      </c>
      <c r="H560">
        <v>126</v>
      </c>
      <c r="I560">
        <f t="shared" si="33"/>
        <v>63.23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794.2</v>
      </c>
      <c r="G562" t="s">
        <v>20</v>
      </c>
      <c r="H562">
        <v>3177</v>
      </c>
      <c r="I562">
        <f t="shared" si="33"/>
        <v>50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3"/>
        <v>56.019999999999996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12.9</v>
      </c>
      <c r="G564" t="s">
        <v>14</v>
      </c>
      <c r="H564">
        <v>26</v>
      </c>
      <c r="I564">
        <f t="shared" si="33"/>
        <v>48.809999999999995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138.1</v>
      </c>
      <c r="G565" t="s">
        <v>20</v>
      </c>
      <c r="H565">
        <v>85</v>
      </c>
      <c r="I565">
        <f t="shared" si="33"/>
        <v>60.089999999999996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83.899999999999991</v>
      </c>
      <c r="G566" t="s">
        <v>14</v>
      </c>
      <c r="H566">
        <v>1790</v>
      </c>
      <c r="I566">
        <f t="shared" si="33"/>
        <v>79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204.7</v>
      </c>
      <c r="G567" t="s">
        <v>20</v>
      </c>
      <c r="H567">
        <v>3596</v>
      </c>
      <c r="I567">
        <f t="shared" si="33"/>
        <v>54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44.4</v>
      </c>
      <c r="G568" t="s">
        <v>14</v>
      </c>
      <c r="H568">
        <v>37</v>
      </c>
      <c r="I568">
        <f t="shared" si="33"/>
        <v>111.46000000000001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218.7</v>
      </c>
      <c r="G569" t="s">
        <v>20</v>
      </c>
      <c r="H569">
        <v>244</v>
      </c>
      <c r="I569">
        <f t="shared" si="33"/>
        <v>60.93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186.1</v>
      </c>
      <c r="G570" t="s">
        <v>20</v>
      </c>
      <c r="H570">
        <v>5180</v>
      </c>
      <c r="I570">
        <f t="shared" si="33"/>
        <v>26.01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237.4</v>
      </c>
      <c r="G571" t="s">
        <v>20</v>
      </c>
      <c r="H571">
        <v>589</v>
      </c>
      <c r="I571">
        <f t="shared" si="33"/>
        <v>81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305.70000000000005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94.199999999999989</v>
      </c>
      <c r="G573" t="s">
        <v>14</v>
      </c>
      <c r="H573">
        <v>35</v>
      </c>
      <c r="I573">
        <f t="shared" si="33"/>
        <v>94.15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</v>
      </c>
      <c r="G574" t="s">
        <v>74</v>
      </c>
      <c r="H574">
        <v>94</v>
      </c>
      <c r="I574">
        <f t="shared" si="33"/>
        <v>52.089999999999996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111.89999999999999</v>
      </c>
      <c r="G575" t="s">
        <v>20</v>
      </c>
      <c r="H575">
        <v>300</v>
      </c>
      <c r="I575">
        <f t="shared" si="33"/>
        <v>24.990000000000002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369.20000000000005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93.95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98.410000000000011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ROUNDUP(E579/D579*100,1)</f>
        <v>18.900000000000002</v>
      </c>
      <c r="G579" t="s">
        <v>74</v>
      </c>
      <c r="H579">
        <v>37</v>
      </c>
      <c r="I579">
        <f t="shared" ref="I579:I642" si="37">ROUNDUP(E579/H579,2)</f>
        <v>41.79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16.8</v>
      </c>
      <c r="G580" t="s">
        <v>14</v>
      </c>
      <c r="H580">
        <v>245</v>
      </c>
      <c r="I580">
        <f t="shared" si="37"/>
        <v>66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101.19999999999999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341.6</v>
      </c>
      <c r="G582" t="s">
        <v>20</v>
      </c>
      <c r="H582">
        <v>3116</v>
      </c>
      <c r="I582">
        <f t="shared" si="37"/>
        <v>48.01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64.099999999999994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52.1</v>
      </c>
      <c r="G584" t="s">
        <v>14</v>
      </c>
      <c r="H584">
        <v>42</v>
      </c>
      <c r="I584">
        <f t="shared" si="37"/>
        <v>107.89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322.5</v>
      </c>
      <c r="G585" t="s">
        <v>20</v>
      </c>
      <c r="H585">
        <v>909</v>
      </c>
      <c r="I585">
        <f t="shared" si="37"/>
        <v>67.040000000000006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119.6</v>
      </c>
      <c r="G586" t="s">
        <v>20</v>
      </c>
      <c r="H586">
        <v>1613</v>
      </c>
      <c r="I586">
        <f t="shared" si="37"/>
        <v>64.02000000000001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146.79999999999998</v>
      </c>
      <c r="G587" t="s">
        <v>20</v>
      </c>
      <c r="H587">
        <v>136</v>
      </c>
      <c r="I587">
        <f t="shared" si="37"/>
        <v>96.070000000000007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950.6</v>
      </c>
      <c r="G588" t="s">
        <v>20</v>
      </c>
      <c r="H588">
        <v>130</v>
      </c>
      <c r="I588">
        <f t="shared" si="37"/>
        <v>51.19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72.899999999999991</v>
      </c>
      <c r="G589" t="s">
        <v>14</v>
      </c>
      <c r="H589">
        <v>156</v>
      </c>
      <c r="I589">
        <f t="shared" si="37"/>
        <v>43.93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79.099999999999994</v>
      </c>
      <c r="G590" t="s">
        <v>14</v>
      </c>
      <c r="H590">
        <v>1368</v>
      </c>
      <c r="I590">
        <f t="shared" si="37"/>
        <v>91.03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64.8</v>
      </c>
      <c r="G591" t="s">
        <v>14</v>
      </c>
      <c r="H591">
        <v>102</v>
      </c>
      <c r="I591">
        <f t="shared" si="37"/>
        <v>50.129999999999995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82.1</v>
      </c>
      <c r="G592" t="s">
        <v>14</v>
      </c>
      <c r="H592">
        <v>86</v>
      </c>
      <c r="I592">
        <f t="shared" si="37"/>
        <v>67.73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1037.6999999999998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80.02000000000001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154.9</v>
      </c>
      <c r="G595" t="s">
        <v>20</v>
      </c>
      <c r="H595">
        <v>4006</v>
      </c>
      <c r="I595">
        <f t="shared" si="37"/>
        <v>47.01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7.1</v>
      </c>
      <c r="G596" t="s">
        <v>14</v>
      </c>
      <c r="H596">
        <v>157</v>
      </c>
      <c r="I596">
        <f t="shared" si="37"/>
        <v>71.13000000000001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208.6</v>
      </c>
      <c r="G597" t="s">
        <v>20</v>
      </c>
      <c r="H597">
        <v>1629</v>
      </c>
      <c r="I597">
        <f t="shared" si="37"/>
        <v>90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99.699999999999989</v>
      </c>
      <c r="G598" t="s">
        <v>14</v>
      </c>
      <c r="H598">
        <v>183</v>
      </c>
      <c r="I598">
        <f t="shared" si="37"/>
        <v>43.04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201.6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162.1</v>
      </c>
      <c r="G600" t="s">
        <v>20</v>
      </c>
      <c r="H600">
        <v>2409</v>
      </c>
      <c r="I600">
        <f t="shared" si="37"/>
        <v>73.010000000000005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3.7</v>
      </c>
      <c r="G601" t="s">
        <v>14</v>
      </c>
      <c r="H601">
        <v>82</v>
      </c>
      <c r="I601">
        <f t="shared" si="37"/>
        <v>62.35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206.7</v>
      </c>
      <c r="G603" t="s">
        <v>20</v>
      </c>
      <c r="H603">
        <v>194</v>
      </c>
      <c r="I603">
        <f t="shared" si="37"/>
        <v>67.11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128.29999999999998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119.69999999999999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170.79999999999998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187.29999999999998</v>
      </c>
      <c r="G607" t="s">
        <v>20</v>
      </c>
      <c r="H607">
        <v>107</v>
      </c>
      <c r="I607">
        <f t="shared" si="37"/>
        <v>57.739999999999995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188.4</v>
      </c>
      <c r="G608" t="s">
        <v>20</v>
      </c>
      <c r="H608">
        <v>160</v>
      </c>
      <c r="I608">
        <f t="shared" si="37"/>
        <v>40.04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131.29999999999998</v>
      </c>
      <c r="G609" t="s">
        <v>20</v>
      </c>
      <c r="H609">
        <v>2230</v>
      </c>
      <c r="I609">
        <f t="shared" si="37"/>
        <v>81.02000000000001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120.5</v>
      </c>
      <c r="G611" t="s">
        <v>20</v>
      </c>
      <c r="H611">
        <v>117</v>
      </c>
      <c r="I611">
        <f t="shared" si="37"/>
        <v>102.93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419.1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13.9</v>
      </c>
      <c r="G613" t="s">
        <v>74</v>
      </c>
      <c r="H613">
        <v>15</v>
      </c>
      <c r="I613">
        <f t="shared" si="37"/>
        <v>75.740000000000009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139.5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155.5</v>
      </c>
      <c r="G616" t="s">
        <v>20</v>
      </c>
      <c r="H616">
        <v>723</v>
      </c>
      <c r="I616">
        <f t="shared" si="37"/>
        <v>57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170.5</v>
      </c>
      <c r="G617" t="s">
        <v>20</v>
      </c>
      <c r="H617">
        <v>170</v>
      </c>
      <c r="I617">
        <f t="shared" si="37"/>
        <v>85.23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189.6</v>
      </c>
      <c r="G618" t="s">
        <v>20</v>
      </c>
      <c r="H618">
        <v>238</v>
      </c>
      <c r="I618">
        <f t="shared" si="37"/>
        <v>50.97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249.79999999999998</v>
      </c>
      <c r="G619" t="s">
        <v>20</v>
      </c>
      <c r="H619">
        <v>55</v>
      </c>
      <c r="I619">
        <f t="shared" si="37"/>
        <v>63.57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28.5</v>
      </c>
      <c r="G621" t="s">
        <v>14</v>
      </c>
      <c r="H621">
        <v>648</v>
      </c>
      <c r="I621">
        <f t="shared" si="37"/>
        <v>86.050000000000011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268.10000000000002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619.9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3.2</v>
      </c>
      <c r="G624" t="s">
        <v>14</v>
      </c>
      <c r="H624">
        <v>64</v>
      </c>
      <c r="I624">
        <f t="shared" si="37"/>
        <v>92.440000000000012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279.40000000000003</v>
      </c>
      <c r="G626" t="s">
        <v>20</v>
      </c>
      <c r="H626">
        <v>432</v>
      </c>
      <c r="I626">
        <f t="shared" si="37"/>
        <v>32.989999999999995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77.399999999999991</v>
      </c>
      <c r="G627" t="s">
        <v>14</v>
      </c>
      <c r="H627">
        <v>62</v>
      </c>
      <c r="I627">
        <f t="shared" si="37"/>
        <v>93.600000000000009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206.4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694.30000000000007</v>
      </c>
      <c r="G629" t="s">
        <v>20</v>
      </c>
      <c r="H629">
        <v>154</v>
      </c>
      <c r="I629">
        <f t="shared" si="37"/>
        <v>72.13000000000001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151.79999999999998</v>
      </c>
      <c r="G630" t="s">
        <v>20</v>
      </c>
      <c r="H630">
        <v>96</v>
      </c>
      <c r="I630">
        <f t="shared" si="37"/>
        <v>30.05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64.599999999999994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62.9</v>
      </c>
      <c r="G632" t="s">
        <v>74</v>
      </c>
      <c r="H632">
        <v>87</v>
      </c>
      <c r="I632">
        <f t="shared" si="37"/>
        <v>68.660000000000011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310.40000000000003</v>
      </c>
      <c r="G633" t="s">
        <v>20</v>
      </c>
      <c r="H633">
        <v>3063</v>
      </c>
      <c r="I633">
        <f t="shared" si="37"/>
        <v>60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42.9</v>
      </c>
      <c r="G634" t="s">
        <v>47</v>
      </c>
      <c r="H634">
        <v>278</v>
      </c>
      <c r="I634">
        <f t="shared" si="37"/>
        <v>111.16000000000001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83.199999999999989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78.599999999999994</v>
      </c>
      <c r="G636" t="s">
        <v>74</v>
      </c>
      <c r="H636">
        <v>1658</v>
      </c>
      <c r="I636">
        <f t="shared" si="37"/>
        <v>55.989999999999995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114.1</v>
      </c>
      <c r="G637" t="s">
        <v>20</v>
      </c>
      <c r="H637">
        <v>2266</v>
      </c>
      <c r="I637">
        <f t="shared" si="37"/>
        <v>69.990000000000009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64.599999999999994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79.5</v>
      </c>
      <c r="G639" t="s">
        <v>14</v>
      </c>
      <c r="H639">
        <v>65</v>
      </c>
      <c r="I639">
        <f t="shared" si="37"/>
        <v>103.85000000000001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11.5</v>
      </c>
      <c r="G640" t="s">
        <v>14</v>
      </c>
      <c r="H640">
        <v>94</v>
      </c>
      <c r="I640">
        <f t="shared" si="37"/>
        <v>99.13000000000001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56.2</v>
      </c>
      <c r="G641" t="s">
        <v>47</v>
      </c>
      <c r="H641">
        <v>45</v>
      </c>
      <c r="I641">
        <f t="shared" si="37"/>
        <v>107.38000000000001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16.600000000000001</v>
      </c>
      <c r="G642" t="s">
        <v>14</v>
      </c>
      <c r="H642">
        <v>257</v>
      </c>
      <c r="I642">
        <f t="shared" si="37"/>
        <v>76.930000000000007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ROUNDUP(E643/D643*100,1)</f>
        <v>120</v>
      </c>
      <c r="G643" t="s">
        <v>20</v>
      </c>
      <c r="H643">
        <v>194</v>
      </c>
      <c r="I643">
        <f t="shared" ref="I643:I706" si="41">ROUNDUP(E643/H643,2)</f>
        <v>58.129999999999995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145.5</v>
      </c>
      <c r="G644" t="s">
        <v>20</v>
      </c>
      <c r="H644">
        <v>129</v>
      </c>
      <c r="I644">
        <f t="shared" si="41"/>
        <v>103.74000000000001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221.4</v>
      </c>
      <c r="G645" t="s">
        <v>20</v>
      </c>
      <c r="H645">
        <v>375</v>
      </c>
      <c r="I645">
        <f t="shared" si="41"/>
        <v>87.97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48.4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88.6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63.1</v>
      </c>
      <c r="G650" t="s">
        <v>74</v>
      </c>
      <c r="H650">
        <v>723</v>
      </c>
      <c r="I650">
        <f t="shared" si="41"/>
        <v>86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48.5</v>
      </c>
      <c r="G651" t="s">
        <v>14</v>
      </c>
      <c r="H651">
        <v>602</v>
      </c>
      <c r="I651">
        <f t="shared" si="41"/>
        <v>98.02000000000001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88.5</v>
      </c>
      <c r="G653" t="s">
        <v>14</v>
      </c>
      <c r="H653">
        <v>3868</v>
      </c>
      <c r="I653">
        <f t="shared" si="41"/>
        <v>45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126.89999999999999</v>
      </c>
      <c r="G654" t="s">
        <v>20</v>
      </c>
      <c r="H654">
        <v>409</v>
      </c>
      <c r="I654">
        <f t="shared" si="41"/>
        <v>31.020000000000003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2338.9</v>
      </c>
      <c r="G655" t="s">
        <v>20</v>
      </c>
      <c r="H655">
        <v>234</v>
      </c>
      <c r="I655">
        <f t="shared" si="41"/>
        <v>59.98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508.40000000000003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191.5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8.2999999999999989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60.1</v>
      </c>
      <c r="G660" t="s">
        <v>74</v>
      </c>
      <c r="H660">
        <v>390</v>
      </c>
      <c r="I660">
        <f t="shared" si="41"/>
        <v>81.02000000000001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47.300000000000004</v>
      </c>
      <c r="G661" t="s">
        <v>14</v>
      </c>
      <c r="H661">
        <v>750</v>
      </c>
      <c r="I661">
        <f t="shared" si="41"/>
        <v>76.02000000000001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81.8</v>
      </c>
      <c r="G662" t="s">
        <v>14</v>
      </c>
      <c r="H662">
        <v>77</v>
      </c>
      <c r="I662">
        <f t="shared" si="41"/>
        <v>96.600000000000009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54.2</v>
      </c>
      <c r="G663" t="s">
        <v>14</v>
      </c>
      <c r="H663">
        <v>752</v>
      </c>
      <c r="I663">
        <f t="shared" si="41"/>
        <v>76.960000000000008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97.899999999999991</v>
      </c>
      <c r="G664" t="s">
        <v>14</v>
      </c>
      <c r="H664">
        <v>131</v>
      </c>
      <c r="I664">
        <f t="shared" si="41"/>
        <v>67.990000000000009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77.3</v>
      </c>
      <c r="G665" t="s">
        <v>14</v>
      </c>
      <c r="H665">
        <v>87</v>
      </c>
      <c r="I665">
        <f t="shared" si="41"/>
        <v>88.79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33.5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239.6</v>
      </c>
      <c r="G667" t="s">
        <v>20</v>
      </c>
      <c r="H667">
        <v>272</v>
      </c>
      <c r="I667">
        <f t="shared" si="41"/>
        <v>44.93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64.099999999999994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176.2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20.400000000000002</v>
      </c>
      <c r="G670" t="s">
        <v>14</v>
      </c>
      <c r="H670">
        <v>76</v>
      </c>
      <c r="I670">
        <f t="shared" si="41"/>
        <v>73.600000000000009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358.70000000000005</v>
      </c>
      <c r="G671" t="s">
        <v>20</v>
      </c>
      <c r="H671">
        <v>1621</v>
      </c>
      <c r="I671">
        <f t="shared" si="41"/>
        <v>107.98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468.90000000000003</v>
      </c>
      <c r="G672" t="s">
        <v>20</v>
      </c>
      <c r="H672">
        <v>1101</v>
      </c>
      <c r="I672">
        <f t="shared" si="41"/>
        <v>68.990000000000009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122.1</v>
      </c>
      <c r="G673" t="s">
        <v>20</v>
      </c>
      <c r="H673">
        <v>1073</v>
      </c>
      <c r="I673">
        <f t="shared" si="41"/>
        <v>111.03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43.7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33.6</v>
      </c>
      <c r="G676" t="s">
        <v>74</v>
      </c>
      <c r="H676">
        <v>1218</v>
      </c>
      <c r="I676">
        <f t="shared" si="41"/>
        <v>47.01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189.79999999999998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83.699999999999989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83.160000000000011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97.5</v>
      </c>
      <c r="G682" t="s">
        <v>14</v>
      </c>
      <c r="H682">
        <v>2955</v>
      </c>
      <c r="I682">
        <f t="shared" si="41"/>
        <v>48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86.399999999999991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150.19999999999999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358.5</v>
      </c>
      <c r="G685" t="s">
        <v>20</v>
      </c>
      <c r="H685">
        <v>147</v>
      </c>
      <c r="I685">
        <f t="shared" si="41"/>
        <v>56.089999999999996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542.9</v>
      </c>
      <c r="G686" t="s">
        <v>20</v>
      </c>
      <c r="H686">
        <v>110</v>
      </c>
      <c r="I686">
        <f t="shared" si="41"/>
        <v>69.100000000000009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67.599999999999994</v>
      </c>
      <c r="G687" t="s">
        <v>14</v>
      </c>
      <c r="H687">
        <v>926</v>
      </c>
      <c r="I687">
        <f t="shared" si="41"/>
        <v>102.06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191.79999999999998</v>
      </c>
      <c r="G688" t="s">
        <v>20</v>
      </c>
      <c r="H688">
        <v>134</v>
      </c>
      <c r="I688">
        <f t="shared" si="41"/>
        <v>107.33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429.3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100.69999999999999</v>
      </c>
      <c r="G691" t="s">
        <v>20</v>
      </c>
      <c r="H691">
        <v>69</v>
      </c>
      <c r="I691">
        <f t="shared" si="41"/>
        <v>106.5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142.4</v>
      </c>
      <c r="G693" t="s">
        <v>20</v>
      </c>
      <c r="H693">
        <v>237</v>
      </c>
      <c r="I693">
        <f t="shared" si="41"/>
        <v>30.040000000000003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90.699999999999989</v>
      </c>
      <c r="G694" t="s">
        <v>14</v>
      </c>
      <c r="H694">
        <v>77</v>
      </c>
      <c r="I694">
        <f t="shared" si="41"/>
        <v>70.63000000000001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66.02000000000001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84.199999999999989</v>
      </c>
      <c r="G696" t="s">
        <v>14</v>
      </c>
      <c r="H696">
        <v>79</v>
      </c>
      <c r="I696">
        <f t="shared" si="41"/>
        <v>96.92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59.1</v>
      </c>
      <c r="G698" t="s">
        <v>14</v>
      </c>
      <c r="H698">
        <v>889</v>
      </c>
      <c r="I698">
        <f t="shared" si="41"/>
        <v>108.99000000000001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152.9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446.70000000000005</v>
      </c>
      <c r="G700" t="s">
        <v>20</v>
      </c>
      <c r="H700">
        <v>2893</v>
      </c>
      <c r="I700">
        <f t="shared" si="41"/>
        <v>65.010000000000005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84.399999999999991</v>
      </c>
      <c r="G701" t="s">
        <v>14</v>
      </c>
      <c r="H701">
        <v>56</v>
      </c>
      <c r="I701">
        <f t="shared" si="41"/>
        <v>111.52000000000001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175.1</v>
      </c>
      <c r="G703" t="s">
        <v>20</v>
      </c>
      <c r="H703">
        <v>820</v>
      </c>
      <c r="I703">
        <f t="shared" si="41"/>
        <v>111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54.2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311.90000000000003</v>
      </c>
      <c r="G705" t="s">
        <v>20</v>
      </c>
      <c r="H705">
        <v>2038</v>
      </c>
      <c r="I705">
        <f t="shared" si="41"/>
        <v>97.03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122.8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ROUNDUP(E707/D707*100,1)</f>
        <v>99.1</v>
      </c>
      <c r="G707" t="s">
        <v>14</v>
      </c>
      <c r="H707">
        <v>2025</v>
      </c>
      <c r="I707">
        <f t="shared" ref="I707:I770" si="45">ROUNDUP(E707/H707,2)</f>
        <v>82.990000000000009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127.89999999999999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158.69999999999999</v>
      </c>
      <c r="G709" t="s">
        <v>20</v>
      </c>
      <c r="H709">
        <v>168</v>
      </c>
      <c r="I709">
        <f t="shared" si="45"/>
        <v>68.930000000000007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707.1</v>
      </c>
      <c r="G710" t="s">
        <v>20</v>
      </c>
      <c r="H710">
        <v>137</v>
      </c>
      <c r="I710">
        <f t="shared" si="45"/>
        <v>87.740000000000009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142.4</v>
      </c>
      <c r="G711" t="s">
        <v>20</v>
      </c>
      <c r="H711">
        <v>186</v>
      </c>
      <c r="I711">
        <f t="shared" si="45"/>
        <v>75.03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147.9</v>
      </c>
      <c r="G712" t="s">
        <v>20</v>
      </c>
      <c r="H712">
        <v>125</v>
      </c>
      <c r="I712">
        <f t="shared" si="45"/>
        <v>50.87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20.400000000000002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1840.6999999999998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108.49000000000001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472.90000000000003</v>
      </c>
      <c r="G716" t="s">
        <v>20</v>
      </c>
      <c r="H716">
        <v>1785</v>
      </c>
      <c r="I716">
        <f t="shared" si="45"/>
        <v>101.99000000000001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24.5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517.70000000000005</v>
      </c>
      <c r="G718" t="s">
        <v>20</v>
      </c>
      <c r="H718">
        <v>157</v>
      </c>
      <c r="I718">
        <f t="shared" si="45"/>
        <v>65.95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247.7</v>
      </c>
      <c r="G719" t="s">
        <v>20</v>
      </c>
      <c r="H719">
        <v>555</v>
      </c>
      <c r="I719">
        <f t="shared" si="45"/>
        <v>24.990000000000002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100.3</v>
      </c>
      <c r="G720" t="s">
        <v>20</v>
      </c>
      <c r="H720">
        <v>297</v>
      </c>
      <c r="I720">
        <f t="shared" si="45"/>
        <v>28.01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37.1</v>
      </c>
      <c r="G722" t="s">
        <v>74</v>
      </c>
      <c r="H722">
        <v>38</v>
      </c>
      <c r="I722">
        <f t="shared" si="45"/>
        <v>84.93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4.3999999999999995</v>
      </c>
      <c r="G723" t="s">
        <v>74</v>
      </c>
      <c r="H723">
        <v>60</v>
      </c>
      <c r="I723">
        <f t="shared" si="45"/>
        <v>90.490000000000009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156.6</v>
      </c>
      <c r="G724" t="s">
        <v>20</v>
      </c>
      <c r="H724">
        <v>3036</v>
      </c>
      <c r="I724">
        <f t="shared" si="45"/>
        <v>25.01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270.5</v>
      </c>
      <c r="G725" t="s">
        <v>20</v>
      </c>
      <c r="H725">
        <v>144</v>
      </c>
      <c r="I725">
        <f t="shared" si="45"/>
        <v>92.02000000000001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134.1</v>
      </c>
      <c r="G726" t="s">
        <v>20</v>
      </c>
      <c r="H726">
        <v>121</v>
      </c>
      <c r="I726">
        <f t="shared" si="45"/>
        <v>93.070000000000007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50.4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88.899999999999991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81.14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185.7</v>
      </c>
      <c r="G731" t="s">
        <v>20</v>
      </c>
      <c r="H731">
        <v>122</v>
      </c>
      <c r="I731">
        <f t="shared" si="45"/>
        <v>85.23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412.70000000000005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90.3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527.1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319.20000000000005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354.20000000000005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32.9</v>
      </c>
      <c r="G738" t="s">
        <v>74</v>
      </c>
      <c r="H738">
        <v>29</v>
      </c>
      <c r="I738">
        <f t="shared" si="45"/>
        <v>87.350000000000009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135.9</v>
      </c>
      <c r="G739" t="s">
        <v>20</v>
      </c>
      <c r="H739">
        <v>180</v>
      </c>
      <c r="I739">
        <f t="shared" si="45"/>
        <v>27.94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2.1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30.1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1179.1999999999998</v>
      </c>
      <c r="G743" t="s">
        <v>20</v>
      </c>
      <c r="H743">
        <v>130</v>
      </c>
      <c r="I743">
        <f t="shared" si="45"/>
        <v>108.85000000000001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1126.0999999999999</v>
      </c>
      <c r="G744" t="s">
        <v>20</v>
      </c>
      <c r="H744">
        <v>122</v>
      </c>
      <c r="I744">
        <f t="shared" si="45"/>
        <v>110.77000000000001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29.650000000000002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101.72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30.400000000000002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212.6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110.98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157.29999999999998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232.4</v>
      </c>
      <c r="G753" t="s">
        <v>20</v>
      </c>
      <c r="H753">
        <v>270</v>
      </c>
      <c r="I753">
        <f t="shared" si="45"/>
        <v>30.98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92.5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256.8</v>
      </c>
      <c r="G755" t="s">
        <v>20</v>
      </c>
      <c r="H755">
        <v>137</v>
      </c>
      <c r="I755">
        <f t="shared" si="45"/>
        <v>88.070000000000007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168.5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166.6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772.1</v>
      </c>
      <c r="G758" t="s">
        <v>20</v>
      </c>
      <c r="H758">
        <v>148</v>
      </c>
      <c r="I758">
        <f t="shared" si="45"/>
        <v>67.820000000000007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406.90000000000003</v>
      </c>
      <c r="G759" t="s">
        <v>20</v>
      </c>
      <c r="H759">
        <v>114</v>
      </c>
      <c r="I759">
        <f t="shared" si="45"/>
        <v>49.97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564.30000000000007</v>
      </c>
      <c r="G760" t="s">
        <v>20</v>
      </c>
      <c r="H760">
        <v>1518</v>
      </c>
      <c r="I760">
        <f t="shared" si="45"/>
        <v>110.02000000000001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68.5</v>
      </c>
      <c r="G761" t="s">
        <v>14</v>
      </c>
      <c r="H761">
        <v>1274</v>
      </c>
      <c r="I761">
        <f t="shared" si="45"/>
        <v>89.97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177.29999999999998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113.19999999999999</v>
      </c>
      <c r="G765" t="s">
        <v>20</v>
      </c>
      <c r="H765">
        <v>235</v>
      </c>
      <c r="I765">
        <f t="shared" si="45"/>
        <v>26.98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728.2</v>
      </c>
      <c r="G766" t="s">
        <v>20</v>
      </c>
      <c r="H766">
        <v>148</v>
      </c>
      <c r="I766">
        <f t="shared" si="45"/>
        <v>54.129999999999995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208.4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31.200000000000003</v>
      </c>
      <c r="G768" t="s">
        <v>14</v>
      </c>
      <c r="H768">
        <v>248</v>
      </c>
      <c r="I768">
        <f t="shared" si="45"/>
        <v>55.059999999999995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107.94000000000001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ROUNDUP(E771/D771*100,1)</f>
        <v>86.899999999999991</v>
      </c>
      <c r="G771" t="s">
        <v>14</v>
      </c>
      <c r="H771">
        <v>3410</v>
      </c>
      <c r="I771">
        <f t="shared" ref="I771:I834" si="49">ROUNDUP(E771/H771,2)</f>
        <v>32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270.8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49.5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113.39999999999999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190.6</v>
      </c>
      <c r="G775" t="s">
        <v>20</v>
      </c>
      <c r="H775">
        <v>2353</v>
      </c>
      <c r="I775">
        <f t="shared" si="49"/>
        <v>43.01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10.299999999999999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65.599999999999994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49.1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80.399999999999991</v>
      </c>
      <c r="G781" t="s">
        <v>14</v>
      </c>
      <c r="H781">
        <v>831</v>
      </c>
      <c r="I781">
        <f t="shared" si="49"/>
        <v>105.05000000000001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106.3</v>
      </c>
      <c r="G782" t="s">
        <v>20</v>
      </c>
      <c r="H782">
        <v>164</v>
      </c>
      <c r="I782">
        <f t="shared" si="49"/>
        <v>33.059999999999995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50.800000000000004</v>
      </c>
      <c r="G783" t="s">
        <v>74</v>
      </c>
      <c r="H783">
        <v>56</v>
      </c>
      <c r="I783">
        <f t="shared" si="49"/>
        <v>78.83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215.4</v>
      </c>
      <c r="G784" t="s">
        <v>20</v>
      </c>
      <c r="H784">
        <v>161</v>
      </c>
      <c r="I784">
        <f t="shared" si="49"/>
        <v>68.210000000000008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141.29999999999998</v>
      </c>
      <c r="G785" t="s">
        <v>20</v>
      </c>
      <c r="H785">
        <v>138</v>
      </c>
      <c r="I785">
        <f t="shared" si="49"/>
        <v>75.740000000000009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115.39999999999999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193.2</v>
      </c>
      <c r="G787" t="s">
        <v>20</v>
      </c>
      <c r="H787">
        <v>127</v>
      </c>
      <c r="I787">
        <f t="shared" si="49"/>
        <v>101.89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729.80000000000007</v>
      </c>
      <c r="G788" t="s">
        <v>20</v>
      </c>
      <c r="H788">
        <v>207</v>
      </c>
      <c r="I788">
        <f t="shared" si="49"/>
        <v>52.879999999999995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99.699999999999989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88.199999999999989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37.300000000000004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30.6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25.8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97.15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72.08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125.39999999999999</v>
      </c>
      <c r="G796" t="s">
        <v>20</v>
      </c>
      <c r="H796">
        <v>110</v>
      </c>
      <c r="I796">
        <f t="shared" si="49"/>
        <v>75.240000000000009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54.9</v>
      </c>
      <c r="G798" t="s">
        <v>14</v>
      </c>
      <c r="H798">
        <v>78</v>
      </c>
      <c r="I798">
        <f t="shared" si="49"/>
        <v>54.809999999999995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109.69999999999999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188.5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87.1</v>
      </c>
      <c r="G801" t="s">
        <v>14</v>
      </c>
      <c r="H801">
        <v>1225</v>
      </c>
      <c r="I801">
        <f t="shared" si="49"/>
        <v>60.019999999999996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197.1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28.020000000000003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268.8</v>
      </c>
      <c r="G806" t="s">
        <v>20</v>
      </c>
      <c r="H806">
        <v>218</v>
      </c>
      <c r="I806">
        <f t="shared" si="49"/>
        <v>32.059999999999995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50.9</v>
      </c>
      <c r="G807" t="s">
        <v>14</v>
      </c>
      <c r="H807">
        <v>67</v>
      </c>
      <c r="I807">
        <f t="shared" si="49"/>
        <v>73.62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1180.3</v>
      </c>
      <c r="G808" t="s">
        <v>20</v>
      </c>
      <c r="H808">
        <v>76</v>
      </c>
      <c r="I808">
        <f t="shared" si="49"/>
        <v>108.72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30.5</v>
      </c>
      <c r="G810" t="s">
        <v>14</v>
      </c>
      <c r="H810">
        <v>19</v>
      </c>
      <c r="I810">
        <f t="shared" si="49"/>
        <v>83.320000000000007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62.9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193.2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77.199999999999989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239.5</v>
      </c>
      <c r="G815" t="s">
        <v>20</v>
      </c>
      <c r="H815">
        <v>68</v>
      </c>
      <c r="I815">
        <f t="shared" si="49"/>
        <v>112.67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92.199999999999989</v>
      </c>
      <c r="G816" t="s">
        <v>14</v>
      </c>
      <c r="H816">
        <v>36</v>
      </c>
      <c r="I816">
        <f t="shared" si="49"/>
        <v>81.95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130.29999999999998</v>
      </c>
      <c r="G817" t="s">
        <v>20</v>
      </c>
      <c r="H817">
        <v>183</v>
      </c>
      <c r="I817">
        <f t="shared" si="49"/>
        <v>64.050000000000011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615.30000000000007</v>
      </c>
      <c r="G818" t="s">
        <v>20</v>
      </c>
      <c r="H818">
        <v>133</v>
      </c>
      <c r="I818">
        <f t="shared" si="49"/>
        <v>106.4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368.8</v>
      </c>
      <c r="G819" t="s">
        <v>20</v>
      </c>
      <c r="H819">
        <v>2489</v>
      </c>
      <c r="I819">
        <f t="shared" si="49"/>
        <v>76.02000000000001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1094.8999999999999</v>
      </c>
      <c r="G820" t="s">
        <v>20</v>
      </c>
      <c r="H820">
        <v>69</v>
      </c>
      <c r="I820">
        <f t="shared" si="49"/>
        <v>111.08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50.7</v>
      </c>
      <c r="G821" t="s">
        <v>14</v>
      </c>
      <c r="H821">
        <v>47</v>
      </c>
      <c r="I821">
        <f t="shared" si="49"/>
        <v>95.940000000000012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49"/>
        <v>43.05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291.3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90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357.1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126.5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49"/>
        <v>88.86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457.1</v>
      </c>
      <c r="G828" t="s">
        <v>20</v>
      </c>
      <c r="H828">
        <v>194</v>
      </c>
      <c r="I828">
        <f t="shared" si="49"/>
        <v>65.97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266.70000000000005</v>
      </c>
      <c r="G829" t="s">
        <v>20</v>
      </c>
      <c r="H829">
        <v>82</v>
      </c>
      <c r="I829">
        <f t="shared" si="49"/>
        <v>74.81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69.990000000000009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51.4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1.2000000000000002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315.20000000000005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ROUNDUP(E835/D835*100,1)</f>
        <v>157.69999999999999</v>
      </c>
      <c r="G835" t="s">
        <v>20</v>
      </c>
      <c r="H835">
        <v>165</v>
      </c>
      <c r="I835">
        <f t="shared" ref="I835:I898" si="53">ROUNDUP(E835/H835,2)</f>
        <v>64.990000000000009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153.9</v>
      </c>
      <c r="G836" t="s">
        <v>20</v>
      </c>
      <c r="H836">
        <v>119</v>
      </c>
      <c r="I836">
        <f t="shared" si="53"/>
        <v>94.36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89.8</v>
      </c>
      <c r="G837" t="s">
        <v>14</v>
      </c>
      <c r="H837">
        <v>1758</v>
      </c>
      <c r="I837">
        <f t="shared" si="53"/>
        <v>44.01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75.199999999999989</v>
      </c>
      <c r="G838" t="s">
        <v>14</v>
      </c>
      <c r="H838">
        <v>94</v>
      </c>
      <c r="I838">
        <f t="shared" si="53"/>
        <v>64.75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852.9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34.07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190.2</v>
      </c>
      <c r="G841" t="s">
        <v>20</v>
      </c>
      <c r="H841">
        <v>157</v>
      </c>
      <c r="I841">
        <f t="shared" si="53"/>
        <v>93.28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100.3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142.79999999999998</v>
      </c>
      <c r="G843" t="s">
        <v>20</v>
      </c>
      <c r="H843">
        <v>155</v>
      </c>
      <c r="I843">
        <f t="shared" si="53"/>
        <v>83.820000000000007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563.20000000000005</v>
      </c>
      <c r="G844" t="s">
        <v>20</v>
      </c>
      <c r="H844">
        <v>132</v>
      </c>
      <c r="I844">
        <f t="shared" si="53"/>
        <v>64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30.8</v>
      </c>
      <c r="G845" t="s">
        <v>14</v>
      </c>
      <c r="H845">
        <v>33</v>
      </c>
      <c r="I845">
        <f t="shared" si="53"/>
        <v>81.910000000000011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99.399999999999991</v>
      </c>
      <c r="G846" t="s">
        <v>74</v>
      </c>
      <c r="H846">
        <v>94</v>
      </c>
      <c r="I846">
        <f t="shared" si="53"/>
        <v>93.06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197.6</v>
      </c>
      <c r="G847" t="s">
        <v>20</v>
      </c>
      <c r="H847">
        <v>1354</v>
      </c>
      <c r="I847">
        <f t="shared" si="53"/>
        <v>101.99000000000001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3"/>
        <v>105.94000000000001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237.79999999999998</v>
      </c>
      <c r="G849" t="s">
        <v>20</v>
      </c>
      <c r="H849">
        <v>110</v>
      </c>
      <c r="I849">
        <f t="shared" si="53"/>
        <v>101.59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338.5</v>
      </c>
      <c r="G850" t="s">
        <v>20</v>
      </c>
      <c r="H850">
        <v>172</v>
      </c>
      <c r="I850">
        <f t="shared" si="53"/>
        <v>62.98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133.1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51.2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652.1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113.69999999999999</v>
      </c>
      <c r="G856" t="s">
        <v>20</v>
      </c>
      <c r="H856">
        <v>2662</v>
      </c>
      <c r="I856">
        <f t="shared" si="53"/>
        <v>73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102.39999999999999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356.6</v>
      </c>
      <c r="G858" t="s">
        <v>20</v>
      </c>
      <c r="H858">
        <v>158</v>
      </c>
      <c r="I858">
        <f t="shared" si="53"/>
        <v>54.169999999999995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139.9</v>
      </c>
      <c r="G859" t="s">
        <v>20</v>
      </c>
      <c r="H859">
        <v>225</v>
      </c>
      <c r="I859">
        <f t="shared" si="53"/>
        <v>32.949999999999996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69.5</v>
      </c>
      <c r="G860" t="s">
        <v>14</v>
      </c>
      <c r="H860">
        <v>35</v>
      </c>
      <c r="I860">
        <f t="shared" si="53"/>
        <v>79.38000000000001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35.6</v>
      </c>
      <c r="G861" t="s">
        <v>14</v>
      </c>
      <c r="H861">
        <v>63</v>
      </c>
      <c r="I861">
        <f t="shared" si="53"/>
        <v>41.18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251.7</v>
      </c>
      <c r="G862" t="s">
        <v>20</v>
      </c>
      <c r="H862">
        <v>65</v>
      </c>
      <c r="I862">
        <f t="shared" si="53"/>
        <v>77.440000000000012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105.89999999999999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187.5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386.8</v>
      </c>
      <c r="G865" t="s">
        <v>20</v>
      </c>
      <c r="H865">
        <v>217</v>
      </c>
      <c r="I865">
        <f t="shared" si="53"/>
        <v>24.96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347.1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185.9</v>
      </c>
      <c r="G867" t="s">
        <v>20</v>
      </c>
      <c r="H867">
        <v>3272</v>
      </c>
      <c r="I867">
        <f t="shared" si="53"/>
        <v>46.01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43.300000000000004</v>
      </c>
      <c r="G868" t="s">
        <v>74</v>
      </c>
      <c r="H868">
        <v>898</v>
      </c>
      <c r="I868">
        <f t="shared" si="53"/>
        <v>88.03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184.9</v>
      </c>
      <c r="G870" t="s">
        <v>20</v>
      </c>
      <c r="H870">
        <v>126</v>
      </c>
      <c r="I870">
        <f t="shared" si="53"/>
        <v>102.7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23.8</v>
      </c>
      <c r="G871" t="s">
        <v>14</v>
      </c>
      <c r="H871">
        <v>526</v>
      </c>
      <c r="I871">
        <f t="shared" si="53"/>
        <v>72.960000000000008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89.899999999999991</v>
      </c>
      <c r="G872" t="s">
        <v>14</v>
      </c>
      <c r="H872">
        <v>121</v>
      </c>
      <c r="I872">
        <f t="shared" si="53"/>
        <v>57.199999999999996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272.70000000000005</v>
      </c>
      <c r="G873" t="s">
        <v>20</v>
      </c>
      <c r="H873">
        <v>2320</v>
      </c>
      <c r="I873">
        <f t="shared" si="53"/>
        <v>84.02000000000001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170.1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188.29999999999998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32.01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69.199999999999989</v>
      </c>
      <c r="G877" t="s">
        <v>14</v>
      </c>
      <c r="H877">
        <v>67</v>
      </c>
      <c r="I877">
        <f t="shared" si="53"/>
        <v>81.570000000000007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77.5</v>
      </c>
      <c r="G879" t="s">
        <v>14</v>
      </c>
      <c r="H879">
        <v>1229</v>
      </c>
      <c r="I879">
        <f t="shared" si="53"/>
        <v>103.04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37.5</v>
      </c>
      <c r="G880" t="s">
        <v>14</v>
      </c>
      <c r="H880">
        <v>12</v>
      </c>
      <c r="I880">
        <f t="shared" si="53"/>
        <v>84.34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3"/>
        <v>102.61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228.6</v>
      </c>
      <c r="G882" t="s">
        <v>20</v>
      </c>
      <c r="H882">
        <v>2414</v>
      </c>
      <c r="I882">
        <f t="shared" si="53"/>
        <v>80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41.919999999999995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64.099999999999994</v>
      </c>
      <c r="G886" t="s">
        <v>14</v>
      </c>
      <c r="H886">
        <v>1886</v>
      </c>
      <c r="I886">
        <f t="shared" si="53"/>
        <v>58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118.3</v>
      </c>
      <c r="G887" t="s">
        <v>20</v>
      </c>
      <c r="H887">
        <v>52</v>
      </c>
      <c r="I887">
        <f t="shared" si="53"/>
        <v>40.949999999999996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84.899999999999991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29.400000000000002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209.9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169.79999999999998</v>
      </c>
      <c r="G891" t="s">
        <v>20</v>
      </c>
      <c r="H891">
        <v>122</v>
      </c>
      <c r="I891">
        <f t="shared" si="53"/>
        <v>77.940000000000012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106.02000000000001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258.60000000000002</v>
      </c>
      <c r="G893" t="s">
        <v>20</v>
      </c>
      <c r="H893">
        <v>165</v>
      </c>
      <c r="I893">
        <f t="shared" si="53"/>
        <v>47.019999999999996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230.6</v>
      </c>
      <c r="G894" t="s">
        <v>20</v>
      </c>
      <c r="H894">
        <v>182</v>
      </c>
      <c r="I894">
        <f t="shared" si="53"/>
        <v>76.02000000000001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128.29999999999998</v>
      </c>
      <c r="G895" t="s">
        <v>20</v>
      </c>
      <c r="H895">
        <v>199</v>
      </c>
      <c r="I895">
        <f t="shared" si="53"/>
        <v>54.129999999999995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188.79999999999998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103.82000000000001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774.5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ROUNDUP(E899/D899*100,1)</f>
        <v>27.700000000000003</v>
      </c>
      <c r="G899" t="s">
        <v>14</v>
      </c>
      <c r="H899">
        <v>27</v>
      </c>
      <c r="I899">
        <f t="shared" ref="I899:I962" si="57">ROUNDUP(E899/H899,2)</f>
        <v>90.26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52.5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407.1</v>
      </c>
      <c r="G901" t="s">
        <v>20</v>
      </c>
      <c r="H901">
        <v>123</v>
      </c>
      <c r="I901">
        <f t="shared" si="57"/>
        <v>102.61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156.19999999999999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252.5</v>
      </c>
      <c r="G904" t="s">
        <v>20</v>
      </c>
      <c r="H904">
        <v>110</v>
      </c>
      <c r="I904">
        <f t="shared" si="57"/>
        <v>32.129999999999995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1.8</v>
      </c>
      <c r="G905" t="s">
        <v>47</v>
      </c>
      <c r="H905">
        <v>14</v>
      </c>
      <c r="I905">
        <f t="shared" si="57"/>
        <v>50.65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12.299999999999999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54.9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46.94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20.3</v>
      </c>
      <c r="G909" t="s">
        <v>14</v>
      </c>
      <c r="H909">
        <v>41</v>
      </c>
      <c r="I909">
        <f t="shared" si="57"/>
        <v>44.96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319.3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107.77000000000001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19.600000000000001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79.95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50.7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57.5</v>
      </c>
      <c r="G916" t="s">
        <v>14</v>
      </c>
      <c r="H916">
        <v>141</v>
      </c>
      <c r="I916">
        <f t="shared" si="57"/>
        <v>26.080000000000002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155.69999999999999</v>
      </c>
      <c r="G917" t="s">
        <v>20</v>
      </c>
      <c r="H917">
        <v>1866</v>
      </c>
      <c r="I917">
        <f t="shared" si="57"/>
        <v>105.01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36.300000000000004</v>
      </c>
      <c r="G918" t="s">
        <v>14</v>
      </c>
      <c r="H918">
        <v>52</v>
      </c>
      <c r="I918">
        <f t="shared" si="57"/>
        <v>25.830000000000002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58.300000000000004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237.4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58.800000000000004</v>
      </c>
      <c r="G921" t="s">
        <v>14</v>
      </c>
      <c r="H921">
        <v>225</v>
      </c>
      <c r="I921">
        <f t="shared" si="57"/>
        <v>92.960000000000008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182.6</v>
      </c>
      <c r="G922" t="s">
        <v>20</v>
      </c>
      <c r="H922">
        <v>255</v>
      </c>
      <c r="I922">
        <f t="shared" si="57"/>
        <v>37.949999999999996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0.79999999999999993</v>
      </c>
      <c r="G923" t="s">
        <v>14</v>
      </c>
      <c r="H923">
        <v>38</v>
      </c>
      <c r="I923">
        <f t="shared" si="57"/>
        <v>31.85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237.9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488.1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224.1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18.200000000000003</v>
      </c>
      <c r="G928" t="s">
        <v>14</v>
      </c>
      <c r="H928">
        <v>15</v>
      </c>
      <c r="I928">
        <f t="shared" si="57"/>
        <v>105.14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45.9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117.39999999999999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217.4</v>
      </c>
      <c r="G931" t="s">
        <v>20</v>
      </c>
      <c r="H931">
        <v>184</v>
      </c>
      <c r="I931">
        <f t="shared" si="57"/>
        <v>64.960000000000008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112.3</v>
      </c>
      <c r="G932" t="s">
        <v>20</v>
      </c>
      <c r="H932">
        <v>85</v>
      </c>
      <c r="I932">
        <f t="shared" si="57"/>
        <v>46.239999999999995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72.599999999999994</v>
      </c>
      <c r="G933" t="s">
        <v>14</v>
      </c>
      <c r="H933">
        <v>112</v>
      </c>
      <c r="I933">
        <f t="shared" si="57"/>
        <v>51.16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212.4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239.79999999999998</v>
      </c>
      <c r="G935" t="s">
        <v>20</v>
      </c>
      <c r="H935">
        <v>1902</v>
      </c>
      <c r="I935">
        <f t="shared" si="57"/>
        <v>92.02000000000001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164.2</v>
      </c>
      <c r="G937" t="s">
        <v>20</v>
      </c>
      <c r="H937">
        <v>132</v>
      </c>
      <c r="I937">
        <f t="shared" si="57"/>
        <v>75.850000000000009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1.7000000000000002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49.7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109.8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49.300000000000004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62.300000000000004</v>
      </c>
      <c r="G942" t="s">
        <v>47</v>
      </c>
      <c r="H942">
        <v>66</v>
      </c>
      <c r="I942">
        <f t="shared" si="57"/>
        <v>93.350000000000009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13.1</v>
      </c>
      <c r="G943" t="s">
        <v>14</v>
      </c>
      <c r="H943">
        <v>78</v>
      </c>
      <c r="I943">
        <f t="shared" si="57"/>
        <v>71.990000000000009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64.699999999999989</v>
      </c>
      <c r="G944" t="s">
        <v>14</v>
      </c>
      <c r="H944">
        <v>67</v>
      </c>
      <c r="I944">
        <f t="shared" si="57"/>
        <v>92.62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159.6</v>
      </c>
      <c r="G945" t="s">
        <v>20</v>
      </c>
      <c r="H945">
        <v>114</v>
      </c>
      <c r="I945">
        <f t="shared" si="57"/>
        <v>105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81.5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32.5</v>
      </c>
      <c r="G947" t="s">
        <v>14</v>
      </c>
      <c r="H947">
        <v>1691</v>
      </c>
      <c r="I947">
        <f t="shared" si="57"/>
        <v>33.01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84.190000000000012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26.700000000000003</v>
      </c>
      <c r="G949" t="s">
        <v>14</v>
      </c>
      <c r="H949">
        <v>13</v>
      </c>
      <c r="I949">
        <f t="shared" si="57"/>
        <v>73.930000000000007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36.989999999999995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102.03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70.099999999999994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367.1</v>
      </c>
      <c r="G956" t="s">
        <v>20</v>
      </c>
      <c r="H956">
        <v>1548</v>
      </c>
      <c r="I956">
        <f t="shared" si="57"/>
        <v>101.03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19.100000000000001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126.89999999999999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734.7</v>
      </c>
      <c r="G960" t="s">
        <v>20</v>
      </c>
      <c r="H960">
        <v>112</v>
      </c>
      <c r="I960">
        <f t="shared" si="57"/>
        <v>72.160000000000011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4.5999999999999996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85.1</v>
      </c>
      <c r="G962" t="s">
        <v>14</v>
      </c>
      <c r="H962">
        <v>55</v>
      </c>
      <c r="I962">
        <f t="shared" si="57"/>
        <v>85.06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ROUNDUP(E963/D963*100,1)</f>
        <v>119.3</v>
      </c>
      <c r="G963" t="s">
        <v>20</v>
      </c>
      <c r="H963">
        <v>155</v>
      </c>
      <c r="I963">
        <f t="shared" ref="I963:I1001" si="61">ROUNDUP(E963/H963,2)</f>
        <v>43.879999999999995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296.10000000000002</v>
      </c>
      <c r="G964" t="s">
        <v>20</v>
      </c>
      <c r="H964">
        <v>266</v>
      </c>
      <c r="I964">
        <f t="shared" si="61"/>
        <v>40.07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84.699999999999989</v>
      </c>
      <c r="G965" t="s">
        <v>14</v>
      </c>
      <c r="H965">
        <v>114</v>
      </c>
      <c r="I965">
        <f t="shared" si="61"/>
        <v>43.839999999999996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355.8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386.5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792.30000000000007</v>
      </c>
      <c r="G968" t="s">
        <v>20</v>
      </c>
      <c r="H968">
        <v>245</v>
      </c>
      <c r="I968">
        <f t="shared" si="61"/>
        <v>54.98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137.1</v>
      </c>
      <c r="G969" t="s">
        <v>20</v>
      </c>
      <c r="H969">
        <v>1573</v>
      </c>
      <c r="I969">
        <f t="shared" si="61"/>
        <v>77.02000000000001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338.3</v>
      </c>
      <c r="G970" t="s">
        <v>20</v>
      </c>
      <c r="H970">
        <v>114</v>
      </c>
      <c r="I970">
        <f t="shared" si="61"/>
        <v>71.210000000000008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108.3</v>
      </c>
      <c r="G971" t="s">
        <v>20</v>
      </c>
      <c r="H971">
        <v>93</v>
      </c>
      <c r="I971">
        <f t="shared" si="61"/>
        <v>91.940000000000012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60.800000000000004</v>
      </c>
      <c r="G972" t="s">
        <v>14</v>
      </c>
      <c r="H972">
        <v>594</v>
      </c>
      <c r="I972">
        <f t="shared" si="61"/>
        <v>97.070000000000007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27.8</v>
      </c>
      <c r="G973" t="s">
        <v>14</v>
      </c>
      <c r="H973">
        <v>24</v>
      </c>
      <c r="I973">
        <f t="shared" si="61"/>
        <v>58.919999999999995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228.4</v>
      </c>
      <c r="G974" t="s">
        <v>20</v>
      </c>
      <c r="H974">
        <v>1681</v>
      </c>
      <c r="I974">
        <f t="shared" si="61"/>
        <v>58.019999999999996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21.700000000000003</v>
      </c>
      <c r="G975" t="s">
        <v>14</v>
      </c>
      <c r="H975">
        <v>252</v>
      </c>
      <c r="I975">
        <f t="shared" si="61"/>
        <v>103.88000000000001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373.90000000000003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322.20000000000005</v>
      </c>
      <c r="G978" t="s">
        <v>20</v>
      </c>
      <c r="H978">
        <v>140</v>
      </c>
      <c r="I978">
        <f t="shared" si="61"/>
        <v>92.050000000000011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77.27000000000001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1"/>
        <v>93.93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143.29999999999998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40.300000000000004</v>
      </c>
      <c r="G982" t="s">
        <v>14</v>
      </c>
      <c r="H982">
        <v>742</v>
      </c>
      <c r="I982">
        <f t="shared" si="61"/>
        <v>105.98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178.29999999999998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81.540000000000006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152.5</v>
      </c>
      <c r="G986" t="s">
        <v>20</v>
      </c>
      <c r="H986">
        <v>381</v>
      </c>
      <c r="I986">
        <f t="shared" si="61"/>
        <v>26.020000000000003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67.199999999999989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40.4</v>
      </c>
      <c r="G988" t="s">
        <v>14</v>
      </c>
      <c r="H988">
        <v>92</v>
      </c>
      <c r="I988">
        <f t="shared" si="61"/>
        <v>34.18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216.79999999999998</v>
      </c>
      <c r="G989" t="s">
        <v>20</v>
      </c>
      <c r="H989">
        <v>480</v>
      </c>
      <c r="I989">
        <f t="shared" si="61"/>
        <v>28.01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52.2</v>
      </c>
      <c r="G990" t="s">
        <v>14</v>
      </c>
      <c r="H990">
        <v>64</v>
      </c>
      <c r="I990">
        <f t="shared" si="61"/>
        <v>76.550000000000011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499.6</v>
      </c>
      <c r="G991" t="s">
        <v>20</v>
      </c>
      <c r="H991">
        <v>226</v>
      </c>
      <c r="I991">
        <f t="shared" si="61"/>
        <v>53.059999999999995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87.699999999999989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113.19999999999999</v>
      </c>
      <c r="G993" t="s">
        <v>20</v>
      </c>
      <c r="H993">
        <v>241</v>
      </c>
      <c r="I993">
        <f t="shared" si="61"/>
        <v>46.03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426.6</v>
      </c>
      <c r="G994" t="s">
        <v>20</v>
      </c>
      <c r="H994">
        <v>132</v>
      </c>
      <c r="I994">
        <f t="shared" si="61"/>
        <v>100.18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77.699999999999989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52.5</v>
      </c>
      <c r="G996" t="s">
        <v>14</v>
      </c>
      <c r="H996">
        <v>842</v>
      </c>
      <c r="I996">
        <f t="shared" si="61"/>
        <v>87.98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157.5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42.989999999999995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60.6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56.800000000000004</v>
      </c>
      <c r="G1000" t="s">
        <v>14</v>
      </c>
      <c r="H1000">
        <v>374</v>
      </c>
      <c r="I1000">
        <f t="shared" si="61"/>
        <v>101.14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56.6</v>
      </c>
      <c r="G1001" t="s">
        <v>74</v>
      </c>
      <c r="H1001">
        <v>1122</v>
      </c>
      <c r="I1001">
        <f t="shared" si="61"/>
        <v>55.989999999999995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11" priority="5" operator="containsText" text="succ">
      <formula>NOT(ISERROR(SEARCH("succ",G1)))</formula>
    </cfRule>
    <cfRule type="containsText" dxfId="10" priority="6" operator="containsText" text="fail">
      <formula>NOT(ISERROR(SEARCH("fail",G1)))</formula>
    </cfRule>
    <cfRule type="containsText" dxfId="9" priority="7" operator="containsText" text="cance">
      <formula>NOT(ISERROR(SEARCH("cance",G1)))</formula>
    </cfRule>
    <cfRule type="containsText" dxfId="8" priority="8" operator="containsText" text="live">
      <formula>NOT(ISERROR(SEARCH("live",G1)))</formula>
    </cfRule>
    <cfRule type="containsText" dxfId="7" priority="9" operator="containsText" text="succ">
      <formula>NOT(ISERROR(SEARCH("succ",G1)))</formula>
    </cfRule>
    <cfRule type="containsText" dxfId="6" priority="10" operator="containsText" text="failed">
      <formula>NOT(ISERROR(SEARCH("failed",G1)))</formula>
    </cfRule>
  </conditionalFormatting>
  <conditionalFormatting sqref="F2:F1001">
    <cfRule type="colorScale" priority="2">
      <colorScale>
        <cfvo type="min"/>
        <cfvo type="num" val="100"/>
        <cfvo type="max"/>
        <color rgb="FFC00000"/>
        <color rgb="FF92D050"/>
        <color rgb="FF0070C0"/>
      </colorScale>
    </cfRule>
    <cfRule type="colorScale" priority="3">
      <colorScale>
        <cfvo type="min"/>
        <cfvo type="num" val="100"/>
        <cfvo type="max"/>
        <color rgb="FFFF0000"/>
        <color rgb="FF00B050"/>
        <color rgb="FF00B0F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D89F-1C8C-9240-A99D-BFB2F45C7F6A}">
  <dimension ref="A1:F14"/>
  <sheetViews>
    <sheetView workbookViewId="0">
      <selection activeCell="A6" sqref="A6"/>
    </sheetView>
  </sheetViews>
  <sheetFormatPr baseColWidth="10" defaultRowHeight="16" x14ac:dyDescent="0.2"/>
  <cols>
    <col min="1" max="1" width="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2070</v>
      </c>
      <c r="B3" s="4" t="s">
        <v>2069</v>
      </c>
    </row>
    <row r="4" spans="1:6" x14ac:dyDescent="0.2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2039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6" t="s">
        <v>2031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6" t="s">
        <v>2048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6" t="s">
        <v>2062</v>
      </c>
      <c r="B8" s="5"/>
      <c r="C8" s="5"/>
      <c r="D8" s="5"/>
      <c r="E8" s="5">
        <v>4</v>
      </c>
      <c r="F8" s="5">
        <v>4</v>
      </c>
    </row>
    <row r="9" spans="1:6" x14ac:dyDescent="0.2">
      <c r="A9" s="6" t="s">
        <v>2033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6" t="s">
        <v>2052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6" t="s">
        <v>2045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6" t="s">
        <v>2035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6" t="s">
        <v>2037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6" t="s">
        <v>2068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EAB6-57C4-6C41-9EFC-2DD0C923DB57}">
  <dimension ref="A1:F30"/>
  <sheetViews>
    <sheetView workbookViewId="0">
      <selection activeCell="M30" sqref="M30"/>
    </sheetView>
  </sheetViews>
  <sheetFormatPr baseColWidth="10" defaultRowHeight="16" x14ac:dyDescent="0.2"/>
  <cols>
    <col min="1" max="1" width="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5" bestFit="1" customWidth="1"/>
    <col min="9" max="9" width="14.6640625" bestFit="1" customWidth="1"/>
    <col min="10" max="10" width="29.83203125" bestFit="1" customWidth="1"/>
    <col min="11" max="11" width="19.5" bestFit="1" customWidth="1"/>
  </cols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2064</v>
      </c>
      <c r="B2" t="s">
        <v>2066</v>
      </c>
    </row>
    <row r="4" spans="1:6" x14ac:dyDescent="0.2">
      <c r="A4" s="4" t="s">
        <v>2070</v>
      </c>
      <c r="B4" s="4" t="s">
        <v>2069</v>
      </c>
    </row>
    <row r="5" spans="1:6" x14ac:dyDescent="0.2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6" t="s">
        <v>2063</v>
      </c>
      <c r="B7" s="5"/>
      <c r="C7" s="5"/>
      <c r="D7" s="5"/>
      <c r="E7" s="5">
        <v>4</v>
      </c>
      <c r="F7" s="5">
        <v>4</v>
      </c>
    </row>
    <row r="8" spans="1:6" x14ac:dyDescent="0.2">
      <c r="A8" s="6" t="s">
        <v>2040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6" t="s">
        <v>2042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6" t="s">
        <v>2041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6" t="s">
        <v>2051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6" t="s">
        <v>2032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6" t="s">
        <v>2043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6" t="s">
        <v>2056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6" t="s">
        <v>2055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6" t="s">
        <v>2059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6" t="s">
        <v>2046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6" t="s">
        <v>2053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6" t="s">
        <v>2038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6" t="s">
        <v>2054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6" t="s">
        <v>2034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6" t="s">
        <v>2061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6" t="s">
        <v>2050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6" t="s">
        <v>2058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6" t="s">
        <v>2057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6" t="s">
        <v>2049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6" t="s">
        <v>2044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6" t="s">
        <v>2036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6" t="s">
        <v>2060</v>
      </c>
      <c r="B29" s="5"/>
      <c r="C29" s="5"/>
      <c r="D29" s="5"/>
      <c r="E29" s="5">
        <v>3</v>
      </c>
      <c r="F29" s="5">
        <v>3</v>
      </c>
    </row>
    <row r="30" spans="1:6" x14ac:dyDescent="0.2">
      <c r="A30" s="6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BFBA-7FA8-DF42-86D8-0243B9D41116}">
  <dimension ref="A1:E18"/>
  <sheetViews>
    <sheetView workbookViewId="0">
      <selection activeCell="B10" sqref="A4: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2064</v>
      </c>
      <c r="B1" t="s">
        <v>2066</v>
      </c>
    </row>
    <row r="2" spans="1:5" x14ac:dyDescent="0.2">
      <c r="A2" s="4" t="s">
        <v>2086</v>
      </c>
      <c r="B2" t="s">
        <v>2066</v>
      </c>
    </row>
    <row r="4" spans="1:5" x14ac:dyDescent="0.2">
      <c r="A4" s="4" t="s">
        <v>2085</v>
      </c>
      <c r="B4" s="4" t="s">
        <v>2069</v>
      </c>
    </row>
    <row r="5" spans="1:5" x14ac:dyDescent="0.2">
      <c r="A5" s="4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0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10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10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10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10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10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10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10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10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10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10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10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10" t="s">
        <v>2068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A831-4942-CB40-9DED-E366A384699E}">
  <dimension ref="A1:H13"/>
  <sheetViews>
    <sheetView workbookViewId="0">
      <selection activeCell="D19" sqref="D19"/>
    </sheetView>
  </sheetViews>
  <sheetFormatPr baseColWidth="10" defaultRowHeight="16" x14ac:dyDescent="0.2"/>
  <cols>
    <col min="1" max="1" width="26.6640625" customWidth="1"/>
    <col min="2" max="2" width="18.6640625" customWidth="1"/>
    <col min="3" max="3" width="15" customWidth="1"/>
    <col min="4" max="4" width="16.33203125" customWidth="1"/>
    <col min="5" max="5" width="16.83203125" customWidth="1"/>
    <col min="6" max="6" width="16.6640625" customWidth="1"/>
    <col min="7" max="7" width="18.6640625" customWidth="1"/>
    <col min="8" max="8" width="18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>
        <f>ROUND((B2/E2*100),0)</f>
        <v>59</v>
      </c>
      <c r="G2">
        <f>ROUND((C2/E2*100),0)</f>
        <v>39</v>
      </c>
      <c r="H2">
        <f>ROUND((D2/E2*100),0)</f>
        <v>2</v>
      </c>
    </row>
    <row r="3" spans="1:8" x14ac:dyDescent="0.2">
      <c r="A3" t="s">
        <v>2096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>SUM(B3:D3)</f>
        <v>231</v>
      </c>
      <c r="F3">
        <f t="shared" ref="F3:G13" si="0">ROUND((B3/E3*100),0)</f>
        <v>83</v>
      </c>
      <c r="G3">
        <f t="shared" ref="G3:H13" si="1">ROUND((C3/E3*100),0)</f>
        <v>16</v>
      </c>
      <c r="H3">
        <f t="shared" ref="H3:H13" si="2">ROUND((D3/E3*100),0)</f>
        <v>1</v>
      </c>
    </row>
    <row r="4" spans="1:8" x14ac:dyDescent="0.2">
      <c r="A4" t="s">
        <v>2097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ref="E4:E13" si="3">SUM(B4:D4)</f>
        <v>315</v>
      </c>
      <c r="F4">
        <f t="shared" si="0"/>
        <v>52</v>
      </c>
      <c r="G4">
        <f t="shared" si="1"/>
        <v>40</v>
      </c>
      <c r="H4">
        <f t="shared" si="2"/>
        <v>8</v>
      </c>
    </row>
    <row r="5" spans="1:8" x14ac:dyDescent="0.2">
      <c r="A5" t="s">
        <v>2098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3"/>
        <v>9</v>
      </c>
      <c r="F5">
        <f t="shared" si="0"/>
        <v>44</v>
      </c>
      <c r="G5">
        <f t="shared" si="1"/>
        <v>56</v>
      </c>
      <c r="H5">
        <f t="shared" si="2"/>
        <v>0</v>
      </c>
    </row>
    <row r="6" spans="1:8" x14ac:dyDescent="0.2">
      <c r="A6" t="s">
        <v>2099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3"/>
        <v>10</v>
      </c>
      <c r="F6">
        <f t="shared" si="0"/>
        <v>100</v>
      </c>
      <c r="G6">
        <f t="shared" si="1"/>
        <v>0</v>
      </c>
      <c r="H6">
        <f t="shared" si="2"/>
        <v>0</v>
      </c>
    </row>
    <row r="7" spans="1:8" x14ac:dyDescent="0.2">
      <c r="A7" t="s">
        <v>2100</v>
      </c>
      <c r="B7">
        <f>COUNTIFS(Crowdfunding!G:G,"successful",Crowdfunding!D:D,"&gt;=20000",Crowdfunding!D:D,"&lt;24999")</f>
        <v>7</v>
      </c>
      <c r="C7">
        <v>0</v>
      </c>
      <c r="D7">
        <f>COUNTIFS(Crowdfunding!G:G,"canceled",Crowdfunding!D:D,"&gt;=15000",Crowdfunding!D:D,"&lt;19999")</f>
        <v>0</v>
      </c>
      <c r="E7">
        <f t="shared" si="3"/>
        <v>7</v>
      </c>
      <c r="F7">
        <f t="shared" si="0"/>
        <v>100</v>
      </c>
      <c r="G7">
        <f t="shared" si="1"/>
        <v>0</v>
      </c>
      <c r="H7">
        <f t="shared" si="2"/>
        <v>0</v>
      </c>
    </row>
    <row r="8" spans="1:8" x14ac:dyDescent="0.2">
      <c r="A8" t="s">
        <v>2101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COUNTIFS(Crowdfunding!G:G,"canceled",Crowdfunding!D:D,"&gt;=15000",Crowdfunding!D:D,"&lt;19999")</f>
        <v>0</v>
      </c>
      <c r="E8">
        <f t="shared" si="3"/>
        <v>14</v>
      </c>
      <c r="F8">
        <f t="shared" si="0"/>
        <v>79</v>
      </c>
      <c r="G8">
        <f t="shared" si="1"/>
        <v>21</v>
      </c>
      <c r="H8">
        <f t="shared" si="2"/>
        <v>0</v>
      </c>
    </row>
    <row r="9" spans="1:8" x14ac:dyDescent="0.2">
      <c r="A9" t="s">
        <v>2102</v>
      </c>
      <c r="B9">
        <f>COUNTIFS(Crowdfunding!G:G,"successful",Crowdfunding!D:D,"&gt;=30000",Crowdfunding!D:D,"&lt;34999")</f>
        <v>7</v>
      </c>
      <c r="C9">
        <v>0</v>
      </c>
      <c r="D9">
        <f>COUNTIFS(Crowdfunding!G:G,"canceled",Crowdfunding!D:D,"&gt;=15000",Crowdfunding!D:D,"&lt;19999")</f>
        <v>0</v>
      </c>
      <c r="E9">
        <f t="shared" si="3"/>
        <v>7</v>
      </c>
      <c r="F9">
        <f t="shared" si="0"/>
        <v>100</v>
      </c>
      <c r="G9">
        <f t="shared" si="1"/>
        <v>0</v>
      </c>
      <c r="H9">
        <f t="shared" si="2"/>
        <v>0</v>
      </c>
    </row>
    <row r="10" spans="1:8" x14ac:dyDescent="0.2">
      <c r="A10" t="s">
        <v>2103</v>
      </c>
      <c r="B10">
        <f>COUNTIFS(Crowdfunding!G:G,"successful",Crowdfunding!D:D,"&gt;=35000",Crowdfunding!D:D,"&lt;39999")</f>
        <v>8</v>
      </c>
      <c r="C10">
        <f>COUNTIFS(Crowdfunding!G:G,"failed",Crowdfunding!D:D,"&gt;=40000",Crowdfunding!D:D,"&lt;45000")</f>
        <v>3</v>
      </c>
      <c r="D10">
        <f>COUNTIFS(Crowdfunding!G:G,"canceled",Crowdfunding!D:D,"&gt;=35000",Crowdfunding!D:D,"&lt;39999")</f>
        <v>1</v>
      </c>
      <c r="E10">
        <f t="shared" si="3"/>
        <v>12</v>
      </c>
      <c r="F10">
        <f t="shared" si="0"/>
        <v>67</v>
      </c>
      <c r="G10">
        <f t="shared" si="1"/>
        <v>25</v>
      </c>
      <c r="H10">
        <f t="shared" si="2"/>
        <v>8</v>
      </c>
    </row>
    <row r="11" spans="1:8" x14ac:dyDescent="0.2">
      <c r="A11" t="s">
        <v>2104</v>
      </c>
      <c r="B11">
        <f>COUNTIFS(Crowdfunding!G:G,"successful",Crowdfunding!D:D,"&gt;=40000",Crowdfunding!D:D,"&lt;44999")</f>
        <v>11</v>
      </c>
      <c r="C11">
        <f>COUNTIFS(Crowdfunding!G:G,"failed",Crowdfunding!D:D,"&gt;35000",Crowdfunding!D:D,"&lt;40000")</f>
        <v>3</v>
      </c>
      <c r="D11">
        <f>COUNTIFS(Crowdfunding!G:G,"canceled",Crowdfunding!D:D,"&gt;=15000",Crowdfunding!D:D,"&lt;19999")</f>
        <v>0</v>
      </c>
      <c r="E11">
        <f t="shared" si="3"/>
        <v>14</v>
      </c>
      <c r="F11">
        <f t="shared" si="0"/>
        <v>79</v>
      </c>
      <c r="G11">
        <f t="shared" si="1"/>
        <v>21</v>
      </c>
      <c r="H11">
        <f t="shared" si="2"/>
        <v>0</v>
      </c>
    </row>
    <row r="12" spans="1:8" x14ac:dyDescent="0.2">
      <c r="A12" t="s">
        <v>2105</v>
      </c>
      <c r="B12">
        <f>COUNTIFS(Crowdfunding!G:G,"successful",Crowdfunding!D:D,"&gt;=45000",Crowdfunding!D:D,"&lt;49999")</f>
        <v>8</v>
      </c>
      <c r="C12">
        <f>COUNTIFS(Crowdfunding!G:G,"failed",Crowdfunding!D:D,"&gt;35000",Crowdfunding!D:D,"&lt;40000")</f>
        <v>3</v>
      </c>
      <c r="D12">
        <f>COUNTIFS(Crowdfunding!G:G,"canceled",Crowdfunding!D:D,"&gt;=15000",Crowdfunding!D:D,"&lt;19999")</f>
        <v>0</v>
      </c>
      <c r="E12">
        <f t="shared" si="3"/>
        <v>11</v>
      </c>
      <c r="F12">
        <f t="shared" si="0"/>
        <v>73</v>
      </c>
      <c r="G12">
        <f t="shared" si="1"/>
        <v>27</v>
      </c>
      <c r="H12">
        <f t="shared" si="2"/>
        <v>0</v>
      </c>
    </row>
    <row r="13" spans="1:8" x14ac:dyDescent="0.2">
      <c r="A13" t="s">
        <v>2106</v>
      </c>
      <c r="B13">
        <f>COUNTIFS(Crowdfunding!G:G,"successful",Crowdfunding!D:D,"&gt;=50000")</f>
        <v>114</v>
      </c>
      <c r="C13">
        <f>COUNTIFS(Crowdfunding!G:G,"failed",Crowdfunding!D:D,"&gt;50000")</f>
        <v>163</v>
      </c>
      <c r="D13">
        <f>COUNTIFS(Crowdfunding!G:G,"canceled",Crowdfunding!D:D,"&gt;=50000")</f>
        <v>28</v>
      </c>
      <c r="E13">
        <f t="shared" si="3"/>
        <v>305</v>
      </c>
      <c r="F13">
        <f t="shared" si="0"/>
        <v>37</v>
      </c>
      <c r="G13">
        <f t="shared" si="1"/>
        <v>53</v>
      </c>
      <c r="H13">
        <f t="shared" si="2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07E6-6EC6-7F43-8631-51BFEE058C9B}">
  <dimension ref="A1:K566"/>
  <sheetViews>
    <sheetView tabSelected="1" workbookViewId="0">
      <selection activeCell="K11" sqref="K11"/>
    </sheetView>
  </sheetViews>
  <sheetFormatPr baseColWidth="10" defaultRowHeight="16" x14ac:dyDescent="0.2"/>
  <cols>
    <col min="2" max="2" width="13" bestFit="1" customWidth="1"/>
    <col min="3" max="3" width="21.5" customWidth="1"/>
    <col min="4" max="4" width="13" customWidth="1"/>
    <col min="7" max="7" width="13" bestFit="1" customWidth="1"/>
    <col min="8" max="8" width="25.5" customWidth="1"/>
    <col min="11" max="11" width="76.5" customWidth="1"/>
  </cols>
  <sheetData>
    <row r="1" spans="1:11" x14ac:dyDescent="0.2">
      <c r="A1" s="1" t="s">
        <v>4</v>
      </c>
      <c r="B1" s="1" t="s">
        <v>5</v>
      </c>
      <c r="C1" s="1"/>
      <c r="D1" s="1"/>
      <c r="F1" t="s">
        <v>14</v>
      </c>
      <c r="G1">
        <v>0</v>
      </c>
      <c r="H1" s="1"/>
    </row>
    <row r="2" spans="1:11" x14ac:dyDescent="0.2">
      <c r="A2" t="s">
        <v>20</v>
      </c>
      <c r="B2">
        <v>158</v>
      </c>
      <c r="F2" t="s">
        <v>14</v>
      </c>
      <c r="G2">
        <v>24</v>
      </c>
    </row>
    <row r="3" spans="1:11" x14ac:dyDescent="0.2">
      <c r="A3" t="s">
        <v>20</v>
      </c>
      <c r="B3">
        <v>1425</v>
      </c>
      <c r="C3" t="s">
        <v>2107</v>
      </c>
      <c r="D3">
        <f>AVERAGE(B2:B566)</f>
        <v>851.14690265486729</v>
      </c>
      <c r="F3" t="s">
        <v>14</v>
      </c>
      <c r="G3">
        <v>53</v>
      </c>
      <c r="H3" t="s">
        <v>2107</v>
      </c>
      <c r="I3">
        <f>AVERAGE(G:G)</f>
        <v>585.61538461538464</v>
      </c>
    </row>
    <row r="4" spans="1:11" x14ac:dyDescent="0.2">
      <c r="A4" t="s">
        <v>20</v>
      </c>
      <c r="B4">
        <v>174</v>
      </c>
      <c r="C4" t="s">
        <v>2108</v>
      </c>
      <c r="D4">
        <f>MEDIAN(B2:B566)</f>
        <v>201</v>
      </c>
      <c r="F4" t="s">
        <v>14</v>
      </c>
      <c r="G4">
        <v>18</v>
      </c>
      <c r="H4" t="s">
        <v>2108</v>
      </c>
      <c r="I4">
        <f>MEDIAN(G:G)</f>
        <v>114.5</v>
      </c>
    </row>
    <row r="5" spans="1:11" x14ac:dyDescent="0.2">
      <c r="A5" t="s">
        <v>20</v>
      </c>
      <c r="B5">
        <v>227</v>
      </c>
      <c r="C5" t="s">
        <v>2109</v>
      </c>
      <c r="D5">
        <f>MAX(B:B)</f>
        <v>7295</v>
      </c>
      <c r="F5" t="s">
        <v>14</v>
      </c>
      <c r="G5">
        <v>44</v>
      </c>
      <c r="H5" t="s">
        <v>2109</v>
      </c>
      <c r="I5">
        <f>MAX(G:G)</f>
        <v>6080</v>
      </c>
    </row>
    <row r="6" spans="1:11" x14ac:dyDescent="0.2">
      <c r="A6" t="s">
        <v>20</v>
      </c>
      <c r="B6">
        <v>220</v>
      </c>
      <c r="C6" t="s">
        <v>2110</v>
      </c>
      <c r="D6">
        <f>MIN(B:B)</f>
        <v>16</v>
      </c>
      <c r="F6" t="s">
        <v>14</v>
      </c>
      <c r="G6">
        <v>27</v>
      </c>
      <c r="H6" t="s">
        <v>2110</v>
      </c>
      <c r="I6">
        <f>MIN(G:G)</f>
        <v>0</v>
      </c>
    </row>
    <row r="7" spans="1:11" x14ac:dyDescent="0.2">
      <c r="A7" t="s">
        <v>20</v>
      </c>
      <c r="B7">
        <v>98</v>
      </c>
      <c r="C7" t="s">
        <v>2111</v>
      </c>
      <c r="D7">
        <f>_xlfn.VAR.P(B:B)</f>
        <v>1603373.7324019109</v>
      </c>
      <c r="F7" t="s">
        <v>14</v>
      </c>
      <c r="G7">
        <v>55</v>
      </c>
      <c r="H7" t="s">
        <v>2111</v>
      </c>
      <c r="I7">
        <f>_xlfn.VAR.P(G:G)</f>
        <v>921574.68174133555</v>
      </c>
    </row>
    <row r="8" spans="1:11" x14ac:dyDescent="0.2">
      <c r="A8" t="s">
        <v>20</v>
      </c>
      <c r="B8">
        <v>100</v>
      </c>
      <c r="C8" t="s">
        <v>2112</v>
      </c>
      <c r="D8">
        <f>STDEV(B:B)</f>
        <v>1267.366006183523</v>
      </c>
      <c r="F8" t="s">
        <v>14</v>
      </c>
      <c r="G8">
        <v>200</v>
      </c>
      <c r="H8" t="s">
        <v>2112</v>
      </c>
      <c r="I8">
        <f>STDEV(G:G)</f>
        <v>961.30819978260524</v>
      </c>
    </row>
    <row r="9" spans="1:11" x14ac:dyDescent="0.2">
      <c r="A9" t="s">
        <v>20</v>
      </c>
      <c r="B9">
        <v>1249</v>
      </c>
      <c r="F9" t="s">
        <v>14</v>
      </c>
      <c r="G9">
        <v>452</v>
      </c>
    </row>
    <row r="10" spans="1:11" x14ac:dyDescent="0.2">
      <c r="A10" t="s">
        <v>20</v>
      </c>
      <c r="B10">
        <v>1396</v>
      </c>
      <c r="F10" t="s">
        <v>14</v>
      </c>
      <c r="G10">
        <v>674</v>
      </c>
    </row>
    <row r="11" spans="1:11" x14ac:dyDescent="0.2">
      <c r="A11" t="s">
        <v>20</v>
      </c>
      <c r="B11">
        <v>890</v>
      </c>
      <c r="F11" t="s">
        <v>14</v>
      </c>
      <c r="G11">
        <v>558</v>
      </c>
      <c r="K11" t="s">
        <v>2115</v>
      </c>
    </row>
    <row r="12" spans="1:11" x14ac:dyDescent="0.2">
      <c r="A12" t="s">
        <v>20</v>
      </c>
      <c r="B12">
        <v>142</v>
      </c>
      <c r="F12" t="s">
        <v>14</v>
      </c>
      <c r="G12">
        <v>15</v>
      </c>
      <c r="K12" t="s">
        <v>2113</v>
      </c>
    </row>
    <row r="13" spans="1:11" x14ac:dyDescent="0.2">
      <c r="A13" t="s">
        <v>20</v>
      </c>
      <c r="B13">
        <v>2673</v>
      </c>
      <c r="F13" t="s">
        <v>14</v>
      </c>
      <c r="G13">
        <v>2307</v>
      </c>
      <c r="K13" t="s">
        <v>2114</v>
      </c>
    </row>
    <row r="14" spans="1:11" x14ac:dyDescent="0.2">
      <c r="A14" t="s">
        <v>20</v>
      </c>
      <c r="B14">
        <v>163</v>
      </c>
      <c r="F14" t="s">
        <v>14</v>
      </c>
      <c r="G14">
        <v>88</v>
      </c>
    </row>
    <row r="15" spans="1:11" x14ac:dyDescent="0.2">
      <c r="A15" t="s">
        <v>20</v>
      </c>
      <c r="B15">
        <v>2220</v>
      </c>
      <c r="F15" t="s">
        <v>14</v>
      </c>
      <c r="G15">
        <v>48</v>
      </c>
    </row>
    <row r="16" spans="1:11" x14ac:dyDescent="0.2">
      <c r="A16" t="s">
        <v>20</v>
      </c>
      <c r="B16">
        <v>1606</v>
      </c>
      <c r="F16" t="s">
        <v>14</v>
      </c>
      <c r="G16">
        <v>1</v>
      </c>
    </row>
    <row r="17" spans="1:7" x14ac:dyDescent="0.2">
      <c r="A17" t="s">
        <v>20</v>
      </c>
      <c r="B17">
        <v>129</v>
      </c>
      <c r="F17" t="s">
        <v>14</v>
      </c>
      <c r="G17">
        <v>1467</v>
      </c>
    </row>
    <row r="18" spans="1:7" x14ac:dyDescent="0.2">
      <c r="A18" t="s">
        <v>20</v>
      </c>
      <c r="B18">
        <v>226</v>
      </c>
      <c r="F18" t="s">
        <v>14</v>
      </c>
      <c r="G18">
        <v>75</v>
      </c>
    </row>
    <row r="19" spans="1:7" x14ac:dyDescent="0.2">
      <c r="A19" t="s">
        <v>20</v>
      </c>
      <c r="B19">
        <v>5419</v>
      </c>
      <c r="F19" t="s">
        <v>14</v>
      </c>
      <c r="G19">
        <v>120</v>
      </c>
    </row>
    <row r="20" spans="1:7" x14ac:dyDescent="0.2">
      <c r="A20" t="s">
        <v>20</v>
      </c>
      <c r="B20">
        <v>165</v>
      </c>
      <c r="F20" t="s">
        <v>14</v>
      </c>
      <c r="G20">
        <v>2253</v>
      </c>
    </row>
    <row r="21" spans="1:7" x14ac:dyDescent="0.2">
      <c r="A21" t="s">
        <v>20</v>
      </c>
      <c r="B21">
        <v>1965</v>
      </c>
      <c r="F21" t="s">
        <v>14</v>
      </c>
      <c r="G21">
        <v>5</v>
      </c>
    </row>
    <row r="22" spans="1:7" x14ac:dyDescent="0.2">
      <c r="A22" t="s">
        <v>20</v>
      </c>
      <c r="B22">
        <v>16</v>
      </c>
      <c r="F22" t="s">
        <v>14</v>
      </c>
      <c r="G22">
        <v>38</v>
      </c>
    </row>
    <row r="23" spans="1:7" x14ac:dyDescent="0.2">
      <c r="A23" t="s">
        <v>20</v>
      </c>
      <c r="B23">
        <v>107</v>
      </c>
      <c r="F23" t="s">
        <v>14</v>
      </c>
      <c r="G23">
        <v>12</v>
      </c>
    </row>
    <row r="24" spans="1:7" x14ac:dyDescent="0.2">
      <c r="A24" t="s">
        <v>20</v>
      </c>
      <c r="B24">
        <v>134</v>
      </c>
      <c r="F24" t="s">
        <v>14</v>
      </c>
      <c r="G24">
        <v>1684</v>
      </c>
    </row>
    <row r="25" spans="1:7" x14ac:dyDescent="0.2">
      <c r="A25" t="s">
        <v>20</v>
      </c>
      <c r="B25">
        <v>198</v>
      </c>
      <c r="F25" t="s">
        <v>14</v>
      </c>
      <c r="G25">
        <v>56</v>
      </c>
    </row>
    <row r="26" spans="1:7" x14ac:dyDescent="0.2">
      <c r="A26" t="s">
        <v>20</v>
      </c>
      <c r="B26">
        <v>111</v>
      </c>
      <c r="F26" t="s">
        <v>14</v>
      </c>
      <c r="G26">
        <v>838</v>
      </c>
    </row>
    <row r="27" spans="1:7" x14ac:dyDescent="0.2">
      <c r="A27" t="s">
        <v>20</v>
      </c>
      <c r="B27">
        <v>222</v>
      </c>
      <c r="F27" t="s">
        <v>14</v>
      </c>
      <c r="G27">
        <v>1000</v>
      </c>
    </row>
    <row r="28" spans="1:7" x14ac:dyDescent="0.2">
      <c r="A28" t="s">
        <v>20</v>
      </c>
      <c r="B28">
        <v>6212</v>
      </c>
      <c r="F28" t="s">
        <v>14</v>
      </c>
      <c r="G28">
        <v>1482</v>
      </c>
    </row>
    <row r="29" spans="1:7" x14ac:dyDescent="0.2">
      <c r="A29" t="s">
        <v>20</v>
      </c>
      <c r="B29">
        <v>98</v>
      </c>
      <c r="F29" t="s">
        <v>14</v>
      </c>
      <c r="G29">
        <v>106</v>
      </c>
    </row>
    <row r="30" spans="1:7" x14ac:dyDescent="0.2">
      <c r="A30" t="s">
        <v>20</v>
      </c>
      <c r="B30">
        <v>92</v>
      </c>
      <c r="F30" t="s">
        <v>14</v>
      </c>
      <c r="G30">
        <v>679</v>
      </c>
    </row>
    <row r="31" spans="1:7" x14ac:dyDescent="0.2">
      <c r="A31" t="s">
        <v>20</v>
      </c>
      <c r="B31">
        <v>149</v>
      </c>
      <c r="F31" t="s">
        <v>14</v>
      </c>
      <c r="G31">
        <v>1220</v>
      </c>
    </row>
    <row r="32" spans="1:7" x14ac:dyDescent="0.2">
      <c r="A32" t="s">
        <v>20</v>
      </c>
      <c r="B32">
        <v>2431</v>
      </c>
      <c r="F32" t="s">
        <v>14</v>
      </c>
      <c r="G32">
        <v>1</v>
      </c>
    </row>
    <row r="33" spans="1:7" x14ac:dyDescent="0.2">
      <c r="A33" t="s">
        <v>20</v>
      </c>
      <c r="B33">
        <v>303</v>
      </c>
      <c r="F33" t="s">
        <v>14</v>
      </c>
      <c r="G33">
        <v>37</v>
      </c>
    </row>
    <row r="34" spans="1:7" x14ac:dyDescent="0.2">
      <c r="A34" t="s">
        <v>20</v>
      </c>
      <c r="B34">
        <v>209</v>
      </c>
      <c r="F34" t="s">
        <v>14</v>
      </c>
      <c r="G34">
        <v>60</v>
      </c>
    </row>
    <row r="35" spans="1:7" x14ac:dyDescent="0.2">
      <c r="A35" t="s">
        <v>20</v>
      </c>
      <c r="B35">
        <v>131</v>
      </c>
      <c r="F35" t="s">
        <v>14</v>
      </c>
      <c r="G35">
        <v>296</v>
      </c>
    </row>
    <row r="36" spans="1:7" x14ac:dyDescent="0.2">
      <c r="A36" t="s">
        <v>20</v>
      </c>
      <c r="B36">
        <v>164</v>
      </c>
      <c r="F36" t="s">
        <v>14</v>
      </c>
      <c r="G36">
        <v>3304</v>
      </c>
    </row>
    <row r="37" spans="1:7" x14ac:dyDescent="0.2">
      <c r="A37" t="s">
        <v>20</v>
      </c>
      <c r="B37">
        <v>201</v>
      </c>
      <c r="F37" t="s">
        <v>14</v>
      </c>
      <c r="G37">
        <v>73</v>
      </c>
    </row>
    <row r="38" spans="1:7" x14ac:dyDescent="0.2">
      <c r="A38" t="s">
        <v>20</v>
      </c>
      <c r="B38">
        <v>211</v>
      </c>
      <c r="F38" t="s">
        <v>14</v>
      </c>
      <c r="G38">
        <v>3387</v>
      </c>
    </row>
    <row r="39" spans="1:7" x14ac:dyDescent="0.2">
      <c r="A39" t="s">
        <v>20</v>
      </c>
      <c r="B39">
        <v>128</v>
      </c>
      <c r="F39" t="s">
        <v>14</v>
      </c>
      <c r="G39">
        <v>662</v>
      </c>
    </row>
    <row r="40" spans="1:7" x14ac:dyDescent="0.2">
      <c r="A40" t="s">
        <v>20</v>
      </c>
      <c r="B40">
        <v>1600</v>
      </c>
      <c r="F40" t="s">
        <v>14</v>
      </c>
      <c r="G40">
        <v>774</v>
      </c>
    </row>
    <row r="41" spans="1:7" x14ac:dyDescent="0.2">
      <c r="A41" t="s">
        <v>20</v>
      </c>
      <c r="B41">
        <v>249</v>
      </c>
      <c r="F41" t="s">
        <v>14</v>
      </c>
      <c r="G41">
        <v>672</v>
      </c>
    </row>
    <row r="42" spans="1:7" x14ac:dyDescent="0.2">
      <c r="A42" t="s">
        <v>20</v>
      </c>
      <c r="B42">
        <v>236</v>
      </c>
      <c r="F42" t="s">
        <v>14</v>
      </c>
      <c r="G42">
        <v>940</v>
      </c>
    </row>
    <row r="43" spans="1:7" x14ac:dyDescent="0.2">
      <c r="A43" t="s">
        <v>20</v>
      </c>
      <c r="B43">
        <v>4065</v>
      </c>
      <c r="F43" t="s">
        <v>14</v>
      </c>
      <c r="G43">
        <v>117</v>
      </c>
    </row>
    <row r="44" spans="1:7" x14ac:dyDescent="0.2">
      <c r="A44" t="s">
        <v>20</v>
      </c>
      <c r="B44">
        <v>246</v>
      </c>
      <c r="F44" t="s">
        <v>14</v>
      </c>
      <c r="G44">
        <v>115</v>
      </c>
    </row>
    <row r="45" spans="1:7" x14ac:dyDescent="0.2">
      <c r="A45" t="s">
        <v>20</v>
      </c>
      <c r="B45">
        <v>2475</v>
      </c>
      <c r="F45" t="s">
        <v>14</v>
      </c>
      <c r="G45">
        <v>326</v>
      </c>
    </row>
    <row r="46" spans="1:7" x14ac:dyDescent="0.2">
      <c r="A46" t="s">
        <v>20</v>
      </c>
      <c r="B46">
        <v>76</v>
      </c>
      <c r="F46" t="s">
        <v>14</v>
      </c>
      <c r="G46">
        <v>1</v>
      </c>
    </row>
    <row r="47" spans="1:7" x14ac:dyDescent="0.2">
      <c r="A47" t="s">
        <v>20</v>
      </c>
      <c r="B47">
        <v>54</v>
      </c>
      <c r="F47" t="s">
        <v>14</v>
      </c>
      <c r="G47">
        <v>1467</v>
      </c>
    </row>
    <row r="48" spans="1:7" x14ac:dyDescent="0.2">
      <c r="A48" t="s">
        <v>20</v>
      </c>
      <c r="B48">
        <v>88</v>
      </c>
      <c r="F48" t="s">
        <v>14</v>
      </c>
      <c r="G48">
        <v>5681</v>
      </c>
    </row>
    <row r="49" spans="1:7" x14ac:dyDescent="0.2">
      <c r="A49" t="s">
        <v>20</v>
      </c>
      <c r="B49">
        <v>85</v>
      </c>
      <c r="F49" t="s">
        <v>14</v>
      </c>
      <c r="G49">
        <v>1059</v>
      </c>
    </row>
    <row r="50" spans="1:7" x14ac:dyDescent="0.2">
      <c r="A50" t="s">
        <v>20</v>
      </c>
      <c r="B50">
        <v>170</v>
      </c>
      <c r="F50" t="s">
        <v>14</v>
      </c>
      <c r="G50">
        <v>1194</v>
      </c>
    </row>
    <row r="51" spans="1:7" x14ac:dyDescent="0.2">
      <c r="A51" t="s">
        <v>20</v>
      </c>
      <c r="B51">
        <v>330</v>
      </c>
      <c r="F51" t="s">
        <v>14</v>
      </c>
      <c r="G51">
        <v>30</v>
      </c>
    </row>
    <row r="52" spans="1:7" x14ac:dyDescent="0.2">
      <c r="A52" t="s">
        <v>20</v>
      </c>
      <c r="B52">
        <v>127</v>
      </c>
      <c r="F52" t="s">
        <v>14</v>
      </c>
      <c r="G52">
        <v>75</v>
      </c>
    </row>
    <row r="53" spans="1:7" x14ac:dyDescent="0.2">
      <c r="A53" t="s">
        <v>20</v>
      </c>
      <c r="B53">
        <v>411</v>
      </c>
      <c r="F53" t="s">
        <v>14</v>
      </c>
      <c r="G53">
        <v>955</v>
      </c>
    </row>
    <row r="54" spans="1:7" x14ac:dyDescent="0.2">
      <c r="A54" t="s">
        <v>20</v>
      </c>
      <c r="B54">
        <v>180</v>
      </c>
      <c r="F54" t="s">
        <v>14</v>
      </c>
      <c r="G54">
        <v>67</v>
      </c>
    </row>
    <row r="55" spans="1:7" x14ac:dyDescent="0.2">
      <c r="A55" t="s">
        <v>20</v>
      </c>
      <c r="B55">
        <v>374</v>
      </c>
      <c r="F55" t="s">
        <v>14</v>
      </c>
      <c r="G55">
        <v>5</v>
      </c>
    </row>
    <row r="56" spans="1:7" x14ac:dyDescent="0.2">
      <c r="A56" t="s">
        <v>20</v>
      </c>
      <c r="B56">
        <v>71</v>
      </c>
      <c r="F56" t="s">
        <v>14</v>
      </c>
      <c r="G56">
        <v>26</v>
      </c>
    </row>
    <row r="57" spans="1:7" x14ac:dyDescent="0.2">
      <c r="A57" t="s">
        <v>20</v>
      </c>
      <c r="B57">
        <v>203</v>
      </c>
      <c r="F57" t="s">
        <v>14</v>
      </c>
      <c r="G57">
        <v>1130</v>
      </c>
    </row>
    <row r="58" spans="1:7" x14ac:dyDescent="0.2">
      <c r="A58" t="s">
        <v>20</v>
      </c>
      <c r="B58">
        <v>113</v>
      </c>
      <c r="F58" t="s">
        <v>14</v>
      </c>
      <c r="G58">
        <v>782</v>
      </c>
    </row>
    <row r="59" spans="1:7" x14ac:dyDescent="0.2">
      <c r="A59" t="s">
        <v>20</v>
      </c>
      <c r="B59">
        <v>96</v>
      </c>
      <c r="F59" t="s">
        <v>14</v>
      </c>
      <c r="G59">
        <v>210</v>
      </c>
    </row>
    <row r="60" spans="1:7" x14ac:dyDescent="0.2">
      <c r="A60" t="s">
        <v>20</v>
      </c>
      <c r="B60">
        <v>498</v>
      </c>
      <c r="F60" t="s">
        <v>14</v>
      </c>
      <c r="G60">
        <v>136</v>
      </c>
    </row>
    <row r="61" spans="1:7" x14ac:dyDescent="0.2">
      <c r="A61" t="s">
        <v>20</v>
      </c>
      <c r="B61">
        <v>180</v>
      </c>
      <c r="F61" t="s">
        <v>14</v>
      </c>
      <c r="G61">
        <v>86</v>
      </c>
    </row>
    <row r="62" spans="1:7" x14ac:dyDescent="0.2">
      <c r="A62" t="s">
        <v>20</v>
      </c>
      <c r="B62">
        <v>27</v>
      </c>
      <c r="F62" t="s">
        <v>14</v>
      </c>
      <c r="G62">
        <v>19</v>
      </c>
    </row>
    <row r="63" spans="1:7" x14ac:dyDescent="0.2">
      <c r="A63" t="s">
        <v>20</v>
      </c>
      <c r="B63">
        <v>2331</v>
      </c>
      <c r="F63" t="s">
        <v>14</v>
      </c>
      <c r="G63">
        <v>886</v>
      </c>
    </row>
    <row r="64" spans="1:7" x14ac:dyDescent="0.2">
      <c r="A64" t="s">
        <v>20</v>
      </c>
      <c r="B64">
        <v>113</v>
      </c>
      <c r="F64" t="s">
        <v>14</v>
      </c>
      <c r="G64">
        <v>35</v>
      </c>
    </row>
    <row r="65" spans="1:7" x14ac:dyDescent="0.2">
      <c r="A65" t="s">
        <v>20</v>
      </c>
      <c r="B65">
        <v>164</v>
      </c>
      <c r="F65" t="s">
        <v>14</v>
      </c>
      <c r="G65">
        <v>24</v>
      </c>
    </row>
    <row r="66" spans="1:7" x14ac:dyDescent="0.2">
      <c r="A66" t="s">
        <v>20</v>
      </c>
      <c r="B66">
        <v>164</v>
      </c>
      <c r="F66" t="s">
        <v>14</v>
      </c>
      <c r="G66">
        <v>86</v>
      </c>
    </row>
    <row r="67" spans="1:7" x14ac:dyDescent="0.2">
      <c r="A67" t="s">
        <v>20</v>
      </c>
      <c r="B67">
        <v>336</v>
      </c>
      <c r="F67" t="s">
        <v>14</v>
      </c>
      <c r="G67">
        <v>243</v>
      </c>
    </row>
    <row r="68" spans="1:7" x14ac:dyDescent="0.2">
      <c r="A68" t="s">
        <v>20</v>
      </c>
      <c r="B68">
        <v>1917</v>
      </c>
      <c r="F68" t="s">
        <v>14</v>
      </c>
      <c r="G68">
        <v>65</v>
      </c>
    </row>
    <row r="69" spans="1:7" x14ac:dyDescent="0.2">
      <c r="A69" t="s">
        <v>20</v>
      </c>
      <c r="B69">
        <v>95</v>
      </c>
      <c r="F69" t="s">
        <v>14</v>
      </c>
      <c r="G69">
        <v>100</v>
      </c>
    </row>
    <row r="70" spans="1:7" x14ac:dyDescent="0.2">
      <c r="A70" t="s">
        <v>20</v>
      </c>
      <c r="B70">
        <v>147</v>
      </c>
      <c r="F70" t="s">
        <v>14</v>
      </c>
      <c r="G70">
        <v>168</v>
      </c>
    </row>
    <row r="71" spans="1:7" x14ac:dyDescent="0.2">
      <c r="A71" t="s">
        <v>20</v>
      </c>
      <c r="B71">
        <v>86</v>
      </c>
      <c r="F71" t="s">
        <v>14</v>
      </c>
      <c r="G71">
        <v>13</v>
      </c>
    </row>
    <row r="72" spans="1:7" x14ac:dyDescent="0.2">
      <c r="A72" t="s">
        <v>20</v>
      </c>
      <c r="B72">
        <v>83</v>
      </c>
      <c r="F72" t="s">
        <v>14</v>
      </c>
      <c r="G72">
        <v>1</v>
      </c>
    </row>
    <row r="73" spans="1:7" x14ac:dyDescent="0.2">
      <c r="A73" t="s">
        <v>20</v>
      </c>
      <c r="B73">
        <v>676</v>
      </c>
      <c r="F73" t="s">
        <v>14</v>
      </c>
      <c r="G73">
        <v>40</v>
      </c>
    </row>
    <row r="74" spans="1:7" x14ac:dyDescent="0.2">
      <c r="A74" t="s">
        <v>20</v>
      </c>
      <c r="B74">
        <v>361</v>
      </c>
      <c r="F74" t="s">
        <v>14</v>
      </c>
      <c r="G74">
        <v>226</v>
      </c>
    </row>
    <row r="75" spans="1:7" x14ac:dyDescent="0.2">
      <c r="A75" t="s">
        <v>20</v>
      </c>
      <c r="B75">
        <v>131</v>
      </c>
      <c r="F75" t="s">
        <v>14</v>
      </c>
      <c r="G75">
        <v>1625</v>
      </c>
    </row>
    <row r="76" spans="1:7" x14ac:dyDescent="0.2">
      <c r="A76" t="s">
        <v>20</v>
      </c>
      <c r="B76">
        <v>126</v>
      </c>
      <c r="F76" t="s">
        <v>14</v>
      </c>
      <c r="G76">
        <v>143</v>
      </c>
    </row>
    <row r="77" spans="1:7" x14ac:dyDescent="0.2">
      <c r="A77" t="s">
        <v>20</v>
      </c>
      <c r="B77">
        <v>275</v>
      </c>
      <c r="F77" t="s">
        <v>14</v>
      </c>
      <c r="G77">
        <v>934</v>
      </c>
    </row>
    <row r="78" spans="1:7" x14ac:dyDescent="0.2">
      <c r="A78" t="s">
        <v>20</v>
      </c>
      <c r="B78">
        <v>67</v>
      </c>
      <c r="F78" t="s">
        <v>14</v>
      </c>
      <c r="G78">
        <v>17</v>
      </c>
    </row>
    <row r="79" spans="1:7" x14ac:dyDescent="0.2">
      <c r="A79" t="s">
        <v>20</v>
      </c>
      <c r="B79">
        <v>154</v>
      </c>
      <c r="F79" t="s">
        <v>14</v>
      </c>
      <c r="G79">
        <v>2179</v>
      </c>
    </row>
    <row r="80" spans="1:7" x14ac:dyDescent="0.2">
      <c r="A80" t="s">
        <v>20</v>
      </c>
      <c r="B80">
        <v>1782</v>
      </c>
      <c r="F80" t="s">
        <v>14</v>
      </c>
      <c r="G80">
        <v>931</v>
      </c>
    </row>
    <row r="81" spans="1:7" x14ac:dyDescent="0.2">
      <c r="A81" t="s">
        <v>20</v>
      </c>
      <c r="B81">
        <v>903</v>
      </c>
      <c r="F81" t="s">
        <v>14</v>
      </c>
      <c r="G81">
        <v>92</v>
      </c>
    </row>
    <row r="82" spans="1:7" x14ac:dyDescent="0.2">
      <c r="A82" t="s">
        <v>20</v>
      </c>
      <c r="B82">
        <v>94</v>
      </c>
      <c r="F82" t="s">
        <v>14</v>
      </c>
      <c r="G82">
        <v>57</v>
      </c>
    </row>
    <row r="83" spans="1:7" x14ac:dyDescent="0.2">
      <c r="A83" t="s">
        <v>20</v>
      </c>
      <c r="B83">
        <v>180</v>
      </c>
      <c r="F83" t="s">
        <v>14</v>
      </c>
      <c r="G83">
        <v>41</v>
      </c>
    </row>
    <row r="84" spans="1:7" x14ac:dyDescent="0.2">
      <c r="A84" t="s">
        <v>20</v>
      </c>
      <c r="B84">
        <v>533</v>
      </c>
      <c r="F84" t="s">
        <v>14</v>
      </c>
      <c r="G84">
        <v>1</v>
      </c>
    </row>
    <row r="85" spans="1:7" x14ac:dyDescent="0.2">
      <c r="A85" t="s">
        <v>20</v>
      </c>
      <c r="B85">
        <v>2443</v>
      </c>
      <c r="F85" t="s">
        <v>14</v>
      </c>
      <c r="G85">
        <v>101</v>
      </c>
    </row>
    <row r="86" spans="1:7" x14ac:dyDescent="0.2">
      <c r="A86" t="s">
        <v>20</v>
      </c>
      <c r="B86">
        <v>89</v>
      </c>
      <c r="F86" t="s">
        <v>14</v>
      </c>
      <c r="G86">
        <v>1335</v>
      </c>
    </row>
    <row r="87" spans="1:7" x14ac:dyDescent="0.2">
      <c r="A87" t="s">
        <v>20</v>
      </c>
      <c r="B87">
        <v>159</v>
      </c>
      <c r="F87" t="s">
        <v>14</v>
      </c>
      <c r="G87">
        <v>15</v>
      </c>
    </row>
    <row r="88" spans="1:7" x14ac:dyDescent="0.2">
      <c r="A88" t="s">
        <v>20</v>
      </c>
      <c r="B88">
        <v>50</v>
      </c>
      <c r="F88" t="s">
        <v>14</v>
      </c>
      <c r="G88">
        <v>454</v>
      </c>
    </row>
    <row r="89" spans="1:7" x14ac:dyDescent="0.2">
      <c r="A89" t="s">
        <v>20</v>
      </c>
      <c r="B89">
        <v>186</v>
      </c>
      <c r="F89" t="s">
        <v>14</v>
      </c>
      <c r="G89">
        <v>3182</v>
      </c>
    </row>
    <row r="90" spans="1:7" x14ac:dyDescent="0.2">
      <c r="A90" t="s">
        <v>20</v>
      </c>
      <c r="B90">
        <v>1071</v>
      </c>
      <c r="F90" t="s">
        <v>14</v>
      </c>
      <c r="G90">
        <v>15</v>
      </c>
    </row>
    <row r="91" spans="1:7" x14ac:dyDescent="0.2">
      <c r="A91" t="s">
        <v>20</v>
      </c>
      <c r="B91">
        <v>117</v>
      </c>
      <c r="F91" t="s">
        <v>14</v>
      </c>
      <c r="G91">
        <v>133</v>
      </c>
    </row>
    <row r="92" spans="1:7" x14ac:dyDescent="0.2">
      <c r="A92" t="s">
        <v>20</v>
      </c>
      <c r="B92">
        <v>70</v>
      </c>
      <c r="F92" t="s">
        <v>14</v>
      </c>
      <c r="G92">
        <v>2062</v>
      </c>
    </row>
    <row r="93" spans="1:7" x14ac:dyDescent="0.2">
      <c r="A93" t="s">
        <v>20</v>
      </c>
      <c r="B93">
        <v>135</v>
      </c>
      <c r="F93" t="s">
        <v>14</v>
      </c>
      <c r="G93">
        <v>29</v>
      </c>
    </row>
    <row r="94" spans="1:7" x14ac:dyDescent="0.2">
      <c r="A94" t="s">
        <v>20</v>
      </c>
      <c r="B94">
        <v>768</v>
      </c>
      <c r="F94" t="s">
        <v>14</v>
      </c>
      <c r="G94">
        <v>132</v>
      </c>
    </row>
    <row r="95" spans="1:7" x14ac:dyDescent="0.2">
      <c r="A95" t="s">
        <v>20</v>
      </c>
      <c r="B95">
        <v>199</v>
      </c>
      <c r="F95" t="s">
        <v>14</v>
      </c>
      <c r="G95">
        <v>137</v>
      </c>
    </row>
    <row r="96" spans="1:7" x14ac:dyDescent="0.2">
      <c r="A96" t="s">
        <v>20</v>
      </c>
      <c r="B96">
        <v>107</v>
      </c>
      <c r="F96" t="s">
        <v>14</v>
      </c>
      <c r="G96">
        <v>908</v>
      </c>
    </row>
    <row r="97" spans="1:7" x14ac:dyDescent="0.2">
      <c r="A97" t="s">
        <v>20</v>
      </c>
      <c r="B97">
        <v>195</v>
      </c>
      <c r="F97" t="s">
        <v>14</v>
      </c>
      <c r="G97">
        <v>10</v>
      </c>
    </row>
    <row r="98" spans="1:7" x14ac:dyDescent="0.2">
      <c r="A98" t="s">
        <v>20</v>
      </c>
      <c r="B98">
        <v>3376</v>
      </c>
      <c r="F98" t="s">
        <v>14</v>
      </c>
      <c r="G98">
        <v>1910</v>
      </c>
    </row>
    <row r="99" spans="1:7" x14ac:dyDescent="0.2">
      <c r="A99" t="s">
        <v>20</v>
      </c>
      <c r="B99">
        <v>41</v>
      </c>
      <c r="F99" t="s">
        <v>14</v>
      </c>
      <c r="G99">
        <v>38</v>
      </c>
    </row>
    <row r="100" spans="1:7" x14ac:dyDescent="0.2">
      <c r="A100" t="s">
        <v>20</v>
      </c>
      <c r="B100">
        <v>1821</v>
      </c>
      <c r="F100" t="s">
        <v>14</v>
      </c>
      <c r="G100">
        <v>104</v>
      </c>
    </row>
    <row r="101" spans="1:7" x14ac:dyDescent="0.2">
      <c r="A101" t="s">
        <v>20</v>
      </c>
      <c r="B101">
        <v>164</v>
      </c>
      <c r="F101" t="s">
        <v>14</v>
      </c>
      <c r="G101">
        <v>49</v>
      </c>
    </row>
    <row r="102" spans="1:7" x14ac:dyDescent="0.2">
      <c r="A102" t="s">
        <v>20</v>
      </c>
      <c r="B102">
        <v>157</v>
      </c>
      <c r="F102" t="s">
        <v>14</v>
      </c>
      <c r="G102">
        <v>1</v>
      </c>
    </row>
    <row r="103" spans="1:7" x14ac:dyDescent="0.2">
      <c r="A103" t="s">
        <v>20</v>
      </c>
      <c r="B103">
        <v>246</v>
      </c>
      <c r="F103" t="s">
        <v>14</v>
      </c>
      <c r="G103">
        <v>245</v>
      </c>
    </row>
    <row r="104" spans="1:7" x14ac:dyDescent="0.2">
      <c r="A104" t="s">
        <v>20</v>
      </c>
      <c r="B104">
        <v>1396</v>
      </c>
      <c r="F104" t="s">
        <v>14</v>
      </c>
      <c r="G104">
        <v>32</v>
      </c>
    </row>
    <row r="105" spans="1:7" x14ac:dyDescent="0.2">
      <c r="A105" t="s">
        <v>20</v>
      </c>
      <c r="B105">
        <v>2506</v>
      </c>
      <c r="F105" t="s">
        <v>14</v>
      </c>
      <c r="G105">
        <v>7</v>
      </c>
    </row>
    <row r="106" spans="1:7" x14ac:dyDescent="0.2">
      <c r="A106" t="s">
        <v>20</v>
      </c>
      <c r="B106">
        <v>244</v>
      </c>
      <c r="F106" t="s">
        <v>14</v>
      </c>
      <c r="G106">
        <v>803</v>
      </c>
    </row>
    <row r="107" spans="1:7" x14ac:dyDescent="0.2">
      <c r="A107" t="s">
        <v>20</v>
      </c>
      <c r="B107">
        <v>146</v>
      </c>
      <c r="F107" t="s">
        <v>14</v>
      </c>
      <c r="G107">
        <v>16</v>
      </c>
    </row>
    <row r="108" spans="1:7" x14ac:dyDescent="0.2">
      <c r="A108" t="s">
        <v>20</v>
      </c>
      <c r="B108">
        <v>1267</v>
      </c>
      <c r="F108" t="s">
        <v>14</v>
      </c>
      <c r="G108">
        <v>31</v>
      </c>
    </row>
    <row r="109" spans="1:7" x14ac:dyDescent="0.2">
      <c r="A109" t="s">
        <v>20</v>
      </c>
      <c r="B109">
        <v>1561</v>
      </c>
      <c r="F109" t="s">
        <v>14</v>
      </c>
      <c r="G109">
        <v>108</v>
      </c>
    </row>
    <row r="110" spans="1:7" x14ac:dyDescent="0.2">
      <c r="A110" t="s">
        <v>20</v>
      </c>
      <c r="B110">
        <v>48</v>
      </c>
      <c r="F110" t="s">
        <v>14</v>
      </c>
      <c r="G110">
        <v>30</v>
      </c>
    </row>
    <row r="111" spans="1:7" x14ac:dyDescent="0.2">
      <c r="A111" t="s">
        <v>20</v>
      </c>
      <c r="B111">
        <v>2739</v>
      </c>
      <c r="F111" t="s">
        <v>14</v>
      </c>
      <c r="G111">
        <v>17</v>
      </c>
    </row>
    <row r="112" spans="1:7" x14ac:dyDescent="0.2">
      <c r="A112" t="s">
        <v>20</v>
      </c>
      <c r="B112">
        <v>3537</v>
      </c>
      <c r="F112" t="s">
        <v>14</v>
      </c>
      <c r="G112">
        <v>80</v>
      </c>
    </row>
    <row r="113" spans="1:7" x14ac:dyDescent="0.2">
      <c r="A113" t="s">
        <v>20</v>
      </c>
      <c r="B113">
        <v>2107</v>
      </c>
      <c r="F113" t="s">
        <v>14</v>
      </c>
      <c r="G113">
        <v>2468</v>
      </c>
    </row>
    <row r="114" spans="1:7" x14ac:dyDescent="0.2">
      <c r="A114" t="s">
        <v>20</v>
      </c>
      <c r="B114">
        <v>3318</v>
      </c>
      <c r="F114" t="s">
        <v>14</v>
      </c>
      <c r="G114">
        <v>26</v>
      </c>
    </row>
    <row r="115" spans="1:7" x14ac:dyDescent="0.2">
      <c r="A115" t="s">
        <v>20</v>
      </c>
      <c r="B115">
        <v>340</v>
      </c>
      <c r="F115" t="s">
        <v>14</v>
      </c>
      <c r="G115">
        <v>73</v>
      </c>
    </row>
    <row r="116" spans="1:7" x14ac:dyDescent="0.2">
      <c r="A116" t="s">
        <v>20</v>
      </c>
      <c r="B116">
        <v>1442</v>
      </c>
      <c r="F116" t="s">
        <v>14</v>
      </c>
      <c r="G116">
        <v>128</v>
      </c>
    </row>
    <row r="117" spans="1:7" x14ac:dyDescent="0.2">
      <c r="A117" t="s">
        <v>20</v>
      </c>
      <c r="B117">
        <v>126</v>
      </c>
      <c r="F117" t="s">
        <v>14</v>
      </c>
      <c r="G117">
        <v>33</v>
      </c>
    </row>
    <row r="118" spans="1:7" x14ac:dyDescent="0.2">
      <c r="A118" t="s">
        <v>20</v>
      </c>
      <c r="B118">
        <v>524</v>
      </c>
      <c r="F118" t="s">
        <v>14</v>
      </c>
      <c r="G118">
        <v>1072</v>
      </c>
    </row>
    <row r="119" spans="1:7" x14ac:dyDescent="0.2">
      <c r="A119" t="s">
        <v>20</v>
      </c>
      <c r="B119">
        <v>1989</v>
      </c>
      <c r="F119" t="s">
        <v>14</v>
      </c>
      <c r="G119">
        <v>393</v>
      </c>
    </row>
    <row r="120" spans="1:7" x14ac:dyDescent="0.2">
      <c r="A120" t="s">
        <v>20</v>
      </c>
      <c r="B120">
        <v>157</v>
      </c>
      <c r="F120" t="s">
        <v>14</v>
      </c>
      <c r="G120">
        <v>1257</v>
      </c>
    </row>
    <row r="121" spans="1:7" x14ac:dyDescent="0.2">
      <c r="A121" t="s">
        <v>20</v>
      </c>
      <c r="B121">
        <v>4498</v>
      </c>
      <c r="F121" t="s">
        <v>14</v>
      </c>
      <c r="G121">
        <v>328</v>
      </c>
    </row>
    <row r="122" spans="1:7" x14ac:dyDescent="0.2">
      <c r="A122" t="s">
        <v>20</v>
      </c>
      <c r="B122">
        <v>80</v>
      </c>
      <c r="F122" t="s">
        <v>14</v>
      </c>
      <c r="G122">
        <v>147</v>
      </c>
    </row>
    <row r="123" spans="1:7" x14ac:dyDescent="0.2">
      <c r="A123" t="s">
        <v>20</v>
      </c>
      <c r="B123">
        <v>43</v>
      </c>
      <c r="F123" t="s">
        <v>14</v>
      </c>
      <c r="G123">
        <v>830</v>
      </c>
    </row>
    <row r="124" spans="1:7" x14ac:dyDescent="0.2">
      <c r="A124" t="s">
        <v>20</v>
      </c>
      <c r="B124">
        <v>2053</v>
      </c>
      <c r="F124" t="s">
        <v>14</v>
      </c>
      <c r="G124">
        <v>331</v>
      </c>
    </row>
    <row r="125" spans="1:7" x14ac:dyDescent="0.2">
      <c r="A125" t="s">
        <v>20</v>
      </c>
      <c r="B125">
        <v>168</v>
      </c>
      <c r="F125" t="s">
        <v>14</v>
      </c>
      <c r="G125">
        <v>25</v>
      </c>
    </row>
    <row r="126" spans="1:7" x14ac:dyDescent="0.2">
      <c r="A126" t="s">
        <v>20</v>
      </c>
      <c r="B126">
        <v>4289</v>
      </c>
      <c r="F126" t="s">
        <v>14</v>
      </c>
      <c r="G126">
        <v>3483</v>
      </c>
    </row>
    <row r="127" spans="1:7" x14ac:dyDescent="0.2">
      <c r="A127" t="s">
        <v>20</v>
      </c>
      <c r="B127">
        <v>165</v>
      </c>
      <c r="F127" t="s">
        <v>14</v>
      </c>
      <c r="G127">
        <v>923</v>
      </c>
    </row>
    <row r="128" spans="1:7" x14ac:dyDescent="0.2">
      <c r="A128" t="s">
        <v>20</v>
      </c>
      <c r="B128">
        <v>1815</v>
      </c>
      <c r="F128" t="s">
        <v>14</v>
      </c>
      <c r="G128">
        <v>1</v>
      </c>
    </row>
    <row r="129" spans="1:7" x14ac:dyDescent="0.2">
      <c r="A129" t="s">
        <v>20</v>
      </c>
      <c r="B129">
        <v>397</v>
      </c>
      <c r="F129" t="s">
        <v>14</v>
      </c>
      <c r="G129">
        <v>33</v>
      </c>
    </row>
    <row r="130" spans="1:7" x14ac:dyDescent="0.2">
      <c r="A130" t="s">
        <v>20</v>
      </c>
      <c r="B130">
        <v>1539</v>
      </c>
      <c r="F130" t="s">
        <v>14</v>
      </c>
      <c r="G130">
        <v>40</v>
      </c>
    </row>
    <row r="131" spans="1:7" x14ac:dyDescent="0.2">
      <c r="A131" t="s">
        <v>20</v>
      </c>
      <c r="B131">
        <v>138</v>
      </c>
      <c r="F131" t="s">
        <v>14</v>
      </c>
      <c r="G131">
        <v>23</v>
      </c>
    </row>
    <row r="132" spans="1:7" x14ac:dyDescent="0.2">
      <c r="A132" t="s">
        <v>20</v>
      </c>
      <c r="B132">
        <v>3594</v>
      </c>
      <c r="F132" t="s">
        <v>14</v>
      </c>
      <c r="G132">
        <v>75</v>
      </c>
    </row>
    <row r="133" spans="1:7" x14ac:dyDescent="0.2">
      <c r="A133" t="s">
        <v>20</v>
      </c>
      <c r="B133">
        <v>5880</v>
      </c>
      <c r="F133" t="s">
        <v>14</v>
      </c>
      <c r="G133">
        <v>2176</v>
      </c>
    </row>
    <row r="134" spans="1:7" x14ac:dyDescent="0.2">
      <c r="A134" t="s">
        <v>20</v>
      </c>
      <c r="B134">
        <v>112</v>
      </c>
      <c r="F134" t="s">
        <v>14</v>
      </c>
      <c r="G134">
        <v>441</v>
      </c>
    </row>
    <row r="135" spans="1:7" x14ac:dyDescent="0.2">
      <c r="A135" t="s">
        <v>20</v>
      </c>
      <c r="B135">
        <v>943</v>
      </c>
      <c r="F135" t="s">
        <v>14</v>
      </c>
      <c r="G135">
        <v>25</v>
      </c>
    </row>
    <row r="136" spans="1:7" x14ac:dyDescent="0.2">
      <c r="A136" t="s">
        <v>20</v>
      </c>
      <c r="B136">
        <v>2468</v>
      </c>
      <c r="F136" t="s">
        <v>14</v>
      </c>
      <c r="G136">
        <v>127</v>
      </c>
    </row>
    <row r="137" spans="1:7" x14ac:dyDescent="0.2">
      <c r="A137" t="s">
        <v>20</v>
      </c>
      <c r="B137">
        <v>2551</v>
      </c>
      <c r="F137" t="s">
        <v>14</v>
      </c>
      <c r="G137">
        <v>355</v>
      </c>
    </row>
    <row r="138" spans="1:7" x14ac:dyDescent="0.2">
      <c r="A138" t="s">
        <v>20</v>
      </c>
      <c r="B138">
        <v>101</v>
      </c>
      <c r="F138" t="s">
        <v>14</v>
      </c>
      <c r="G138">
        <v>44</v>
      </c>
    </row>
    <row r="139" spans="1:7" x14ac:dyDescent="0.2">
      <c r="A139" t="s">
        <v>20</v>
      </c>
      <c r="B139">
        <v>92</v>
      </c>
      <c r="F139" t="s">
        <v>14</v>
      </c>
      <c r="G139">
        <v>67</v>
      </c>
    </row>
    <row r="140" spans="1:7" x14ac:dyDescent="0.2">
      <c r="A140" t="s">
        <v>20</v>
      </c>
      <c r="B140">
        <v>62</v>
      </c>
      <c r="F140" t="s">
        <v>14</v>
      </c>
      <c r="G140">
        <v>1068</v>
      </c>
    </row>
    <row r="141" spans="1:7" x14ac:dyDescent="0.2">
      <c r="A141" t="s">
        <v>20</v>
      </c>
      <c r="B141">
        <v>149</v>
      </c>
      <c r="F141" t="s">
        <v>14</v>
      </c>
      <c r="G141">
        <v>424</v>
      </c>
    </row>
    <row r="142" spans="1:7" x14ac:dyDescent="0.2">
      <c r="A142" t="s">
        <v>20</v>
      </c>
      <c r="B142">
        <v>329</v>
      </c>
      <c r="F142" t="s">
        <v>14</v>
      </c>
      <c r="G142">
        <v>151</v>
      </c>
    </row>
    <row r="143" spans="1:7" x14ac:dyDescent="0.2">
      <c r="A143" t="s">
        <v>20</v>
      </c>
      <c r="B143">
        <v>97</v>
      </c>
      <c r="F143" t="s">
        <v>14</v>
      </c>
      <c r="G143">
        <v>1608</v>
      </c>
    </row>
    <row r="144" spans="1:7" x14ac:dyDescent="0.2">
      <c r="A144" t="s">
        <v>20</v>
      </c>
      <c r="B144">
        <v>1784</v>
      </c>
      <c r="F144" t="s">
        <v>14</v>
      </c>
      <c r="G144">
        <v>941</v>
      </c>
    </row>
    <row r="145" spans="1:7" x14ac:dyDescent="0.2">
      <c r="A145" t="s">
        <v>20</v>
      </c>
      <c r="B145">
        <v>1684</v>
      </c>
      <c r="F145" t="s">
        <v>14</v>
      </c>
      <c r="G145">
        <v>1</v>
      </c>
    </row>
    <row r="146" spans="1:7" x14ac:dyDescent="0.2">
      <c r="A146" t="s">
        <v>20</v>
      </c>
      <c r="B146">
        <v>250</v>
      </c>
      <c r="F146" t="s">
        <v>14</v>
      </c>
      <c r="G146">
        <v>40</v>
      </c>
    </row>
    <row r="147" spans="1:7" x14ac:dyDescent="0.2">
      <c r="A147" t="s">
        <v>20</v>
      </c>
      <c r="B147">
        <v>238</v>
      </c>
      <c r="F147" t="s">
        <v>14</v>
      </c>
      <c r="G147">
        <v>3015</v>
      </c>
    </row>
    <row r="148" spans="1:7" x14ac:dyDescent="0.2">
      <c r="A148" t="s">
        <v>20</v>
      </c>
      <c r="B148">
        <v>53</v>
      </c>
      <c r="F148" t="s">
        <v>14</v>
      </c>
      <c r="G148">
        <v>435</v>
      </c>
    </row>
    <row r="149" spans="1:7" x14ac:dyDescent="0.2">
      <c r="A149" t="s">
        <v>20</v>
      </c>
      <c r="B149">
        <v>214</v>
      </c>
      <c r="F149" t="s">
        <v>14</v>
      </c>
      <c r="G149">
        <v>714</v>
      </c>
    </row>
    <row r="150" spans="1:7" x14ac:dyDescent="0.2">
      <c r="A150" t="s">
        <v>20</v>
      </c>
      <c r="B150">
        <v>222</v>
      </c>
      <c r="F150" t="s">
        <v>14</v>
      </c>
      <c r="G150">
        <v>5497</v>
      </c>
    </row>
    <row r="151" spans="1:7" x14ac:dyDescent="0.2">
      <c r="A151" t="s">
        <v>20</v>
      </c>
      <c r="B151">
        <v>1884</v>
      </c>
      <c r="F151" t="s">
        <v>14</v>
      </c>
      <c r="G151">
        <v>418</v>
      </c>
    </row>
    <row r="152" spans="1:7" x14ac:dyDescent="0.2">
      <c r="A152" t="s">
        <v>20</v>
      </c>
      <c r="B152">
        <v>218</v>
      </c>
      <c r="F152" t="s">
        <v>14</v>
      </c>
      <c r="G152">
        <v>1439</v>
      </c>
    </row>
    <row r="153" spans="1:7" x14ac:dyDescent="0.2">
      <c r="A153" t="s">
        <v>20</v>
      </c>
      <c r="B153">
        <v>6465</v>
      </c>
      <c r="F153" t="s">
        <v>14</v>
      </c>
      <c r="G153">
        <v>15</v>
      </c>
    </row>
    <row r="154" spans="1:7" x14ac:dyDescent="0.2">
      <c r="A154" t="s">
        <v>20</v>
      </c>
      <c r="B154">
        <v>59</v>
      </c>
      <c r="F154" t="s">
        <v>14</v>
      </c>
      <c r="G154">
        <v>1999</v>
      </c>
    </row>
    <row r="155" spans="1:7" x14ac:dyDescent="0.2">
      <c r="A155" t="s">
        <v>20</v>
      </c>
      <c r="B155">
        <v>88</v>
      </c>
      <c r="F155" t="s">
        <v>14</v>
      </c>
      <c r="G155">
        <v>118</v>
      </c>
    </row>
    <row r="156" spans="1:7" x14ac:dyDescent="0.2">
      <c r="A156" t="s">
        <v>20</v>
      </c>
      <c r="B156">
        <v>1697</v>
      </c>
      <c r="F156" t="s">
        <v>14</v>
      </c>
      <c r="G156">
        <v>162</v>
      </c>
    </row>
    <row r="157" spans="1:7" x14ac:dyDescent="0.2">
      <c r="A157" t="s">
        <v>20</v>
      </c>
      <c r="B157">
        <v>92</v>
      </c>
      <c r="F157" t="s">
        <v>14</v>
      </c>
      <c r="G157">
        <v>83</v>
      </c>
    </row>
    <row r="158" spans="1:7" x14ac:dyDescent="0.2">
      <c r="A158" t="s">
        <v>20</v>
      </c>
      <c r="B158">
        <v>186</v>
      </c>
      <c r="F158" t="s">
        <v>14</v>
      </c>
      <c r="G158">
        <v>747</v>
      </c>
    </row>
    <row r="159" spans="1:7" x14ac:dyDescent="0.2">
      <c r="A159" t="s">
        <v>20</v>
      </c>
      <c r="B159">
        <v>138</v>
      </c>
      <c r="F159" t="s">
        <v>14</v>
      </c>
      <c r="G159">
        <v>84</v>
      </c>
    </row>
    <row r="160" spans="1:7" x14ac:dyDescent="0.2">
      <c r="A160" t="s">
        <v>20</v>
      </c>
      <c r="B160">
        <v>261</v>
      </c>
      <c r="F160" t="s">
        <v>14</v>
      </c>
      <c r="G160">
        <v>91</v>
      </c>
    </row>
    <row r="161" spans="1:7" x14ac:dyDescent="0.2">
      <c r="A161" t="s">
        <v>20</v>
      </c>
      <c r="B161">
        <v>107</v>
      </c>
      <c r="F161" t="s">
        <v>14</v>
      </c>
      <c r="G161">
        <v>792</v>
      </c>
    </row>
    <row r="162" spans="1:7" x14ac:dyDescent="0.2">
      <c r="A162" t="s">
        <v>20</v>
      </c>
      <c r="B162">
        <v>199</v>
      </c>
      <c r="F162" t="s">
        <v>14</v>
      </c>
      <c r="G162">
        <v>32</v>
      </c>
    </row>
    <row r="163" spans="1:7" x14ac:dyDescent="0.2">
      <c r="A163" t="s">
        <v>20</v>
      </c>
      <c r="B163">
        <v>5512</v>
      </c>
      <c r="F163" t="s">
        <v>14</v>
      </c>
      <c r="G163">
        <v>186</v>
      </c>
    </row>
    <row r="164" spans="1:7" x14ac:dyDescent="0.2">
      <c r="A164" t="s">
        <v>20</v>
      </c>
      <c r="B164">
        <v>86</v>
      </c>
      <c r="F164" t="s">
        <v>14</v>
      </c>
      <c r="G164">
        <v>605</v>
      </c>
    </row>
    <row r="165" spans="1:7" x14ac:dyDescent="0.2">
      <c r="A165" t="s">
        <v>20</v>
      </c>
      <c r="B165">
        <v>2768</v>
      </c>
      <c r="F165" t="s">
        <v>14</v>
      </c>
      <c r="G165">
        <v>1</v>
      </c>
    </row>
    <row r="166" spans="1:7" x14ac:dyDescent="0.2">
      <c r="A166" t="s">
        <v>20</v>
      </c>
      <c r="B166">
        <v>48</v>
      </c>
      <c r="F166" t="s">
        <v>14</v>
      </c>
      <c r="G166">
        <v>31</v>
      </c>
    </row>
    <row r="167" spans="1:7" x14ac:dyDescent="0.2">
      <c r="A167" t="s">
        <v>20</v>
      </c>
      <c r="B167">
        <v>87</v>
      </c>
      <c r="F167" t="s">
        <v>14</v>
      </c>
      <c r="G167">
        <v>1181</v>
      </c>
    </row>
    <row r="168" spans="1:7" x14ac:dyDescent="0.2">
      <c r="A168" t="s">
        <v>20</v>
      </c>
      <c r="B168">
        <v>1894</v>
      </c>
      <c r="F168" t="s">
        <v>14</v>
      </c>
      <c r="G168">
        <v>39</v>
      </c>
    </row>
    <row r="169" spans="1:7" x14ac:dyDescent="0.2">
      <c r="A169" t="s">
        <v>20</v>
      </c>
      <c r="B169">
        <v>282</v>
      </c>
      <c r="F169" t="s">
        <v>14</v>
      </c>
      <c r="G169">
        <v>46</v>
      </c>
    </row>
    <row r="170" spans="1:7" x14ac:dyDescent="0.2">
      <c r="A170" t="s">
        <v>20</v>
      </c>
      <c r="B170">
        <v>116</v>
      </c>
      <c r="F170" t="s">
        <v>14</v>
      </c>
      <c r="G170">
        <v>105</v>
      </c>
    </row>
    <row r="171" spans="1:7" x14ac:dyDescent="0.2">
      <c r="A171" t="s">
        <v>20</v>
      </c>
      <c r="B171">
        <v>83</v>
      </c>
      <c r="F171" t="s">
        <v>14</v>
      </c>
      <c r="G171">
        <v>535</v>
      </c>
    </row>
    <row r="172" spans="1:7" x14ac:dyDescent="0.2">
      <c r="A172" t="s">
        <v>20</v>
      </c>
      <c r="B172">
        <v>91</v>
      </c>
      <c r="F172" t="s">
        <v>14</v>
      </c>
      <c r="G172">
        <v>16</v>
      </c>
    </row>
    <row r="173" spans="1:7" x14ac:dyDescent="0.2">
      <c r="A173" t="s">
        <v>20</v>
      </c>
      <c r="B173">
        <v>546</v>
      </c>
      <c r="F173" t="s">
        <v>14</v>
      </c>
      <c r="G173">
        <v>575</v>
      </c>
    </row>
    <row r="174" spans="1:7" x14ac:dyDescent="0.2">
      <c r="A174" t="s">
        <v>20</v>
      </c>
      <c r="B174">
        <v>393</v>
      </c>
      <c r="F174" t="s">
        <v>14</v>
      </c>
      <c r="G174">
        <v>1120</v>
      </c>
    </row>
    <row r="175" spans="1:7" x14ac:dyDescent="0.2">
      <c r="A175" t="s">
        <v>20</v>
      </c>
      <c r="B175">
        <v>133</v>
      </c>
      <c r="F175" t="s">
        <v>14</v>
      </c>
      <c r="G175">
        <v>113</v>
      </c>
    </row>
    <row r="176" spans="1:7" x14ac:dyDescent="0.2">
      <c r="A176" t="s">
        <v>20</v>
      </c>
      <c r="B176">
        <v>254</v>
      </c>
      <c r="F176" t="s">
        <v>14</v>
      </c>
      <c r="G176">
        <v>1538</v>
      </c>
    </row>
    <row r="177" spans="1:7" x14ac:dyDescent="0.2">
      <c r="A177" t="s">
        <v>20</v>
      </c>
      <c r="B177">
        <v>176</v>
      </c>
      <c r="F177" t="s">
        <v>14</v>
      </c>
      <c r="G177">
        <v>9</v>
      </c>
    </row>
    <row r="178" spans="1:7" x14ac:dyDescent="0.2">
      <c r="A178" t="s">
        <v>20</v>
      </c>
      <c r="B178">
        <v>337</v>
      </c>
      <c r="F178" t="s">
        <v>14</v>
      </c>
      <c r="G178">
        <v>554</v>
      </c>
    </row>
    <row r="179" spans="1:7" x14ac:dyDescent="0.2">
      <c r="A179" t="s">
        <v>20</v>
      </c>
      <c r="B179">
        <v>107</v>
      </c>
      <c r="F179" t="s">
        <v>14</v>
      </c>
      <c r="G179">
        <v>648</v>
      </c>
    </row>
    <row r="180" spans="1:7" x14ac:dyDescent="0.2">
      <c r="A180" t="s">
        <v>20</v>
      </c>
      <c r="B180">
        <v>183</v>
      </c>
      <c r="F180" t="s">
        <v>14</v>
      </c>
      <c r="G180">
        <v>21</v>
      </c>
    </row>
    <row r="181" spans="1:7" x14ac:dyDescent="0.2">
      <c r="A181" t="s">
        <v>20</v>
      </c>
      <c r="B181">
        <v>72</v>
      </c>
      <c r="F181" t="s">
        <v>14</v>
      </c>
      <c r="G181">
        <v>54</v>
      </c>
    </row>
    <row r="182" spans="1:7" x14ac:dyDescent="0.2">
      <c r="A182" t="s">
        <v>20</v>
      </c>
      <c r="B182">
        <v>295</v>
      </c>
      <c r="F182" t="s">
        <v>14</v>
      </c>
      <c r="G182">
        <v>120</v>
      </c>
    </row>
    <row r="183" spans="1:7" x14ac:dyDescent="0.2">
      <c r="A183" t="s">
        <v>20</v>
      </c>
      <c r="B183">
        <v>142</v>
      </c>
      <c r="F183" t="s">
        <v>14</v>
      </c>
      <c r="G183">
        <v>579</v>
      </c>
    </row>
    <row r="184" spans="1:7" x14ac:dyDescent="0.2">
      <c r="A184" t="s">
        <v>20</v>
      </c>
      <c r="B184">
        <v>85</v>
      </c>
      <c r="F184" t="s">
        <v>14</v>
      </c>
      <c r="G184">
        <v>2072</v>
      </c>
    </row>
    <row r="185" spans="1:7" x14ac:dyDescent="0.2">
      <c r="A185" t="s">
        <v>20</v>
      </c>
      <c r="B185">
        <v>659</v>
      </c>
      <c r="F185" t="s">
        <v>14</v>
      </c>
      <c r="G185">
        <v>0</v>
      </c>
    </row>
    <row r="186" spans="1:7" x14ac:dyDescent="0.2">
      <c r="A186" t="s">
        <v>20</v>
      </c>
      <c r="B186">
        <v>121</v>
      </c>
      <c r="F186" t="s">
        <v>14</v>
      </c>
      <c r="G186">
        <v>1796</v>
      </c>
    </row>
    <row r="187" spans="1:7" x14ac:dyDescent="0.2">
      <c r="A187" t="s">
        <v>20</v>
      </c>
      <c r="B187">
        <v>3742</v>
      </c>
      <c r="F187" t="s">
        <v>14</v>
      </c>
      <c r="G187">
        <v>62</v>
      </c>
    </row>
    <row r="188" spans="1:7" x14ac:dyDescent="0.2">
      <c r="A188" t="s">
        <v>20</v>
      </c>
      <c r="B188">
        <v>223</v>
      </c>
      <c r="F188" t="s">
        <v>14</v>
      </c>
      <c r="G188">
        <v>347</v>
      </c>
    </row>
    <row r="189" spans="1:7" x14ac:dyDescent="0.2">
      <c r="A189" t="s">
        <v>20</v>
      </c>
      <c r="B189">
        <v>133</v>
      </c>
      <c r="F189" t="s">
        <v>14</v>
      </c>
      <c r="G189">
        <v>19</v>
      </c>
    </row>
    <row r="190" spans="1:7" x14ac:dyDescent="0.2">
      <c r="A190" t="s">
        <v>20</v>
      </c>
      <c r="B190">
        <v>5168</v>
      </c>
      <c r="F190" t="s">
        <v>14</v>
      </c>
      <c r="G190">
        <v>1258</v>
      </c>
    </row>
    <row r="191" spans="1:7" x14ac:dyDescent="0.2">
      <c r="A191" t="s">
        <v>20</v>
      </c>
      <c r="B191">
        <v>307</v>
      </c>
      <c r="F191" t="s">
        <v>14</v>
      </c>
      <c r="G191">
        <v>362</v>
      </c>
    </row>
    <row r="192" spans="1:7" x14ac:dyDescent="0.2">
      <c r="A192" t="s">
        <v>20</v>
      </c>
      <c r="B192">
        <v>2441</v>
      </c>
      <c r="F192" t="s">
        <v>14</v>
      </c>
      <c r="G192">
        <v>133</v>
      </c>
    </row>
    <row r="193" spans="1:7" x14ac:dyDescent="0.2">
      <c r="A193" t="s">
        <v>20</v>
      </c>
      <c r="B193">
        <v>1385</v>
      </c>
      <c r="F193" t="s">
        <v>14</v>
      </c>
      <c r="G193">
        <v>846</v>
      </c>
    </row>
    <row r="194" spans="1:7" x14ac:dyDescent="0.2">
      <c r="A194" t="s">
        <v>20</v>
      </c>
      <c r="B194">
        <v>190</v>
      </c>
      <c r="F194" t="s">
        <v>14</v>
      </c>
      <c r="G194">
        <v>10</v>
      </c>
    </row>
    <row r="195" spans="1:7" x14ac:dyDescent="0.2">
      <c r="A195" t="s">
        <v>20</v>
      </c>
      <c r="B195">
        <v>470</v>
      </c>
      <c r="F195" t="s">
        <v>14</v>
      </c>
      <c r="G195">
        <v>191</v>
      </c>
    </row>
    <row r="196" spans="1:7" x14ac:dyDescent="0.2">
      <c r="A196" t="s">
        <v>20</v>
      </c>
      <c r="B196">
        <v>253</v>
      </c>
      <c r="F196" t="s">
        <v>14</v>
      </c>
      <c r="G196">
        <v>1979</v>
      </c>
    </row>
    <row r="197" spans="1:7" x14ac:dyDescent="0.2">
      <c r="A197" t="s">
        <v>20</v>
      </c>
      <c r="B197">
        <v>1113</v>
      </c>
      <c r="F197" t="s">
        <v>14</v>
      </c>
      <c r="G197">
        <v>63</v>
      </c>
    </row>
    <row r="198" spans="1:7" x14ac:dyDescent="0.2">
      <c r="A198" t="s">
        <v>20</v>
      </c>
      <c r="B198">
        <v>2283</v>
      </c>
      <c r="F198" t="s">
        <v>14</v>
      </c>
      <c r="G198">
        <v>6080</v>
      </c>
    </row>
    <row r="199" spans="1:7" x14ac:dyDescent="0.2">
      <c r="A199" t="s">
        <v>20</v>
      </c>
      <c r="B199">
        <v>1095</v>
      </c>
      <c r="F199" t="s">
        <v>14</v>
      </c>
      <c r="G199">
        <v>80</v>
      </c>
    </row>
    <row r="200" spans="1:7" x14ac:dyDescent="0.2">
      <c r="A200" t="s">
        <v>20</v>
      </c>
      <c r="B200">
        <v>1690</v>
      </c>
      <c r="F200" t="s">
        <v>14</v>
      </c>
      <c r="G200">
        <v>9</v>
      </c>
    </row>
    <row r="201" spans="1:7" x14ac:dyDescent="0.2">
      <c r="A201" t="s">
        <v>20</v>
      </c>
      <c r="B201">
        <v>191</v>
      </c>
      <c r="F201" t="s">
        <v>14</v>
      </c>
      <c r="G201">
        <v>1784</v>
      </c>
    </row>
    <row r="202" spans="1:7" x14ac:dyDescent="0.2">
      <c r="A202" t="s">
        <v>20</v>
      </c>
      <c r="B202">
        <v>2013</v>
      </c>
      <c r="F202" t="s">
        <v>14</v>
      </c>
      <c r="G202">
        <v>243</v>
      </c>
    </row>
    <row r="203" spans="1:7" x14ac:dyDescent="0.2">
      <c r="A203" t="s">
        <v>20</v>
      </c>
      <c r="B203">
        <v>1703</v>
      </c>
      <c r="F203" t="s">
        <v>14</v>
      </c>
      <c r="G203">
        <v>1296</v>
      </c>
    </row>
    <row r="204" spans="1:7" x14ac:dyDescent="0.2">
      <c r="A204" t="s">
        <v>20</v>
      </c>
      <c r="B204">
        <v>80</v>
      </c>
      <c r="F204" t="s">
        <v>14</v>
      </c>
      <c r="G204">
        <v>77</v>
      </c>
    </row>
    <row r="205" spans="1:7" x14ac:dyDescent="0.2">
      <c r="A205" t="s">
        <v>20</v>
      </c>
      <c r="B205">
        <v>41</v>
      </c>
      <c r="F205" t="s">
        <v>14</v>
      </c>
      <c r="G205">
        <v>395</v>
      </c>
    </row>
    <row r="206" spans="1:7" x14ac:dyDescent="0.2">
      <c r="A206" t="s">
        <v>20</v>
      </c>
      <c r="B206">
        <v>187</v>
      </c>
      <c r="F206" t="s">
        <v>14</v>
      </c>
      <c r="G206">
        <v>49</v>
      </c>
    </row>
    <row r="207" spans="1:7" x14ac:dyDescent="0.2">
      <c r="A207" t="s">
        <v>20</v>
      </c>
      <c r="B207">
        <v>2875</v>
      </c>
      <c r="F207" t="s">
        <v>14</v>
      </c>
      <c r="G207">
        <v>180</v>
      </c>
    </row>
    <row r="208" spans="1:7" x14ac:dyDescent="0.2">
      <c r="A208" t="s">
        <v>20</v>
      </c>
      <c r="B208">
        <v>88</v>
      </c>
      <c r="F208" t="s">
        <v>14</v>
      </c>
      <c r="G208">
        <v>2690</v>
      </c>
    </row>
    <row r="209" spans="1:7" x14ac:dyDescent="0.2">
      <c r="A209" t="s">
        <v>20</v>
      </c>
      <c r="B209">
        <v>191</v>
      </c>
      <c r="F209" t="s">
        <v>14</v>
      </c>
      <c r="G209">
        <v>2779</v>
      </c>
    </row>
    <row r="210" spans="1:7" x14ac:dyDescent="0.2">
      <c r="A210" t="s">
        <v>20</v>
      </c>
      <c r="B210">
        <v>139</v>
      </c>
      <c r="F210" t="s">
        <v>14</v>
      </c>
      <c r="G210">
        <v>92</v>
      </c>
    </row>
    <row r="211" spans="1:7" x14ac:dyDescent="0.2">
      <c r="A211" t="s">
        <v>20</v>
      </c>
      <c r="B211">
        <v>186</v>
      </c>
      <c r="F211" t="s">
        <v>14</v>
      </c>
      <c r="G211">
        <v>1028</v>
      </c>
    </row>
    <row r="212" spans="1:7" x14ac:dyDescent="0.2">
      <c r="A212" t="s">
        <v>20</v>
      </c>
      <c r="B212">
        <v>112</v>
      </c>
      <c r="F212" t="s">
        <v>14</v>
      </c>
      <c r="G212">
        <v>26</v>
      </c>
    </row>
    <row r="213" spans="1:7" x14ac:dyDescent="0.2">
      <c r="A213" t="s">
        <v>20</v>
      </c>
      <c r="B213">
        <v>101</v>
      </c>
      <c r="F213" t="s">
        <v>14</v>
      </c>
      <c r="G213">
        <v>1790</v>
      </c>
    </row>
    <row r="214" spans="1:7" x14ac:dyDescent="0.2">
      <c r="A214" t="s">
        <v>20</v>
      </c>
      <c r="B214">
        <v>206</v>
      </c>
      <c r="F214" t="s">
        <v>14</v>
      </c>
      <c r="G214">
        <v>37</v>
      </c>
    </row>
    <row r="215" spans="1:7" x14ac:dyDescent="0.2">
      <c r="A215" t="s">
        <v>20</v>
      </c>
      <c r="B215">
        <v>154</v>
      </c>
      <c r="F215" t="s">
        <v>14</v>
      </c>
      <c r="G215">
        <v>35</v>
      </c>
    </row>
    <row r="216" spans="1:7" x14ac:dyDescent="0.2">
      <c r="A216" t="s">
        <v>20</v>
      </c>
      <c r="B216">
        <v>5966</v>
      </c>
      <c r="F216" t="s">
        <v>14</v>
      </c>
      <c r="G216">
        <v>558</v>
      </c>
    </row>
    <row r="217" spans="1:7" x14ac:dyDescent="0.2">
      <c r="A217" t="s">
        <v>20</v>
      </c>
      <c r="B217">
        <v>169</v>
      </c>
      <c r="F217" t="s">
        <v>14</v>
      </c>
      <c r="G217">
        <v>64</v>
      </c>
    </row>
    <row r="218" spans="1:7" x14ac:dyDescent="0.2">
      <c r="A218" t="s">
        <v>20</v>
      </c>
      <c r="B218">
        <v>2106</v>
      </c>
      <c r="F218" t="s">
        <v>14</v>
      </c>
      <c r="G218">
        <v>245</v>
      </c>
    </row>
    <row r="219" spans="1:7" x14ac:dyDescent="0.2">
      <c r="A219" t="s">
        <v>20</v>
      </c>
      <c r="B219">
        <v>131</v>
      </c>
      <c r="F219" t="s">
        <v>14</v>
      </c>
      <c r="G219">
        <v>71</v>
      </c>
    </row>
    <row r="220" spans="1:7" x14ac:dyDescent="0.2">
      <c r="A220" t="s">
        <v>20</v>
      </c>
      <c r="B220">
        <v>84</v>
      </c>
      <c r="F220" t="s">
        <v>14</v>
      </c>
      <c r="G220">
        <v>42</v>
      </c>
    </row>
    <row r="221" spans="1:7" x14ac:dyDescent="0.2">
      <c r="A221" t="s">
        <v>20</v>
      </c>
      <c r="B221">
        <v>155</v>
      </c>
      <c r="F221" t="s">
        <v>14</v>
      </c>
      <c r="G221">
        <v>156</v>
      </c>
    </row>
    <row r="222" spans="1:7" x14ac:dyDescent="0.2">
      <c r="A222" t="s">
        <v>20</v>
      </c>
      <c r="B222">
        <v>189</v>
      </c>
      <c r="F222" t="s">
        <v>14</v>
      </c>
      <c r="G222">
        <v>1368</v>
      </c>
    </row>
    <row r="223" spans="1:7" x14ac:dyDescent="0.2">
      <c r="A223" t="s">
        <v>20</v>
      </c>
      <c r="B223">
        <v>4799</v>
      </c>
      <c r="F223" t="s">
        <v>14</v>
      </c>
      <c r="G223">
        <v>102</v>
      </c>
    </row>
    <row r="224" spans="1:7" x14ac:dyDescent="0.2">
      <c r="A224" t="s">
        <v>20</v>
      </c>
      <c r="B224">
        <v>1137</v>
      </c>
      <c r="F224" t="s">
        <v>14</v>
      </c>
      <c r="G224">
        <v>86</v>
      </c>
    </row>
    <row r="225" spans="1:7" x14ac:dyDescent="0.2">
      <c r="A225" t="s">
        <v>20</v>
      </c>
      <c r="B225">
        <v>1152</v>
      </c>
      <c r="F225" t="s">
        <v>14</v>
      </c>
      <c r="G225">
        <v>253</v>
      </c>
    </row>
    <row r="226" spans="1:7" x14ac:dyDescent="0.2">
      <c r="A226" t="s">
        <v>20</v>
      </c>
      <c r="B226">
        <v>50</v>
      </c>
      <c r="F226" t="s">
        <v>14</v>
      </c>
      <c r="G226">
        <v>157</v>
      </c>
    </row>
    <row r="227" spans="1:7" x14ac:dyDescent="0.2">
      <c r="A227" t="s">
        <v>20</v>
      </c>
      <c r="B227">
        <v>3059</v>
      </c>
      <c r="F227" t="s">
        <v>14</v>
      </c>
      <c r="G227">
        <v>183</v>
      </c>
    </row>
    <row r="228" spans="1:7" x14ac:dyDescent="0.2">
      <c r="A228" t="s">
        <v>20</v>
      </c>
      <c r="B228">
        <v>34</v>
      </c>
      <c r="F228" t="s">
        <v>14</v>
      </c>
      <c r="G228">
        <v>82</v>
      </c>
    </row>
    <row r="229" spans="1:7" x14ac:dyDescent="0.2">
      <c r="A229" t="s">
        <v>20</v>
      </c>
      <c r="B229">
        <v>220</v>
      </c>
      <c r="F229" t="s">
        <v>14</v>
      </c>
      <c r="G229">
        <v>1</v>
      </c>
    </row>
    <row r="230" spans="1:7" x14ac:dyDescent="0.2">
      <c r="A230" t="s">
        <v>20</v>
      </c>
      <c r="B230">
        <v>1604</v>
      </c>
      <c r="F230" t="s">
        <v>14</v>
      </c>
      <c r="G230">
        <v>1198</v>
      </c>
    </row>
    <row r="231" spans="1:7" x14ac:dyDescent="0.2">
      <c r="A231" t="s">
        <v>20</v>
      </c>
      <c r="B231">
        <v>454</v>
      </c>
      <c r="F231" t="s">
        <v>14</v>
      </c>
      <c r="G231">
        <v>648</v>
      </c>
    </row>
    <row r="232" spans="1:7" x14ac:dyDescent="0.2">
      <c r="A232" t="s">
        <v>20</v>
      </c>
      <c r="B232">
        <v>123</v>
      </c>
      <c r="F232" t="s">
        <v>14</v>
      </c>
      <c r="G232">
        <v>64</v>
      </c>
    </row>
    <row r="233" spans="1:7" x14ac:dyDescent="0.2">
      <c r="A233" t="s">
        <v>20</v>
      </c>
      <c r="B233">
        <v>299</v>
      </c>
      <c r="F233" t="s">
        <v>14</v>
      </c>
      <c r="G233">
        <v>62</v>
      </c>
    </row>
    <row r="234" spans="1:7" x14ac:dyDescent="0.2">
      <c r="A234" t="s">
        <v>20</v>
      </c>
      <c r="B234">
        <v>2237</v>
      </c>
      <c r="F234" t="s">
        <v>14</v>
      </c>
      <c r="G234">
        <v>750</v>
      </c>
    </row>
    <row r="235" spans="1:7" x14ac:dyDescent="0.2">
      <c r="A235" t="s">
        <v>20</v>
      </c>
      <c r="B235">
        <v>645</v>
      </c>
      <c r="F235" t="s">
        <v>14</v>
      </c>
      <c r="G235">
        <v>105</v>
      </c>
    </row>
    <row r="236" spans="1:7" x14ac:dyDescent="0.2">
      <c r="A236" t="s">
        <v>20</v>
      </c>
      <c r="B236">
        <v>484</v>
      </c>
      <c r="F236" t="s">
        <v>14</v>
      </c>
      <c r="G236">
        <v>2604</v>
      </c>
    </row>
    <row r="237" spans="1:7" x14ac:dyDescent="0.2">
      <c r="A237" t="s">
        <v>20</v>
      </c>
      <c r="B237">
        <v>154</v>
      </c>
      <c r="F237" t="s">
        <v>14</v>
      </c>
      <c r="G237">
        <v>65</v>
      </c>
    </row>
    <row r="238" spans="1:7" x14ac:dyDescent="0.2">
      <c r="A238" t="s">
        <v>20</v>
      </c>
      <c r="B238">
        <v>82</v>
      </c>
      <c r="F238" t="s">
        <v>14</v>
      </c>
      <c r="G238">
        <v>94</v>
      </c>
    </row>
    <row r="239" spans="1:7" x14ac:dyDescent="0.2">
      <c r="A239" t="s">
        <v>20</v>
      </c>
      <c r="B239">
        <v>134</v>
      </c>
      <c r="F239" t="s">
        <v>14</v>
      </c>
      <c r="G239">
        <v>257</v>
      </c>
    </row>
    <row r="240" spans="1:7" x14ac:dyDescent="0.2">
      <c r="A240" t="s">
        <v>20</v>
      </c>
      <c r="B240">
        <v>5203</v>
      </c>
      <c r="F240" t="s">
        <v>14</v>
      </c>
      <c r="G240">
        <v>2928</v>
      </c>
    </row>
    <row r="241" spans="1:7" x14ac:dyDescent="0.2">
      <c r="A241" t="s">
        <v>20</v>
      </c>
      <c r="B241">
        <v>94</v>
      </c>
      <c r="F241" t="s">
        <v>14</v>
      </c>
      <c r="G241">
        <v>4697</v>
      </c>
    </row>
    <row r="242" spans="1:7" x14ac:dyDescent="0.2">
      <c r="A242" t="s">
        <v>20</v>
      </c>
      <c r="B242">
        <v>205</v>
      </c>
      <c r="F242" t="s">
        <v>14</v>
      </c>
      <c r="G242">
        <v>2915</v>
      </c>
    </row>
    <row r="243" spans="1:7" x14ac:dyDescent="0.2">
      <c r="A243" t="s">
        <v>20</v>
      </c>
      <c r="B243">
        <v>92</v>
      </c>
      <c r="F243" t="s">
        <v>14</v>
      </c>
      <c r="G243">
        <v>18</v>
      </c>
    </row>
    <row r="244" spans="1:7" x14ac:dyDescent="0.2">
      <c r="A244" t="s">
        <v>20</v>
      </c>
      <c r="B244">
        <v>219</v>
      </c>
      <c r="F244" t="s">
        <v>14</v>
      </c>
      <c r="G244">
        <v>602</v>
      </c>
    </row>
    <row r="245" spans="1:7" x14ac:dyDescent="0.2">
      <c r="A245" t="s">
        <v>20</v>
      </c>
      <c r="B245">
        <v>2526</v>
      </c>
      <c r="F245" t="s">
        <v>14</v>
      </c>
      <c r="G245">
        <v>1</v>
      </c>
    </row>
    <row r="246" spans="1:7" x14ac:dyDescent="0.2">
      <c r="A246" t="s">
        <v>20</v>
      </c>
      <c r="B246">
        <v>94</v>
      </c>
      <c r="F246" t="s">
        <v>14</v>
      </c>
      <c r="G246">
        <v>3868</v>
      </c>
    </row>
    <row r="247" spans="1:7" x14ac:dyDescent="0.2">
      <c r="A247" t="s">
        <v>20</v>
      </c>
      <c r="B247">
        <v>1713</v>
      </c>
      <c r="F247" t="s">
        <v>14</v>
      </c>
      <c r="G247">
        <v>504</v>
      </c>
    </row>
    <row r="248" spans="1:7" x14ac:dyDescent="0.2">
      <c r="A248" t="s">
        <v>20</v>
      </c>
      <c r="B248">
        <v>249</v>
      </c>
      <c r="F248" t="s">
        <v>14</v>
      </c>
      <c r="G248">
        <v>14</v>
      </c>
    </row>
    <row r="249" spans="1:7" x14ac:dyDescent="0.2">
      <c r="A249" t="s">
        <v>20</v>
      </c>
      <c r="B249">
        <v>192</v>
      </c>
      <c r="F249" t="s">
        <v>14</v>
      </c>
      <c r="G249">
        <v>750</v>
      </c>
    </row>
    <row r="250" spans="1:7" x14ac:dyDescent="0.2">
      <c r="A250" t="s">
        <v>20</v>
      </c>
      <c r="B250">
        <v>247</v>
      </c>
      <c r="F250" t="s">
        <v>14</v>
      </c>
      <c r="G250">
        <v>77</v>
      </c>
    </row>
    <row r="251" spans="1:7" x14ac:dyDescent="0.2">
      <c r="A251" t="s">
        <v>20</v>
      </c>
      <c r="B251">
        <v>2293</v>
      </c>
      <c r="F251" t="s">
        <v>14</v>
      </c>
      <c r="G251">
        <v>752</v>
      </c>
    </row>
    <row r="252" spans="1:7" x14ac:dyDescent="0.2">
      <c r="A252" t="s">
        <v>20</v>
      </c>
      <c r="B252">
        <v>3131</v>
      </c>
      <c r="F252" t="s">
        <v>14</v>
      </c>
      <c r="G252">
        <v>131</v>
      </c>
    </row>
    <row r="253" spans="1:7" x14ac:dyDescent="0.2">
      <c r="A253" t="s">
        <v>20</v>
      </c>
      <c r="B253">
        <v>143</v>
      </c>
      <c r="F253" t="s">
        <v>14</v>
      </c>
      <c r="G253">
        <v>87</v>
      </c>
    </row>
    <row r="254" spans="1:7" x14ac:dyDescent="0.2">
      <c r="A254" t="s">
        <v>20</v>
      </c>
      <c r="B254">
        <v>296</v>
      </c>
      <c r="F254" t="s">
        <v>14</v>
      </c>
      <c r="G254">
        <v>1063</v>
      </c>
    </row>
    <row r="255" spans="1:7" x14ac:dyDescent="0.2">
      <c r="A255" t="s">
        <v>20</v>
      </c>
      <c r="B255">
        <v>170</v>
      </c>
      <c r="F255" t="s">
        <v>14</v>
      </c>
      <c r="G255">
        <v>76</v>
      </c>
    </row>
    <row r="256" spans="1:7" x14ac:dyDescent="0.2">
      <c r="A256" t="s">
        <v>20</v>
      </c>
      <c r="B256">
        <v>86</v>
      </c>
      <c r="F256" t="s">
        <v>14</v>
      </c>
      <c r="G256">
        <v>4428</v>
      </c>
    </row>
    <row r="257" spans="1:7" x14ac:dyDescent="0.2">
      <c r="A257" t="s">
        <v>20</v>
      </c>
      <c r="B257">
        <v>6286</v>
      </c>
      <c r="F257" t="s">
        <v>14</v>
      </c>
      <c r="G257">
        <v>58</v>
      </c>
    </row>
    <row r="258" spans="1:7" x14ac:dyDescent="0.2">
      <c r="A258" t="s">
        <v>20</v>
      </c>
      <c r="B258">
        <v>3727</v>
      </c>
      <c r="F258" t="s">
        <v>14</v>
      </c>
      <c r="G258">
        <v>111</v>
      </c>
    </row>
    <row r="259" spans="1:7" x14ac:dyDescent="0.2">
      <c r="A259" t="s">
        <v>20</v>
      </c>
      <c r="B259">
        <v>1605</v>
      </c>
      <c r="F259" t="s">
        <v>14</v>
      </c>
      <c r="G259">
        <v>2955</v>
      </c>
    </row>
    <row r="260" spans="1:7" x14ac:dyDescent="0.2">
      <c r="A260" t="s">
        <v>20</v>
      </c>
      <c r="B260">
        <v>2120</v>
      </c>
      <c r="F260" t="s">
        <v>14</v>
      </c>
      <c r="G260">
        <v>1657</v>
      </c>
    </row>
    <row r="261" spans="1:7" x14ac:dyDescent="0.2">
      <c r="A261" t="s">
        <v>20</v>
      </c>
      <c r="B261">
        <v>50</v>
      </c>
      <c r="F261" t="s">
        <v>14</v>
      </c>
      <c r="G261">
        <v>926</v>
      </c>
    </row>
    <row r="262" spans="1:7" x14ac:dyDescent="0.2">
      <c r="A262" t="s">
        <v>20</v>
      </c>
      <c r="B262">
        <v>2080</v>
      </c>
      <c r="F262" t="s">
        <v>14</v>
      </c>
      <c r="G262">
        <v>77</v>
      </c>
    </row>
    <row r="263" spans="1:7" x14ac:dyDescent="0.2">
      <c r="A263" t="s">
        <v>20</v>
      </c>
      <c r="B263">
        <v>2105</v>
      </c>
      <c r="F263" t="s">
        <v>14</v>
      </c>
      <c r="G263">
        <v>1748</v>
      </c>
    </row>
    <row r="264" spans="1:7" x14ac:dyDescent="0.2">
      <c r="A264" t="s">
        <v>20</v>
      </c>
      <c r="B264">
        <v>2436</v>
      </c>
      <c r="F264" t="s">
        <v>14</v>
      </c>
      <c r="G264">
        <v>79</v>
      </c>
    </row>
    <row r="265" spans="1:7" x14ac:dyDescent="0.2">
      <c r="A265" t="s">
        <v>20</v>
      </c>
      <c r="B265">
        <v>80</v>
      </c>
      <c r="F265" t="s">
        <v>14</v>
      </c>
      <c r="G265">
        <v>889</v>
      </c>
    </row>
    <row r="266" spans="1:7" x14ac:dyDescent="0.2">
      <c r="A266" t="s">
        <v>20</v>
      </c>
      <c r="B266">
        <v>42</v>
      </c>
      <c r="F266" t="s">
        <v>14</v>
      </c>
      <c r="G266">
        <v>56</v>
      </c>
    </row>
    <row r="267" spans="1:7" x14ac:dyDescent="0.2">
      <c r="A267" t="s">
        <v>20</v>
      </c>
      <c r="B267">
        <v>139</v>
      </c>
      <c r="F267" t="s">
        <v>14</v>
      </c>
      <c r="G267">
        <v>1</v>
      </c>
    </row>
    <row r="268" spans="1:7" x14ac:dyDescent="0.2">
      <c r="A268" t="s">
        <v>20</v>
      </c>
      <c r="B268">
        <v>159</v>
      </c>
      <c r="F268" t="s">
        <v>14</v>
      </c>
      <c r="G268">
        <v>83</v>
      </c>
    </row>
    <row r="269" spans="1:7" x14ac:dyDescent="0.2">
      <c r="A269" t="s">
        <v>20</v>
      </c>
      <c r="B269">
        <v>381</v>
      </c>
      <c r="F269" t="s">
        <v>14</v>
      </c>
      <c r="G269">
        <v>2025</v>
      </c>
    </row>
    <row r="270" spans="1:7" x14ac:dyDescent="0.2">
      <c r="A270" t="s">
        <v>20</v>
      </c>
      <c r="B270">
        <v>194</v>
      </c>
      <c r="F270" t="s">
        <v>14</v>
      </c>
      <c r="G270">
        <v>14</v>
      </c>
    </row>
    <row r="271" spans="1:7" x14ac:dyDescent="0.2">
      <c r="A271" t="s">
        <v>20</v>
      </c>
      <c r="B271">
        <v>106</v>
      </c>
      <c r="F271" t="s">
        <v>14</v>
      </c>
      <c r="G271">
        <v>656</v>
      </c>
    </row>
    <row r="272" spans="1:7" x14ac:dyDescent="0.2">
      <c r="A272" t="s">
        <v>20</v>
      </c>
      <c r="B272">
        <v>142</v>
      </c>
      <c r="F272" t="s">
        <v>14</v>
      </c>
      <c r="G272">
        <v>1596</v>
      </c>
    </row>
    <row r="273" spans="1:7" x14ac:dyDescent="0.2">
      <c r="A273" t="s">
        <v>20</v>
      </c>
      <c r="B273">
        <v>211</v>
      </c>
      <c r="F273" t="s">
        <v>14</v>
      </c>
      <c r="G273">
        <v>10</v>
      </c>
    </row>
    <row r="274" spans="1:7" x14ac:dyDescent="0.2">
      <c r="A274" t="s">
        <v>20</v>
      </c>
      <c r="B274">
        <v>2756</v>
      </c>
      <c r="F274" t="s">
        <v>14</v>
      </c>
      <c r="G274">
        <v>1121</v>
      </c>
    </row>
    <row r="275" spans="1:7" x14ac:dyDescent="0.2">
      <c r="A275" t="s">
        <v>20</v>
      </c>
      <c r="B275">
        <v>173</v>
      </c>
      <c r="F275" t="s">
        <v>14</v>
      </c>
      <c r="G275">
        <v>15</v>
      </c>
    </row>
    <row r="276" spans="1:7" x14ac:dyDescent="0.2">
      <c r="A276" t="s">
        <v>20</v>
      </c>
      <c r="B276">
        <v>87</v>
      </c>
      <c r="F276" t="s">
        <v>14</v>
      </c>
      <c r="G276">
        <v>191</v>
      </c>
    </row>
    <row r="277" spans="1:7" x14ac:dyDescent="0.2">
      <c r="A277" t="s">
        <v>20</v>
      </c>
      <c r="B277">
        <v>1572</v>
      </c>
      <c r="F277" t="s">
        <v>14</v>
      </c>
      <c r="G277">
        <v>16</v>
      </c>
    </row>
    <row r="278" spans="1:7" x14ac:dyDescent="0.2">
      <c r="A278" t="s">
        <v>20</v>
      </c>
      <c r="B278">
        <v>2346</v>
      </c>
      <c r="F278" t="s">
        <v>14</v>
      </c>
      <c r="G278">
        <v>17</v>
      </c>
    </row>
    <row r="279" spans="1:7" x14ac:dyDescent="0.2">
      <c r="A279" t="s">
        <v>20</v>
      </c>
      <c r="B279">
        <v>115</v>
      </c>
      <c r="F279" t="s">
        <v>14</v>
      </c>
      <c r="G279">
        <v>34</v>
      </c>
    </row>
    <row r="280" spans="1:7" x14ac:dyDescent="0.2">
      <c r="A280" t="s">
        <v>20</v>
      </c>
      <c r="B280">
        <v>85</v>
      </c>
      <c r="F280" t="s">
        <v>14</v>
      </c>
      <c r="G280">
        <v>1</v>
      </c>
    </row>
    <row r="281" spans="1:7" x14ac:dyDescent="0.2">
      <c r="A281" t="s">
        <v>20</v>
      </c>
      <c r="B281">
        <v>144</v>
      </c>
      <c r="F281" t="s">
        <v>14</v>
      </c>
      <c r="G281">
        <v>1274</v>
      </c>
    </row>
    <row r="282" spans="1:7" x14ac:dyDescent="0.2">
      <c r="A282" t="s">
        <v>20</v>
      </c>
      <c r="B282">
        <v>2443</v>
      </c>
      <c r="F282" t="s">
        <v>14</v>
      </c>
      <c r="G282">
        <v>210</v>
      </c>
    </row>
    <row r="283" spans="1:7" x14ac:dyDescent="0.2">
      <c r="A283" t="s">
        <v>20</v>
      </c>
      <c r="B283">
        <v>64</v>
      </c>
      <c r="F283" t="s">
        <v>14</v>
      </c>
      <c r="G283">
        <v>248</v>
      </c>
    </row>
    <row r="284" spans="1:7" x14ac:dyDescent="0.2">
      <c r="A284" t="s">
        <v>20</v>
      </c>
      <c r="B284">
        <v>268</v>
      </c>
      <c r="F284" t="s">
        <v>14</v>
      </c>
      <c r="G284">
        <v>513</v>
      </c>
    </row>
    <row r="285" spans="1:7" x14ac:dyDescent="0.2">
      <c r="A285" t="s">
        <v>20</v>
      </c>
      <c r="B285">
        <v>195</v>
      </c>
      <c r="F285" t="s">
        <v>14</v>
      </c>
      <c r="G285">
        <v>3410</v>
      </c>
    </row>
    <row r="286" spans="1:7" x14ac:dyDescent="0.2">
      <c r="A286" t="s">
        <v>20</v>
      </c>
      <c r="B286">
        <v>186</v>
      </c>
      <c r="F286" t="s">
        <v>14</v>
      </c>
      <c r="G286">
        <v>10</v>
      </c>
    </row>
    <row r="287" spans="1:7" x14ac:dyDescent="0.2">
      <c r="A287" t="s">
        <v>20</v>
      </c>
      <c r="B287">
        <v>460</v>
      </c>
      <c r="F287" t="s">
        <v>14</v>
      </c>
      <c r="G287">
        <v>2201</v>
      </c>
    </row>
    <row r="288" spans="1:7" x14ac:dyDescent="0.2">
      <c r="A288" t="s">
        <v>20</v>
      </c>
      <c r="B288">
        <v>2528</v>
      </c>
      <c r="F288" t="s">
        <v>14</v>
      </c>
      <c r="G288">
        <v>676</v>
      </c>
    </row>
    <row r="289" spans="1:7" x14ac:dyDescent="0.2">
      <c r="A289" t="s">
        <v>20</v>
      </c>
      <c r="B289">
        <v>3657</v>
      </c>
      <c r="F289" t="s">
        <v>14</v>
      </c>
      <c r="G289">
        <v>831</v>
      </c>
    </row>
    <row r="290" spans="1:7" x14ac:dyDescent="0.2">
      <c r="A290" t="s">
        <v>20</v>
      </c>
      <c r="B290">
        <v>131</v>
      </c>
      <c r="F290" t="s">
        <v>14</v>
      </c>
      <c r="G290">
        <v>859</v>
      </c>
    </row>
    <row r="291" spans="1:7" x14ac:dyDescent="0.2">
      <c r="A291" t="s">
        <v>20</v>
      </c>
      <c r="B291">
        <v>239</v>
      </c>
      <c r="F291" t="s">
        <v>14</v>
      </c>
      <c r="G291">
        <v>45</v>
      </c>
    </row>
    <row r="292" spans="1:7" x14ac:dyDescent="0.2">
      <c r="A292" t="s">
        <v>20</v>
      </c>
      <c r="B292">
        <v>78</v>
      </c>
      <c r="F292" t="s">
        <v>14</v>
      </c>
      <c r="G292">
        <v>6</v>
      </c>
    </row>
    <row r="293" spans="1:7" x14ac:dyDescent="0.2">
      <c r="A293" t="s">
        <v>20</v>
      </c>
      <c r="B293">
        <v>1773</v>
      </c>
      <c r="F293" t="s">
        <v>14</v>
      </c>
      <c r="G293">
        <v>7</v>
      </c>
    </row>
    <row r="294" spans="1:7" x14ac:dyDescent="0.2">
      <c r="A294" t="s">
        <v>20</v>
      </c>
      <c r="B294">
        <v>32</v>
      </c>
      <c r="F294" t="s">
        <v>14</v>
      </c>
      <c r="G294">
        <v>31</v>
      </c>
    </row>
    <row r="295" spans="1:7" x14ac:dyDescent="0.2">
      <c r="A295" t="s">
        <v>20</v>
      </c>
      <c r="B295">
        <v>369</v>
      </c>
      <c r="F295" t="s">
        <v>14</v>
      </c>
      <c r="G295">
        <v>78</v>
      </c>
    </row>
    <row r="296" spans="1:7" x14ac:dyDescent="0.2">
      <c r="A296" t="s">
        <v>20</v>
      </c>
      <c r="B296">
        <v>89</v>
      </c>
      <c r="F296" t="s">
        <v>14</v>
      </c>
      <c r="G296">
        <v>1225</v>
      </c>
    </row>
    <row r="297" spans="1:7" x14ac:dyDescent="0.2">
      <c r="A297" t="s">
        <v>20</v>
      </c>
      <c r="B297">
        <v>147</v>
      </c>
      <c r="F297" t="s">
        <v>14</v>
      </c>
      <c r="G297">
        <v>1</v>
      </c>
    </row>
    <row r="298" spans="1:7" x14ac:dyDescent="0.2">
      <c r="A298" t="s">
        <v>20</v>
      </c>
      <c r="B298">
        <v>126</v>
      </c>
      <c r="F298" t="s">
        <v>14</v>
      </c>
      <c r="G298">
        <v>67</v>
      </c>
    </row>
    <row r="299" spans="1:7" x14ac:dyDescent="0.2">
      <c r="A299" t="s">
        <v>20</v>
      </c>
      <c r="B299">
        <v>2218</v>
      </c>
      <c r="F299" t="s">
        <v>14</v>
      </c>
      <c r="G299">
        <v>19</v>
      </c>
    </row>
    <row r="300" spans="1:7" x14ac:dyDescent="0.2">
      <c r="A300" t="s">
        <v>20</v>
      </c>
      <c r="B300">
        <v>202</v>
      </c>
      <c r="F300" t="s">
        <v>14</v>
      </c>
      <c r="G300">
        <v>2108</v>
      </c>
    </row>
    <row r="301" spans="1:7" x14ac:dyDescent="0.2">
      <c r="A301" t="s">
        <v>20</v>
      </c>
      <c r="B301">
        <v>140</v>
      </c>
      <c r="F301" t="s">
        <v>14</v>
      </c>
      <c r="G301">
        <v>679</v>
      </c>
    </row>
    <row r="302" spans="1:7" x14ac:dyDescent="0.2">
      <c r="A302" t="s">
        <v>20</v>
      </c>
      <c r="B302">
        <v>1052</v>
      </c>
      <c r="F302" t="s">
        <v>14</v>
      </c>
      <c r="G302">
        <v>36</v>
      </c>
    </row>
    <row r="303" spans="1:7" x14ac:dyDescent="0.2">
      <c r="A303" t="s">
        <v>20</v>
      </c>
      <c r="B303">
        <v>247</v>
      </c>
      <c r="F303" t="s">
        <v>14</v>
      </c>
      <c r="G303">
        <v>47</v>
      </c>
    </row>
    <row r="304" spans="1:7" x14ac:dyDescent="0.2">
      <c r="A304" t="s">
        <v>20</v>
      </c>
      <c r="B304">
        <v>84</v>
      </c>
      <c r="F304" t="s">
        <v>14</v>
      </c>
      <c r="G304">
        <v>70</v>
      </c>
    </row>
    <row r="305" spans="1:7" x14ac:dyDescent="0.2">
      <c r="A305" t="s">
        <v>20</v>
      </c>
      <c r="B305">
        <v>88</v>
      </c>
      <c r="F305" t="s">
        <v>14</v>
      </c>
      <c r="G305">
        <v>154</v>
      </c>
    </row>
    <row r="306" spans="1:7" x14ac:dyDescent="0.2">
      <c r="A306" t="s">
        <v>20</v>
      </c>
      <c r="B306">
        <v>156</v>
      </c>
      <c r="F306" t="s">
        <v>14</v>
      </c>
      <c r="G306">
        <v>22</v>
      </c>
    </row>
    <row r="307" spans="1:7" x14ac:dyDescent="0.2">
      <c r="A307" t="s">
        <v>20</v>
      </c>
      <c r="B307">
        <v>2985</v>
      </c>
      <c r="F307" t="s">
        <v>14</v>
      </c>
      <c r="G307">
        <v>1758</v>
      </c>
    </row>
    <row r="308" spans="1:7" x14ac:dyDescent="0.2">
      <c r="A308" t="s">
        <v>20</v>
      </c>
      <c r="B308">
        <v>762</v>
      </c>
      <c r="F308" t="s">
        <v>14</v>
      </c>
      <c r="G308">
        <v>94</v>
      </c>
    </row>
    <row r="309" spans="1:7" x14ac:dyDescent="0.2">
      <c r="A309" t="s">
        <v>20</v>
      </c>
      <c r="B309">
        <v>554</v>
      </c>
      <c r="F309" t="s">
        <v>14</v>
      </c>
      <c r="G309">
        <v>33</v>
      </c>
    </row>
    <row r="310" spans="1:7" x14ac:dyDescent="0.2">
      <c r="A310" t="s">
        <v>20</v>
      </c>
      <c r="B310">
        <v>135</v>
      </c>
      <c r="F310" t="s">
        <v>14</v>
      </c>
      <c r="G310">
        <v>1</v>
      </c>
    </row>
    <row r="311" spans="1:7" x14ac:dyDescent="0.2">
      <c r="A311" t="s">
        <v>20</v>
      </c>
      <c r="B311">
        <v>122</v>
      </c>
      <c r="F311" t="s">
        <v>14</v>
      </c>
      <c r="G311">
        <v>31</v>
      </c>
    </row>
    <row r="312" spans="1:7" x14ac:dyDescent="0.2">
      <c r="A312" t="s">
        <v>20</v>
      </c>
      <c r="B312">
        <v>221</v>
      </c>
      <c r="F312" t="s">
        <v>14</v>
      </c>
      <c r="G312">
        <v>35</v>
      </c>
    </row>
    <row r="313" spans="1:7" x14ac:dyDescent="0.2">
      <c r="A313" t="s">
        <v>20</v>
      </c>
      <c r="B313">
        <v>126</v>
      </c>
      <c r="F313" t="s">
        <v>14</v>
      </c>
      <c r="G313">
        <v>63</v>
      </c>
    </row>
    <row r="314" spans="1:7" x14ac:dyDescent="0.2">
      <c r="A314" t="s">
        <v>20</v>
      </c>
      <c r="B314">
        <v>1022</v>
      </c>
      <c r="F314" t="s">
        <v>14</v>
      </c>
      <c r="G314">
        <v>526</v>
      </c>
    </row>
    <row r="315" spans="1:7" x14ac:dyDescent="0.2">
      <c r="A315" t="s">
        <v>20</v>
      </c>
      <c r="B315">
        <v>3177</v>
      </c>
      <c r="F315" t="s">
        <v>14</v>
      </c>
      <c r="G315">
        <v>121</v>
      </c>
    </row>
    <row r="316" spans="1:7" x14ac:dyDescent="0.2">
      <c r="A316" t="s">
        <v>20</v>
      </c>
      <c r="B316">
        <v>198</v>
      </c>
      <c r="F316" t="s">
        <v>14</v>
      </c>
      <c r="G316">
        <v>67</v>
      </c>
    </row>
    <row r="317" spans="1:7" x14ac:dyDescent="0.2">
      <c r="A317" t="s">
        <v>20</v>
      </c>
      <c r="B317">
        <v>85</v>
      </c>
      <c r="F317" t="s">
        <v>14</v>
      </c>
      <c r="G317">
        <v>57</v>
      </c>
    </row>
    <row r="318" spans="1:7" x14ac:dyDescent="0.2">
      <c r="A318" t="s">
        <v>20</v>
      </c>
      <c r="B318">
        <v>3596</v>
      </c>
      <c r="F318" t="s">
        <v>14</v>
      </c>
      <c r="G318">
        <v>1229</v>
      </c>
    </row>
    <row r="319" spans="1:7" x14ac:dyDescent="0.2">
      <c r="A319" t="s">
        <v>20</v>
      </c>
      <c r="B319">
        <v>244</v>
      </c>
      <c r="F319" t="s">
        <v>14</v>
      </c>
      <c r="G319">
        <v>12</v>
      </c>
    </row>
    <row r="320" spans="1:7" x14ac:dyDescent="0.2">
      <c r="A320" t="s">
        <v>20</v>
      </c>
      <c r="B320">
        <v>5180</v>
      </c>
      <c r="F320" t="s">
        <v>14</v>
      </c>
      <c r="G320">
        <v>452</v>
      </c>
    </row>
    <row r="321" spans="1:7" x14ac:dyDescent="0.2">
      <c r="A321" t="s">
        <v>20</v>
      </c>
      <c r="B321">
        <v>589</v>
      </c>
      <c r="F321" t="s">
        <v>14</v>
      </c>
      <c r="G321">
        <v>1886</v>
      </c>
    </row>
    <row r="322" spans="1:7" x14ac:dyDescent="0.2">
      <c r="A322" t="s">
        <v>20</v>
      </c>
      <c r="B322">
        <v>2725</v>
      </c>
      <c r="F322" t="s">
        <v>14</v>
      </c>
      <c r="G322">
        <v>1825</v>
      </c>
    </row>
    <row r="323" spans="1:7" x14ac:dyDescent="0.2">
      <c r="A323" t="s">
        <v>20</v>
      </c>
      <c r="B323">
        <v>300</v>
      </c>
      <c r="F323" t="s">
        <v>14</v>
      </c>
      <c r="G323">
        <v>31</v>
      </c>
    </row>
    <row r="324" spans="1:7" x14ac:dyDescent="0.2">
      <c r="A324" t="s">
        <v>20</v>
      </c>
      <c r="B324">
        <v>144</v>
      </c>
      <c r="F324" t="s">
        <v>14</v>
      </c>
      <c r="G324">
        <v>107</v>
      </c>
    </row>
    <row r="325" spans="1:7" x14ac:dyDescent="0.2">
      <c r="A325" t="s">
        <v>20</v>
      </c>
      <c r="B325">
        <v>87</v>
      </c>
      <c r="F325" t="s">
        <v>14</v>
      </c>
      <c r="G325">
        <v>27</v>
      </c>
    </row>
    <row r="326" spans="1:7" x14ac:dyDescent="0.2">
      <c r="A326" t="s">
        <v>20</v>
      </c>
      <c r="B326">
        <v>3116</v>
      </c>
      <c r="F326" t="s">
        <v>14</v>
      </c>
      <c r="G326">
        <v>1221</v>
      </c>
    </row>
    <row r="327" spans="1:7" x14ac:dyDescent="0.2">
      <c r="A327" t="s">
        <v>20</v>
      </c>
      <c r="B327">
        <v>909</v>
      </c>
      <c r="F327" t="s">
        <v>14</v>
      </c>
      <c r="G327">
        <v>1</v>
      </c>
    </row>
    <row r="328" spans="1:7" x14ac:dyDescent="0.2">
      <c r="A328" t="s">
        <v>20</v>
      </c>
      <c r="B328">
        <v>1613</v>
      </c>
      <c r="F328" t="s">
        <v>14</v>
      </c>
      <c r="G328">
        <v>16</v>
      </c>
    </row>
    <row r="329" spans="1:7" x14ac:dyDescent="0.2">
      <c r="A329" t="s">
        <v>20</v>
      </c>
      <c r="B329">
        <v>136</v>
      </c>
      <c r="F329" t="s">
        <v>14</v>
      </c>
      <c r="G329">
        <v>41</v>
      </c>
    </row>
    <row r="330" spans="1:7" x14ac:dyDescent="0.2">
      <c r="A330" t="s">
        <v>20</v>
      </c>
      <c r="B330">
        <v>130</v>
      </c>
      <c r="F330" t="s">
        <v>14</v>
      </c>
      <c r="G330">
        <v>523</v>
      </c>
    </row>
    <row r="331" spans="1:7" x14ac:dyDescent="0.2">
      <c r="A331" t="s">
        <v>20</v>
      </c>
      <c r="B331">
        <v>102</v>
      </c>
      <c r="F331" t="s">
        <v>14</v>
      </c>
      <c r="G331">
        <v>141</v>
      </c>
    </row>
    <row r="332" spans="1:7" x14ac:dyDescent="0.2">
      <c r="A332" t="s">
        <v>20</v>
      </c>
      <c r="B332">
        <v>4006</v>
      </c>
      <c r="F332" t="s">
        <v>14</v>
      </c>
      <c r="G332">
        <v>52</v>
      </c>
    </row>
    <row r="333" spans="1:7" x14ac:dyDescent="0.2">
      <c r="A333" t="s">
        <v>20</v>
      </c>
      <c r="B333">
        <v>1629</v>
      </c>
      <c r="F333" t="s">
        <v>14</v>
      </c>
      <c r="G333">
        <v>225</v>
      </c>
    </row>
    <row r="334" spans="1:7" x14ac:dyDescent="0.2">
      <c r="A334" t="s">
        <v>20</v>
      </c>
      <c r="B334">
        <v>2188</v>
      </c>
      <c r="F334" t="s">
        <v>14</v>
      </c>
      <c r="G334">
        <v>38</v>
      </c>
    </row>
    <row r="335" spans="1:7" x14ac:dyDescent="0.2">
      <c r="A335" t="s">
        <v>20</v>
      </c>
      <c r="B335">
        <v>2409</v>
      </c>
      <c r="F335" t="s">
        <v>14</v>
      </c>
      <c r="G335">
        <v>15</v>
      </c>
    </row>
    <row r="336" spans="1:7" x14ac:dyDescent="0.2">
      <c r="A336" t="s">
        <v>20</v>
      </c>
      <c r="B336">
        <v>194</v>
      </c>
      <c r="F336" t="s">
        <v>14</v>
      </c>
      <c r="G336">
        <v>37</v>
      </c>
    </row>
    <row r="337" spans="1:7" x14ac:dyDescent="0.2">
      <c r="A337" t="s">
        <v>20</v>
      </c>
      <c r="B337">
        <v>1140</v>
      </c>
      <c r="F337" t="s">
        <v>14</v>
      </c>
      <c r="G337">
        <v>112</v>
      </c>
    </row>
    <row r="338" spans="1:7" x14ac:dyDescent="0.2">
      <c r="A338" t="s">
        <v>20</v>
      </c>
      <c r="B338">
        <v>102</v>
      </c>
      <c r="F338" t="s">
        <v>14</v>
      </c>
      <c r="G338">
        <v>21</v>
      </c>
    </row>
    <row r="339" spans="1:7" x14ac:dyDescent="0.2">
      <c r="A339" t="s">
        <v>20</v>
      </c>
      <c r="B339">
        <v>2857</v>
      </c>
      <c r="F339" t="s">
        <v>14</v>
      </c>
      <c r="G339">
        <v>67</v>
      </c>
    </row>
    <row r="340" spans="1:7" x14ac:dyDescent="0.2">
      <c r="A340" t="s">
        <v>20</v>
      </c>
      <c r="B340">
        <v>107</v>
      </c>
      <c r="F340" t="s">
        <v>14</v>
      </c>
      <c r="G340">
        <v>78</v>
      </c>
    </row>
    <row r="341" spans="1:7" x14ac:dyDescent="0.2">
      <c r="A341" t="s">
        <v>20</v>
      </c>
      <c r="B341">
        <v>160</v>
      </c>
      <c r="F341" t="s">
        <v>14</v>
      </c>
      <c r="G341">
        <v>67</v>
      </c>
    </row>
    <row r="342" spans="1:7" x14ac:dyDescent="0.2">
      <c r="A342" t="s">
        <v>20</v>
      </c>
      <c r="B342">
        <v>2230</v>
      </c>
      <c r="F342" t="s">
        <v>14</v>
      </c>
      <c r="G342">
        <v>263</v>
      </c>
    </row>
    <row r="343" spans="1:7" x14ac:dyDescent="0.2">
      <c r="A343" t="s">
        <v>20</v>
      </c>
      <c r="B343">
        <v>316</v>
      </c>
      <c r="F343" t="s">
        <v>14</v>
      </c>
      <c r="G343">
        <v>1691</v>
      </c>
    </row>
    <row r="344" spans="1:7" x14ac:dyDescent="0.2">
      <c r="A344" t="s">
        <v>20</v>
      </c>
      <c r="B344">
        <v>117</v>
      </c>
      <c r="F344" t="s">
        <v>14</v>
      </c>
      <c r="G344">
        <v>181</v>
      </c>
    </row>
    <row r="345" spans="1:7" x14ac:dyDescent="0.2">
      <c r="A345" t="s">
        <v>20</v>
      </c>
      <c r="B345">
        <v>6406</v>
      </c>
      <c r="F345" t="s">
        <v>14</v>
      </c>
      <c r="G345">
        <v>13</v>
      </c>
    </row>
    <row r="346" spans="1:7" x14ac:dyDescent="0.2">
      <c r="A346" t="s">
        <v>20</v>
      </c>
      <c r="B346">
        <v>192</v>
      </c>
      <c r="F346" t="s">
        <v>14</v>
      </c>
      <c r="G346">
        <v>1</v>
      </c>
    </row>
    <row r="347" spans="1:7" x14ac:dyDescent="0.2">
      <c r="A347" t="s">
        <v>20</v>
      </c>
      <c r="B347">
        <v>26</v>
      </c>
      <c r="F347" t="s">
        <v>14</v>
      </c>
      <c r="G347">
        <v>21</v>
      </c>
    </row>
    <row r="348" spans="1:7" x14ac:dyDescent="0.2">
      <c r="A348" t="s">
        <v>20</v>
      </c>
      <c r="B348">
        <v>723</v>
      </c>
      <c r="F348" t="s">
        <v>14</v>
      </c>
      <c r="G348">
        <v>830</v>
      </c>
    </row>
    <row r="349" spans="1:7" x14ac:dyDescent="0.2">
      <c r="A349" t="s">
        <v>20</v>
      </c>
      <c r="B349">
        <v>170</v>
      </c>
      <c r="F349" t="s">
        <v>14</v>
      </c>
      <c r="G349">
        <v>130</v>
      </c>
    </row>
    <row r="350" spans="1:7" x14ac:dyDescent="0.2">
      <c r="A350" t="s">
        <v>20</v>
      </c>
      <c r="B350">
        <v>238</v>
      </c>
      <c r="F350" t="s">
        <v>14</v>
      </c>
      <c r="G350">
        <v>55</v>
      </c>
    </row>
    <row r="351" spans="1:7" x14ac:dyDescent="0.2">
      <c r="A351" t="s">
        <v>20</v>
      </c>
      <c r="B351">
        <v>55</v>
      </c>
      <c r="F351" t="s">
        <v>14</v>
      </c>
      <c r="G351">
        <v>114</v>
      </c>
    </row>
    <row r="352" spans="1:7" x14ac:dyDescent="0.2">
      <c r="A352" t="s">
        <v>20</v>
      </c>
      <c r="B352">
        <v>128</v>
      </c>
      <c r="F352" t="s">
        <v>14</v>
      </c>
      <c r="G352">
        <v>594</v>
      </c>
    </row>
    <row r="353" spans="1:7" x14ac:dyDescent="0.2">
      <c r="A353" t="s">
        <v>20</v>
      </c>
      <c r="B353">
        <v>2144</v>
      </c>
      <c r="F353" t="s">
        <v>14</v>
      </c>
      <c r="G353">
        <v>24</v>
      </c>
    </row>
    <row r="354" spans="1:7" x14ac:dyDescent="0.2">
      <c r="A354" t="s">
        <v>20</v>
      </c>
      <c r="B354">
        <v>2693</v>
      </c>
      <c r="F354" t="s">
        <v>14</v>
      </c>
      <c r="G354">
        <v>252</v>
      </c>
    </row>
    <row r="355" spans="1:7" x14ac:dyDescent="0.2">
      <c r="A355" t="s">
        <v>20</v>
      </c>
      <c r="B355">
        <v>432</v>
      </c>
      <c r="F355" t="s">
        <v>14</v>
      </c>
      <c r="G355">
        <v>67</v>
      </c>
    </row>
    <row r="356" spans="1:7" x14ac:dyDescent="0.2">
      <c r="A356" t="s">
        <v>20</v>
      </c>
      <c r="B356">
        <v>189</v>
      </c>
      <c r="F356" t="s">
        <v>14</v>
      </c>
      <c r="G356">
        <v>742</v>
      </c>
    </row>
    <row r="357" spans="1:7" x14ac:dyDescent="0.2">
      <c r="A357" t="s">
        <v>20</v>
      </c>
      <c r="B357">
        <v>154</v>
      </c>
      <c r="F357" t="s">
        <v>14</v>
      </c>
      <c r="G357">
        <v>75</v>
      </c>
    </row>
    <row r="358" spans="1:7" x14ac:dyDescent="0.2">
      <c r="A358" t="s">
        <v>20</v>
      </c>
      <c r="B358">
        <v>96</v>
      </c>
      <c r="F358" t="s">
        <v>14</v>
      </c>
      <c r="G358">
        <v>4405</v>
      </c>
    </row>
    <row r="359" spans="1:7" x14ac:dyDescent="0.2">
      <c r="A359" t="s">
        <v>20</v>
      </c>
      <c r="B359">
        <v>3063</v>
      </c>
      <c r="F359" t="s">
        <v>14</v>
      </c>
      <c r="G359">
        <v>92</v>
      </c>
    </row>
    <row r="360" spans="1:7" x14ac:dyDescent="0.2">
      <c r="A360" t="s">
        <v>20</v>
      </c>
      <c r="B360">
        <v>2266</v>
      </c>
      <c r="F360" t="s">
        <v>14</v>
      </c>
      <c r="G360">
        <v>64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842</v>
      </c>
    </row>
    <row r="363" spans="1:7" x14ac:dyDescent="0.2">
      <c r="A363" t="s">
        <v>20</v>
      </c>
      <c r="B363">
        <v>375</v>
      </c>
      <c r="F363" t="s">
        <v>14</v>
      </c>
      <c r="G363">
        <v>112</v>
      </c>
    </row>
    <row r="364" spans="1:7" x14ac:dyDescent="0.2">
      <c r="A364" t="s">
        <v>20</v>
      </c>
      <c r="B364">
        <v>409</v>
      </c>
      <c r="F364" t="s">
        <v>14</v>
      </c>
      <c r="G364">
        <v>374</v>
      </c>
    </row>
    <row r="365" spans="1:7" x14ac:dyDescent="0.2">
      <c r="A365" t="s">
        <v>20</v>
      </c>
      <c r="B365">
        <v>234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576 F1:F1048576">
    <cfRule type="containsText" dxfId="5" priority="7" operator="containsText" text="succ">
      <formula>NOT(ISERROR(SEARCH("succ",A1)))</formula>
    </cfRule>
    <cfRule type="containsText" dxfId="4" priority="8" operator="containsText" text="fail">
      <formula>NOT(ISERROR(SEARCH("fail",A1)))</formula>
    </cfRule>
    <cfRule type="containsText" dxfId="3" priority="9" operator="containsText" text="cance">
      <formula>NOT(ISERROR(SEARCH("cance",A1)))</formula>
    </cfRule>
    <cfRule type="containsText" dxfId="2" priority="10" operator="containsText" text="live">
      <formula>NOT(ISERROR(SEARCH("live",A1)))</formula>
    </cfRule>
    <cfRule type="containsText" dxfId="1" priority="11" operator="containsText" text="succ">
      <formula>NOT(ISERROR(SEARCH("succ",A1)))</formula>
    </cfRule>
    <cfRule type="containsText" dxfId="0" priority="12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parent cat</vt:lpstr>
      <vt:lpstr>Pivot Table Sub cat</vt:lpstr>
      <vt:lpstr>Pivot Table + Line Graph</vt:lpstr>
      <vt:lpstr>Crowd 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 ullah</cp:lastModifiedBy>
  <dcterms:created xsi:type="dcterms:W3CDTF">2021-09-29T18:52:28Z</dcterms:created>
  <dcterms:modified xsi:type="dcterms:W3CDTF">2023-12-16T19:52:46Z</dcterms:modified>
</cp:coreProperties>
</file>